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840" windowHeight="12435" firstSheet="4" activeTab="12"/>
  </bookViews>
  <sheets>
    <sheet name="27.12.2016...." sheetId="42" r:id="rId1"/>
    <sheet name="14.02.2017...." sheetId="43" r:id="rId2"/>
    <sheet name="13.03.2017" sheetId="44" r:id="rId3"/>
    <sheet name="22.03.2017...." sheetId="45" r:id="rId4"/>
    <sheet name="03.04.2017" sheetId="46" r:id="rId5"/>
    <sheet name="10.04.2017.." sheetId="47" r:id="rId6"/>
    <sheet name="26.04.2017...." sheetId="48" r:id="rId7"/>
    <sheet name="22.06.2017...." sheetId="49" r:id="rId8"/>
    <sheet name="07.07.2017..." sheetId="50" r:id="rId9"/>
    <sheet name="17.07.2017..." sheetId="51" r:id="rId10"/>
    <sheet name="25.07.2017..." sheetId="52" r:id="rId11"/>
    <sheet name="14.08.2017...." sheetId="53" r:id="rId12"/>
    <sheet name="24.10.2017..." sheetId="54" r:id="rId13"/>
  </sheets>
  <definedNames>
    <definedName name="_xlnm._FilterDatabase" localSheetId="4" hidden="1">'03.04.2017'!$A$5:$G$12</definedName>
    <definedName name="_xlnm._FilterDatabase" localSheetId="8" hidden="1">'07.07.2017...'!$A$5:$G$45</definedName>
    <definedName name="_xlnm._FilterDatabase" localSheetId="5" hidden="1">'10.04.2017..'!$A$5:$G$33</definedName>
    <definedName name="_xlnm._FilterDatabase" localSheetId="2" hidden="1">'13.03.2017'!$A$5:$G$12</definedName>
    <definedName name="_xlnm._FilterDatabase" localSheetId="1" hidden="1">'14.02.2017....'!$A$5:$G$10</definedName>
    <definedName name="_xlnm._FilterDatabase" localSheetId="11" hidden="1">'14.08.2017....'!$A$5:$G$47</definedName>
    <definedName name="_xlnm._FilterDatabase" localSheetId="9" hidden="1">'17.07.2017...'!$A$5:$G$47</definedName>
    <definedName name="_xlnm._FilterDatabase" localSheetId="3" hidden="1">'22.03.2017....'!$A$5:$G$12</definedName>
    <definedName name="_xlnm._FilterDatabase" localSheetId="7" hidden="1">'22.06.2017....'!$A$5:$G$40</definedName>
    <definedName name="_xlnm._FilterDatabase" localSheetId="12" hidden="1">'24.10.2017...'!$A$5:$G$48</definedName>
    <definedName name="_xlnm._FilterDatabase" localSheetId="10" hidden="1">'25.07.2017...'!$A$5:$G$47</definedName>
    <definedName name="_xlnm._FilterDatabase" localSheetId="6" hidden="1">'26.04.2017....'!$A$5:$G$39</definedName>
    <definedName name="_xlnm._FilterDatabase" localSheetId="0" hidden="1">'27.12.2016....'!$A$5:$G$10</definedName>
  </definedNames>
  <calcPr calcId="152511"/>
</workbook>
</file>

<file path=xl/calcChain.xml><?xml version="1.0" encoding="utf-8"?>
<calcChain xmlns="http://schemas.openxmlformats.org/spreadsheetml/2006/main">
  <c r="D21" i="54"/>
  <c r="D13"/>
  <c r="D15" l="1"/>
  <c r="D14"/>
  <c r="D15" i="53"/>
  <c r="D48" i="54" l="1"/>
  <c r="D47"/>
  <c r="D45"/>
  <c r="D40"/>
  <c r="D31"/>
  <c r="D30"/>
  <c r="D27" s="1"/>
  <c r="D26"/>
  <c r="D24"/>
  <c r="D23"/>
  <c r="D20"/>
  <c r="D19"/>
  <c r="D18"/>
  <c r="D17"/>
  <c r="D16"/>
  <c r="D12"/>
  <c r="D10" s="1"/>
  <c r="D8"/>
  <c r="D7" s="1"/>
  <c r="C6"/>
  <c r="D6" s="1"/>
  <c r="E6" s="1"/>
  <c r="F6" s="1"/>
  <c r="G6" s="1"/>
  <c r="B6"/>
  <c r="F4" l="1"/>
  <c r="D21" i="53"/>
  <c r="D29" l="1"/>
  <c r="D47"/>
  <c r="D46" s="1"/>
  <c r="D44"/>
  <c r="D39"/>
  <c r="D30"/>
  <c r="D26"/>
  <c r="D25"/>
  <c r="D24"/>
  <c r="D23"/>
  <c r="D20"/>
  <c r="D19"/>
  <c r="D18"/>
  <c r="D17"/>
  <c r="D16"/>
  <c r="D14"/>
  <c r="D12"/>
  <c r="D10" s="1"/>
  <c r="D8"/>
  <c r="D7" s="1"/>
  <c r="C6"/>
  <c r="D6" s="1"/>
  <c r="E6" s="1"/>
  <c r="F6" s="1"/>
  <c r="G6" s="1"/>
  <c r="B6"/>
  <c r="D13" l="1"/>
  <c r="F4" s="1"/>
  <c r="D18" i="52"/>
  <c r="D17"/>
  <c r="D47" l="1"/>
  <c r="D46" s="1"/>
  <c r="D44"/>
  <c r="D39"/>
  <c r="D30"/>
  <c r="D26"/>
  <c r="D25"/>
  <c r="D24"/>
  <c r="D23"/>
  <c r="D21"/>
  <c r="D20"/>
  <c r="D19"/>
  <c r="D16"/>
  <c r="D15"/>
  <c r="D14"/>
  <c r="D13" s="1"/>
  <c r="D12"/>
  <c r="D10" s="1"/>
  <c r="D8"/>
  <c r="D7" s="1"/>
  <c r="F4" s="1"/>
  <c r="B6"/>
  <c r="C6" s="1"/>
  <c r="D6" s="1"/>
  <c r="E6" s="1"/>
  <c r="F6" s="1"/>
  <c r="G6" s="1"/>
  <c r="D15" i="51" l="1"/>
  <c r="D14"/>
  <c r="D17" l="1"/>
  <c r="D14" i="50"/>
  <c r="D47" i="51"/>
  <c r="D46" s="1"/>
  <c r="D44"/>
  <c r="D39"/>
  <c r="D30"/>
  <c r="D26"/>
  <c r="D25"/>
  <c r="D24"/>
  <c r="D23"/>
  <c r="D21"/>
  <c r="D20"/>
  <c r="D19"/>
  <c r="D16"/>
  <c r="D12"/>
  <c r="D10" s="1"/>
  <c r="D8"/>
  <c r="D7" s="1"/>
  <c r="C6"/>
  <c r="D6" s="1"/>
  <c r="E6" s="1"/>
  <c r="F6" s="1"/>
  <c r="G6" s="1"/>
  <c r="B6"/>
  <c r="D13" l="1"/>
  <c r="F4" s="1"/>
  <c r="D45" i="50" l="1"/>
  <c r="D44" s="1"/>
  <c r="D42"/>
  <c r="D37"/>
  <c r="D28"/>
  <c r="D24"/>
  <c r="D23"/>
  <c r="D22"/>
  <c r="D21"/>
  <c r="D19"/>
  <c r="D18"/>
  <c r="D17"/>
  <c r="D16"/>
  <c r="D15"/>
  <c r="D12"/>
  <c r="D10" s="1"/>
  <c r="D8"/>
  <c r="D7" s="1"/>
  <c r="B6"/>
  <c r="C6" s="1"/>
  <c r="D6" s="1"/>
  <c r="E6" s="1"/>
  <c r="F6" s="1"/>
  <c r="G6" s="1"/>
  <c r="D13" l="1"/>
  <c r="F4"/>
  <c r="D13" i="49"/>
  <c r="F55"/>
  <c r="D37"/>
  <c r="D28"/>
  <c r="D24"/>
  <c r="D23"/>
  <c r="D22"/>
  <c r="D21"/>
  <c r="D19"/>
  <c r="D18"/>
  <c r="D17"/>
  <c r="D16"/>
  <c r="D15"/>
  <c r="D14"/>
  <c r="D12"/>
  <c r="D10" s="1"/>
  <c r="D8"/>
  <c r="D7" s="1"/>
  <c r="C6"/>
  <c r="D6" s="1"/>
  <c r="E6" s="1"/>
  <c r="F6" s="1"/>
  <c r="G6" s="1"/>
  <c r="B6"/>
  <c r="F4" l="1"/>
  <c r="D21" i="48"/>
  <c r="D36" l="1"/>
  <c r="F54"/>
  <c r="D23" l="1"/>
  <c r="D27"/>
  <c r="D22"/>
  <c r="D20"/>
  <c r="D19"/>
  <c r="D18"/>
  <c r="D17"/>
  <c r="D16"/>
  <c r="D15"/>
  <c r="D14"/>
  <c r="D12"/>
  <c r="D10" s="1"/>
  <c r="D8"/>
  <c r="D7" s="1"/>
  <c r="B6"/>
  <c r="C6" s="1"/>
  <c r="D6" s="1"/>
  <c r="E6" s="1"/>
  <c r="F6" s="1"/>
  <c r="G6" s="1"/>
  <c r="D13" l="1"/>
  <c r="F4" s="1"/>
  <c r="F4" i="47"/>
  <c r="D34"/>
  <c r="D25"/>
  <c r="D22" l="1"/>
  <c r="D21"/>
  <c r="D20"/>
  <c r="D19"/>
  <c r="D18"/>
  <c r="D17"/>
  <c r="D16"/>
  <c r="D15"/>
  <c r="D14"/>
  <c r="D12"/>
  <c r="D10" s="1"/>
  <c r="D8"/>
  <c r="D7" s="1"/>
  <c r="B6"/>
  <c r="C6" s="1"/>
  <c r="D6" s="1"/>
  <c r="E6" s="1"/>
  <c r="F6" s="1"/>
  <c r="G6" s="1"/>
  <c r="D13" l="1"/>
  <c r="D20" i="46"/>
  <c r="D26" l="1"/>
  <c r="D23"/>
  <c r="D22"/>
  <c r="D21"/>
  <c r="D19"/>
  <c r="D18"/>
  <c r="D16"/>
  <c r="D15"/>
  <c r="D14"/>
  <c r="D12"/>
  <c r="D10" s="1"/>
  <c r="D8"/>
  <c r="D7" s="1"/>
  <c r="B6"/>
  <c r="C6" s="1"/>
  <c r="D6" s="1"/>
  <c r="E6" s="1"/>
  <c r="F6" s="1"/>
  <c r="G6" s="1"/>
  <c r="D13" l="1"/>
  <c r="F4" s="1"/>
  <c r="D23" i="45"/>
  <c r="D22"/>
  <c r="D21"/>
  <c r="D20"/>
  <c r="D19"/>
  <c r="D18"/>
  <c r="D17"/>
  <c r="D16"/>
  <c r="D15"/>
  <c r="D14"/>
  <c r="D13"/>
  <c r="D12"/>
  <c r="D10"/>
  <c r="D8"/>
  <c r="D7"/>
  <c r="F4" s="1"/>
  <c r="B6"/>
  <c r="C6" s="1"/>
  <c r="D6" s="1"/>
  <c r="E6" s="1"/>
  <c r="F6" s="1"/>
  <c r="G6" s="1"/>
  <c r="F4" i="44" l="1"/>
  <c r="D7"/>
  <c r="D9" i="43"/>
  <c r="D22" i="44"/>
  <c r="D21"/>
  <c r="D20"/>
  <c r="D19"/>
  <c r="D18"/>
  <c r="D17"/>
  <c r="D16"/>
  <c r="D15"/>
  <c r="D14"/>
  <c r="D12"/>
  <c r="D10" s="1"/>
  <c r="D8"/>
  <c r="C6"/>
  <c r="D6" s="1"/>
  <c r="E6" s="1"/>
  <c r="F6" s="1"/>
  <c r="G6" s="1"/>
  <c r="B6"/>
  <c r="D13" l="1"/>
  <c r="D16" i="43"/>
  <c r="D20" l="1"/>
  <c r="D19"/>
  <c r="D18"/>
  <c r="D17"/>
  <c r="D12"/>
  <c r="D15"/>
  <c r="D14"/>
  <c r="D13"/>
  <c r="D11" l="1"/>
  <c r="D10"/>
  <c r="D8"/>
  <c r="D7" s="1"/>
  <c r="F4" s="1"/>
  <c r="B6"/>
  <c r="C6" s="1"/>
  <c r="D6" s="1"/>
  <c r="E6" s="1"/>
  <c r="F6" s="1"/>
  <c r="G6" s="1"/>
  <c r="D10" i="42" l="1"/>
  <c r="D8"/>
  <c r="D7" l="1"/>
  <c r="C6"/>
  <c r="D6" s="1"/>
  <c r="E6" s="1"/>
  <c r="F6" s="1"/>
  <c r="G6" s="1"/>
  <c r="B6"/>
  <c r="D9" l="1"/>
  <c r="F4" s="1"/>
</calcChain>
</file>

<file path=xl/sharedStrings.xml><?xml version="1.0" encoding="utf-8"?>
<sst xmlns="http://schemas.openxmlformats.org/spreadsheetml/2006/main" count="1367" uniqueCount="61">
  <si>
    <t>სახელმწიფო შესყიდვების წლიური გეგმის ფორმა  დანართი #1.4</t>
  </si>
  <si>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</si>
  <si>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</si>
  <si>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4. დაფინანსების წყარო: აშშ-ს დაავადებათა კონტროლისა და პრევენციის ცენტრები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</si>
  <si>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</si>
  <si>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</si>
  <si>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</si>
  <si>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</si>
  <si>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</si>
  <si>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</si>
  <si>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</si>
  <si>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</si>
  <si>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</si>
  <si>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1. შედგენის თარიღი</t>
  </si>
  <si>
    <t>ჯანდაცვის სფეროს მომსახურებები</t>
  </si>
  <si>
    <t>85100000</t>
  </si>
  <si>
    <t>მიკრონუტრიენტთა დეფიციტის ზედამხედველობის სისტემის გაძლიერება საქართველოში</t>
  </si>
  <si>
    <t xml:space="preserve">C ჰეპატიტის რეკომბინანტული ფორმა RF1_2k/1b ლაბორატორიული დიაგნოსტიკის სტანდარტის შემუშავება და მისი როლი C ჰეპატიტის ელიმინაციის პროგრამის წარმატებაში. </t>
  </si>
  <si>
    <t>ეტ</t>
  </si>
  <si>
    <t>2017 წლის I- IV კვარტალი</t>
  </si>
  <si>
    <t xml:space="preserve">„საზოგადოებრივი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გარეთ“. </t>
  </si>
  <si>
    <t>33600000</t>
  </si>
  <si>
    <t xml:space="preserve">ფარმაცევტული პროდუქტები </t>
  </si>
  <si>
    <t xml:space="preserve">ბეჭდვა და მასთან დაკავშირებული მომსახურებები </t>
  </si>
  <si>
    <t xml:space="preserve">გეტ </t>
  </si>
  <si>
    <t>გეტ</t>
  </si>
  <si>
    <t> კომპიუტერული მოწყობილობები და აქსესუარები</t>
  </si>
  <si>
    <t>სხვადასხვა კომერციული მომსახურება და მასთან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</si>
  <si>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 მუხლის მე-3 პუნქტის "ზ"  ქვეპუნქტი  </t>
  </si>
  <si>
    <t xml:space="preserve">სატელეკომუნიკაციო მომსახურება </t>
  </si>
  <si>
    <t>გშ</t>
  </si>
  <si>
    <t xml:space="preserve">კტ </t>
  </si>
  <si>
    <t>"სახელმწიფო შესყიდვების შესახებ" საქართველოს კანონის  მე-101 მუხლის მე-3 პუნქტის "ვ"  ქვეპუნქტი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</si>
  <si>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</si>
  <si>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კინო- და ვიდეომომსახურებები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</si>
  <si>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</si>
  <si>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</si>
  <si>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</si>
  <si>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50</t>
  </si>
  <si>
    <t>"საქართველოში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გაძლიერება, ეპიდემიოლოგიური და ლაბორატორიული სამსახურების თანამშრომლობით"</t>
  </si>
  <si>
    <t>2017 წლის II- IV კვარტალი</t>
  </si>
  <si>
    <t>სამხრეთ კავკასიის საველე ეპიდემიოლოგიური და  ლაბორატორიული სწავლების პროგრამა</t>
  </si>
  <si>
    <t>09100000</t>
  </si>
  <si>
    <t xml:space="preserve">საწვავი 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</si>
  <si>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</si>
  <si>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ნაწილები და აქსესუარები სატრანსპორტო საშუალებებისა და მათი ძრავებისათვის</t>
  </si>
  <si>
    <t>სადაზღვევო და საპენსიო მომსახურებები</t>
  </si>
  <si>
    <t> ტვირთის გადაზიდვისა და შენახვის მომსახურებები</t>
  </si>
  <si>
    <t>ოფისის მუშაობის უზრუნველყოფასთან დაკავშირებული მომსახურებები</t>
  </si>
  <si>
    <t xml:space="preserve">GDD სქესობრივი გზით გადამდები დაავადებების ეპიდზედამხველობის ფარგლებში. </t>
  </si>
  <si>
    <t>სამედიცინო მოწყობილობები</t>
  </si>
  <si>
    <t xml:space="preserve">გშ </t>
  </si>
  <si>
    <t>სახელმწიფო შესყიდვების შესახებ საქართველოს 
კანონის 10(1) მუხლის, მე-3 პუნტქის ,,ა" ქვეპუნქტი</t>
  </si>
  <si>
    <t xml:space="preserve">ავეჯის აქსესუარები </t>
  </si>
  <si>
    <t>ადმინისტრაციული მომსახურება</t>
  </si>
  <si>
    <t>2017 წლის III- IV კვარტალი</t>
  </si>
  <si>
    <t xml:space="preserve">GDD იმუნიზაციის გაფართოებული პროგრამის შესაძლებლობების გაძლიერება. </t>
  </si>
  <si>
    <t xml:space="preserve">GDD ლაბორატორიული ხარისხის კონტროლის ეროვნული პროგრამის შექმნა და დანერგვა საქართველოში </t>
  </si>
  <si>
    <t xml:space="preserve">ეტ </t>
  </si>
  <si>
    <t>საავტომობილო ტრანსპორტის მომსახურებები</t>
  </si>
  <si>
    <t>2017 წლის IV კვარტალი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</si>
</sst>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р_._-;\-* #,##0.00_р_._-;_-* &quot;-&quot;??_р_.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</font>
    <font>
      <sz val="10"/>
      <color rgb="FF222222"/>
      <name val="Verdana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4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43" fontId="5" fillId="0" borderId="0" xfId="0" applyNumberFormat="1" applyFont="1"/>
    <xf numFmtId="49" fontId="6" fillId="0" borderId="1" xfId="0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49" fontId="6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2" fontId="7" fillId="4" borderId="1" xfId="1" applyNumberFormat="1" applyFont="1" applyFill="1" applyBorder="1" applyAlignment="1">
      <alignment vertical="center" wrapText="1"/>
    </xf>
    <xf numFmtId="2" fontId="5" fillId="3" borderId="1" xfId="0" applyNumberFormat="1" applyFont="1" applyFill="1" applyBorder="1" applyAlignment="1">
      <alignment horizontal="center"/>
    </xf>
    <xf numFmtId="2" fontId="7" fillId="0" borderId="1" xfId="1" applyNumberFormat="1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2" fontId="7" fillId="5" borderId="1" xfId="1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/>
    <xf numFmtId="2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wrapText="1"/>
    </xf>
    <xf numFmtId="2" fontId="7" fillId="4" borderId="1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2" fontId="7" fillId="5" borderId="1" xfId="1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0" fontId="5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8" fillId="4" borderId="1" xfId="0" applyFont="1" applyFill="1" applyBorder="1" applyAlignment="1">
      <alignment wrapText="1"/>
    </xf>
    <xf numFmtId="2" fontId="5" fillId="4" borderId="0" xfId="0" applyNumberFormat="1" applyFont="1" applyFill="1"/>
    <xf numFmtId="2" fontId="7" fillId="4" borderId="1" xfId="1" applyNumberFormat="1" applyFont="1" applyFill="1" applyBorder="1" applyAlignment="1">
      <alignment horizontal="center" wrapText="1"/>
    </xf>
    <xf numFmtId="49" fontId="9" fillId="5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2" fontId="11" fillId="5" borderId="1" xfId="1" applyNumberFormat="1" applyFont="1" applyFill="1" applyBorder="1" applyAlignment="1">
      <alignment horizontal="center" wrapText="1"/>
    </xf>
    <xf numFmtId="0" fontId="10" fillId="5" borderId="1" xfId="0" applyNumberFormat="1" applyFont="1" applyFill="1" applyBorder="1" applyAlignment="1">
      <alignment vertical="center" wrapText="1"/>
    </xf>
    <xf numFmtId="2" fontId="11" fillId="5" borderId="1" xfId="1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2" fontId="11" fillId="4" borderId="1" xfId="1" applyNumberFormat="1" applyFont="1" applyFill="1" applyBorder="1" applyAlignment="1">
      <alignment horizontal="center" wrapText="1"/>
    </xf>
    <xf numFmtId="0" fontId="10" fillId="4" borderId="1" xfId="0" applyNumberFormat="1" applyFont="1" applyFill="1" applyBorder="1" applyAlignment="1">
      <alignment vertical="center" wrapText="1"/>
    </xf>
    <xf numFmtId="2" fontId="11" fillId="4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00CC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C25" sqref="C25"/>
    </sheetView>
  </sheetViews>
  <sheetFormatPr defaultColWidth="9.140625" defaultRowHeight="12.75"/>
  <cols>
    <col min="1" max="1" width="6.42578125" style="4" customWidth="1"/>
    <col min="2" max="2" width="12.140625" style="4" customWidth="1"/>
    <col min="3" max="3" width="30.85546875" style="4" customWidth="1"/>
    <col min="4" max="4" width="17.85546875" style="19" customWidth="1"/>
    <col min="5" max="5" width="12.28515625" style="4" customWidth="1"/>
    <col min="6" max="6" width="21" style="4" customWidth="1"/>
    <col min="7" max="7" width="21.42578125" style="4" customWidth="1"/>
    <col min="8" max="8" width="19.7109375" style="4" customWidth="1"/>
    <col min="9" max="16384" width="9.140625" style="4"/>
  </cols>
  <sheetData>
    <row r="1" spans="1:8">
      <c r="A1" s="76" t="s">
        <v>0</v>
      </c>
      <c r="B1" s="76"/>
      <c r="C1" s="76"/>
      <c r="D1" s="77"/>
      <c r="E1" s="76"/>
      <c r="F1" s="76"/>
      <c r="G1" s="76"/>
    </row>
    <row r="2" spans="1:8">
      <c r="A2" s="78" t="s">
        <v>13</v>
      </c>
      <c r="B2" s="78"/>
      <c r="C2" s="78"/>
      <c r="D2" s="79"/>
      <c r="E2" s="78" t="s">
        <v>1</v>
      </c>
      <c r="F2" s="78"/>
      <c r="G2" s="78"/>
    </row>
    <row r="3" spans="1:8" ht="66.75" customHeight="1">
      <c r="A3" s="78" t="s">
        <v>2</v>
      </c>
      <c r="B3" s="78"/>
      <c r="C3" s="78"/>
      <c r="D3" s="79"/>
      <c r="E3" s="80" t="s">
        <v>3</v>
      </c>
      <c r="F3" s="80"/>
      <c r="G3" s="80"/>
      <c r="H3" s="14"/>
    </row>
    <row r="4" spans="1:8">
      <c r="A4" s="73" t="s">
        <v>4</v>
      </c>
      <c r="B4" s="74"/>
      <c r="C4" s="74"/>
      <c r="D4" s="75"/>
      <c r="E4" s="74"/>
      <c r="F4" s="5">
        <f>D7+D9</f>
        <v>277783.80000000005</v>
      </c>
      <c r="G4" s="6" t="s">
        <v>5</v>
      </c>
    </row>
    <row r="5" spans="1:8" ht="25.5">
      <c r="A5" s="7" t="s">
        <v>6</v>
      </c>
      <c r="B5" s="1" t="s">
        <v>7</v>
      </c>
      <c r="C5" s="1" t="s">
        <v>8</v>
      </c>
      <c r="D5" s="18" t="s">
        <v>9</v>
      </c>
      <c r="E5" s="1" t="s">
        <v>10</v>
      </c>
      <c r="F5" s="1" t="s">
        <v>11</v>
      </c>
      <c r="G5" s="1" t="s">
        <v>12</v>
      </c>
      <c r="H5" s="14"/>
    </row>
    <row r="6" spans="1:8">
      <c r="A6" s="8">
        <v>1</v>
      </c>
      <c r="B6" s="8">
        <f t="shared" ref="B6:G6" si="0">A6+1</f>
        <v>2</v>
      </c>
      <c r="C6" s="8">
        <f t="shared" si="0"/>
        <v>3</v>
      </c>
      <c r="D6" s="9">
        <f t="shared" si="0"/>
        <v>4</v>
      </c>
      <c r="E6" s="8">
        <f t="shared" si="0"/>
        <v>5</v>
      </c>
      <c r="F6" s="8">
        <f t="shared" si="0"/>
        <v>6</v>
      </c>
      <c r="G6" s="8">
        <f t="shared" si="0"/>
        <v>7</v>
      </c>
      <c r="H6" s="14"/>
    </row>
    <row r="7" spans="1:8" ht="87" customHeight="1">
      <c r="A7" s="10"/>
      <c r="B7" s="71" t="s">
        <v>16</v>
      </c>
      <c r="C7" s="72"/>
      <c r="D7" s="11">
        <f>SUM(D8:D8)</f>
        <v>110656</v>
      </c>
      <c r="E7" s="12"/>
      <c r="F7" s="12"/>
      <c r="G7" s="13"/>
      <c r="H7" s="14">
        <v>2.66</v>
      </c>
    </row>
    <row r="8" spans="1:8" ht="33.75" customHeight="1">
      <c r="A8" s="15"/>
      <c r="B8" s="2">
        <v>85100000</v>
      </c>
      <c r="C8" s="3" t="s">
        <v>14</v>
      </c>
      <c r="D8" s="16">
        <f>41600*H7</f>
        <v>110656</v>
      </c>
      <c r="E8" s="3" t="s">
        <v>18</v>
      </c>
      <c r="F8" s="23" t="s">
        <v>19</v>
      </c>
      <c r="G8" s="17"/>
    </row>
    <row r="9" spans="1:8" ht="73.5" customHeight="1">
      <c r="A9" s="10"/>
      <c r="B9" s="71" t="s">
        <v>17</v>
      </c>
      <c r="C9" s="72"/>
      <c r="D9" s="11">
        <f>SUM(D10:D10)</f>
        <v>167127.80000000002</v>
      </c>
      <c r="E9" s="12"/>
      <c r="F9" s="12"/>
      <c r="G9" s="13"/>
    </row>
    <row r="10" spans="1:8" ht="30">
      <c r="A10" s="20"/>
      <c r="B10" s="21" t="s">
        <v>15</v>
      </c>
      <c r="C10" s="22" t="s">
        <v>14</v>
      </c>
      <c r="D10" s="24">
        <f>62830*H7</f>
        <v>167127.80000000002</v>
      </c>
      <c r="E10" s="3" t="s">
        <v>18</v>
      </c>
      <c r="F10" s="23" t="s">
        <v>19</v>
      </c>
      <c r="G10" s="22"/>
    </row>
  </sheetData>
  <autoFilter ref="A5:G10"/>
  <mergeCells count="8">
    <mergeCell ref="B7:C7"/>
    <mergeCell ref="B9:C9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47"/>
  <sheetViews>
    <sheetView topLeftCell="A31" workbookViewId="0">
      <selection activeCell="D18" sqref="D18"/>
    </sheetView>
  </sheetViews>
  <sheetFormatPr defaultColWidth="9.140625" defaultRowHeight="12.75"/>
  <cols>
    <col min="1" max="1" width="6.42578125" style="4" customWidth="1"/>
    <col min="2" max="2" width="12.140625" style="4" customWidth="1"/>
    <col min="3" max="3" width="30.85546875" style="4" customWidth="1"/>
    <col min="4" max="4" width="17.85546875" style="19" customWidth="1"/>
    <col min="5" max="5" width="12.28515625" style="4" customWidth="1"/>
    <col min="6" max="6" width="21" style="4" customWidth="1"/>
    <col min="7" max="7" width="21.42578125" style="4" customWidth="1"/>
    <col min="8" max="8" width="15.28515625" style="4" customWidth="1"/>
    <col min="9" max="16384" width="9.140625" style="4"/>
  </cols>
  <sheetData>
    <row r="1" spans="1:8">
      <c r="A1" s="76" t="s">
        <v>0</v>
      </c>
      <c r="B1" s="76"/>
      <c r="C1" s="76"/>
      <c r="D1" s="77"/>
      <c r="E1" s="76"/>
      <c r="F1" s="76"/>
      <c r="G1" s="76"/>
    </row>
    <row r="2" spans="1:8">
      <c r="A2" s="78" t="s">
        <v>13</v>
      </c>
      <c r="B2" s="78"/>
      <c r="C2" s="78"/>
      <c r="D2" s="79"/>
      <c r="E2" s="78" t="s">
        <v>1</v>
      </c>
      <c r="F2" s="78"/>
      <c r="G2" s="78"/>
    </row>
    <row r="3" spans="1:8" ht="66.75" customHeight="1">
      <c r="A3" s="78" t="s">
        <v>2</v>
      </c>
      <c r="B3" s="78"/>
      <c r="C3" s="78"/>
      <c r="D3" s="79"/>
      <c r="E3" s="80" t="s">
        <v>3</v>
      </c>
      <c r="F3" s="80"/>
      <c r="G3" s="80"/>
      <c r="H3" s="14"/>
    </row>
    <row r="4" spans="1:8" ht="33.75" customHeight="1">
      <c r="A4" s="73" t="s">
        <v>4</v>
      </c>
      <c r="B4" s="74"/>
      <c r="C4" s="74"/>
      <c r="D4" s="75"/>
      <c r="E4" s="74"/>
      <c r="F4" s="5">
        <f>D7+D10+D13+D26+D30+D39+D44+D46</f>
        <v>459229.30000000005</v>
      </c>
      <c r="G4" s="6" t="s">
        <v>5</v>
      </c>
    </row>
    <row r="5" spans="1:8" ht="25.5">
      <c r="A5" s="7" t="s">
        <v>6</v>
      </c>
      <c r="B5" s="1" t="s">
        <v>7</v>
      </c>
      <c r="C5" s="1" t="s">
        <v>8</v>
      </c>
      <c r="D5" s="18" t="s">
        <v>9</v>
      </c>
      <c r="E5" s="1" t="s">
        <v>10</v>
      </c>
      <c r="F5" s="1" t="s">
        <v>11</v>
      </c>
      <c r="G5" s="1" t="s">
        <v>12</v>
      </c>
      <c r="H5" s="14"/>
    </row>
    <row r="6" spans="1:8">
      <c r="A6" s="8">
        <v>1</v>
      </c>
      <c r="B6" s="8">
        <f t="shared" ref="B6:G6" si="0">A6+1</f>
        <v>2</v>
      </c>
      <c r="C6" s="8">
        <f t="shared" si="0"/>
        <v>3</v>
      </c>
      <c r="D6" s="9">
        <f t="shared" si="0"/>
        <v>4</v>
      </c>
      <c r="E6" s="8">
        <f t="shared" si="0"/>
        <v>5</v>
      </c>
      <c r="F6" s="8">
        <f t="shared" si="0"/>
        <v>6</v>
      </c>
      <c r="G6" s="8">
        <f t="shared" si="0"/>
        <v>7</v>
      </c>
      <c r="H6" s="14"/>
    </row>
    <row r="7" spans="1:8" ht="87" customHeight="1">
      <c r="A7" s="10"/>
      <c r="B7" s="71" t="s">
        <v>16</v>
      </c>
      <c r="C7" s="72"/>
      <c r="D7" s="25">
        <f>D8+D9</f>
        <v>110706</v>
      </c>
      <c r="E7" s="12"/>
      <c r="F7" s="12"/>
      <c r="G7" s="13"/>
      <c r="H7" s="14">
        <v>2.66</v>
      </c>
    </row>
    <row r="8" spans="1:8" ht="33.75" customHeight="1">
      <c r="A8" s="15"/>
      <c r="B8" s="2">
        <v>85100000</v>
      </c>
      <c r="C8" s="3" t="s">
        <v>14</v>
      </c>
      <c r="D8" s="26">
        <f>41600*H7</f>
        <v>110656</v>
      </c>
      <c r="E8" s="3" t="s">
        <v>18</v>
      </c>
      <c r="F8" s="23" t="s">
        <v>19</v>
      </c>
      <c r="G8" s="17"/>
    </row>
    <row r="9" spans="1:8" s="42" customFormat="1" ht="90">
      <c r="A9" s="21"/>
      <c r="B9" s="22" t="s">
        <v>35</v>
      </c>
      <c r="C9" s="38" t="s">
        <v>36</v>
      </c>
      <c r="D9" s="50" t="s">
        <v>38</v>
      </c>
      <c r="E9" s="41" t="s">
        <v>30</v>
      </c>
      <c r="F9" s="22" t="s">
        <v>19</v>
      </c>
      <c r="G9" s="21" t="s">
        <v>37</v>
      </c>
    </row>
    <row r="10" spans="1:8" ht="73.5" customHeight="1">
      <c r="A10" s="10"/>
      <c r="B10" s="71" t="s">
        <v>17</v>
      </c>
      <c r="C10" s="72"/>
      <c r="D10" s="25">
        <f>D11+D12</f>
        <v>167177.80000000002</v>
      </c>
      <c r="E10" s="12"/>
      <c r="F10" s="12"/>
      <c r="G10" s="13"/>
    </row>
    <row r="11" spans="1:8" s="42" customFormat="1" ht="73.5" customHeight="1">
      <c r="A11" s="21"/>
      <c r="B11" s="22" t="s">
        <v>35</v>
      </c>
      <c r="C11" s="38" t="s">
        <v>36</v>
      </c>
      <c r="D11" s="38" t="s">
        <v>38</v>
      </c>
      <c r="E11" s="23" t="s">
        <v>30</v>
      </c>
      <c r="F11" s="22" t="s">
        <v>19</v>
      </c>
      <c r="G11" s="21" t="s">
        <v>37</v>
      </c>
    </row>
    <row r="12" spans="1:8" ht="30">
      <c r="A12" s="20"/>
      <c r="B12" s="21" t="s">
        <v>15</v>
      </c>
      <c r="C12" s="22" t="s">
        <v>14</v>
      </c>
      <c r="D12" s="38">
        <f>62830*H7</f>
        <v>167127.80000000002</v>
      </c>
      <c r="E12" s="3" t="s">
        <v>18</v>
      </c>
      <c r="F12" s="23" t="s">
        <v>19</v>
      </c>
      <c r="G12" s="22"/>
    </row>
    <row r="13" spans="1:8" ht="57" customHeight="1">
      <c r="A13" s="10"/>
      <c r="B13" s="71" t="s">
        <v>20</v>
      </c>
      <c r="C13" s="72"/>
      <c r="D13" s="25">
        <f>SUM(D14:D25)</f>
        <v>97427.5</v>
      </c>
      <c r="E13" s="12"/>
      <c r="F13" s="12"/>
      <c r="G13" s="13"/>
    </row>
    <row r="14" spans="1:8" s="42" customFormat="1" ht="25.5">
      <c r="A14" s="28"/>
      <c r="B14" s="29" t="s">
        <v>21</v>
      </c>
      <c r="C14" s="30" t="s">
        <v>22</v>
      </c>
      <c r="D14" s="30">
        <f>10000*H14-9434-1846</f>
        <v>15420</v>
      </c>
      <c r="E14" s="31" t="s">
        <v>25</v>
      </c>
      <c r="F14" s="27" t="s">
        <v>19</v>
      </c>
      <c r="G14" s="31"/>
      <c r="H14" s="42">
        <v>2.67</v>
      </c>
    </row>
    <row r="15" spans="1:8" s="42" customFormat="1" ht="25.5">
      <c r="A15" s="28"/>
      <c r="B15" s="29" t="s">
        <v>21</v>
      </c>
      <c r="C15" s="30" t="s">
        <v>22</v>
      </c>
      <c r="D15" s="30">
        <f>9434+1846</f>
        <v>11280</v>
      </c>
      <c r="E15" s="31" t="s">
        <v>18</v>
      </c>
      <c r="F15" s="27" t="s">
        <v>55</v>
      </c>
      <c r="G15" s="31"/>
    </row>
    <row r="16" spans="1:8" s="42" customFormat="1" ht="25.5">
      <c r="A16" s="34"/>
      <c r="B16" s="34">
        <v>79800000</v>
      </c>
      <c r="C16" s="27" t="s">
        <v>23</v>
      </c>
      <c r="D16" s="33">
        <f>3750*H14</f>
        <v>10012.5</v>
      </c>
      <c r="E16" s="34" t="s">
        <v>58</v>
      </c>
      <c r="F16" s="27" t="s">
        <v>19</v>
      </c>
      <c r="G16" s="34"/>
    </row>
    <row r="17" spans="1:7" s="42" customFormat="1" ht="25.5">
      <c r="A17" s="34"/>
      <c r="B17" s="34">
        <v>30200000</v>
      </c>
      <c r="C17" s="27" t="s">
        <v>26</v>
      </c>
      <c r="D17" s="33">
        <f>6000*H14-3240</f>
        <v>12780</v>
      </c>
      <c r="E17" s="34" t="s">
        <v>24</v>
      </c>
      <c r="F17" s="27" t="s">
        <v>19</v>
      </c>
      <c r="G17" s="34"/>
    </row>
    <row r="18" spans="1:7" s="42" customFormat="1" ht="25.5">
      <c r="A18" s="34"/>
      <c r="B18" s="34">
        <v>30200000</v>
      </c>
      <c r="C18" s="27" t="s">
        <v>26</v>
      </c>
      <c r="D18" s="33">
        <v>3240</v>
      </c>
      <c r="E18" s="34" t="s">
        <v>58</v>
      </c>
      <c r="F18" s="27" t="s">
        <v>55</v>
      </c>
      <c r="G18" s="34"/>
    </row>
    <row r="19" spans="1:7" s="42" customFormat="1" ht="25.5">
      <c r="A19" s="43"/>
      <c r="B19" s="43">
        <v>64200000</v>
      </c>
      <c r="C19" s="41" t="s">
        <v>29</v>
      </c>
      <c r="D19" s="44">
        <f>1200*H14</f>
        <v>3204</v>
      </c>
      <c r="E19" s="43" t="s">
        <v>31</v>
      </c>
      <c r="F19" s="41" t="s">
        <v>19</v>
      </c>
      <c r="G19" s="43"/>
    </row>
    <row r="20" spans="1:7" s="42" customFormat="1" ht="76.5">
      <c r="A20" s="43"/>
      <c r="B20" s="43">
        <v>64200000</v>
      </c>
      <c r="C20" s="41" t="s">
        <v>29</v>
      </c>
      <c r="D20" s="44">
        <f>1500*H14</f>
        <v>4005</v>
      </c>
      <c r="E20" s="43" t="s">
        <v>30</v>
      </c>
      <c r="F20" s="41" t="s">
        <v>19</v>
      </c>
      <c r="G20" s="41" t="s">
        <v>28</v>
      </c>
    </row>
    <row r="21" spans="1:7" s="42" customFormat="1" ht="76.5">
      <c r="A21" s="63"/>
      <c r="B21" s="63">
        <v>79900000</v>
      </c>
      <c r="C21" s="64" t="s">
        <v>27</v>
      </c>
      <c r="D21" s="65">
        <f>2400*H14</f>
        <v>6408</v>
      </c>
      <c r="E21" s="63" t="s">
        <v>30</v>
      </c>
      <c r="F21" s="64" t="s">
        <v>19</v>
      </c>
      <c r="G21" s="66" t="s">
        <v>32</v>
      </c>
    </row>
    <row r="22" spans="1:7" s="42" customFormat="1" ht="76.5">
      <c r="A22" s="43"/>
      <c r="B22" s="43">
        <v>75100000</v>
      </c>
      <c r="C22" s="41" t="s">
        <v>54</v>
      </c>
      <c r="D22" s="44">
        <v>100</v>
      </c>
      <c r="E22" s="43" t="s">
        <v>30</v>
      </c>
      <c r="F22" s="41" t="s">
        <v>40</v>
      </c>
      <c r="G22" s="41" t="s">
        <v>28</v>
      </c>
    </row>
    <row r="23" spans="1:7" s="42" customFormat="1" ht="63.75">
      <c r="A23" s="43"/>
      <c r="B23" s="43">
        <v>30100000</v>
      </c>
      <c r="C23" s="46" t="s">
        <v>33</v>
      </c>
      <c r="D23" s="44">
        <f>1000*H14</f>
        <v>2670</v>
      </c>
      <c r="E23" s="43" t="s">
        <v>30</v>
      </c>
      <c r="F23" s="41" t="s">
        <v>19</v>
      </c>
      <c r="G23" s="43"/>
    </row>
    <row r="24" spans="1:7" s="42" customFormat="1" ht="25.5">
      <c r="A24" s="43"/>
      <c r="B24" s="43">
        <v>39200000</v>
      </c>
      <c r="C24" s="46" t="s">
        <v>53</v>
      </c>
      <c r="D24" s="44">
        <f>240*6.7</f>
        <v>1608</v>
      </c>
      <c r="E24" s="59" t="s">
        <v>51</v>
      </c>
      <c r="F24" s="23" t="s">
        <v>40</v>
      </c>
      <c r="G24" s="43"/>
    </row>
    <row r="25" spans="1:7" s="42" customFormat="1" ht="25.5">
      <c r="A25" s="32"/>
      <c r="B25" s="32">
        <v>92100000</v>
      </c>
      <c r="C25" s="37" t="s">
        <v>34</v>
      </c>
      <c r="D25" s="33">
        <f>10000*H14</f>
        <v>26700</v>
      </c>
      <c r="E25" s="34" t="s">
        <v>58</v>
      </c>
      <c r="F25" s="27" t="s">
        <v>19</v>
      </c>
      <c r="G25" s="32"/>
    </row>
    <row r="26" spans="1:7" ht="75.75" customHeight="1">
      <c r="A26" s="10"/>
      <c r="B26" s="71" t="s">
        <v>39</v>
      </c>
      <c r="C26" s="72"/>
      <c r="D26" s="25">
        <f>D27+D29+D28</f>
        <v>15750</v>
      </c>
      <c r="E26" s="12"/>
      <c r="F26" s="12"/>
      <c r="G26" s="13"/>
    </row>
    <row r="27" spans="1:7" ht="53.25" customHeight="1">
      <c r="A27" s="57"/>
      <c r="B27" s="58">
        <v>85100000</v>
      </c>
      <c r="C27" s="59" t="s">
        <v>14</v>
      </c>
      <c r="D27" s="60">
        <v>8100</v>
      </c>
      <c r="E27" s="59" t="s">
        <v>18</v>
      </c>
      <c r="F27" s="23" t="s">
        <v>40</v>
      </c>
      <c r="G27" s="61"/>
    </row>
    <row r="28" spans="1:7" s="42" customFormat="1" ht="99" customHeight="1">
      <c r="A28" s="57"/>
      <c r="B28" s="58">
        <v>85100000</v>
      </c>
      <c r="C28" s="59" t="s">
        <v>14</v>
      </c>
      <c r="D28" s="62">
        <v>7500</v>
      </c>
      <c r="E28" s="59" t="s">
        <v>51</v>
      </c>
      <c r="F28" s="23" t="s">
        <v>40</v>
      </c>
      <c r="G28" s="58" t="s">
        <v>52</v>
      </c>
    </row>
    <row r="29" spans="1:7" ht="90">
      <c r="A29" s="58"/>
      <c r="B29" s="59" t="s">
        <v>35</v>
      </c>
      <c r="C29" s="62" t="s">
        <v>36</v>
      </c>
      <c r="D29" s="60">
        <v>150</v>
      </c>
      <c r="E29" s="41" t="s">
        <v>30</v>
      </c>
      <c r="F29" s="23" t="s">
        <v>40</v>
      </c>
      <c r="G29" s="58" t="s">
        <v>37</v>
      </c>
    </row>
    <row r="30" spans="1:7" ht="88.5" customHeight="1">
      <c r="A30" s="10"/>
      <c r="B30" s="71" t="s">
        <v>41</v>
      </c>
      <c r="C30" s="72"/>
      <c r="D30" s="25">
        <f>SUM(D31:D38)</f>
        <v>32100</v>
      </c>
      <c r="E30" s="12"/>
      <c r="F30" s="12"/>
      <c r="G30" s="13"/>
    </row>
    <row r="31" spans="1:7" ht="25.5">
      <c r="A31" s="20"/>
      <c r="B31" s="21" t="s">
        <v>42</v>
      </c>
      <c r="C31" s="38" t="s">
        <v>43</v>
      </c>
      <c r="D31" s="38">
        <v>5000</v>
      </c>
      <c r="E31" s="22" t="s">
        <v>31</v>
      </c>
      <c r="F31" s="41" t="s">
        <v>40</v>
      </c>
      <c r="G31" s="22"/>
    </row>
    <row r="32" spans="1:7" ht="76.5">
      <c r="A32" s="43"/>
      <c r="B32" s="43">
        <v>50100000</v>
      </c>
      <c r="C32" s="38" t="s">
        <v>44</v>
      </c>
      <c r="D32" s="44">
        <v>3000</v>
      </c>
      <c r="E32" s="41" t="s">
        <v>30</v>
      </c>
      <c r="F32" s="41" t="s">
        <v>40</v>
      </c>
      <c r="G32" s="43"/>
    </row>
    <row r="33" spans="1:7" s="42" customFormat="1" ht="38.25">
      <c r="A33" s="43"/>
      <c r="B33" s="43">
        <v>34300000</v>
      </c>
      <c r="C33" s="38" t="s">
        <v>45</v>
      </c>
      <c r="D33" s="44">
        <v>2000</v>
      </c>
      <c r="E33" s="41" t="s">
        <v>31</v>
      </c>
      <c r="F33" s="41" t="s">
        <v>40</v>
      </c>
      <c r="G33" s="43"/>
    </row>
    <row r="34" spans="1:7" ht="25.5">
      <c r="A34" s="43"/>
      <c r="B34" s="43">
        <v>66500000</v>
      </c>
      <c r="C34" s="38" t="s">
        <v>46</v>
      </c>
      <c r="D34" s="44">
        <v>2500</v>
      </c>
      <c r="E34" s="41" t="s">
        <v>30</v>
      </c>
      <c r="F34" s="41" t="s">
        <v>40</v>
      </c>
      <c r="G34" s="43"/>
    </row>
    <row r="35" spans="1:7" ht="25.5">
      <c r="A35" s="43"/>
      <c r="B35" s="43">
        <v>63100000</v>
      </c>
      <c r="C35" s="38" t="s">
        <v>47</v>
      </c>
      <c r="D35" s="44">
        <v>4900</v>
      </c>
      <c r="E35" s="41" t="s">
        <v>30</v>
      </c>
      <c r="F35" s="41" t="s">
        <v>40</v>
      </c>
      <c r="G35" s="43"/>
    </row>
    <row r="36" spans="1:7" ht="38.25">
      <c r="A36" s="43"/>
      <c r="B36" s="43">
        <v>79500000</v>
      </c>
      <c r="C36" s="38" t="s">
        <v>48</v>
      </c>
      <c r="D36" s="44">
        <v>2200</v>
      </c>
      <c r="E36" s="43" t="s">
        <v>30</v>
      </c>
      <c r="F36" s="41" t="s">
        <v>40</v>
      </c>
      <c r="G36" s="41"/>
    </row>
    <row r="37" spans="1:7" ht="38.25">
      <c r="A37" s="43"/>
      <c r="B37" s="43">
        <v>79900000</v>
      </c>
      <c r="C37" s="41" t="s">
        <v>27</v>
      </c>
      <c r="D37" s="44">
        <v>3500</v>
      </c>
      <c r="E37" s="43" t="s">
        <v>30</v>
      </c>
      <c r="F37" s="41" t="s">
        <v>40</v>
      </c>
      <c r="G37" s="45"/>
    </row>
    <row r="38" spans="1:7" ht="76.5">
      <c r="A38" s="43"/>
      <c r="B38" s="43">
        <v>79900000</v>
      </c>
      <c r="C38" s="41" t="s">
        <v>27</v>
      </c>
      <c r="D38" s="44">
        <v>9000</v>
      </c>
      <c r="E38" s="43" t="s">
        <v>30</v>
      </c>
      <c r="F38" s="41" t="s">
        <v>40</v>
      </c>
      <c r="G38" s="45" t="s">
        <v>32</v>
      </c>
    </row>
    <row r="39" spans="1:7" ht="39.75" customHeight="1">
      <c r="A39" s="10"/>
      <c r="B39" s="71" t="s">
        <v>49</v>
      </c>
      <c r="C39" s="72"/>
      <c r="D39" s="67">
        <f>SUM(D40:D43)</f>
        <v>28054</v>
      </c>
      <c r="E39" s="12"/>
      <c r="F39" s="12"/>
      <c r="G39" s="13"/>
    </row>
    <row r="40" spans="1:7" s="42" customFormat="1" ht="25.5">
      <c r="A40" s="20"/>
      <c r="B40" s="21" t="s">
        <v>21</v>
      </c>
      <c r="C40" s="38" t="s">
        <v>22</v>
      </c>
      <c r="D40" s="38">
        <v>22000</v>
      </c>
      <c r="E40" s="22" t="s">
        <v>25</v>
      </c>
      <c r="F40" s="41" t="s">
        <v>40</v>
      </c>
      <c r="G40" s="22"/>
    </row>
    <row r="41" spans="1:7" s="42" customFormat="1" ht="25.5">
      <c r="A41" s="43"/>
      <c r="B41" s="43">
        <v>33100000</v>
      </c>
      <c r="C41" s="41" t="s">
        <v>50</v>
      </c>
      <c r="D41" s="44">
        <v>2000</v>
      </c>
      <c r="E41" s="43" t="s">
        <v>30</v>
      </c>
      <c r="F41" s="41" t="s">
        <v>40</v>
      </c>
      <c r="G41" s="43"/>
    </row>
    <row r="42" spans="1:7" s="42" customFormat="1" ht="90">
      <c r="A42" s="58"/>
      <c r="B42" s="59" t="s">
        <v>35</v>
      </c>
      <c r="C42" s="62" t="s">
        <v>36</v>
      </c>
      <c r="D42" s="62">
        <v>250</v>
      </c>
      <c r="E42" s="41" t="s">
        <v>30</v>
      </c>
      <c r="F42" s="23" t="s">
        <v>40</v>
      </c>
      <c r="G42" s="58" t="s">
        <v>37</v>
      </c>
    </row>
    <row r="43" spans="1:7" s="42" customFormat="1" ht="25.5">
      <c r="A43" s="43"/>
      <c r="B43" s="43">
        <v>30200000</v>
      </c>
      <c r="C43" s="41" t="s">
        <v>26</v>
      </c>
      <c r="D43" s="44">
        <v>3804</v>
      </c>
      <c r="E43" s="43" t="s">
        <v>24</v>
      </c>
      <c r="F43" s="41" t="s">
        <v>55</v>
      </c>
      <c r="G43" s="43"/>
    </row>
    <row r="44" spans="1:7" ht="42" customHeight="1">
      <c r="A44" s="10"/>
      <c r="B44" s="71" t="s">
        <v>56</v>
      </c>
      <c r="C44" s="72"/>
      <c r="D44" s="67">
        <f>SUM(D45:D45)</f>
        <v>3804</v>
      </c>
      <c r="E44" s="12"/>
      <c r="F44" s="12"/>
      <c r="G44" s="13"/>
    </row>
    <row r="45" spans="1:7" s="42" customFormat="1" ht="25.5">
      <c r="A45" s="43"/>
      <c r="B45" s="43">
        <v>30200000</v>
      </c>
      <c r="C45" s="41" t="s">
        <v>26</v>
      </c>
      <c r="D45" s="44">
        <v>3804</v>
      </c>
      <c r="E45" s="43" t="s">
        <v>24</v>
      </c>
      <c r="F45" s="41" t="s">
        <v>55</v>
      </c>
      <c r="G45" s="43"/>
    </row>
    <row r="46" spans="1:7" ht="34.5" customHeight="1">
      <c r="A46" s="10"/>
      <c r="B46" s="71" t="s">
        <v>57</v>
      </c>
      <c r="C46" s="72"/>
      <c r="D46" s="67">
        <f>SUM(D47:D47)</f>
        <v>4210</v>
      </c>
      <c r="E46" s="12"/>
      <c r="F46" s="12"/>
      <c r="G46" s="13"/>
    </row>
    <row r="47" spans="1:7" s="42" customFormat="1" ht="25.5">
      <c r="A47" s="43"/>
      <c r="B47" s="43">
        <v>30200000</v>
      </c>
      <c r="C47" s="41" t="s">
        <v>26</v>
      </c>
      <c r="D47" s="44">
        <f>1750+2460</f>
        <v>4210</v>
      </c>
      <c r="E47" s="43" t="s">
        <v>24</v>
      </c>
      <c r="F47" s="41" t="s">
        <v>55</v>
      </c>
      <c r="G47" s="43"/>
    </row>
  </sheetData>
  <autoFilter ref="A5:G47"/>
  <mergeCells count="14">
    <mergeCell ref="B44:C44"/>
    <mergeCell ref="B46:C46"/>
    <mergeCell ref="B7:C7"/>
    <mergeCell ref="B10:C10"/>
    <mergeCell ref="B13:C13"/>
    <mergeCell ref="B26:C26"/>
    <mergeCell ref="B30:C30"/>
    <mergeCell ref="B39:C39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7"/>
  <sheetViews>
    <sheetView topLeftCell="A10" workbookViewId="0">
      <selection activeCell="E17" sqref="E17"/>
    </sheetView>
  </sheetViews>
  <sheetFormatPr defaultColWidth="9.140625" defaultRowHeight="12.75"/>
  <cols>
    <col min="1" max="1" width="6.42578125" style="4" customWidth="1"/>
    <col min="2" max="2" width="12.140625" style="4" customWidth="1"/>
    <col min="3" max="3" width="30.85546875" style="4" customWidth="1"/>
    <col min="4" max="4" width="17.85546875" style="19" customWidth="1"/>
    <col min="5" max="5" width="12.28515625" style="4" customWidth="1"/>
    <col min="6" max="6" width="21" style="4" customWidth="1"/>
    <col min="7" max="7" width="21.42578125" style="4" customWidth="1"/>
    <col min="8" max="8" width="15.28515625" style="4" customWidth="1"/>
    <col min="9" max="16384" width="9.140625" style="4"/>
  </cols>
  <sheetData>
    <row r="1" spans="1:8">
      <c r="A1" s="76" t="s">
        <v>0</v>
      </c>
      <c r="B1" s="76"/>
      <c r="C1" s="76"/>
      <c r="D1" s="77"/>
      <c r="E1" s="76"/>
      <c r="F1" s="76"/>
      <c r="G1" s="76"/>
    </row>
    <row r="2" spans="1:8">
      <c r="A2" s="78" t="s">
        <v>13</v>
      </c>
      <c r="B2" s="78"/>
      <c r="C2" s="78"/>
      <c r="D2" s="79"/>
      <c r="E2" s="78" t="s">
        <v>1</v>
      </c>
      <c r="F2" s="78"/>
      <c r="G2" s="78"/>
    </row>
    <row r="3" spans="1:8" ht="66.75" customHeight="1">
      <c r="A3" s="78" t="s">
        <v>2</v>
      </c>
      <c r="B3" s="78"/>
      <c r="C3" s="78"/>
      <c r="D3" s="79"/>
      <c r="E3" s="80" t="s">
        <v>3</v>
      </c>
      <c r="F3" s="80"/>
      <c r="G3" s="80"/>
      <c r="H3" s="14"/>
    </row>
    <row r="4" spans="1:8" ht="33.75" customHeight="1">
      <c r="A4" s="73" t="s">
        <v>4</v>
      </c>
      <c r="B4" s="74"/>
      <c r="C4" s="74"/>
      <c r="D4" s="75"/>
      <c r="E4" s="74"/>
      <c r="F4" s="5">
        <f>D7+D10+D13+D26+D30+D39+D44+D46</f>
        <v>459229.30000000005</v>
      </c>
      <c r="G4" s="6" t="s">
        <v>5</v>
      </c>
    </row>
    <row r="5" spans="1:8" ht="25.5">
      <c r="A5" s="7" t="s">
        <v>6</v>
      </c>
      <c r="B5" s="1" t="s">
        <v>7</v>
      </c>
      <c r="C5" s="1" t="s">
        <v>8</v>
      </c>
      <c r="D5" s="18" t="s">
        <v>9</v>
      </c>
      <c r="E5" s="1" t="s">
        <v>10</v>
      </c>
      <c r="F5" s="1" t="s">
        <v>11</v>
      </c>
      <c r="G5" s="1" t="s">
        <v>12</v>
      </c>
      <c r="H5" s="14"/>
    </row>
    <row r="6" spans="1:8">
      <c r="A6" s="8">
        <v>1</v>
      </c>
      <c r="B6" s="8">
        <f t="shared" ref="B6:G6" si="0">A6+1</f>
        <v>2</v>
      </c>
      <c r="C6" s="8">
        <f t="shared" si="0"/>
        <v>3</v>
      </c>
      <c r="D6" s="9">
        <f t="shared" si="0"/>
        <v>4</v>
      </c>
      <c r="E6" s="8">
        <f t="shared" si="0"/>
        <v>5</v>
      </c>
      <c r="F6" s="8">
        <f t="shared" si="0"/>
        <v>6</v>
      </c>
      <c r="G6" s="8">
        <f t="shared" si="0"/>
        <v>7</v>
      </c>
      <c r="H6" s="14"/>
    </row>
    <row r="7" spans="1:8" ht="87" customHeight="1">
      <c r="A7" s="10"/>
      <c r="B7" s="71" t="s">
        <v>16</v>
      </c>
      <c r="C7" s="72"/>
      <c r="D7" s="25">
        <f>D8+D9</f>
        <v>110706</v>
      </c>
      <c r="E7" s="12"/>
      <c r="F7" s="12"/>
      <c r="G7" s="13"/>
      <c r="H7" s="14">
        <v>2.66</v>
      </c>
    </row>
    <row r="8" spans="1:8" ht="33.75" customHeight="1">
      <c r="A8" s="15"/>
      <c r="B8" s="2">
        <v>85100000</v>
      </c>
      <c r="C8" s="3" t="s">
        <v>14</v>
      </c>
      <c r="D8" s="26">
        <f>41600*H7</f>
        <v>110656</v>
      </c>
      <c r="E8" s="3" t="s">
        <v>18</v>
      </c>
      <c r="F8" s="23" t="s">
        <v>19</v>
      </c>
      <c r="G8" s="17"/>
    </row>
    <row r="9" spans="1:8" s="42" customFormat="1" ht="90">
      <c r="A9" s="21"/>
      <c r="B9" s="22" t="s">
        <v>35</v>
      </c>
      <c r="C9" s="38" t="s">
        <v>36</v>
      </c>
      <c r="D9" s="50" t="s">
        <v>38</v>
      </c>
      <c r="E9" s="41" t="s">
        <v>30</v>
      </c>
      <c r="F9" s="22" t="s">
        <v>19</v>
      </c>
      <c r="G9" s="21" t="s">
        <v>37</v>
      </c>
    </row>
    <row r="10" spans="1:8" ht="73.5" customHeight="1">
      <c r="A10" s="10"/>
      <c r="B10" s="71" t="s">
        <v>17</v>
      </c>
      <c r="C10" s="72"/>
      <c r="D10" s="25">
        <f>D11+D12</f>
        <v>167177.80000000002</v>
      </c>
      <c r="E10" s="12"/>
      <c r="F10" s="12"/>
      <c r="G10" s="13"/>
    </row>
    <row r="11" spans="1:8" s="42" customFormat="1" ht="73.5" customHeight="1">
      <c r="A11" s="21"/>
      <c r="B11" s="22" t="s">
        <v>35</v>
      </c>
      <c r="C11" s="38" t="s">
        <v>36</v>
      </c>
      <c r="D11" s="38" t="s">
        <v>38</v>
      </c>
      <c r="E11" s="23" t="s">
        <v>30</v>
      </c>
      <c r="F11" s="22" t="s">
        <v>19</v>
      </c>
      <c r="G11" s="21" t="s">
        <v>37</v>
      </c>
    </row>
    <row r="12" spans="1:8" ht="30">
      <c r="A12" s="20"/>
      <c r="B12" s="21" t="s">
        <v>15</v>
      </c>
      <c r="C12" s="22" t="s">
        <v>14</v>
      </c>
      <c r="D12" s="38">
        <f>62830*H7</f>
        <v>167127.80000000002</v>
      </c>
      <c r="E12" s="3" t="s">
        <v>18</v>
      </c>
      <c r="F12" s="23" t="s">
        <v>19</v>
      </c>
      <c r="G12" s="22"/>
    </row>
    <row r="13" spans="1:8" ht="57" customHeight="1">
      <c r="A13" s="10"/>
      <c r="B13" s="71" t="s">
        <v>20</v>
      </c>
      <c r="C13" s="72"/>
      <c r="D13" s="25">
        <f>SUM(D14:D25)</f>
        <v>97427.5</v>
      </c>
      <c r="E13" s="12"/>
      <c r="F13" s="12"/>
      <c r="G13" s="13"/>
    </row>
    <row r="14" spans="1:8" s="68" customFormat="1" ht="25.5">
      <c r="A14" s="15"/>
      <c r="B14" s="2" t="s">
        <v>21</v>
      </c>
      <c r="C14" s="16" t="s">
        <v>22</v>
      </c>
      <c r="D14" s="16">
        <f>10000*H14-9434-1846</f>
        <v>15420</v>
      </c>
      <c r="E14" s="3" t="s">
        <v>25</v>
      </c>
      <c r="F14" s="64" t="s">
        <v>19</v>
      </c>
      <c r="G14" s="3"/>
      <c r="H14" s="68">
        <v>2.67</v>
      </c>
    </row>
    <row r="15" spans="1:8" s="68" customFormat="1" ht="25.5">
      <c r="A15" s="15"/>
      <c r="B15" s="2" t="s">
        <v>21</v>
      </c>
      <c r="C15" s="16" t="s">
        <v>22</v>
      </c>
      <c r="D15" s="16">
        <f>9434+1846</f>
        <v>11280</v>
      </c>
      <c r="E15" s="3" t="s">
        <v>18</v>
      </c>
      <c r="F15" s="64" t="s">
        <v>55</v>
      </c>
      <c r="G15" s="3"/>
    </row>
    <row r="16" spans="1:8" s="68" customFormat="1" ht="25.5">
      <c r="A16" s="63"/>
      <c r="B16" s="63">
        <v>79800000</v>
      </c>
      <c r="C16" s="64" t="s">
        <v>23</v>
      </c>
      <c r="D16" s="65">
        <f>3750*H14</f>
        <v>10012.5</v>
      </c>
      <c r="E16" s="63" t="s">
        <v>58</v>
      </c>
      <c r="F16" s="64" t="s">
        <v>19</v>
      </c>
      <c r="G16" s="63"/>
    </row>
    <row r="17" spans="1:7" s="68" customFormat="1" ht="25.5">
      <c r="A17" s="34"/>
      <c r="B17" s="34">
        <v>30200000</v>
      </c>
      <c r="C17" s="27" t="s">
        <v>26</v>
      </c>
      <c r="D17" s="33">
        <f>6000*H14-3240-630</f>
        <v>12150</v>
      </c>
      <c r="E17" s="34" t="s">
        <v>24</v>
      </c>
      <c r="F17" s="27" t="s">
        <v>19</v>
      </c>
      <c r="G17" s="34"/>
    </row>
    <row r="18" spans="1:7" s="68" customFormat="1" ht="25.5">
      <c r="A18" s="34"/>
      <c r="B18" s="34">
        <v>30200000</v>
      </c>
      <c r="C18" s="27" t="s">
        <v>26</v>
      </c>
      <c r="D18" s="33">
        <f>3240+630</f>
        <v>3870</v>
      </c>
      <c r="E18" s="34" t="s">
        <v>58</v>
      </c>
      <c r="F18" s="27" t="s">
        <v>55</v>
      </c>
      <c r="G18" s="34"/>
    </row>
    <row r="19" spans="1:7" s="42" customFormat="1" ht="25.5">
      <c r="A19" s="43"/>
      <c r="B19" s="43">
        <v>64200000</v>
      </c>
      <c r="C19" s="41" t="s">
        <v>29</v>
      </c>
      <c r="D19" s="44">
        <f>1200*H14</f>
        <v>3204</v>
      </c>
      <c r="E19" s="43" t="s">
        <v>31</v>
      </c>
      <c r="F19" s="41" t="s">
        <v>19</v>
      </c>
      <c r="G19" s="43"/>
    </row>
    <row r="20" spans="1:7" s="42" customFormat="1" ht="76.5">
      <c r="A20" s="43"/>
      <c r="B20" s="43">
        <v>64200000</v>
      </c>
      <c r="C20" s="41" t="s">
        <v>29</v>
      </c>
      <c r="D20" s="44">
        <f>1500*H14</f>
        <v>4005</v>
      </c>
      <c r="E20" s="43" t="s">
        <v>30</v>
      </c>
      <c r="F20" s="41" t="s">
        <v>19</v>
      </c>
      <c r="G20" s="41" t="s">
        <v>28</v>
      </c>
    </row>
    <row r="21" spans="1:7" s="42" customFormat="1" ht="76.5">
      <c r="A21" s="63"/>
      <c r="B21" s="63">
        <v>79900000</v>
      </c>
      <c r="C21" s="64" t="s">
        <v>27</v>
      </c>
      <c r="D21" s="65">
        <f>2400*H14</f>
        <v>6408</v>
      </c>
      <c r="E21" s="63" t="s">
        <v>30</v>
      </c>
      <c r="F21" s="64" t="s">
        <v>19</v>
      </c>
      <c r="G21" s="66" t="s">
        <v>32</v>
      </c>
    </row>
    <row r="22" spans="1:7" s="42" customFormat="1" ht="76.5">
      <c r="A22" s="43"/>
      <c r="B22" s="43">
        <v>75100000</v>
      </c>
      <c r="C22" s="41" t="s">
        <v>54</v>
      </c>
      <c r="D22" s="44">
        <v>100</v>
      </c>
      <c r="E22" s="43" t="s">
        <v>30</v>
      </c>
      <c r="F22" s="41" t="s">
        <v>40</v>
      </c>
      <c r="G22" s="41" t="s">
        <v>28</v>
      </c>
    </row>
    <row r="23" spans="1:7" s="42" customFormat="1" ht="63.75">
      <c r="A23" s="43"/>
      <c r="B23" s="43">
        <v>30100000</v>
      </c>
      <c r="C23" s="46" t="s">
        <v>33</v>
      </c>
      <c r="D23" s="44">
        <f>1000*H14</f>
        <v>2670</v>
      </c>
      <c r="E23" s="43" t="s">
        <v>30</v>
      </c>
      <c r="F23" s="41" t="s">
        <v>19</v>
      </c>
      <c r="G23" s="43"/>
    </row>
    <row r="24" spans="1:7" s="42" customFormat="1" ht="25.5">
      <c r="A24" s="43"/>
      <c r="B24" s="43">
        <v>39200000</v>
      </c>
      <c r="C24" s="46" t="s">
        <v>53</v>
      </c>
      <c r="D24" s="44">
        <f>240*6.7</f>
        <v>1608</v>
      </c>
      <c r="E24" s="59" t="s">
        <v>51</v>
      </c>
      <c r="F24" s="23" t="s">
        <v>40</v>
      </c>
      <c r="G24" s="43"/>
    </row>
    <row r="25" spans="1:7" s="68" customFormat="1" ht="25.5">
      <c r="A25" s="69"/>
      <c r="B25" s="69">
        <v>92100000</v>
      </c>
      <c r="C25" s="70" t="s">
        <v>34</v>
      </c>
      <c r="D25" s="65">
        <f>10000*H14</f>
        <v>26700</v>
      </c>
      <c r="E25" s="63" t="s">
        <v>58</v>
      </c>
      <c r="F25" s="64" t="s">
        <v>19</v>
      </c>
      <c r="G25" s="69"/>
    </row>
    <row r="26" spans="1:7" ht="75.75" customHeight="1">
      <c r="A26" s="10"/>
      <c r="B26" s="71" t="s">
        <v>39</v>
      </c>
      <c r="C26" s="72"/>
      <c r="D26" s="25">
        <f>D27+D29+D28</f>
        <v>15750</v>
      </c>
      <c r="E26" s="12"/>
      <c r="F26" s="12"/>
      <c r="G26" s="13"/>
    </row>
    <row r="27" spans="1:7" ht="53.25" customHeight="1">
      <c r="A27" s="57"/>
      <c r="B27" s="58">
        <v>85100000</v>
      </c>
      <c r="C27" s="59" t="s">
        <v>14</v>
      </c>
      <c r="D27" s="60">
        <v>8100</v>
      </c>
      <c r="E27" s="59" t="s">
        <v>18</v>
      </c>
      <c r="F27" s="23" t="s">
        <v>40</v>
      </c>
      <c r="G27" s="61"/>
    </row>
    <row r="28" spans="1:7" s="42" customFormat="1" ht="99" customHeight="1">
      <c r="A28" s="57"/>
      <c r="B28" s="58">
        <v>85100000</v>
      </c>
      <c r="C28" s="59" t="s">
        <v>14</v>
      </c>
      <c r="D28" s="62">
        <v>7500</v>
      </c>
      <c r="E28" s="59" t="s">
        <v>51</v>
      </c>
      <c r="F28" s="23" t="s">
        <v>40</v>
      </c>
      <c r="G28" s="58" t="s">
        <v>52</v>
      </c>
    </row>
    <row r="29" spans="1:7" ht="90">
      <c r="A29" s="58"/>
      <c r="B29" s="59" t="s">
        <v>35</v>
      </c>
      <c r="C29" s="62" t="s">
        <v>36</v>
      </c>
      <c r="D29" s="60">
        <v>150</v>
      </c>
      <c r="E29" s="41" t="s">
        <v>30</v>
      </c>
      <c r="F29" s="23" t="s">
        <v>40</v>
      </c>
      <c r="G29" s="58" t="s">
        <v>37</v>
      </c>
    </row>
    <row r="30" spans="1:7" ht="88.5" customHeight="1">
      <c r="A30" s="10"/>
      <c r="B30" s="71" t="s">
        <v>41</v>
      </c>
      <c r="C30" s="72"/>
      <c r="D30" s="25">
        <f>SUM(D31:D38)</f>
        <v>32100</v>
      </c>
      <c r="E30" s="12"/>
      <c r="F30" s="12"/>
      <c r="G30" s="13"/>
    </row>
    <row r="31" spans="1:7" ht="25.5">
      <c r="A31" s="20"/>
      <c r="B31" s="21" t="s">
        <v>42</v>
      </c>
      <c r="C31" s="38" t="s">
        <v>43</v>
      </c>
      <c r="D31" s="38">
        <v>5000</v>
      </c>
      <c r="E31" s="22" t="s">
        <v>31</v>
      </c>
      <c r="F31" s="41" t="s">
        <v>40</v>
      </c>
      <c r="G31" s="22"/>
    </row>
    <row r="32" spans="1:7" ht="76.5">
      <c r="A32" s="43"/>
      <c r="B32" s="43">
        <v>50100000</v>
      </c>
      <c r="C32" s="38" t="s">
        <v>44</v>
      </c>
      <c r="D32" s="44">
        <v>3000</v>
      </c>
      <c r="E32" s="41" t="s">
        <v>30</v>
      </c>
      <c r="F32" s="41" t="s">
        <v>40</v>
      </c>
      <c r="G32" s="43"/>
    </row>
    <row r="33" spans="1:7" s="42" customFormat="1" ht="38.25">
      <c r="A33" s="43"/>
      <c r="B33" s="43">
        <v>34300000</v>
      </c>
      <c r="C33" s="38" t="s">
        <v>45</v>
      </c>
      <c r="D33" s="44">
        <v>2000</v>
      </c>
      <c r="E33" s="41" t="s">
        <v>31</v>
      </c>
      <c r="F33" s="41" t="s">
        <v>40</v>
      </c>
      <c r="G33" s="43"/>
    </row>
    <row r="34" spans="1:7" ht="25.5">
      <c r="A34" s="43"/>
      <c r="B34" s="43">
        <v>66500000</v>
      </c>
      <c r="C34" s="38" t="s">
        <v>46</v>
      </c>
      <c r="D34" s="44">
        <v>2500</v>
      </c>
      <c r="E34" s="41" t="s">
        <v>30</v>
      </c>
      <c r="F34" s="41" t="s">
        <v>40</v>
      </c>
      <c r="G34" s="43"/>
    </row>
    <row r="35" spans="1:7" ht="25.5">
      <c r="A35" s="43"/>
      <c r="B35" s="43">
        <v>63100000</v>
      </c>
      <c r="C35" s="38" t="s">
        <v>47</v>
      </c>
      <c r="D35" s="44">
        <v>4900</v>
      </c>
      <c r="E35" s="41" t="s">
        <v>30</v>
      </c>
      <c r="F35" s="41" t="s">
        <v>40</v>
      </c>
      <c r="G35" s="43"/>
    </row>
    <row r="36" spans="1:7" ht="38.25">
      <c r="A36" s="43"/>
      <c r="B36" s="43">
        <v>79500000</v>
      </c>
      <c r="C36" s="38" t="s">
        <v>48</v>
      </c>
      <c r="D36" s="44">
        <v>2200</v>
      </c>
      <c r="E36" s="43" t="s">
        <v>30</v>
      </c>
      <c r="F36" s="41" t="s">
        <v>40</v>
      </c>
      <c r="G36" s="41"/>
    </row>
    <row r="37" spans="1:7" ht="38.25">
      <c r="A37" s="43"/>
      <c r="B37" s="43">
        <v>79900000</v>
      </c>
      <c r="C37" s="41" t="s">
        <v>27</v>
      </c>
      <c r="D37" s="44">
        <v>3500</v>
      </c>
      <c r="E37" s="43" t="s">
        <v>30</v>
      </c>
      <c r="F37" s="41" t="s">
        <v>40</v>
      </c>
      <c r="G37" s="45"/>
    </row>
    <row r="38" spans="1:7" ht="76.5">
      <c r="A38" s="43"/>
      <c r="B38" s="43">
        <v>79900000</v>
      </c>
      <c r="C38" s="41" t="s">
        <v>27</v>
      </c>
      <c r="D38" s="44">
        <v>9000</v>
      </c>
      <c r="E38" s="43" t="s">
        <v>30</v>
      </c>
      <c r="F38" s="41" t="s">
        <v>40</v>
      </c>
      <c r="G38" s="45" t="s">
        <v>32</v>
      </c>
    </row>
    <row r="39" spans="1:7" ht="39.75" customHeight="1">
      <c r="A39" s="10"/>
      <c r="B39" s="71" t="s">
        <v>49</v>
      </c>
      <c r="C39" s="72"/>
      <c r="D39" s="67">
        <f>SUM(D40:D43)</f>
        <v>28054</v>
      </c>
      <c r="E39" s="12"/>
      <c r="F39" s="12"/>
      <c r="G39" s="13"/>
    </row>
    <row r="40" spans="1:7" s="42" customFormat="1" ht="25.5">
      <c r="A40" s="20"/>
      <c r="B40" s="21" t="s">
        <v>21</v>
      </c>
      <c r="C40" s="38" t="s">
        <v>22</v>
      </c>
      <c r="D40" s="38">
        <v>22000</v>
      </c>
      <c r="E40" s="22" t="s">
        <v>25</v>
      </c>
      <c r="F40" s="41" t="s">
        <v>40</v>
      </c>
      <c r="G40" s="22"/>
    </row>
    <row r="41" spans="1:7" s="42" customFormat="1" ht="25.5">
      <c r="A41" s="43"/>
      <c r="B41" s="43">
        <v>33100000</v>
      </c>
      <c r="C41" s="41" t="s">
        <v>50</v>
      </c>
      <c r="D41" s="44">
        <v>2000</v>
      </c>
      <c r="E41" s="43" t="s">
        <v>30</v>
      </c>
      <c r="F41" s="41" t="s">
        <v>40</v>
      </c>
      <c r="G41" s="43"/>
    </row>
    <row r="42" spans="1:7" s="42" customFormat="1" ht="90">
      <c r="A42" s="58"/>
      <c r="B42" s="59" t="s">
        <v>35</v>
      </c>
      <c r="C42" s="62" t="s">
        <v>36</v>
      </c>
      <c r="D42" s="62">
        <v>250</v>
      </c>
      <c r="E42" s="41" t="s">
        <v>30</v>
      </c>
      <c r="F42" s="23" t="s">
        <v>40</v>
      </c>
      <c r="G42" s="58" t="s">
        <v>37</v>
      </c>
    </row>
    <row r="43" spans="1:7" s="42" customFormat="1" ht="25.5">
      <c r="A43" s="43"/>
      <c r="B43" s="43">
        <v>30200000</v>
      </c>
      <c r="C43" s="41" t="s">
        <v>26</v>
      </c>
      <c r="D43" s="44">
        <v>3804</v>
      </c>
      <c r="E43" s="43" t="s">
        <v>24</v>
      </c>
      <c r="F43" s="41" t="s">
        <v>55</v>
      </c>
      <c r="G43" s="43"/>
    </row>
    <row r="44" spans="1:7" ht="42" customHeight="1">
      <c r="A44" s="10"/>
      <c r="B44" s="71" t="s">
        <v>56</v>
      </c>
      <c r="C44" s="72"/>
      <c r="D44" s="67">
        <f>SUM(D45:D45)</f>
        <v>3804</v>
      </c>
      <c r="E44" s="12"/>
      <c r="F44" s="12"/>
      <c r="G44" s="13"/>
    </row>
    <row r="45" spans="1:7" s="42" customFormat="1" ht="25.5">
      <c r="A45" s="43"/>
      <c r="B45" s="43">
        <v>30200000</v>
      </c>
      <c r="C45" s="41" t="s">
        <v>26</v>
      </c>
      <c r="D45" s="44">
        <v>3804</v>
      </c>
      <c r="E45" s="43" t="s">
        <v>24</v>
      </c>
      <c r="F45" s="41" t="s">
        <v>55</v>
      </c>
      <c r="G45" s="43"/>
    </row>
    <row r="46" spans="1:7" ht="34.5" customHeight="1">
      <c r="A46" s="10"/>
      <c r="B46" s="71" t="s">
        <v>57</v>
      </c>
      <c r="C46" s="72"/>
      <c r="D46" s="67">
        <f>SUM(D47:D47)</f>
        <v>4210</v>
      </c>
      <c r="E46" s="12"/>
      <c r="F46" s="12"/>
      <c r="G46" s="13"/>
    </row>
    <row r="47" spans="1:7" s="42" customFormat="1" ht="25.5">
      <c r="A47" s="34"/>
      <c r="B47" s="34">
        <v>30200000</v>
      </c>
      <c r="C47" s="27" t="s">
        <v>26</v>
      </c>
      <c r="D47" s="33">
        <f>1750+2460</f>
        <v>4210</v>
      </c>
      <c r="E47" s="34" t="s">
        <v>58</v>
      </c>
      <c r="F47" s="27" t="s">
        <v>55</v>
      </c>
      <c r="G47" s="34"/>
    </row>
  </sheetData>
  <autoFilter ref="A5:G47"/>
  <mergeCells count="14">
    <mergeCell ref="B44:C44"/>
    <mergeCell ref="B46:C46"/>
    <mergeCell ref="B7:C7"/>
    <mergeCell ref="B10:C10"/>
    <mergeCell ref="B13:C13"/>
    <mergeCell ref="B26:C26"/>
    <mergeCell ref="B30:C30"/>
    <mergeCell ref="B39:C39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47"/>
  <sheetViews>
    <sheetView topLeftCell="A10" zoomScaleNormal="100" workbookViewId="0">
      <selection activeCell="D16" sqref="D16"/>
    </sheetView>
  </sheetViews>
  <sheetFormatPr defaultColWidth="9.140625" defaultRowHeight="12.75"/>
  <cols>
    <col min="1" max="1" width="6.42578125" style="4" customWidth="1"/>
    <col min="2" max="2" width="12.140625" style="4" customWidth="1"/>
    <col min="3" max="3" width="30.85546875" style="4" customWidth="1"/>
    <col min="4" max="4" width="17.85546875" style="19" customWidth="1"/>
    <col min="5" max="5" width="12.28515625" style="4" customWidth="1"/>
    <col min="6" max="6" width="21" style="4" customWidth="1"/>
    <col min="7" max="7" width="26.42578125" style="4" customWidth="1"/>
    <col min="8" max="8" width="15.28515625" style="4" customWidth="1"/>
    <col min="9" max="16384" width="9.140625" style="4"/>
  </cols>
  <sheetData>
    <row r="1" spans="1:8">
      <c r="A1" s="76" t="s">
        <v>0</v>
      </c>
      <c r="B1" s="76"/>
      <c r="C1" s="76"/>
      <c r="D1" s="77"/>
      <c r="E1" s="76"/>
      <c r="F1" s="76"/>
      <c r="G1" s="76"/>
    </row>
    <row r="2" spans="1:8">
      <c r="A2" s="78" t="s">
        <v>13</v>
      </c>
      <c r="B2" s="78"/>
      <c r="C2" s="78"/>
      <c r="D2" s="79"/>
      <c r="E2" s="78" t="s">
        <v>1</v>
      </c>
      <c r="F2" s="78"/>
      <c r="G2" s="78"/>
    </row>
    <row r="3" spans="1:8" ht="66.75" customHeight="1">
      <c r="A3" s="78" t="s">
        <v>2</v>
      </c>
      <c r="B3" s="78"/>
      <c r="C3" s="78"/>
      <c r="D3" s="79"/>
      <c r="E3" s="80" t="s">
        <v>3</v>
      </c>
      <c r="F3" s="80"/>
      <c r="G3" s="80"/>
      <c r="H3" s="14"/>
    </row>
    <row r="4" spans="1:8" ht="33.75" customHeight="1">
      <c r="A4" s="73" t="s">
        <v>4</v>
      </c>
      <c r="B4" s="74"/>
      <c r="C4" s="74"/>
      <c r="D4" s="75"/>
      <c r="E4" s="74"/>
      <c r="F4" s="5">
        <f>D7+D10+D13+D26+D30+D39+D44+D46</f>
        <v>459404.30000000005</v>
      </c>
      <c r="G4" s="6" t="s">
        <v>5</v>
      </c>
    </row>
    <row r="5" spans="1:8" ht="25.5">
      <c r="A5" s="7" t="s">
        <v>6</v>
      </c>
      <c r="B5" s="1" t="s">
        <v>7</v>
      </c>
      <c r="C5" s="1" t="s">
        <v>8</v>
      </c>
      <c r="D5" s="18" t="s">
        <v>9</v>
      </c>
      <c r="E5" s="1" t="s">
        <v>10</v>
      </c>
      <c r="F5" s="1" t="s">
        <v>11</v>
      </c>
      <c r="G5" s="1" t="s">
        <v>12</v>
      </c>
      <c r="H5" s="14"/>
    </row>
    <row r="6" spans="1:8">
      <c r="A6" s="8">
        <v>1</v>
      </c>
      <c r="B6" s="8">
        <f t="shared" ref="B6:G6" si="0">A6+1</f>
        <v>2</v>
      </c>
      <c r="C6" s="8">
        <f t="shared" si="0"/>
        <v>3</v>
      </c>
      <c r="D6" s="9">
        <f t="shared" si="0"/>
        <v>4</v>
      </c>
      <c r="E6" s="8">
        <f t="shared" si="0"/>
        <v>5</v>
      </c>
      <c r="F6" s="8">
        <f t="shared" si="0"/>
        <v>6</v>
      </c>
      <c r="G6" s="8">
        <f t="shared" si="0"/>
        <v>7</v>
      </c>
      <c r="H6" s="14"/>
    </row>
    <row r="7" spans="1:8" ht="87" customHeight="1">
      <c r="A7" s="10"/>
      <c r="B7" s="71" t="s">
        <v>16</v>
      </c>
      <c r="C7" s="72"/>
      <c r="D7" s="25">
        <f>D8+D9</f>
        <v>110706</v>
      </c>
      <c r="E7" s="12"/>
      <c r="F7" s="12"/>
      <c r="G7" s="13"/>
      <c r="H7" s="14">
        <v>2.66</v>
      </c>
    </row>
    <row r="8" spans="1:8" ht="33.75" customHeight="1">
      <c r="A8" s="15"/>
      <c r="B8" s="2">
        <v>85100000</v>
      </c>
      <c r="C8" s="3" t="s">
        <v>14</v>
      </c>
      <c r="D8" s="26">
        <f>41600*H7</f>
        <v>110656</v>
      </c>
      <c r="E8" s="3" t="s">
        <v>18</v>
      </c>
      <c r="F8" s="23" t="s">
        <v>19</v>
      </c>
      <c r="G8" s="17"/>
    </row>
    <row r="9" spans="1:8" s="42" customFormat="1" ht="60">
      <c r="A9" s="21"/>
      <c r="B9" s="22" t="s">
        <v>35</v>
      </c>
      <c r="C9" s="38" t="s">
        <v>36</v>
      </c>
      <c r="D9" s="50" t="s">
        <v>38</v>
      </c>
      <c r="E9" s="41" t="s">
        <v>30</v>
      </c>
      <c r="F9" s="22" t="s">
        <v>19</v>
      </c>
      <c r="G9" s="21" t="s">
        <v>37</v>
      </c>
    </row>
    <row r="10" spans="1:8" ht="73.5" customHeight="1">
      <c r="A10" s="10"/>
      <c r="B10" s="71" t="s">
        <v>17</v>
      </c>
      <c r="C10" s="72"/>
      <c r="D10" s="25">
        <f>D11+D12</f>
        <v>167177.80000000002</v>
      </c>
      <c r="E10" s="12"/>
      <c r="F10" s="12"/>
      <c r="G10" s="13"/>
    </row>
    <row r="11" spans="1:8" s="42" customFormat="1" ht="73.5" customHeight="1">
      <c r="A11" s="21"/>
      <c r="B11" s="22" t="s">
        <v>35</v>
      </c>
      <c r="C11" s="38" t="s">
        <v>36</v>
      </c>
      <c r="D11" s="38" t="s">
        <v>38</v>
      </c>
      <c r="E11" s="23" t="s">
        <v>30</v>
      </c>
      <c r="F11" s="22" t="s">
        <v>19</v>
      </c>
      <c r="G11" s="21" t="s">
        <v>37</v>
      </c>
    </row>
    <row r="12" spans="1:8" ht="30">
      <c r="A12" s="20"/>
      <c r="B12" s="21" t="s">
        <v>15</v>
      </c>
      <c r="C12" s="22" t="s">
        <v>14</v>
      </c>
      <c r="D12" s="38">
        <f>62830*H7</f>
        <v>167127.80000000002</v>
      </c>
      <c r="E12" s="3" t="s">
        <v>18</v>
      </c>
      <c r="F12" s="23" t="s">
        <v>19</v>
      </c>
      <c r="G12" s="22"/>
    </row>
    <row r="13" spans="1:8" ht="57" customHeight="1">
      <c r="A13" s="10"/>
      <c r="B13" s="71" t="s">
        <v>20</v>
      </c>
      <c r="C13" s="72"/>
      <c r="D13" s="25">
        <f>SUM(D14:D25)</f>
        <v>97427.5</v>
      </c>
      <c r="E13" s="12"/>
      <c r="F13" s="12"/>
      <c r="G13" s="13"/>
    </row>
    <row r="14" spans="1:8" s="68" customFormat="1" ht="25.5">
      <c r="A14" s="15"/>
      <c r="B14" s="2" t="s">
        <v>21</v>
      </c>
      <c r="C14" s="16" t="s">
        <v>22</v>
      </c>
      <c r="D14" s="16">
        <f>10000*H14-9434-1846</f>
        <v>15420</v>
      </c>
      <c r="E14" s="3" t="s">
        <v>25</v>
      </c>
      <c r="F14" s="64" t="s">
        <v>19</v>
      </c>
      <c r="G14" s="3"/>
      <c r="H14" s="68">
        <v>2.67</v>
      </c>
    </row>
    <row r="15" spans="1:8" s="68" customFormat="1" ht="25.5">
      <c r="A15" s="15"/>
      <c r="B15" s="2" t="s">
        <v>21</v>
      </c>
      <c r="C15" s="16" t="s">
        <v>22</v>
      </c>
      <c r="D15" s="16">
        <f>9434+1846</f>
        <v>11280</v>
      </c>
      <c r="E15" s="3" t="s">
        <v>18</v>
      </c>
      <c r="F15" s="64" t="s">
        <v>55</v>
      </c>
      <c r="G15" s="3"/>
    </row>
    <row r="16" spans="1:8" s="68" customFormat="1" ht="25.5">
      <c r="A16" s="63"/>
      <c r="B16" s="63">
        <v>79800000</v>
      </c>
      <c r="C16" s="64" t="s">
        <v>23</v>
      </c>
      <c r="D16" s="65">
        <f>3750*H14</f>
        <v>10012.5</v>
      </c>
      <c r="E16" s="63" t="s">
        <v>58</v>
      </c>
      <c r="F16" s="64" t="s">
        <v>19</v>
      </c>
      <c r="G16" s="63"/>
    </row>
    <row r="17" spans="1:7" s="68" customFormat="1" ht="25.5">
      <c r="A17" s="63"/>
      <c r="B17" s="63">
        <v>30200000</v>
      </c>
      <c r="C17" s="64" t="s">
        <v>26</v>
      </c>
      <c r="D17" s="65">
        <f>6000*H14-3240-630</f>
        <v>12150</v>
      </c>
      <c r="E17" s="63" t="s">
        <v>24</v>
      </c>
      <c r="F17" s="64" t="s">
        <v>19</v>
      </c>
      <c r="G17" s="63"/>
    </row>
    <row r="18" spans="1:7" s="68" customFormat="1" ht="25.5">
      <c r="A18" s="63"/>
      <c r="B18" s="63">
        <v>30200000</v>
      </c>
      <c r="C18" s="64" t="s">
        <v>26</v>
      </c>
      <c r="D18" s="65">
        <f>3240+630</f>
        <v>3870</v>
      </c>
      <c r="E18" s="63" t="s">
        <v>58</v>
      </c>
      <c r="F18" s="64" t="s">
        <v>55</v>
      </c>
      <c r="G18" s="63"/>
    </row>
    <row r="19" spans="1:7" s="42" customFormat="1" ht="25.5">
      <c r="A19" s="43"/>
      <c r="B19" s="43">
        <v>64200000</v>
      </c>
      <c r="C19" s="41" t="s">
        <v>29</v>
      </c>
      <c r="D19" s="44">
        <f>1200*H14</f>
        <v>3204</v>
      </c>
      <c r="E19" s="43" t="s">
        <v>31</v>
      </c>
      <c r="F19" s="41" t="s">
        <v>19</v>
      </c>
      <c r="G19" s="43"/>
    </row>
    <row r="20" spans="1:7" s="42" customFormat="1" ht="51">
      <c r="A20" s="43"/>
      <c r="B20" s="43">
        <v>64200000</v>
      </c>
      <c r="C20" s="41" t="s">
        <v>29</v>
      </c>
      <c r="D20" s="44">
        <f>1500*H14</f>
        <v>4005</v>
      </c>
      <c r="E20" s="43" t="s">
        <v>30</v>
      </c>
      <c r="F20" s="41" t="s">
        <v>19</v>
      </c>
      <c r="G20" s="41" t="s">
        <v>28</v>
      </c>
    </row>
    <row r="21" spans="1:7" s="42" customFormat="1" ht="51">
      <c r="A21" s="63"/>
      <c r="B21" s="63">
        <v>79900000</v>
      </c>
      <c r="C21" s="64" t="s">
        <v>27</v>
      </c>
      <c r="D21" s="65">
        <f>2400*H14</f>
        <v>6408</v>
      </c>
      <c r="E21" s="63" t="s">
        <v>30</v>
      </c>
      <c r="F21" s="64" t="s">
        <v>19</v>
      </c>
      <c r="G21" s="66" t="s">
        <v>32</v>
      </c>
    </row>
    <row r="22" spans="1:7" s="42" customFormat="1" ht="51">
      <c r="A22" s="43"/>
      <c r="B22" s="43">
        <v>75100000</v>
      </c>
      <c r="C22" s="41" t="s">
        <v>54</v>
      </c>
      <c r="D22" s="44">
        <v>100</v>
      </c>
      <c r="E22" s="43" t="s">
        <v>30</v>
      </c>
      <c r="F22" s="41" t="s">
        <v>40</v>
      </c>
      <c r="G22" s="41" t="s">
        <v>28</v>
      </c>
    </row>
    <row r="23" spans="1:7" s="42" customFormat="1" ht="63.75">
      <c r="A23" s="43"/>
      <c r="B23" s="43">
        <v>30100000</v>
      </c>
      <c r="C23" s="46" t="s">
        <v>33</v>
      </c>
      <c r="D23" s="44">
        <f>1000*H14</f>
        <v>2670</v>
      </c>
      <c r="E23" s="43" t="s">
        <v>30</v>
      </c>
      <c r="F23" s="41" t="s">
        <v>19</v>
      </c>
      <c r="G23" s="43"/>
    </row>
    <row r="24" spans="1:7" s="42" customFormat="1" ht="25.5">
      <c r="A24" s="43"/>
      <c r="B24" s="43">
        <v>39200000</v>
      </c>
      <c r="C24" s="46" t="s">
        <v>53</v>
      </c>
      <c r="D24" s="44">
        <f>240*6.7</f>
        <v>1608</v>
      </c>
      <c r="E24" s="59" t="s">
        <v>51</v>
      </c>
      <c r="F24" s="23" t="s">
        <v>40</v>
      </c>
      <c r="G24" s="43"/>
    </row>
    <row r="25" spans="1:7" s="68" customFormat="1" ht="25.5">
      <c r="A25" s="69"/>
      <c r="B25" s="69">
        <v>92100000</v>
      </c>
      <c r="C25" s="70" t="s">
        <v>34</v>
      </c>
      <c r="D25" s="65">
        <f>10000*H14</f>
        <v>26700</v>
      </c>
      <c r="E25" s="63" t="s">
        <v>58</v>
      </c>
      <c r="F25" s="64" t="s">
        <v>19</v>
      </c>
      <c r="G25" s="69"/>
    </row>
    <row r="26" spans="1:7" ht="75.75" customHeight="1">
      <c r="A26" s="10"/>
      <c r="B26" s="71" t="s">
        <v>39</v>
      </c>
      <c r="C26" s="72"/>
      <c r="D26" s="25">
        <f>D27+D29+D28</f>
        <v>15925</v>
      </c>
      <c r="E26" s="12"/>
      <c r="F26" s="12"/>
      <c r="G26" s="13"/>
    </row>
    <row r="27" spans="1:7" ht="53.25" customHeight="1">
      <c r="A27" s="57"/>
      <c r="B27" s="58">
        <v>85100000</v>
      </c>
      <c r="C27" s="59" t="s">
        <v>14</v>
      </c>
      <c r="D27" s="60">
        <v>8100</v>
      </c>
      <c r="E27" s="59" t="s">
        <v>18</v>
      </c>
      <c r="F27" s="23" t="s">
        <v>40</v>
      </c>
      <c r="G27" s="61"/>
    </row>
    <row r="28" spans="1:7" s="42" customFormat="1" ht="99" customHeight="1">
      <c r="A28" s="57"/>
      <c r="B28" s="58">
        <v>85100000</v>
      </c>
      <c r="C28" s="59" t="s">
        <v>14</v>
      </c>
      <c r="D28" s="62">
        <v>7500</v>
      </c>
      <c r="E28" s="59" t="s">
        <v>51</v>
      </c>
      <c r="F28" s="23" t="s">
        <v>40</v>
      </c>
      <c r="G28" s="58" t="s">
        <v>52</v>
      </c>
    </row>
    <row r="29" spans="1:7" ht="60">
      <c r="A29" s="52"/>
      <c r="B29" s="53" t="s">
        <v>35</v>
      </c>
      <c r="C29" s="56" t="s">
        <v>36</v>
      </c>
      <c r="D29" s="54">
        <f>150+175</f>
        <v>325</v>
      </c>
      <c r="E29" s="27" t="s">
        <v>30</v>
      </c>
      <c r="F29" s="39" t="s">
        <v>40</v>
      </c>
      <c r="G29" s="52" t="s">
        <v>37</v>
      </c>
    </row>
    <row r="30" spans="1:7" ht="88.5" customHeight="1">
      <c r="A30" s="10"/>
      <c r="B30" s="71" t="s">
        <v>41</v>
      </c>
      <c r="C30" s="72"/>
      <c r="D30" s="25">
        <f>SUM(D31:D38)</f>
        <v>32100</v>
      </c>
      <c r="E30" s="12"/>
      <c r="F30" s="12"/>
      <c r="G30" s="13"/>
    </row>
    <row r="31" spans="1:7" ht="25.5">
      <c r="A31" s="20"/>
      <c r="B31" s="21" t="s">
        <v>42</v>
      </c>
      <c r="C31" s="38" t="s">
        <v>43</v>
      </c>
      <c r="D31" s="38">
        <v>5000</v>
      </c>
      <c r="E31" s="22" t="s">
        <v>31</v>
      </c>
      <c r="F31" s="41" t="s">
        <v>40</v>
      </c>
      <c r="G31" s="22"/>
    </row>
    <row r="32" spans="1:7" ht="76.5">
      <c r="A32" s="43"/>
      <c r="B32" s="43">
        <v>50100000</v>
      </c>
      <c r="C32" s="38" t="s">
        <v>44</v>
      </c>
      <c r="D32" s="44">
        <v>3000</v>
      </c>
      <c r="E32" s="41" t="s">
        <v>30</v>
      </c>
      <c r="F32" s="41" t="s">
        <v>40</v>
      </c>
      <c r="G32" s="43"/>
    </row>
    <row r="33" spans="1:7" s="42" customFormat="1" ht="38.25">
      <c r="A33" s="43"/>
      <c r="B33" s="43">
        <v>34300000</v>
      </c>
      <c r="C33" s="38" t="s">
        <v>45</v>
      </c>
      <c r="D33" s="44">
        <v>2000</v>
      </c>
      <c r="E33" s="41" t="s">
        <v>31</v>
      </c>
      <c r="F33" s="41" t="s">
        <v>40</v>
      </c>
      <c r="G33" s="43"/>
    </row>
    <row r="34" spans="1:7" ht="25.5">
      <c r="A34" s="43"/>
      <c r="B34" s="43">
        <v>66500000</v>
      </c>
      <c r="C34" s="38" t="s">
        <v>46</v>
      </c>
      <c r="D34" s="44">
        <v>2500</v>
      </c>
      <c r="E34" s="41" t="s">
        <v>30</v>
      </c>
      <c r="F34" s="41" t="s">
        <v>40</v>
      </c>
      <c r="G34" s="43"/>
    </row>
    <row r="35" spans="1:7" ht="25.5">
      <c r="A35" s="43"/>
      <c r="B35" s="43">
        <v>63100000</v>
      </c>
      <c r="C35" s="38" t="s">
        <v>47</v>
      </c>
      <c r="D35" s="44">
        <v>4900</v>
      </c>
      <c r="E35" s="41" t="s">
        <v>30</v>
      </c>
      <c r="F35" s="41" t="s">
        <v>40</v>
      </c>
      <c r="G35" s="43"/>
    </row>
    <row r="36" spans="1:7" ht="38.25">
      <c r="A36" s="43"/>
      <c r="B36" s="43">
        <v>79500000</v>
      </c>
      <c r="C36" s="38" t="s">
        <v>48</v>
      </c>
      <c r="D36" s="44">
        <v>2200</v>
      </c>
      <c r="E36" s="43" t="s">
        <v>30</v>
      </c>
      <c r="F36" s="41" t="s">
        <v>40</v>
      </c>
      <c r="G36" s="41"/>
    </row>
    <row r="37" spans="1:7" ht="38.25">
      <c r="A37" s="43"/>
      <c r="B37" s="43">
        <v>79900000</v>
      </c>
      <c r="C37" s="41" t="s">
        <v>27</v>
      </c>
      <c r="D37" s="44">
        <v>3500</v>
      </c>
      <c r="E37" s="43" t="s">
        <v>30</v>
      </c>
      <c r="F37" s="41" t="s">
        <v>40</v>
      </c>
      <c r="G37" s="45"/>
    </row>
    <row r="38" spans="1:7" ht="51">
      <c r="A38" s="43"/>
      <c r="B38" s="43">
        <v>79900000</v>
      </c>
      <c r="C38" s="41" t="s">
        <v>27</v>
      </c>
      <c r="D38" s="44">
        <v>9000</v>
      </c>
      <c r="E38" s="43" t="s">
        <v>30</v>
      </c>
      <c r="F38" s="41" t="s">
        <v>40</v>
      </c>
      <c r="G38" s="45" t="s">
        <v>32</v>
      </c>
    </row>
    <row r="39" spans="1:7" ht="39.75" customHeight="1">
      <c r="A39" s="10"/>
      <c r="B39" s="71" t="s">
        <v>49</v>
      </c>
      <c r="C39" s="72"/>
      <c r="D39" s="67">
        <f>SUM(D40:D43)</f>
        <v>28054</v>
      </c>
      <c r="E39" s="12"/>
      <c r="F39" s="12"/>
      <c r="G39" s="13"/>
    </row>
    <row r="40" spans="1:7" s="42" customFormat="1" ht="25.5">
      <c r="A40" s="20"/>
      <c r="B40" s="21" t="s">
        <v>21</v>
      </c>
      <c r="C40" s="38" t="s">
        <v>22</v>
      </c>
      <c r="D40" s="38">
        <v>22000</v>
      </c>
      <c r="E40" s="22" t="s">
        <v>25</v>
      </c>
      <c r="F40" s="41" t="s">
        <v>40</v>
      </c>
      <c r="G40" s="22"/>
    </row>
    <row r="41" spans="1:7" s="42" customFormat="1" ht="25.5">
      <c r="A41" s="43"/>
      <c r="B41" s="43">
        <v>33100000</v>
      </c>
      <c r="C41" s="41" t="s">
        <v>50</v>
      </c>
      <c r="D41" s="44">
        <v>2000</v>
      </c>
      <c r="E41" s="43" t="s">
        <v>30</v>
      </c>
      <c r="F41" s="41" t="s">
        <v>40</v>
      </c>
      <c r="G41" s="43"/>
    </row>
    <row r="42" spans="1:7" s="42" customFormat="1" ht="60">
      <c r="A42" s="58"/>
      <c r="B42" s="59" t="s">
        <v>35</v>
      </c>
      <c r="C42" s="62" t="s">
        <v>36</v>
      </c>
      <c r="D42" s="62">
        <v>250</v>
      </c>
      <c r="E42" s="41" t="s">
        <v>30</v>
      </c>
      <c r="F42" s="23" t="s">
        <v>40</v>
      </c>
      <c r="G42" s="58" t="s">
        <v>37</v>
      </c>
    </row>
    <row r="43" spans="1:7" s="42" customFormat="1" ht="25.5">
      <c r="A43" s="43"/>
      <c r="B43" s="43">
        <v>30200000</v>
      </c>
      <c r="C43" s="41" t="s">
        <v>26</v>
      </c>
      <c r="D43" s="44">
        <v>3804</v>
      </c>
      <c r="E43" s="43" t="s">
        <v>24</v>
      </c>
      <c r="F43" s="41" t="s">
        <v>55</v>
      </c>
      <c r="G43" s="43"/>
    </row>
    <row r="44" spans="1:7" ht="42" customHeight="1">
      <c r="A44" s="10"/>
      <c r="B44" s="71" t="s">
        <v>56</v>
      </c>
      <c r="C44" s="72"/>
      <c r="D44" s="67">
        <f>SUM(D45:D45)</f>
        <v>3804</v>
      </c>
      <c r="E44" s="12"/>
      <c r="F44" s="12"/>
      <c r="G44" s="13"/>
    </row>
    <row r="45" spans="1:7" s="42" customFormat="1" ht="25.5">
      <c r="A45" s="43"/>
      <c r="B45" s="43">
        <v>30200000</v>
      </c>
      <c r="C45" s="41" t="s">
        <v>26</v>
      </c>
      <c r="D45" s="44">
        <v>3804</v>
      </c>
      <c r="E45" s="43" t="s">
        <v>24</v>
      </c>
      <c r="F45" s="41" t="s">
        <v>55</v>
      </c>
      <c r="G45" s="43"/>
    </row>
    <row r="46" spans="1:7" ht="34.5" customHeight="1">
      <c r="A46" s="10"/>
      <c r="B46" s="71" t="s">
        <v>57</v>
      </c>
      <c r="C46" s="72"/>
      <c r="D46" s="67">
        <f>SUM(D47:D47)</f>
        <v>4210</v>
      </c>
      <c r="E46" s="12"/>
      <c r="F46" s="12"/>
      <c r="G46" s="13"/>
    </row>
    <row r="47" spans="1:7" s="68" customFormat="1" ht="25.5">
      <c r="A47" s="63"/>
      <c r="B47" s="63">
        <v>30200000</v>
      </c>
      <c r="C47" s="64" t="s">
        <v>26</v>
      </c>
      <c r="D47" s="65">
        <f>1750+2460</f>
        <v>4210</v>
      </c>
      <c r="E47" s="63" t="s">
        <v>58</v>
      </c>
      <c r="F47" s="64" t="s">
        <v>55</v>
      </c>
      <c r="G47" s="63"/>
    </row>
  </sheetData>
  <autoFilter ref="A5:G47"/>
  <mergeCells count="14">
    <mergeCell ref="B44:C44"/>
    <mergeCell ref="B46:C46"/>
    <mergeCell ref="B7:C7"/>
    <mergeCell ref="B10:C10"/>
    <mergeCell ref="B13:C13"/>
    <mergeCell ref="B26:C26"/>
    <mergeCell ref="B30:C30"/>
    <mergeCell ref="B39:C39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86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48"/>
  <sheetViews>
    <sheetView tabSelected="1" topLeftCell="A14" zoomScaleNormal="100" workbookViewId="0">
      <selection activeCell="C25" sqref="C25"/>
    </sheetView>
  </sheetViews>
  <sheetFormatPr defaultColWidth="9.140625" defaultRowHeight="12.75"/>
  <cols>
    <col min="1" max="1" width="6.42578125" style="4" customWidth="1"/>
    <col min="2" max="2" width="12.140625" style="4" customWidth="1"/>
    <col min="3" max="3" width="30.85546875" style="4" customWidth="1"/>
    <col min="4" max="4" width="17.85546875" style="19" customWidth="1"/>
    <col min="5" max="5" width="12.28515625" style="4" customWidth="1"/>
    <col min="6" max="6" width="21" style="4" customWidth="1"/>
    <col min="7" max="7" width="26.42578125" style="4" customWidth="1"/>
    <col min="8" max="8" width="15.28515625" style="4" customWidth="1"/>
    <col min="9" max="16384" width="9.140625" style="4"/>
  </cols>
  <sheetData>
    <row r="1" spans="1:8">
      <c r="A1" s="76" t="s">
        <v>0</v>
      </c>
      <c r="B1" s="76"/>
      <c r="C1" s="76"/>
      <c r="D1" s="77"/>
      <c r="E1" s="76"/>
      <c r="F1" s="76"/>
      <c r="G1" s="76"/>
    </row>
    <row r="2" spans="1:8">
      <c r="A2" s="78" t="s">
        <v>13</v>
      </c>
      <c r="B2" s="78"/>
      <c r="C2" s="78"/>
      <c r="D2" s="79"/>
      <c r="E2" s="78" t="s">
        <v>1</v>
      </c>
      <c r="F2" s="78"/>
      <c r="G2" s="78"/>
    </row>
    <row r="3" spans="1:8" ht="66.75" customHeight="1">
      <c r="A3" s="78" t="s">
        <v>2</v>
      </c>
      <c r="B3" s="78"/>
      <c r="C3" s="78"/>
      <c r="D3" s="79"/>
      <c r="E3" s="80" t="s">
        <v>3</v>
      </c>
      <c r="F3" s="80"/>
      <c r="G3" s="80"/>
      <c r="H3" s="14"/>
    </row>
    <row r="4" spans="1:8" ht="33.75" customHeight="1">
      <c r="A4" s="73" t="s">
        <v>4</v>
      </c>
      <c r="B4" s="74"/>
      <c r="C4" s="74"/>
      <c r="D4" s="75"/>
      <c r="E4" s="74"/>
      <c r="F4" s="5">
        <f>D7+D10+D13+D27+D31+D40+D45+D47</f>
        <v>478571.30000000005</v>
      </c>
      <c r="G4" s="6" t="s">
        <v>5</v>
      </c>
    </row>
    <row r="5" spans="1:8" ht="25.5">
      <c r="A5" s="7" t="s">
        <v>6</v>
      </c>
      <c r="B5" s="1" t="s">
        <v>7</v>
      </c>
      <c r="C5" s="1" t="s">
        <v>8</v>
      </c>
      <c r="D5" s="18" t="s">
        <v>9</v>
      </c>
      <c r="E5" s="1" t="s">
        <v>10</v>
      </c>
      <c r="F5" s="1" t="s">
        <v>11</v>
      </c>
      <c r="G5" s="1" t="s">
        <v>12</v>
      </c>
      <c r="H5" s="14"/>
    </row>
    <row r="6" spans="1:8">
      <c r="A6" s="8">
        <v>1</v>
      </c>
      <c r="B6" s="8">
        <f t="shared" ref="B6:G6" si="0">A6+1</f>
        <v>2</v>
      </c>
      <c r="C6" s="8">
        <f t="shared" si="0"/>
        <v>3</v>
      </c>
      <c r="D6" s="9">
        <f t="shared" si="0"/>
        <v>4</v>
      </c>
      <c r="E6" s="8">
        <f t="shared" si="0"/>
        <v>5</v>
      </c>
      <c r="F6" s="8">
        <f t="shared" si="0"/>
        <v>6</v>
      </c>
      <c r="G6" s="8">
        <f t="shared" si="0"/>
        <v>7</v>
      </c>
      <c r="H6" s="14"/>
    </row>
    <row r="7" spans="1:8" ht="87" customHeight="1">
      <c r="A7" s="10"/>
      <c r="B7" s="71" t="s">
        <v>16</v>
      </c>
      <c r="C7" s="72"/>
      <c r="D7" s="25">
        <f>D8+D9</f>
        <v>110706</v>
      </c>
      <c r="E7" s="12"/>
      <c r="F7" s="12"/>
      <c r="G7" s="13"/>
      <c r="H7" s="14">
        <v>2.66</v>
      </c>
    </row>
    <row r="8" spans="1:8" ht="33.75" customHeight="1">
      <c r="A8" s="15"/>
      <c r="B8" s="2">
        <v>85100000</v>
      </c>
      <c r="C8" s="3" t="s">
        <v>14</v>
      </c>
      <c r="D8" s="26">
        <f>41600*H7</f>
        <v>110656</v>
      </c>
      <c r="E8" s="3" t="s">
        <v>18</v>
      </c>
      <c r="F8" s="23" t="s">
        <v>19</v>
      </c>
      <c r="G8" s="17"/>
    </row>
    <row r="9" spans="1:8" s="42" customFormat="1" ht="60">
      <c r="A9" s="21"/>
      <c r="B9" s="22" t="s">
        <v>35</v>
      </c>
      <c r="C9" s="38" t="s">
        <v>36</v>
      </c>
      <c r="D9" s="50" t="s">
        <v>38</v>
      </c>
      <c r="E9" s="41" t="s">
        <v>30</v>
      </c>
      <c r="F9" s="22" t="s">
        <v>19</v>
      </c>
      <c r="G9" s="21" t="s">
        <v>37</v>
      </c>
    </row>
    <row r="10" spans="1:8" ht="73.5" customHeight="1">
      <c r="A10" s="10"/>
      <c r="B10" s="71" t="s">
        <v>17</v>
      </c>
      <c r="C10" s="72"/>
      <c r="D10" s="25">
        <f>D11+D12</f>
        <v>167177.80000000002</v>
      </c>
      <c r="E10" s="12"/>
      <c r="F10" s="12"/>
      <c r="G10" s="13"/>
    </row>
    <row r="11" spans="1:8" s="42" customFormat="1" ht="73.5" customHeight="1">
      <c r="A11" s="21"/>
      <c r="B11" s="22" t="s">
        <v>35</v>
      </c>
      <c r="C11" s="38" t="s">
        <v>36</v>
      </c>
      <c r="D11" s="38" t="s">
        <v>38</v>
      </c>
      <c r="E11" s="23" t="s">
        <v>30</v>
      </c>
      <c r="F11" s="22" t="s">
        <v>19</v>
      </c>
      <c r="G11" s="21" t="s">
        <v>37</v>
      </c>
    </row>
    <row r="12" spans="1:8" ht="30">
      <c r="A12" s="20"/>
      <c r="B12" s="21" t="s">
        <v>15</v>
      </c>
      <c r="C12" s="22" t="s">
        <v>14</v>
      </c>
      <c r="D12" s="38">
        <f>62830*H7</f>
        <v>167127.80000000002</v>
      </c>
      <c r="E12" s="3" t="s">
        <v>18</v>
      </c>
      <c r="F12" s="23" t="s">
        <v>19</v>
      </c>
      <c r="G12" s="22"/>
    </row>
    <row r="13" spans="1:8" ht="57" customHeight="1">
      <c r="A13" s="10"/>
      <c r="B13" s="71" t="s">
        <v>20</v>
      </c>
      <c r="C13" s="72"/>
      <c r="D13" s="25">
        <f>SUM(D14:D26)</f>
        <v>116594.5</v>
      </c>
      <c r="E13" s="12"/>
      <c r="F13" s="12"/>
      <c r="G13" s="13"/>
    </row>
    <row r="14" spans="1:8" s="68" customFormat="1" ht="25.5">
      <c r="A14" s="20"/>
      <c r="B14" s="21" t="s">
        <v>21</v>
      </c>
      <c r="C14" s="38" t="s">
        <v>22</v>
      </c>
      <c r="D14" s="38">
        <f>10000*H14-9434-1846</f>
        <v>15420</v>
      </c>
      <c r="E14" s="22" t="s">
        <v>25</v>
      </c>
      <c r="F14" s="41" t="s">
        <v>19</v>
      </c>
      <c r="G14" s="22"/>
      <c r="H14" s="68">
        <v>2.67</v>
      </c>
    </row>
    <row r="15" spans="1:8" s="68" customFormat="1" ht="25.5">
      <c r="A15" s="20"/>
      <c r="B15" s="21" t="s">
        <v>21</v>
      </c>
      <c r="C15" s="38" t="s">
        <v>22</v>
      </c>
      <c r="D15" s="38">
        <f>9434+1846</f>
        <v>11280</v>
      </c>
      <c r="E15" s="22" t="s">
        <v>18</v>
      </c>
      <c r="F15" s="41" t="s">
        <v>55</v>
      </c>
      <c r="G15" s="22"/>
    </row>
    <row r="16" spans="1:8" s="68" customFormat="1" ht="25.5">
      <c r="A16" s="63"/>
      <c r="B16" s="63">
        <v>79800000</v>
      </c>
      <c r="C16" s="64" t="s">
        <v>23</v>
      </c>
      <c r="D16" s="65">
        <f>3750*H14</f>
        <v>10012.5</v>
      </c>
      <c r="E16" s="63" t="s">
        <v>58</v>
      </c>
      <c r="F16" s="64" t="s">
        <v>19</v>
      </c>
      <c r="G16" s="63"/>
    </row>
    <row r="17" spans="1:7" s="68" customFormat="1" ht="25.5">
      <c r="A17" s="63"/>
      <c r="B17" s="63">
        <v>30200000</v>
      </c>
      <c r="C17" s="64" t="s">
        <v>26</v>
      </c>
      <c r="D17" s="65">
        <f>6000*H14-3240-630</f>
        <v>12150</v>
      </c>
      <c r="E17" s="63" t="s">
        <v>24</v>
      </c>
      <c r="F17" s="64" t="s">
        <v>19</v>
      </c>
      <c r="G17" s="63"/>
    </row>
    <row r="18" spans="1:7" s="68" customFormat="1" ht="25.5">
      <c r="A18" s="63"/>
      <c r="B18" s="63">
        <v>30200000</v>
      </c>
      <c r="C18" s="64" t="s">
        <v>26</v>
      </c>
      <c r="D18" s="65">
        <f>3240+630</f>
        <v>3870</v>
      </c>
      <c r="E18" s="63" t="s">
        <v>58</v>
      </c>
      <c r="F18" s="64" t="s">
        <v>55</v>
      </c>
      <c r="G18" s="63"/>
    </row>
    <row r="19" spans="1:7" s="42" customFormat="1" ht="25.5">
      <c r="A19" s="43"/>
      <c r="B19" s="43">
        <v>64200000</v>
      </c>
      <c r="C19" s="41" t="s">
        <v>29</v>
      </c>
      <c r="D19" s="44">
        <f>1200*H14</f>
        <v>3204</v>
      </c>
      <c r="E19" s="43" t="s">
        <v>31</v>
      </c>
      <c r="F19" s="41" t="s">
        <v>19</v>
      </c>
      <c r="G19" s="43"/>
    </row>
    <row r="20" spans="1:7" s="42" customFormat="1" ht="51">
      <c r="A20" s="43"/>
      <c r="B20" s="43">
        <v>64200000</v>
      </c>
      <c r="C20" s="41" t="s">
        <v>29</v>
      </c>
      <c r="D20" s="44">
        <f>1500*H14</f>
        <v>4005</v>
      </c>
      <c r="E20" s="43" t="s">
        <v>30</v>
      </c>
      <c r="F20" s="41" t="s">
        <v>19</v>
      </c>
      <c r="G20" s="41" t="s">
        <v>28</v>
      </c>
    </row>
    <row r="21" spans="1:7" s="42" customFormat="1" ht="51">
      <c r="A21" s="34"/>
      <c r="B21" s="34">
        <v>79900000</v>
      </c>
      <c r="C21" s="27" t="s">
        <v>27</v>
      </c>
      <c r="D21" s="33">
        <f>2400*H14+17067</f>
        <v>23475</v>
      </c>
      <c r="E21" s="34" t="s">
        <v>30</v>
      </c>
      <c r="F21" s="27" t="s">
        <v>19</v>
      </c>
      <c r="G21" s="35" t="s">
        <v>32</v>
      </c>
    </row>
    <row r="22" spans="1:7" s="42" customFormat="1" ht="51">
      <c r="A22" s="43"/>
      <c r="B22" s="43">
        <v>75100000</v>
      </c>
      <c r="C22" s="41" t="s">
        <v>54</v>
      </c>
      <c r="D22" s="44">
        <v>100</v>
      </c>
      <c r="E22" s="43" t="s">
        <v>30</v>
      </c>
      <c r="F22" s="41" t="s">
        <v>40</v>
      </c>
      <c r="G22" s="41" t="s">
        <v>28</v>
      </c>
    </row>
    <row r="23" spans="1:7" s="42" customFormat="1" ht="63.75">
      <c r="A23" s="43"/>
      <c r="B23" s="43">
        <v>30100000</v>
      </c>
      <c r="C23" s="46" t="s">
        <v>33</v>
      </c>
      <c r="D23" s="44">
        <f>1000*H14</f>
        <v>2670</v>
      </c>
      <c r="E23" s="43" t="s">
        <v>30</v>
      </c>
      <c r="F23" s="41" t="s">
        <v>19</v>
      </c>
      <c r="G23" s="43"/>
    </row>
    <row r="24" spans="1:7" s="42" customFormat="1" ht="25.5">
      <c r="A24" s="43"/>
      <c r="B24" s="43">
        <v>39200000</v>
      </c>
      <c r="C24" s="46" t="s">
        <v>53</v>
      </c>
      <c r="D24" s="44">
        <f>240*6.7</f>
        <v>1608</v>
      </c>
      <c r="E24" s="59" t="s">
        <v>51</v>
      </c>
      <c r="F24" s="23" t="s">
        <v>40</v>
      </c>
      <c r="G24" s="43"/>
    </row>
    <row r="25" spans="1:7" s="42" customFormat="1" ht="25.5">
      <c r="A25" s="34"/>
      <c r="B25" s="34">
        <v>60100000</v>
      </c>
      <c r="C25" s="36" t="s">
        <v>59</v>
      </c>
      <c r="D25" s="33">
        <v>2100</v>
      </c>
      <c r="E25" s="53" t="s">
        <v>30</v>
      </c>
      <c r="F25" s="39" t="s">
        <v>60</v>
      </c>
      <c r="G25" s="34"/>
    </row>
    <row r="26" spans="1:7" s="68" customFormat="1" ht="25.5">
      <c r="A26" s="69"/>
      <c r="B26" s="69">
        <v>92100000</v>
      </c>
      <c r="C26" s="70" t="s">
        <v>34</v>
      </c>
      <c r="D26" s="65">
        <f>10000*H14</f>
        <v>26700</v>
      </c>
      <c r="E26" s="63" t="s">
        <v>58</v>
      </c>
      <c r="F26" s="64" t="s">
        <v>19</v>
      </c>
      <c r="G26" s="69"/>
    </row>
    <row r="27" spans="1:7" ht="75.75" customHeight="1">
      <c r="A27" s="10"/>
      <c r="B27" s="71" t="s">
        <v>39</v>
      </c>
      <c r="C27" s="72"/>
      <c r="D27" s="25">
        <f>D28+D30+D29</f>
        <v>15925</v>
      </c>
      <c r="E27" s="12"/>
      <c r="F27" s="12"/>
      <c r="G27" s="13"/>
    </row>
    <row r="28" spans="1:7" ht="53.25" customHeight="1">
      <c r="A28" s="57"/>
      <c r="B28" s="58">
        <v>85100000</v>
      </c>
      <c r="C28" s="59" t="s">
        <v>14</v>
      </c>
      <c r="D28" s="60">
        <v>8100</v>
      </c>
      <c r="E28" s="59" t="s">
        <v>18</v>
      </c>
      <c r="F28" s="23" t="s">
        <v>40</v>
      </c>
      <c r="G28" s="61"/>
    </row>
    <row r="29" spans="1:7" s="42" customFormat="1" ht="99" customHeight="1">
      <c r="A29" s="57"/>
      <c r="B29" s="58">
        <v>85100000</v>
      </c>
      <c r="C29" s="59" t="s">
        <v>14</v>
      </c>
      <c r="D29" s="62">
        <v>7500</v>
      </c>
      <c r="E29" s="59" t="s">
        <v>51</v>
      </c>
      <c r="F29" s="23" t="s">
        <v>40</v>
      </c>
      <c r="G29" s="58" t="s">
        <v>52</v>
      </c>
    </row>
    <row r="30" spans="1:7" s="42" customFormat="1" ht="60">
      <c r="A30" s="58"/>
      <c r="B30" s="59" t="s">
        <v>35</v>
      </c>
      <c r="C30" s="62" t="s">
        <v>36</v>
      </c>
      <c r="D30" s="60">
        <f>150+175</f>
        <v>325</v>
      </c>
      <c r="E30" s="41" t="s">
        <v>30</v>
      </c>
      <c r="F30" s="23" t="s">
        <v>40</v>
      </c>
      <c r="G30" s="58" t="s">
        <v>37</v>
      </c>
    </row>
    <row r="31" spans="1:7" ht="88.5" customHeight="1">
      <c r="A31" s="10"/>
      <c r="B31" s="71" t="s">
        <v>41</v>
      </c>
      <c r="C31" s="72"/>
      <c r="D31" s="25">
        <f>SUM(D32:D39)</f>
        <v>32100</v>
      </c>
      <c r="E31" s="12"/>
      <c r="F31" s="12"/>
      <c r="G31" s="13"/>
    </row>
    <row r="32" spans="1:7" ht="25.5">
      <c r="A32" s="20"/>
      <c r="B32" s="21" t="s">
        <v>42</v>
      </c>
      <c r="C32" s="38" t="s">
        <v>43</v>
      </c>
      <c r="D32" s="38">
        <v>5000</v>
      </c>
      <c r="E32" s="22" t="s">
        <v>31</v>
      </c>
      <c r="F32" s="41" t="s">
        <v>40</v>
      </c>
      <c r="G32" s="22"/>
    </row>
    <row r="33" spans="1:7" ht="76.5">
      <c r="A33" s="43"/>
      <c r="B33" s="43">
        <v>50100000</v>
      </c>
      <c r="C33" s="38" t="s">
        <v>44</v>
      </c>
      <c r="D33" s="44">
        <v>3000</v>
      </c>
      <c r="E33" s="41" t="s">
        <v>30</v>
      </c>
      <c r="F33" s="41" t="s">
        <v>40</v>
      </c>
      <c r="G33" s="43"/>
    </row>
    <row r="34" spans="1:7" s="42" customFormat="1" ht="38.25">
      <c r="A34" s="43"/>
      <c r="B34" s="43">
        <v>34300000</v>
      </c>
      <c r="C34" s="38" t="s">
        <v>45</v>
      </c>
      <c r="D34" s="44">
        <v>2000</v>
      </c>
      <c r="E34" s="41" t="s">
        <v>31</v>
      </c>
      <c r="F34" s="41" t="s">
        <v>40</v>
      </c>
      <c r="G34" s="43"/>
    </row>
    <row r="35" spans="1:7" ht="25.5">
      <c r="A35" s="43"/>
      <c r="B35" s="43">
        <v>66500000</v>
      </c>
      <c r="C35" s="38" t="s">
        <v>46</v>
      </c>
      <c r="D35" s="44">
        <v>2500</v>
      </c>
      <c r="E35" s="41" t="s">
        <v>30</v>
      </c>
      <c r="F35" s="41" t="s">
        <v>40</v>
      </c>
      <c r="G35" s="43"/>
    </row>
    <row r="36" spans="1:7" ht="25.5">
      <c r="A36" s="43"/>
      <c r="B36" s="43">
        <v>63100000</v>
      </c>
      <c r="C36" s="38" t="s">
        <v>47</v>
      </c>
      <c r="D36" s="44">
        <v>4900</v>
      </c>
      <c r="E36" s="41" t="s">
        <v>30</v>
      </c>
      <c r="F36" s="41" t="s">
        <v>40</v>
      </c>
      <c r="G36" s="43"/>
    </row>
    <row r="37" spans="1:7" ht="38.25">
      <c r="A37" s="43"/>
      <c r="B37" s="43">
        <v>79500000</v>
      </c>
      <c r="C37" s="38" t="s">
        <v>48</v>
      </c>
      <c r="D37" s="44">
        <v>2200</v>
      </c>
      <c r="E37" s="43" t="s">
        <v>30</v>
      </c>
      <c r="F37" s="41" t="s">
        <v>40</v>
      </c>
      <c r="G37" s="41"/>
    </row>
    <row r="38" spans="1:7" ht="38.25">
      <c r="A38" s="43"/>
      <c r="B38" s="43">
        <v>79900000</v>
      </c>
      <c r="C38" s="41" t="s">
        <v>27</v>
      </c>
      <c r="D38" s="44">
        <v>3500</v>
      </c>
      <c r="E38" s="43" t="s">
        <v>30</v>
      </c>
      <c r="F38" s="41" t="s">
        <v>40</v>
      </c>
      <c r="G38" s="45"/>
    </row>
    <row r="39" spans="1:7" ht="51">
      <c r="A39" s="43"/>
      <c r="B39" s="43">
        <v>79900000</v>
      </c>
      <c r="C39" s="41" t="s">
        <v>27</v>
      </c>
      <c r="D39" s="44">
        <v>9000</v>
      </c>
      <c r="E39" s="43" t="s">
        <v>30</v>
      </c>
      <c r="F39" s="41" t="s">
        <v>40</v>
      </c>
      <c r="G39" s="45" t="s">
        <v>32</v>
      </c>
    </row>
    <row r="40" spans="1:7" ht="39.75" customHeight="1">
      <c r="A40" s="10"/>
      <c r="B40" s="71" t="s">
        <v>49</v>
      </c>
      <c r="C40" s="72"/>
      <c r="D40" s="67">
        <f>SUM(D41:D44)</f>
        <v>28054</v>
      </c>
      <c r="E40" s="12"/>
      <c r="F40" s="12"/>
      <c r="G40" s="13"/>
    </row>
    <row r="41" spans="1:7" s="42" customFormat="1" ht="25.5">
      <c r="A41" s="20"/>
      <c r="B41" s="21" t="s">
        <v>21</v>
      </c>
      <c r="C41" s="38" t="s">
        <v>22</v>
      </c>
      <c r="D41" s="38">
        <v>22000</v>
      </c>
      <c r="E41" s="22" t="s">
        <v>25</v>
      </c>
      <c r="F41" s="41" t="s">
        <v>40</v>
      </c>
      <c r="G41" s="22"/>
    </row>
    <row r="42" spans="1:7" s="42" customFormat="1" ht="25.5">
      <c r="A42" s="43"/>
      <c r="B42" s="43">
        <v>33100000</v>
      </c>
      <c r="C42" s="41" t="s">
        <v>50</v>
      </c>
      <c r="D42" s="44">
        <v>2000</v>
      </c>
      <c r="E42" s="43" t="s">
        <v>30</v>
      </c>
      <c r="F42" s="41" t="s">
        <v>40</v>
      </c>
      <c r="G42" s="43"/>
    </row>
    <row r="43" spans="1:7" s="42" customFormat="1" ht="60">
      <c r="A43" s="58"/>
      <c r="B43" s="59" t="s">
        <v>35</v>
      </c>
      <c r="C43" s="62" t="s">
        <v>36</v>
      </c>
      <c r="D43" s="62">
        <v>250</v>
      </c>
      <c r="E43" s="41" t="s">
        <v>30</v>
      </c>
      <c r="F43" s="23" t="s">
        <v>40</v>
      </c>
      <c r="G43" s="58" t="s">
        <v>37</v>
      </c>
    </row>
    <row r="44" spans="1:7" s="42" customFormat="1" ht="25.5">
      <c r="A44" s="43"/>
      <c r="B44" s="43">
        <v>30200000</v>
      </c>
      <c r="C44" s="41" t="s">
        <v>26</v>
      </c>
      <c r="D44" s="44">
        <v>3804</v>
      </c>
      <c r="E44" s="43" t="s">
        <v>24</v>
      </c>
      <c r="F44" s="41" t="s">
        <v>55</v>
      </c>
      <c r="G44" s="43"/>
    </row>
    <row r="45" spans="1:7" ht="42" customHeight="1">
      <c r="A45" s="10"/>
      <c r="B45" s="71" t="s">
        <v>56</v>
      </c>
      <c r="C45" s="72"/>
      <c r="D45" s="67">
        <f>SUM(D46:D46)</f>
        <v>3804</v>
      </c>
      <c r="E45" s="12"/>
      <c r="F45" s="12"/>
      <c r="G45" s="13"/>
    </row>
    <row r="46" spans="1:7" s="42" customFormat="1" ht="25.5">
      <c r="A46" s="43"/>
      <c r="B46" s="43">
        <v>30200000</v>
      </c>
      <c r="C46" s="41" t="s">
        <v>26</v>
      </c>
      <c r="D46" s="44">
        <v>3804</v>
      </c>
      <c r="E46" s="43" t="s">
        <v>24</v>
      </c>
      <c r="F46" s="41" t="s">
        <v>55</v>
      </c>
      <c r="G46" s="43"/>
    </row>
    <row r="47" spans="1:7" ht="34.5" customHeight="1">
      <c r="A47" s="10"/>
      <c r="B47" s="71" t="s">
        <v>57</v>
      </c>
      <c r="C47" s="72"/>
      <c r="D47" s="67">
        <f>SUM(D48:D48)</f>
        <v>4210</v>
      </c>
      <c r="E47" s="12"/>
      <c r="F47" s="12"/>
      <c r="G47" s="13"/>
    </row>
    <row r="48" spans="1:7" s="68" customFormat="1" ht="25.5">
      <c r="A48" s="63"/>
      <c r="B48" s="63">
        <v>30200000</v>
      </c>
      <c r="C48" s="64" t="s">
        <v>26</v>
      </c>
      <c r="D48" s="65">
        <f>1750+2460</f>
        <v>4210</v>
      </c>
      <c r="E48" s="63" t="s">
        <v>58</v>
      </c>
      <c r="F48" s="64" t="s">
        <v>55</v>
      </c>
      <c r="G48" s="63"/>
    </row>
  </sheetData>
  <autoFilter ref="A5:G48"/>
  <mergeCells count="14">
    <mergeCell ref="B45:C45"/>
    <mergeCell ref="B47:C47"/>
    <mergeCell ref="B7:C7"/>
    <mergeCell ref="B10:C10"/>
    <mergeCell ref="B13:C13"/>
    <mergeCell ref="B27:C27"/>
    <mergeCell ref="B31:C31"/>
    <mergeCell ref="B40:C40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8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topLeftCell="A10" workbookViewId="0">
      <selection activeCell="D10" sqref="D10"/>
    </sheetView>
  </sheetViews>
  <sheetFormatPr defaultColWidth="9.140625" defaultRowHeight="12.75"/>
  <cols>
    <col min="1" max="1" width="6.42578125" style="4" customWidth="1"/>
    <col min="2" max="2" width="12.140625" style="4" customWidth="1"/>
    <col min="3" max="3" width="30.85546875" style="4" customWidth="1"/>
    <col min="4" max="4" width="17.85546875" style="19" customWidth="1"/>
    <col min="5" max="5" width="12.28515625" style="4" customWidth="1"/>
    <col min="6" max="6" width="21" style="4" customWidth="1"/>
    <col min="7" max="7" width="21.42578125" style="4" customWidth="1"/>
    <col min="8" max="8" width="15.28515625" style="4" customWidth="1"/>
    <col min="9" max="16384" width="9.140625" style="4"/>
  </cols>
  <sheetData>
    <row r="1" spans="1:8">
      <c r="A1" s="76" t="s">
        <v>0</v>
      </c>
      <c r="B1" s="76"/>
      <c r="C1" s="76"/>
      <c r="D1" s="77"/>
      <c r="E1" s="76"/>
      <c r="F1" s="76"/>
      <c r="G1" s="76"/>
    </row>
    <row r="2" spans="1:8">
      <c r="A2" s="78" t="s">
        <v>13</v>
      </c>
      <c r="B2" s="78"/>
      <c r="C2" s="78"/>
      <c r="D2" s="79"/>
      <c r="E2" s="78" t="s">
        <v>1</v>
      </c>
      <c r="F2" s="78"/>
      <c r="G2" s="78"/>
    </row>
    <row r="3" spans="1:8" ht="66.75" customHeight="1">
      <c r="A3" s="78" t="s">
        <v>2</v>
      </c>
      <c r="B3" s="78"/>
      <c r="C3" s="78"/>
      <c r="D3" s="79"/>
      <c r="E3" s="80" t="s">
        <v>3</v>
      </c>
      <c r="F3" s="80"/>
      <c r="G3" s="80"/>
      <c r="H3" s="14"/>
    </row>
    <row r="4" spans="1:8">
      <c r="A4" s="73" t="s">
        <v>4</v>
      </c>
      <c r="B4" s="74"/>
      <c r="C4" s="74"/>
      <c r="D4" s="75"/>
      <c r="E4" s="74"/>
      <c r="F4" s="5">
        <f>D7+D9+D11</f>
        <v>413553.30000000005</v>
      </c>
      <c r="G4" s="6" t="s">
        <v>5</v>
      </c>
    </row>
    <row r="5" spans="1:8" ht="25.5">
      <c r="A5" s="7" t="s">
        <v>6</v>
      </c>
      <c r="B5" s="1" t="s">
        <v>7</v>
      </c>
      <c r="C5" s="1" t="s">
        <v>8</v>
      </c>
      <c r="D5" s="18" t="s">
        <v>9</v>
      </c>
      <c r="E5" s="1" t="s">
        <v>10</v>
      </c>
      <c r="F5" s="1" t="s">
        <v>11</v>
      </c>
      <c r="G5" s="1" t="s">
        <v>12</v>
      </c>
      <c r="H5" s="14"/>
    </row>
    <row r="6" spans="1:8">
      <c r="A6" s="8">
        <v>1</v>
      </c>
      <c r="B6" s="8">
        <f t="shared" ref="B6:G6" si="0">A6+1</f>
        <v>2</v>
      </c>
      <c r="C6" s="8">
        <f t="shared" si="0"/>
        <v>3</v>
      </c>
      <c r="D6" s="9">
        <f t="shared" si="0"/>
        <v>4</v>
      </c>
      <c r="E6" s="8">
        <f t="shared" si="0"/>
        <v>5</v>
      </c>
      <c r="F6" s="8">
        <f t="shared" si="0"/>
        <v>6</v>
      </c>
      <c r="G6" s="8">
        <f t="shared" si="0"/>
        <v>7</v>
      </c>
      <c r="H6" s="14"/>
    </row>
    <row r="7" spans="1:8" ht="87" customHeight="1">
      <c r="A7" s="10"/>
      <c r="B7" s="71" t="s">
        <v>16</v>
      </c>
      <c r="C7" s="72"/>
      <c r="D7" s="25">
        <f>SUM(D8:D8)</f>
        <v>110656</v>
      </c>
      <c r="E7" s="12"/>
      <c r="F7" s="12"/>
      <c r="G7" s="13"/>
      <c r="H7" s="14">
        <v>2.66</v>
      </c>
    </row>
    <row r="8" spans="1:8" ht="33.75" customHeight="1">
      <c r="A8" s="15"/>
      <c r="B8" s="2">
        <v>85100000</v>
      </c>
      <c r="C8" s="3" t="s">
        <v>14</v>
      </c>
      <c r="D8" s="26">
        <f>41600*H7</f>
        <v>110656</v>
      </c>
      <c r="E8" s="3" t="s">
        <v>18</v>
      </c>
      <c r="F8" s="23" t="s">
        <v>19</v>
      </c>
      <c r="G8" s="17"/>
    </row>
    <row r="9" spans="1:8" ht="73.5" customHeight="1">
      <c r="A9" s="10"/>
      <c r="B9" s="71" t="s">
        <v>17</v>
      </c>
      <c r="C9" s="72"/>
      <c r="D9" s="25">
        <f>D10</f>
        <v>167127.80000000002</v>
      </c>
      <c r="E9" s="12"/>
      <c r="F9" s="12"/>
      <c r="G9" s="13"/>
    </row>
    <row r="10" spans="1:8" ht="30">
      <c r="A10" s="20"/>
      <c r="B10" s="21" t="s">
        <v>15</v>
      </c>
      <c r="C10" s="22" t="s">
        <v>14</v>
      </c>
      <c r="D10" s="38">
        <f>62830*H7</f>
        <v>167127.80000000002</v>
      </c>
      <c r="E10" s="3" t="s">
        <v>18</v>
      </c>
      <c r="F10" s="23" t="s">
        <v>19</v>
      </c>
      <c r="G10" s="22"/>
    </row>
    <row r="11" spans="1:8" ht="57" customHeight="1">
      <c r="A11" s="10"/>
      <c r="B11" s="71" t="s">
        <v>20</v>
      </c>
      <c r="C11" s="72"/>
      <c r="D11" s="25">
        <f>SUM(D12:D20)</f>
        <v>135769.5</v>
      </c>
      <c r="E11" s="12"/>
      <c r="F11" s="12"/>
      <c r="G11" s="13"/>
    </row>
    <row r="12" spans="1:8" ht="25.5">
      <c r="A12" s="28"/>
      <c r="B12" s="29" t="s">
        <v>21</v>
      </c>
      <c r="C12" s="30" t="s">
        <v>22</v>
      </c>
      <c r="D12" s="30">
        <f>10000*H12</f>
        <v>26700</v>
      </c>
      <c r="E12" s="31" t="s">
        <v>25</v>
      </c>
      <c r="F12" s="27" t="s">
        <v>19</v>
      </c>
      <c r="G12" s="31"/>
      <c r="H12" s="4">
        <v>2.67</v>
      </c>
    </row>
    <row r="13" spans="1:8" ht="25.5">
      <c r="A13" s="34"/>
      <c r="B13" s="34">
        <v>79800000</v>
      </c>
      <c r="C13" s="27" t="s">
        <v>23</v>
      </c>
      <c r="D13" s="33">
        <f>3750*H12</f>
        <v>10012.5</v>
      </c>
      <c r="E13" s="34" t="s">
        <v>24</v>
      </c>
      <c r="F13" s="27" t="s">
        <v>19</v>
      </c>
      <c r="G13" s="34"/>
    </row>
    <row r="14" spans="1:8" ht="25.5">
      <c r="A14" s="34"/>
      <c r="B14" s="34">
        <v>30200000</v>
      </c>
      <c r="C14" s="27" t="s">
        <v>26</v>
      </c>
      <c r="D14" s="33">
        <f>6000*H12</f>
        <v>16020</v>
      </c>
      <c r="E14" s="34" t="s">
        <v>24</v>
      </c>
      <c r="F14" s="27" t="s">
        <v>19</v>
      </c>
      <c r="G14" s="34"/>
    </row>
    <row r="15" spans="1:8" ht="38.25">
      <c r="A15" s="34"/>
      <c r="B15" s="34">
        <v>79900000</v>
      </c>
      <c r="C15" s="27" t="s">
        <v>27</v>
      </c>
      <c r="D15" s="33">
        <f>15000*H12</f>
        <v>40050</v>
      </c>
      <c r="E15" s="34" t="s">
        <v>24</v>
      </c>
      <c r="F15" s="27" t="s">
        <v>19</v>
      </c>
      <c r="G15" s="34"/>
    </row>
    <row r="16" spans="1:8" ht="25.5">
      <c r="A16" s="34"/>
      <c r="B16" s="34">
        <v>64200000</v>
      </c>
      <c r="C16" s="27" t="s">
        <v>29</v>
      </c>
      <c r="D16" s="33">
        <f>1200*H12</f>
        <v>3204</v>
      </c>
      <c r="E16" s="34" t="s">
        <v>31</v>
      </c>
      <c r="F16" s="27" t="s">
        <v>19</v>
      </c>
      <c r="G16" s="34"/>
    </row>
    <row r="17" spans="1:7" ht="76.5">
      <c r="A17" s="34"/>
      <c r="B17" s="34">
        <v>64200000</v>
      </c>
      <c r="C17" s="27" t="s">
        <v>29</v>
      </c>
      <c r="D17" s="33">
        <f>1500*H12</f>
        <v>4005</v>
      </c>
      <c r="E17" s="34" t="s">
        <v>30</v>
      </c>
      <c r="F17" s="27" t="s">
        <v>19</v>
      </c>
      <c r="G17" s="27" t="s">
        <v>28</v>
      </c>
    </row>
    <row r="18" spans="1:7" ht="76.5">
      <c r="A18" s="34"/>
      <c r="B18" s="34">
        <v>79900000</v>
      </c>
      <c r="C18" s="27" t="s">
        <v>27</v>
      </c>
      <c r="D18" s="33">
        <f>2400*H12</f>
        <v>6408</v>
      </c>
      <c r="E18" s="34" t="s">
        <v>30</v>
      </c>
      <c r="F18" s="27" t="s">
        <v>19</v>
      </c>
      <c r="G18" s="35" t="s">
        <v>32</v>
      </c>
    </row>
    <row r="19" spans="1:7" ht="63.75">
      <c r="A19" s="34"/>
      <c r="B19" s="34">
        <v>30100000</v>
      </c>
      <c r="C19" s="36" t="s">
        <v>33</v>
      </c>
      <c r="D19" s="33">
        <f>1000*H12</f>
        <v>2670</v>
      </c>
      <c r="E19" s="34" t="s">
        <v>30</v>
      </c>
      <c r="F19" s="27" t="s">
        <v>19</v>
      </c>
      <c r="G19" s="34"/>
    </row>
    <row r="20" spans="1:7" ht="25.5">
      <c r="A20" s="32"/>
      <c r="B20" s="32">
        <v>92100000</v>
      </c>
      <c r="C20" s="37" t="s">
        <v>34</v>
      </c>
      <c r="D20" s="33">
        <f>10000*H12</f>
        <v>26700</v>
      </c>
      <c r="E20" s="34" t="s">
        <v>24</v>
      </c>
      <c r="F20" s="27" t="s">
        <v>19</v>
      </c>
      <c r="G20" s="32"/>
    </row>
  </sheetData>
  <autoFilter ref="A5:G10"/>
  <mergeCells count="9">
    <mergeCell ref="B7:C7"/>
    <mergeCell ref="B9:C9"/>
    <mergeCell ref="B11:C11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3"/>
  <sheetViews>
    <sheetView topLeftCell="A13" workbookViewId="0">
      <selection activeCell="D31" sqref="D31"/>
    </sheetView>
  </sheetViews>
  <sheetFormatPr defaultColWidth="9.140625" defaultRowHeight="12.75"/>
  <cols>
    <col min="1" max="1" width="6.42578125" style="4" customWidth="1"/>
    <col min="2" max="2" width="12.140625" style="4" customWidth="1"/>
    <col min="3" max="3" width="30.85546875" style="4" customWidth="1"/>
    <col min="4" max="4" width="17.85546875" style="19" customWidth="1"/>
    <col min="5" max="5" width="12.28515625" style="4" customWidth="1"/>
    <col min="6" max="6" width="21" style="4" customWidth="1"/>
    <col min="7" max="7" width="21.42578125" style="4" customWidth="1"/>
    <col min="8" max="8" width="15.28515625" style="4" customWidth="1"/>
    <col min="9" max="16384" width="9.140625" style="4"/>
  </cols>
  <sheetData>
    <row r="1" spans="1:8">
      <c r="A1" s="76" t="s">
        <v>0</v>
      </c>
      <c r="B1" s="76"/>
      <c r="C1" s="76"/>
      <c r="D1" s="77"/>
      <c r="E1" s="76"/>
      <c r="F1" s="76"/>
      <c r="G1" s="76"/>
    </row>
    <row r="2" spans="1:8">
      <c r="A2" s="78" t="s">
        <v>13</v>
      </c>
      <c r="B2" s="78"/>
      <c r="C2" s="78"/>
      <c r="D2" s="79"/>
      <c r="E2" s="78" t="s">
        <v>1</v>
      </c>
      <c r="F2" s="78"/>
      <c r="G2" s="78"/>
    </row>
    <row r="3" spans="1:8" ht="66.75" customHeight="1">
      <c r="A3" s="78" t="s">
        <v>2</v>
      </c>
      <c r="B3" s="78"/>
      <c r="C3" s="78"/>
      <c r="D3" s="79"/>
      <c r="E3" s="80" t="s">
        <v>3</v>
      </c>
      <c r="F3" s="80"/>
      <c r="G3" s="80"/>
      <c r="H3" s="14"/>
    </row>
    <row r="4" spans="1:8">
      <c r="A4" s="73" t="s">
        <v>4</v>
      </c>
      <c r="B4" s="74"/>
      <c r="C4" s="74"/>
      <c r="D4" s="75"/>
      <c r="E4" s="74"/>
      <c r="F4" s="5">
        <f>D7+D10+D13</f>
        <v>413653.30000000005</v>
      </c>
      <c r="G4" s="6" t="s">
        <v>5</v>
      </c>
    </row>
    <row r="5" spans="1:8" ht="25.5">
      <c r="A5" s="7" t="s">
        <v>6</v>
      </c>
      <c r="B5" s="1" t="s">
        <v>7</v>
      </c>
      <c r="C5" s="1" t="s">
        <v>8</v>
      </c>
      <c r="D5" s="18" t="s">
        <v>9</v>
      </c>
      <c r="E5" s="1" t="s">
        <v>10</v>
      </c>
      <c r="F5" s="1" t="s">
        <v>11</v>
      </c>
      <c r="G5" s="1" t="s">
        <v>12</v>
      </c>
      <c r="H5" s="14"/>
    </row>
    <row r="6" spans="1:8">
      <c r="A6" s="8">
        <v>1</v>
      </c>
      <c r="B6" s="8">
        <f t="shared" ref="B6:G6" si="0">A6+1</f>
        <v>2</v>
      </c>
      <c r="C6" s="8">
        <f t="shared" si="0"/>
        <v>3</v>
      </c>
      <c r="D6" s="9">
        <f t="shared" si="0"/>
        <v>4</v>
      </c>
      <c r="E6" s="8">
        <f t="shared" si="0"/>
        <v>5</v>
      </c>
      <c r="F6" s="8">
        <f t="shared" si="0"/>
        <v>6</v>
      </c>
      <c r="G6" s="8">
        <f t="shared" si="0"/>
        <v>7</v>
      </c>
      <c r="H6" s="14"/>
    </row>
    <row r="7" spans="1:8" ht="87" customHeight="1">
      <c r="A7" s="10"/>
      <c r="B7" s="71" t="s">
        <v>16</v>
      </c>
      <c r="C7" s="72"/>
      <c r="D7" s="25">
        <f>D8+D9</f>
        <v>110706</v>
      </c>
      <c r="E7" s="12"/>
      <c r="F7" s="12"/>
      <c r="G7" s="13"/>
      <c r="H7" s="14">
        <v>2.66</v>
      </c>
    </row>
    <row r="8" spans="1:8" ht="33.75" customHeight="1">
      <c r="A8" s="15"/>
      <c r="B8" s="2">
        <v>85100000</v>
      </c>
      <c r="C8" s="3" t="s">
        <v>14</v>
      </c>
      <c r="D8" s="26">
        <f>41600*H7</f>
        <v>110656</v>
      </c>
      <c r="E8" s="3" t="s">
        <v>18</v>
      </c>
      <c r="F8" s="23" t="s">
        <v>19</v>
      </c>
      <c r="G8" s="17"/>
    </row>
    <row r="9" spans="1:8" ht="33.75" customHeight="1">
      <c r="A9" s="29"/>
      <c r="B9" s="31" t="s">
        <v>35</v>
      </c>
      <c r="C9" s="30" t="s">
        <v>36</v>
      </c>
      <c r="D9" s="40" t="s">
        <v>38</v>
      </c>
      <c r="E9" s="27" t="s">
        <v>30</v>
      </c>
      <c r="F9" s="31" t="s">
        <v>19</v>
      </c>
      <c r="G9" s="29" t="s">
        <v>37</v>
      </c>
    </row>
    <row r="10" spans="1:8" ht="73.5" customHeight="1">
      <c r="A10" s="10"/>
      <c r="B10" s="71" t="s">
        <v>17</v>
      </c>
      <c r="C10" s="72"/>
      <c r="D10" s="25">
        <f>D11+D12</f>
        <v>167177.80000000002</v>
      </c>
      <c r="E10" s="12"/>
      <c r="F10" s="12"/>
      <c r="G10" s="13"/>
    </row>
    <row r="11" spans="1:8" ht="73.5" customHeight="1">
      <c r="A11" s="29"/>
      <c r="B11" s="31" t="s">
        <v>35</v>
      </c>
      <c r="C11" s="30" t="s">
        <v>36</v>
      </c>
      <c r="D11" s="30" t="s">
        <v>38</v>
      </c>
      <c r="E11" s="39" t="s">
        <v>30</v>
      </c>
      <c r="F11" s="31" t="s">
        <v>19</v>
      </c>
      <c r="G11" s="29" t="s">
        <v>37</v>
      </c>
    </row>
    <row r="12" spans="1:8" ht="30">
      <c r="A12" s="20"/>
      <c r="B12" s="21" t="s">
        <v>15</v>
      </c>
      <c r="C12" s="22" t="s">
        <v>14</v>
      </c>
      <c r="D12" s="38">
        <f>62830*H7</f>
        <v>167127.80000000002</v>
      </c>
      <c r="E12" s="3" t="s">
        <v>18</v>
      </c>
      <c r="F12" s="23" t="s">
        <v>19</v>
      </c>
      <c r="G12" s="22"/>
    </row>
    <row r="13" spans="1:8" ht="57" customHeight="1">
      <c r="A13" s="10"/>
      <c r="B13" s="71" t="s">
        <v>20</v>
      </c>
      <c r="C13" s="72"/>
      <c r="D13" s="25">
        <f>SUM(D14:D22)</f>
        <v>135769.5</v>
      </c>
      <c r="E13" s="12"/>
      <c r="F13" s="12"/>
      <c r="G13" s="13"/>
    </row>
    <row r="14" spans="1:8" s="42" customFormat="1" ht="25.5">
      <c r="A14" s="20"/>
      <c r="B14" s="21" t="s">
        <v>21</v>
      </c>
      <c r="C14" s="38" t="s">
        <v>22</v>
      </c>
      <c r="D14" s="38">
        <f>10000*H14</f>
        <v>26700</v>
      </c>
      <c r="E14" s="22" t="s">
        <v>25</v>
      </c>
      <c r="F14" s="41" t="s">
        <v>19</v>
      </c>
      <c r="G14" s="22"/>
      <c r="H14" s="42">
        <v>2.67</v>
      </c>
    </row>
    <row r="15" spans="1:8" s="42" customFormat="1" ht="25.5">
      <c r="A15" s="43"/>
      <c r="B15" s="43">
        <v>79800000</v>
      </c>
      <c r="C15" s="41" t="s">
        <v>23</v>
      </c>
      <c r="D15" s="44">
        <f>3750*H14</f>
        <v>10012.5</v>
      </c>
      <c r="E15" s="43" t="s">
        <v>24</v>
      </c>
      <c r="F15" s="41" t="s">
        <v>19</v>
      </c>
      <c r="G15" s="43"/>
    </row>
    <row r="16" spans="1:8" s="42" customFormat="1" ht="25.5">
      <c r="A16" s="43"/>
      <c r="B16" s="43">
        <v>30200000</v>
      </c>
      <c r="C16" s="41" t="s">
        <v>26</v>
      </c>
      <c r="D16" s="44">
        <f>6000*H14</f>
        <v>16020</v>
      </c>
      <c r="E16" s="43" t="s">
        <v>24</v>
      </c>
      <c r="F16" s="41" t="s">
        <v>19</v>
      </c>
      <c r="G16" s="43"/>
    </row>
    <row r="17" spans="1:7" s="42" customFormat="1" ht="38.25">
      <c r="A17" s="43"/>
      <c r="B17" s="43">
        <v>79900000</v>
      </c>
      <c r="C17" s="41" t="s">
        <v>27</v>
      </c>
      <c r="D17" s="44">
        <f>15000*H14</f>
        <v>40050</v>
      </c>
      <c r="E17" s="43" t="s">
        <v>24</v>
      </c>
      <c r="F17" s="41" t="s">
        <v>19</v>
      </c>
      <c r="G17" s="43"/>
    </row>
    <row r="18" spans="1:7" s="42" customFormat="1" ht="25.5">
      <c r="A18" s="43"/>
      <c r="B18" s="43">
        <v>64200000</v>
      </c>
      <c r="C18" s="41" t="s">
        <v>29</v>
      </c>
      <c r="D18" s="44">
        <f>1200*H14</f>
        <v>3204</v>
      </c>
      <c r="E18" s="43" t="s">
        <v>31</v>
      </c>
      <c r="F18" s="41" t="s">
        <v>19</v>
      </c>
      <c r="G18" s="43"/>
    </row>
    <row r="19" spans="1:7" s="42" customFormat="1" ht="76.5">
      <c r="A19" s="43"/>
      <c r="B19" s="43">
        <v>64200000</v>
      </c>
      <c r="C19" s="41" t="s">
        <v>29</v>
      </c>
      <c r="D19" s="44">
        <f>1500*H14</f>
        <v>4005</v>
      </c>
      <c r="E19" s="43" t="s">
        <v>30</v>
      </c>
      <c r="F19" s="41" t="s">
        <v>19</v>
      </c>
      <c r="G19" s="41" t="s">
        <v>28</v>
      </c>
    </row>
    <row r="20" spans="1:7" s="42" customFormat="1" ht="76.5">
      <c r="A20" s="43"/>
      <c r="B20" s="43">
        <v>79900000</v>
      </c>
      <c r="C20" s="41" t="s">
        <v>27</v>
      </c>
      <c r="D20" s="44">
        <f>2400*H14</f>
        <v>6408</v>
      </c>
      <c r="E20" s="43" t="s">
        <v>30</v>
      </c>
      <c r="F20" s="41" t="s">
        <v>19</v>
      </c>
      <c r="G20" s="45" t="s">
        <v>32</v>
      </c>
    </row>
    <row r="21" spans="1:7" s="42" customFormat="1" ht="63.75">
      <c r="A21" s="43"/>
      <c r="B21" s="43">
        <v>30100000</v>
      </c>
      <c r="C21" s="46" t="s">
        <v>33</v>
      </c>
      <c r="D21" s="44">
        <f>1000*H14</f>
        <v>2670</v>
      </c>
      <c r="E21" s="43" t="s">
        <v>30</v>
      </c>
      <c r="F21" s="41" t="s">
        <v>19</v>
      </c>
      <c r="G21" s="43"/>
    </row>
    <row r="22" spans="1:7" s="42" customFormat="1" ht="25.5">
      <c r="A22" s="47"/>
      <c r="B22" s="47">
        <v>92100000</v>
      </c>
      <c r="C22" s="48" t="s">
        <v>34</v>
      </c>
      <c r="D22" s="44">
        <f>10000*H14</f>
        <v>26700</v>
      </c>
      <c r="E22" s="43" t="s">
        <v>24</v>
      </c>
      <c r="F22" s="41" t="s">
        <v>19</v>
      </c>
      <c r="G22" s="47"/>
    </row>
    <row r="23" spans="1:7" s="42" customFormat="1">
      <c r="D23" s="49"/>
    </row>
  </sheetData>
  <autoFilter ref="A5:G12"/>
  <mergeCells count="9">
    <mergeCell ref="B7:C7"/>
    <mergeCell ref="B10:C10"/>
    <mergeCell ref="B13:C13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5"/>
  <sheetViews>
    <sheetView topLeftCell="A19" workbookViewId="0">
      <selection activeCell="B10" sqref="B10:C10"/>
    </sheetView>
  </sheetViews>
  <sheetFormatPr defaultColWidth="9.140625" defaultRowHeight="12.75"/>
  <cols>
    <col min="1" max="1" width="6.42578125" style="4" customWidth="1"/>
    <col min="2" max="2" width="12.140625" style="4" customWidth="1"/>
    <col min="3" max="3" width="30.85546875" style="4" customWidth="1"/>
    <col min="4" max="4" width="17.85546875" style="19" customWidth="1"/>
    <col min="5" max="5" width="12.28515625" style="4" customWidth="1"/>
    <col min="6" max="6" width="21" style="4" customWidth="1"/>
    <col min="7" max="7" width="21.42578125" style="4" customWidth="1"/>
    <col min="8" max="8" width="15.28515625" style="4" customWidth="1"/>
    <col min="9" max="16384" width="9.140625" style="4"/>
  </cols>
  <sheetData>
    <row r="1" spans="1:8">
      <c r="A1" s="76" t="s">
        <v>0</v>
      </c>
      <c r="B1" s="76"/>
      <c r="C1" s="76"/>
      <c r="D1" s="77"/>
      <c r="E1" s="76"/>
      <c r="F1" s="76"/>
      <c r="G1" s="76"/>
    </row>
    <row r="2" spans="1:8">
      <c r="A2" s="78" t="s">
        <v>13</v>
      </c>
      <c r="B2" s="78"/>
      <c r="C2" s="78"/>
      <c r="D2" s="79"/>
      <c r="E2" s="78" t="s">
        <v>1</v>
      </c>
      <c r="F2" s="78"/>
      <c r="G2" s="78"/>
    </row>
    <row r="3" spans="1:8" ht="66.75" customHeight="1">
      <c r="A3" s="78" t="s">
        <v>2</v>
      </c>
      <c r="B3" s="78"/>
      <c r="C3" s="78"/>
      <c r="D3" s="79"/>
      <c r="E3" s="80" t="s">
        <v>3</v>
      </c>
      <c r="F3" s="80"/>
      <c r="G3" s="80"/>
      <c r="H3" s="14"/>
    </row>
    <row r="4" spans="1:8">
      <c r="A4" s="73" t="s">
        <v>4</v>
      </c>
      <c r="B4" s="74"/>
      <c r="C4" s="74"/>
      <c r="D4" s="75"/>
      <c r="E4" s="74"/>
      <c r="F4" s="5">
        <f>D7+D10+D13+D23</f>
        <v>421903.30000000005</v>
      </c>
      <c r="G4" s="6" t="s">
        <v>5</v>
      </c>
    </row>
    <row r="5" spans="1:8" ht="25.5">
      <c r="A5" s="7" t="s">
        <v>6</v>
      </c>
      <c r="B5" s="1" t="s">
        <v>7</v>
      </c>
      <c r="C5" s="1" t="s">
        <v>8</v>
      </c>
      <c r="D5" s="18" t="s">
        <v>9</v>
      </c>
      <c r="E5" s="1" t="s">
        <v>10</v>
      </c>
      <c r="F5" s="1" t="s">
        <v>11</v>
      </c>
      <c r="G5" s="1" t="s">
        <v>12</v>
      </c>
      <c r="H5" s="14"/>
    </row>
    <row r="6" spans="1:8">
      <c r="A6" s="8">
        <v>1</v>
      </c>
      <c r="B6" s="8">
        <f t="shared" ref="B6:G6" si="0">A6+1</f>
        <v>2</v>
      </c>
      <c r="C6" s="8">
        <f t="shared" si="0"/>
        <v>3</v>
      </c>
      <c r="D6" s="9">
        <f t="shared" si="0"/>
        <v>4</v>
      </c>
      <c r="E6" s="8">
        <f t="shared" si="0"/>
        <v>5</v>
      </c>
      <c r="F6" s="8">
        <f t="shared" si="0"/>
        <v>6</v>
      </c>
      <c r="G6" s="8">
        <f t="shared" si="0"/>
        <v>7</v>
      </c>
      <c r="H6" s="14"/>
    </row>
    <row r="7" spans="1:8" ht="87" customHeight="1">
      <c r="A7" s="10"/>
      <c r="B7" s="71" t="s">
        <v>16</v>
      </c>
      <c r="C7" s="72"/>
      <c r="D7" s="25">
        <f>D8+D9</f>
        <v>110706</v>
      </c>
      <c r="E7" s="12"/>
      <c r="F7" s="12"/>
      <c r="G7" s="13"/>
      <c r="H7" s="14">
        <v>2.66</v>
      </c>
    </row>
    <row r="8" spans="1:8" ht="33.75" customHeight="1">
      <c r="A8" s="15"/>
      <c r="B8" s="2">
        <v>85100000</v>
      </c>
      <c r="C8" s="3" t="s">
        <v>14</v>
      </c>
      <c r="D8" s="26">
        <f>41600*H7</f>
        <v>110656</v>
      </c>
      <c r="E8" s="3" t="s">
        <v>18</v>
      </c>
      <c r="F8" s="23" t="s">
        <v>19</v>
      </c>
      <c r="G8" s="17"/>
    </row>
    <row r="9" spans="1:8" s="42" customFormat="1" ht="90">
      <c r="A9" s="21"/>
      <c r="B9" s="22" t="s">
        <v>35</v>
      </c>
      <c r="C9" s="38" t="s">
        <v>36</v>
      </c>
      <c r="D9" s="50" t="s">
        <v>38</v>
      </c>
      <c r="E9" s="41" t="s">
        <v>30</v>
      </c>
      <c r="F9" s="22" t="s">
        <v>19</v>
      </c>
      <c r="G9" s="21" t="s">
        <v>37</v>
      </c>
    </row>
    <row r="10" spans="1:8" ht="73.5" customHeight="1">
      <c r="A10" s="10"/>
      <c r="B10" s="71" t="s">
        <v>17</v>
      </c>
      <c r="C10" s="72"/>
      <c r="D10" s="25">
        <f>D11+D12</f>
        <v>167177.80000000002</v>
      </c>
      <c r="E10" s="12"/>
      <c r="F10" s="12"/>
      <c r="G10" s="13"/>
    </row>
    <row r="11" spans="1:8" s="42" customFormat="1" ht="73.5" customHeight="1">
      <c r="A11" s="21"/>
      <c r="B11" s="22" t="s">
        <v>35</v>
      </c>
      <c r="C11" s="38" t="s">
        <v>36</v>
      </c>
      <c r="D11" s="38" t="s">
        <v>38</v>
      </c>
      <c r="E11" s="23" t="s">
        <v>30</v>
      </c>
      <c r="F11" s="22" t="s">
        <v>19</v>
      </c>
      <c r="G11" s="21" t="s">
        <v>37</v>
      </c>
    </row>
    <row r="12" spans="1:8" ht="30">
      <c r="A12" s="20"/>
      <c r="B12" s="21" t="s">
        <v>15</v>
      </c>
      <c r="C12" s="22" t="s">
        <v>14</v>
      </c>
      <c r="D12" s="38">
        <f>62830*H7</f>
        <v>167127.80000000002</v>
      </c>
      <c r="E12" s="3" t="s">
        <v>18</v>
      </c>
      <c r="F12" s="23" t="s">
        <v>19</v>
      </c>
      <c r="G12" s="22"/>
    </row>
    <row r="13" spans="1:8" ht="57" customHeight="1">
      <c r="A13" s="10"/>
      <c r="B13" s="71" t="s">
        <v>20</v>
      </c>
      <c r="C13" s="72"/>
      <c r="D13" s="25">
        <f>SUM(D14:D22)</f>
        <v>135769.5</v>
      </c>
      <c r="E13" s="12"/>
      <c r="F13" s="12"/>
      <c r="G13" s="13"/>
    </row>
    <row r="14" spans="1:8" s="42" customFormat="1" ht="25.5">
      <c r="A14" s="20"/>
      <c r="B14" s="21" t="s">
        <v>21</v>
      </c>
      <c r="C14" s="38" t="s">
        <v>22</v>
      </c>
      <c r="D14" s="38">
        <f>10000*H14</f>
        <v>26700</v>
      </c>
      <c r="E14" s="22" t="s">
        <v>25</v>
      </c>
      <c r="F14" s="41" t="s">
        <v>19</v>
      </c>
      <c r="G14" s="22"/>
      <c r="H14" s="42">
        <v>2.67</v>
      </c>
    </row>
    <row r="15" spans="1:8" s="42" customFormat="1" ht="25.5">
      <c r="A15" s="43"/>
      <c r="B15" s="43">
        <v>79800000</v>
      </c>
      <c r="C15" s="41" t="s">
        <v>23</v>
      </c>
      <c r="D15" s="44">
        <f>3750*H14</f>
        <v>10012.5</v>
      </c>
      <c r="E15" s="43" t="s">
        <v>24</v>
      </c>
      <c r="F15" s="41" t="s">
        <v>19</v>
      </c>
      <c r="G15" s="43"/>
    </row>
    <row r="16" spans="1:8" s="42" customFormat="1" ht="25.5">
      <c r="A16" s="43"/>
      <c r="B16" s="43">
        <v>30200000</v>
      </c>
      <c r="C16" s="41" t="s">
        <v>26</v>
      </c>
      <c r="D16" s="44">
        <f>6000*H14</f>
        <v>16020</v>
      </c>
      <c r="E16" s="43" t="s">
        <v>24</v>
      </c>
      <c r="F16" s="41" t="s">
        <v>19</v>
      </c>
      <c r="G16" s="43"/>
    </row>
    <row r="17" spans="1:7" s="42" customFormat="1" ht="38.25">
      <c r="A17" s="43"/>
      <c r="B17" s="43">
        <v>79900000</v>
      </c>
      <c r="C17" s="41" t="s">
        <v>27</v>
      </c>
      <c r="D17" s="44">
        <f>15000*H14</f>
        <v>40050</v>
      </c>
      <c r="E17" s="43" t="s">
        <v>24</v>
      </c>
      <c r="F17" s="41" t="s">
        <v>19</v>
      </c>
      <c r="G17" s="43"/>
    </row>
    <row r="18" spans="1:7" s="42" customFormat="1" ht="25.5">
      <c r="A18" s="43"/>
      <c r="B18" s="43">
        <v>64200000</v>
      </c>
      <c r="C18" s="41" t="s">
        <v>29</v>
      </c>
      <c r="D18" s="44">
        <f>1200*H14</f>
        <v>3204</v>
      </c>
      <c r="E18" s="43" t="s">
        <v>31</v>
      </c>
      <c r="F18" s="41" t="s">
        <v>19</v>
      </c>
      <c r="G18" s="43"/>
    </row>
    <row r="19" spans="1:7" s="42" customFormat="1" ht="76.5">
      <c r="A19" s="43"/>
      <c r="B19" s="43">
        <v>64200000</v>
      </c>
      <c r="C19" s="41" t="s">
        <v>29</v>
      </c>
      <c r="D19" s="44">
        <f>1500*H14</f>
        <v>4005</v>
      </c>
      <c r="E19" s="43" t="s">
        <v>30</v>
      </c>
      <c r="F19" s="41" t="s">
        <v>19</v>
      </c>
      <c r="G19" s="41" t="s">
        <v>28</v>
      </c>
    </row>
    <row r="20" spans="1:7" s="42" customFormat="1" ht="76.5">
      <c r="A20" s="43"/>
      <c r="B20" s="43">
        <v>79900000</v>
      </c>
      <c r="C20" s="41" t="s">
        <v>27</v>
      </c>
      <c r="D20" s="44">
        <f>2400*H14</f>
        <v>6408</v>
      </c>
      <c r="E20" s="43" t="s">
        <v>30</v>
      </c>
      <c r="F20" s="41" t="s">
        <v>19</v>
      </c>
      <c r="G20" s="45" t="s">
        <v>32</v>
      </c>
    </row>
    <row r="21" spans="1:7" s="42" customFormat="1" ht="63.75">
      <c r="A21" s="43"/>
      <c r="B21" s="43">
        <v>30100000</v>
      </c>
      <c r="C21" s="46" t="s">
        <v>33</v>
      </c>
      <c r="D21" s="44">
        <f>1000*H14</f>
        <v>2670</v>
      </c>
      <c r="E21" s="43" t="s">
        <v>30</v>
      </c>
      <c r="F21" s="41" t="s">
        <v>19</v>
      </c>
      <c r="G21" s="43"/>
    </row>
    <row r="22" spans="1:7" s="42" customFormat="1" ht="25.5">
      <c r="A22" s="47"/>
      <c r="B22" s="47">
        <v>92100000</v>
      </c>
      <c r="C22" s="48" t="s">
        <v>34</v>
      </c>
      <c r="D22" s="44">
        <f>10000*H14</f>
        <v>26700</v>
      </c>
      <c r="E22" s="43" t="s">
        <v>24</v>
      </c>
      <c r="F22" s="41" t="s">
        <v>19</v>
      </c>
      <c r="G22" s="47"/>
    </row>
    <row r="23" spans="1:7" ht="75.75" customHeight="1">
      <c r="A23" s="10"/>
      <c r="B23" s="71" t="s">
        <v>39</v>
      </c>
      <c r="C23" s="72"/>
      <c r="D23" s="25">
        <f>D24+D25</f>
        <v>8250</v>
      </c>
      <c r="E23" s="12"/>
      <c r="F23" s="12"/>
      <c r="G23" s="13"/>
    </row>
    <row r="24" spans="1:7" ht="53.25" customHeight="1">
      <c r="A24" s="51"/>
      <c r="B24" s="52">
        <v>85100000</v>
      </c>
      <c r="C24" s="53" t="s">
        <v>14</v>
      </c>
      <c r="D24" s="54">
        <v>8100</v>
      </c>
      <c r="E24" s="53" t="s">
        <v>18</v>
      </c>
      <c r="F24" s="39" t="s">
        <v>40</v>
      </c>
      <c r="G24" s="55"/>
    </row>
    <row r="25" spans="1:7" ht="90">
      <c r="A25" s="52"/>
      <c r="B25" s="53" t="s">
        <v>35</v>
      </c>
      <c r="C25" s="56" t="s">
        <v>36</v>
      </c>
      <c r="D25" s="54">
        <v>150</v>
      </c>
      <c r="E25" s="27" t="s">
        <v>30</v>
      </c>
      <c r="F25" s="39" t="s">
        <v>40</v>
      </c>
      <c r="G25" s="52" t="s">
        <v>37</v>
      </c>
    </row>
  </sheetData>
  <autoFilter ref="A5:G12"/>
  <mergeCells count="10">
    <mergeCell ref="B7:C7"/>
    <mergeCell ref="B10:C10"/>
    <mergeCell ref="B13:C13"/>
    <mergeCell ref="B23:C23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3"/>
  <sheetViews>
    <sheetView topLeftCell="A28" workbookViewId="0">
      <selection activeCell="E48" sqref="E48"/>
    </sheetView>
  </sheetViews>
  <sheetFormatPr defaultColWidth="9.140625" defaultRowHeight="12.75"/>
  <cols>
    <col min="1" max="1" width="6.42578125" style="4" customWidth="1"/>
    <col min="2" max="2" width="12.140625" style="4" customWidth="1"/>
    <col min="3" max="3" width="30.85546875" style="4" customWidth="1"/>
    <col min="4" max="4" width="17.85546875" style="19" customWidth="1"/>
    <col min="5" max="5" width="12.28515625" style="4" customWidth="1"/>
    <col min="6" max="6" width="21" style="4" customWidth="1"/>
    <col min="7" max="7" width="21.42578125" style="4" customWidth="1"/>
    <col min="8" max="8" width="15.28515625" style="4" customWidth="1"/>
    <col min="9" max="16384" width="9.140625" style="4"/>
  </cols>
  <sheetData>
    <row r="1" spans="1:8">
      <c r="A1" s="76" t="s">
        <v>0</v>
      </c>
      <c r="B1" s="76"/>
      <c r="C1" s="76"/>
      <c r="D1" s="77"/>
      <c r="E1" s="76"/>
      <c r="F1" s="76"/>
      <c r="G1" s="76"/>
    </row>
    <row r="2" spans="1:8">
      <c r="A2" s="78" t="s">
        <v>13</v>
      </c>
      <c r="B2" s="78"/>
      <c r="C2" s="78"/>
      <c r="D2" s="79"/>
      <c r="E2" s="78" t="s">
        <v>1</v>
      </c>
      <c r="F2" s="78"/>
      <c r="G2" s="78"/>
    </row>
    <row r="3" spans="1:8" ht="66.75" customHeight="1">
      <c r="A3" s="78" t="s">
        <v>2</v>
      </c>
      <c r="B3" s="78"/>
      <c r="C3" s="78"/>
      <c r="D3" s="79"/>
      <c r="E3" s="80" t="s">
        <v>3</v>
      </c>
      <c r="F3" s="80"/>
      <c r="G3" s="80"/>
      <c r="H3" s="14"/>
    </row>
    <row r="4" spans="1:8">
      <c r="A4" s="73" t="s">
        <v>4</v>
      </c>
      <c r="B4" s="74"/>
      <c r="C4" s="74"/>
      <c r="D4" s="75"/>
      <c r="E4" s="74"/>
      <c r="F4" s="5">
        <f>D7+D10+D13+D23+D26</f>
        <v>410453.30000000005</v>
      </c>
      <c r="G4" s="6" t="s">
        <v>5</v>
      </c>
    </row>
    <row r="5" spans="1:8" ht="25.5">
      <c r="A5" s="7" t="s">
        <v>6</v>
      </c>
      <c r="B5" s="1" t="s">
        <v>7</v>
      </c>
      <c r="C5" s="1" t="s">
        <v>8</v>
      </c>
      <c r="D5" s="18" t="s">
        <v>9</v>
      </c>
      <c r="E5" s="1" t="s">
        <v>10</v>
      </c>
      <c r="F5" s="1" t="s">
        <v>11</v>
      </c>
      <c r="G5" s="1" t="s">
        <v>12</v>
      </c>
      <c r="H5" s="14"/>
    </row>
    <row r="6" spans="1:8">
      <c r="A6" s="8">
        <v>1</v>
      </c>
      <c r="B6" s="8">
        <f t="shared" ref="B6:G6" si="0">A6+1</f>
        <v>2</v>
      </c>
      <c r="C6" s="8">
        <f t="shared" si="0"/>
        <v>3</v>
      </c>
      <c r="D6" s="9">
        <f t="shared" si="0"/>
        <v>4</v>
      </c>
      <c r="E6" s="8">
        <f t="shared" si="0"/>
        <v>5</v>
      </c>
      <c r="F6" s="8">
        <f t="shared" si="0"/>
        <v>6</v>
      </c>
      <c r="G6" s="8">
        <f t="shared" si="0"/>
        <v>7</v>
      </c>
      <c r="H6" s="14"/>
    </row>
    <row r="7" spans="1:8" ht="87" customHeight="1">
      <c r="A7" s="10"/>
      <c r="B7" s="71" t="s">
        <v>16</v>
      </c>
      <c r="C7" s="72"/>
      <c r="D7" s="25">
        <f>D8+D9</f>
        <v>110706</v>
      </c>
      <c r="E7" s="12"/>
      <c r="F7" s="12"/>
      <c r="G7" s="13"/>
      <c r="H7" s="14">
        <v>2.66</v>
      </c>
    </row>
    <row r="8" spans="1:8" ht="33.75" customHeight="1">
      <c r="A8" s="15"/>
      <c r="B8" s="2">
        <v>85100000</v>
      </c>
      <c r="C8" s="3" t="s">
        <v>14</v>
      </c>
      <c r="D8" s="26">
        <f>41600*H7</f>
        <v>110656</v>
      </c>
      <c r="E8" s="3" t="s">
        <v>18</v>
      </c>
      <c r="F8" s="23" t="s">
        <v>19</v>
      </c>
      <c r="G8" s="17"/>
    </row>
    <row r="9" spans="1:8" s="42" customFormat="1" ht="90">
      <c r="A9" s="21"/>
      <c r="B9" s="22" t="s">
        <v>35</v>
      </c>
      <c r="C9" s="38" t="s">
        <v>36</v>
      </c>
      <c r="D9" s="50" t="s">
        <v>38</v>
      </c>
      <c r="E9" s="41" t="s">
        <v>30</v>
      </c>
      <c r="F9" s="22" t="s">
        <v>19</v>
      </c>
      <c r="G9" s="21" t="s">
        <v>37</v>
      </c>
    </row>
    <row r="10" spans="1:8" ht="73.5" customHeight="1">
      <c r="A10" s="10"/>
      <c r="B10" s="71" t="s">
        <v>17</v>
      </c>
      <c r="C10" s="72"/>
      <c r="D10" s="25">
        <f>D11+D12</f>
        <v>167177.80000000002</v>
      </c>
      <c r="E10" s="12"/>
      <c r="F10" s="12"/>
      <c r="G10" s="13"/>
    </row>
    <row r="11" spans="1:8" s="42" customFormat="1" ht="73.5" customHeight="1">
      <c r="A11" s="21"/>
      <c r="B11" s="22" t="s">
        <v>35</v>
      </c>
      <c r="C11" s="38" t="s">
        <v>36</v>
      </c>
      <c r="D11" s="38" t="s">
        <v>38</v>
      </c>
      <c r="E11" s="23" t="s">
        <v>30</v>
      </c>
      <c r="F11" s="22" t="s">
        <v>19</v>
      </c>
      <c r="G11" s="21" t="s">
        <v>37</v>
      </c>
    </row>
    <row r="12" spans="1:8" ht="30">
      <c r="A12" s="20"/>
      <c r="B12" s="21" t="s">
        <v>15</v>
      </c>
      <c r="C12" s="22" t="s">
        <v>14</v>
      </c>
      <c r="D12" s="38">
        <f>62830*H7</f>
        <v>167127.80000000002</v>
      </c>
      <c r="E12" s="3" t="s">
        <v>18</v>
      </c>
      <c r="F12" s="23" t="s">
        <v>19</v>
      </c>
      <c r="G12" s="22"/>
    </row>
    <row r="13" spans="1:8" ht="57" customHeight="1">
      <c r="A13" s="10"/>
      <c r="B13" s="71" t="s">
        <v>20</v>
      </c>
      <c r="C13" s="72"/>
      <c r="D13" s="25">
        <f>SUM(D14:D22)</f>
        <v>95719.5</v>
      </c>
      <c r="E13" s="12"/>
      <c r="F13" s="12"/>
      <c r="G13" s="13"/>
    </row>
    <row r="14" spans="1:8" s="42" customFormat="1" ht="25.5">
      <c r="A14" s="20"/>
      <c r="B14" s="21" t="s">
        <v>21</v>
      </c>
      <c r="C14" s="38" t="s">
        <v>22</v>
      </c>
      <c r="D14" s="38">
        <f>10000*H14</f>
        <v>26700</v>
      </c>
      <c r="E14" s="22" t="s">
        <v>25</v>
      </c>
      <c r="F14" s="41" t="s">
        <v>19</v>
      </c>
      <c r="G14" s="22"/>
      <c r="H14" s="42">
        <v>2.67</v>
      </c>
    </row>
    <row r="15" spans="1:8" s="42" customFormat="1" ht="25.5">
      <c r="A15" s="43"/>
      <c r="B15" s="43">
        <v>79800000</v>
      </c>
      <c r="C15" s="41" t="s">
        <v>23</v>
      </c>
      <c r="D15" s="44">
        <f>3750*H14</f>
        <v>10012.5</v>
      </c>
      <c r="E15" s="43" t="s">
        <v>24</v>
      </c>
      <c r="F15" s="41" t="s">
        <v>19</v>
      </c>
      <c r="G15" s="43"/>
    </row>
    <row r="16" spans="1:8" s="42" customFormat="1" ht="25.5">
      <c r="A16" s="43"/>
      <c r="B16" s="43">
        <v>30200000</v>
      </c>
      <c r="C16" s="41" t="s">
        <v>26</v>
      </c>
      <c r="D16" s="44">
        <f>6000*H14</f>
        <v>16020</v>
      </c>
      <c r="E16" s="43" t="s">
        <v>24</v>
      </c>
      <c r="F16" s="41" t="s">
        <v>19</v>
      </c>
      <c r="G16" s="43"/>
    </row>
    <row r="17" spans="1:7" s="42" customFormat="1" ht="38.25">
      <c r="A17" s="34"/>
      <c r="B17" s="34">
        <v>79900000</v>
      </c>
      <c r="C17" s="27" t="s">
        <v>27</v>
      </c>
      <c r="D17" s="33">
        <v>0</v>
      </c>
      <c r="E17" s="34" t="s">
        <v>24</v>
      </c>
      <c r="F17" s="27" t="s">
        <v>19</v>
      </c>
      <c r="G17" s="34"/>
    </row>
    <row r="18" spans="1:7" s="42" customFormat="1" ht="25.5">
      <c r="A18" s="43"/>
      <c r="B18" s="43">
        <v>64200000</v>
      </c>
      <c r="C18" s="41" t="s">
        <v>29</v>
      </c>
      <c r="D18" s="44">
        <f>1200*H14</f>
        <v>3204</v>
      </c>
      <c r="E18" s="43" t="s">
        <v>31</v>
      </c>
      <c r="F18" s="41" t="s">
        <v>19</v>
      </c>
      <c r="G18" s="43"/>
    </row>
    <row r="19" spans="1:7" s="42" customFormat="1" ht="76.5">
      <c r="A19" s="43"/>
      <c r="B19" s="43">
        <v>64200000</v>
      </c>
      <c r="C19" s="41" t="s">
        <v>29</v>
      </c>
      <c r="D19" s="44">
        <f>1500*H14</f>
        <v>4005</v>
      </c>
      <c r="E19" s="43" t="s">
        <v>30</v>
      </c>
      <c r="F19" s="41" t="s">
        <v>19</v>
      </c>
      <c r="G19" s="41" t="s">
        <v>28</v>
      </c>
    </row>
    <row r="20" spans="1:7" s="42" customFormat="1" ht="76.5">
      <c r="A20" s="63"/>
      <c r="B20" s="63">
        <v>79900000</v>
      </c>
      <c r="C20" s="64" t="s">
        <v>27</v>
      </c>
      <c r="D20" s="65">
        <f>2400*H14</f>
        <v>6408</v>
      </c>
      <c r="E20" s="63" t="s">
        <v>30</v>
      </c>
      <c r="F20" s="64" t="s">
        <v>19</v>
      </c>
      <c r="G20" s="66" t="s">
        <v>32</v>
      </c>
    </row>
    <row r="21" spans="1:7" s="42" customFormat="1" ht="63.75">
      <c r="A21" s="43"/>
      <c r="B21" s="43">
        <v>30100000</v>
      </c>
      <c r="C21" s="46" t="s">
        <v>33</v>
      </c>
      <c r="D21" s="44">
        <f>1000*H14</f>
        <v>2670</v>
      </c>
      <c r="E21" s="43" t="s">
        <v>30</v>
      </c>
      <c r="F21" s="41" t="s">
        <v>19</v>
      </c>
      <c r="G21" s="43"/>
    </row>
    <row r="22" spans="1:7" s="42" customFormat="1" ht="25.5">
      <c r="A22" s="47"/>
      <c r="B22" s="47">
        <v>92100000</v>
      </c>
      <c r="C22" s="48" t="s">
        <v>34</v>
      </c>
      <c r="D22" s="44">
        <f>10000*H14</f>
        <v>26700</v>
      </c>
      <c r="E22" s="43" t="s">
        <v>24</v>
      </c>
      <c r="F22" s="41" t="s">
        <v>19</v>
      </c>
      <c r="G22" s="47"/>
    </row>
    <row r="23" spans="1:7" ht="75.75" customHeight="1">
      <c r="A23" s="10"/>
      <c r="B23" s="71" t="s">
        <v>39</v>
      </c>
      <c r="C23" s="72"/>
      <c r="D23" s="25">
        <f>D24+D25</f>
        <v>8250</v>
      </c>
      <c r="E23" s="12"/>
      <c r="F23" s="12"/>
      <c r="G23" s="13"/>
    </row>
    <row r="24" spans="1:7" ht="53.25" customHeight="1">
      <c r="A24" s="57"/>
      <c r="B24" s="58">
        <v>85100000</v>
      </c>
      <c r="C24" s="59" t="s">
        <v>14</v>
      </c>
      <c r="D24" s="60">
        <v>8100</v>
      </c>
      <c r="E24" s="59" t="s">
        <v>18</v>
      </c>
      <c r="F24" s="23" t="s">
        <v>40</v>
      </c>
      <c r="G24" s="61"/>
    </row>
    <row r="25" spans="1:7" ht="90">
      <c r="A25" s="58"/>
      <c r="B25" s="59" t="s">
        <v>35</v>
      </c>
      <c r="C25" s="62" t="s">
        <v>36</v>
      </c>
      <c r="D25" s="60">
        <v>150</v>
      </c>
      <c r="E25" s="41" t="s">
        <v>30</v>
      </c>
      <c r="F25" s="23" t="s">
        <v>40</v>
      </c>
      <c r="G25" s="58" t="s">
        <v>37</v>
      </c>
    </row>
    <row r="26" spans="1:7" ht="88.5" customHeight="1">
      <c r="A26" s="10"/>
      <c r="B26" s="71" t="s">
        <v>41</v>
      </c>
      <c r="C26" s="72"/>
      <c r="D26" s="25">
        <f>SUM(D27:D34)</f>
        <v>28600</v>
      </c>
      <c r="E26" s="12"/>
      <c r="F26" s="12"/>
      <c r="G26" s="13"/>
    </row>
    <row r="27" spans="1:7" ht="25.5">
      <c r="A27" s="28"/>
      <c r="B27" s="29" t="s">
        <v>42</v>
      </c>
      <c r="C27" s="30" t="s">
        <v>43</v>
      </c>
      <c r="D27" s="30">
        <v>5000</v>
      </c>
      <c r="E27" s="31" t="s">
        <v>31</v>
      </c>
      <c r="F27" s="27" t="s">
        <v>40</v>
      </c>
      <c r="G27" s="31"/>
    </row>
    <row r="28" spans="1:7" ht="76.5">
      <c r="A28" s="34"/>
      <c r="B28" s="34">
        <v>50100000</v>
      </c>
      <c r="C28" s="30" t="s">
        <v>44</v>
      </c>
      <c r="D28" s="33">
        <v>3000</v>
      </c>
      <c r="E28" s="27" t="s">
        <v>30</v>
      </c>
      <c r="F28" s="27" t="s">
        <v>40</v>
      </c>
      <c r="G28" s="34"/>
    </row>
    <row r="29" spans="1:7" ht="38.25">
      <c r="A29" s="34"/>
      <c r="B29" s="34">
        <v>34300000</v>
      </c>
      <c r="C29" s="30" t="s">
        <v>45</v>
      </c>
      <c r="D29" s="33">
        <v>2000</v>
      </c>
      <c r="E29" s="27" t="s">
        <v>30</v>
      </c>
      <c r="F29" s="27" t="s">
        <v>40</v>
      </c>
      <c r="G29" s="34"/>
    </row>
    <row r="30" spans="1:7" ht="25.5">
      <c r="A30" s="34"/>
      <c r="B30" s="34">
        <v>66500000</v>
      </c>
      <c r="C30" s="30" t="s">
        <v>46</v>
      </c>
      <c r="D30" s="33">
        <v>2500</v>
      </c>
      <c r="E30" s="27" t="s">
        <v>30</v>
      </c>
      <c r="F30" s="27" t="s">
        <v>40</v>
      </c>
      <c r="G30" s="34"/>
    </row>
    <row r="31" spans="1:7" ht="25.5">
      <c r="A31" s="34"/>
      <c r="B31" s="34">
        <v>63100000</v>
      </c>
      <c r="C31" s="30" t="s">
        <v>47</v>
      </c>
      <c r="D31" s="33">
        <v>4900</v>
      </c>
      <c r="E31" s="27" t="s">
        <v>30</v>
      </c>
      <c r="F31" s="27" t="s">
        <v>40</v>
      </c>
      <c r="G31" s="34"/>
    </row>
    <row r="32" spans="1:7" ht="38.25">
      <c r="A32" s="34"/>
      <c r="B32" s="34">
        <v>79500000</v>
      </c>
      <c r="C32" s="30" t="s">
        <v>48</v>
      </c>
      <c r="D32" s="33">
        <v>2200</v>
      </c>
      <c r="E32" s="34" t="s">
        <v>30</v>
      </c>
      <c r="F32" s="27" t="s">
        <v>40</v>
      </c>
      <c r="G32" s="27"/>
    </row>
    <row r="33" spans="1:7" ht="76.5">
      <c r="A33" s="34"/>
      <c r="B33" s="34">
        <v>79900000</v>
      </c>
      <c r="C33" s="27" t="s">
        <v>27</v>
      </c>
      <c r="D33" s="33">
        <v>9000</v>
      </c>
      <c r="E33" s="34" t="s">
        <v>30</v>
      </c>
      <c r="F33" s="27" t="s">
        <v>40</v>
      </c>
      <c r="G33" s="35" t="s">
        <v>32</v>
      </c>
    </row>
  </sheetData>
  <autoFilter ref="A5:G12"/>
  <mergeCells count="11">
    <mergeCell ref="A4:E4"/>
    <mergeCell ref="A1:G1"/>
    <mergeCell ref="A2:D2"/>
    <mergeCell ref="E2:G2"/>
    <mergeCell ref="A3:D3"/>
    <mergeCell ref="E3:G3"/>
    <mergeCell ref="B7:C7"/>
    <mergeCell ref="B10:C10"/>
    <mergeCell ref="B13:C13"/>
    <mergeCell ref="B23:C23"/>
    <mergeCell ref="B26:C26"/>
  </mergeCells>
  <pageMargins left="0.7" right="0.7" top="0.75" bottom="0.75" header="0.3" footer="0.3"/>
  <pageSetup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6"/>
  <sheetViews>
    <sheetView topLeftCell="A25" workbookViewId="0">
      <selection activeCell="L33" sqref="L33"/>
    </sheetView>
  </sheetViews>
  <sheetFormatPr defaultColWidth="9.140625" defaultRowHeight="12.75"/>
  <cols>
    <col min="1" max="1" width="6.42578125" style="4" customWidth="1"/>
    <col min="2" max="2" width="12.140625" style="4" customWidth="1"/>
    <col min="3" max="3" width="30.85546875" style="4" customWidth="1"/>
    <col min="4" max="4" width="17.85546875" style="19" customWidth="1"/>
    <col min="5" max="5" width="12.28515625" style="4" customWidth="1"/>
    <col min="6" max="6" width="21" style="4" customWidth="1"/>
    <col min="7" max="7" width="21.42578125" style="4" customWidth="1"/>
    <col min="8" max="8" width="15.28515625" style="4" customWidth="1"/>
    <col min="9" max="16384" width="9.140625" style="4"/>
  </cols>
  <sheetData>
    <row r="1" spans="1:8">
      <c r="A1" s="76" t="s">
        <v>0</v>
      </c>
      <c r="B1" s="76"/>
      <c r="C1" s="76"/>
      <c r="D1" s="77"/>
      <c r="E1" s="76"/>
      <c r="F1" s="76"/>
      <c r="G1" s="76"/>
    </row>
    <row r="2" spans="1:8">
      <c r="A2" s="78" t="s">
        <v>13</v>
      </c>
      <c r="B2" s="78"/>
      <c r="C2" s="78"/>
      <c r="D2" s="79"/>
      <c r="E2" s="78" t="s">
        <v>1</v>
      </c>
      <c r="F2" s="78"/>
      <c r="G2" s="78"/>
    </row>
    <row r="3" spans="1:8" ht="66.75" customHeight="1">
      <c r="A3" s="78" t="s">
        <v>2</v>
      </c>
      <c r="B3" s="78"/>
      <c r="C3" s="78"/>
      <c r="D3" s="79"/>
      <c r="E3" s="80" t="s">
        <v>3</v>
      </c>
      <c r="F3" s="80"/>
      <c r="G3" s="80"/>
      <c r="H3" s="14"/>
    </row>
    <row r="4" spans="1:8">
      <c r="A4" s="73" t="s">
        <v>4</v>
      </c>
      <c r="B4" s="74"/>
      <c r="C4" s="74"/>
      <c r="D4" s="75"/>
      <c r="E4" s="74"/>
      <c r="F4" s="5">
        <f>D7+D10+D13+D22+D25+D34</f>
        <v>437953.30000000005</v>
      </c>
      <c r="G4" s="6" t="s">
        <v>5</v>
      </c>
    </row>
    <row r="5" spans="1:8" ht="25.5">
      <c r="A5" s="7" t="s">
        <v>6</v>
      </c>
      <c r="B5" s="1" t="s">
        <v>7</v>
      </c>
      <c r="C5" s="1" t="s">
        <v>8</v>
      </c>
      <c r="D5" s="18" t="s">
        <v>9</v>
      </c>
      <c r="E5" s="1" t="s">
        <v>10</v>
      </c>
      <c r="F5" s="1" t="s">
        <v>11</v>
      </c>
      <c r="G5" s="1" t="s">
        <v>12</v>
      </c>
      <c r="H5" s="14"/>
    </row>
    <row r="6" spans="1:8">
      <c r="A6" s="8">
        <v>1</v>
      </c>
      <c r="B6" s="8">
        <f t="shared" ref="B6:G6" si="0">A6+1</f>
        <v>2</v>
      </c>
      <c r="C6" s="8">
        <f t="shared" si="0"/>
        <v>3</v>
      </c>
      <c r="D6" s="9">
        <f t="shared" si="0"/>
        <v>4</v>
      </c>
      <c r="E6" s="8">
        <f t="shared" si="0"/>
        <v>5</v>
      </c>
      <c r="F6" s="8">
        <f t="shared" si="0"/>
        <v>6</v>
      </c>
      <c r="G6" s="8">
        <f t="shared" si="0"/>
        <v>7</v>
      </c>
      <c r="H6" s="14"/>
    </row>
    <row r="7" spans="1:8" ht="87" customHeight="1">
      <c r="A7" s="10"/>
      <c r="B7" s="71" t="s">
        <v>16</v>
      </c>
      <c r="C7" s="72"/>
      <c r="D7" s="25">
        <f>D8+D9</f>
        <v>110706</v>
      </c>
      <c r="E7" s="12"/>
      <c r="F7" s="12"/>
      <c r="G7" s="13"/>
      <c r="H7" s="14">
        <v>2.66</v>
      </c>
    </row>
    <row r="8" spans="1:8" ht="33.75" customHeight="1">
      <c r="A8" s="15"/>
      <c r="B8" s="2">
        <v>85100000</v>
      </c>
      <c r="C8" s="3" t="s">
        <v>14</v>
      </c>
      <c r="D8" s="26">
        <f>41600*H7</f>
        <v>110656</v>
      </c>
      <c r="E8" s="3" t="s">
        <v>18</v>
      </c>
      <c r="F8" s="23" t="s">
        <v>19</v>
      </c>
      <c r="G8" s="17"/>
    </row>
    <row r="9" spans="1:8" s="42" customFormat="1" ht="90">
      <c r="A9" s="21"/>
      <c r="B9" s="22" t="s">
        <v>35</v>
      </c>
      <c r="C9" s="38" t="s">
        <v>36</v>
      </c>
      <c r="D9" s="50" t="s">
        <v>38</v>
      </c>
      <c r="E9" s="41" t="s">
        <v>30</v>
      </c>
      <c r="F9" s="22" t="s">
        <v>19</v>
      </c>
      <c r="G9" s="21" t="s">
        <v>37</v>
      </c>
    </row>
    <row r="10" spans="1:8" ht="73.5" customHeight="1">
      <c r="A10" s="10"/>
      <c r="B10" s="71" t="s">
        <v>17</v>
      </c>
      <c r="C10" s="72"/>
      <c r="D10" s="25">
        <f>D11+D12</f>
        <v>167177.80000000002</v>
      </c>
      <c r="E10" s="12"/>
      <c r="F10" s="12"/>
      <c r="G10" s="13"/>
    </row>
    <row r="11" spans="1:8" s="42" customFormat="1" ht="73.5" customHeight="1">
      <c r="A11" s="21"/>
      <c r="B11" s="22" t="s">
        <v>35</v>
      </c>
      <c r="C11" s="38" t="s">
        <v>36</v>
      </c>
      <c r="D11" s="38" t="s">
        <v>38</v>
      </c>
      <c r="E11" s="23" t="s">
        <v>30</v>
      </c>
      <c r="F11" s="22" t="s">
        <v>19</v>
      </c>
      <c r="G11" s="21" t="s">
        <v>37</v>
      </c>
    </row>
    <row r="12" spans="1:8" ht="30">
      <c r="A12" s="20"/>
      <c r="B12" s="21" t="s">
        <v>15</v>
      </c>
      <c r="C12" s="22" t="s">
        <v>14</v>
      </c>
      <c r="D12" s="38">
        <f>62830*H7</f>
        <v>167127.80000000002</v>
      </c>
      <c r="E12" s="3" t="s">
        <v>18</v>
      </c>
      <c r="F12" s="23" t="s">
        <v>19</v>
      </c>
      <c r="G12" s="22"/>
    </row>
    <row r="13" spans="1:8" ht="57" customHeight="1">
      <c r="A13" s="10"/>
      <c r="B13" s="71" t="s">
        <v>20</v>
      </c>
      <c r="C13" s="72"/>
      <c r="D13" s="25">
        <f>SUM(D14:D21)</f>
        <v>95719.5</v>
      </c>
      <c r="E13" s="12"/>
      <c r="F13" s="12"/>
      <c r="G13" s="13"/>
    </row>
    <row r="14" spans="1:8" s="42" customFormat="1" ht="25.5">
      <c r="A14" s="20"/>
      <c r="B14" s="21" t="s">
        <v>21</v>
      </c>
      <c r="C14" s="38" t="s">
        <v>22</v>
      </c>
      <c r="D14" s="38">
        <f>10000*H14</f>
        <v>26700</v>
      </c>
      <c r="E14" s="22" t="s">
        <v>25</v>
      </c>
      <c r="F14" s="41" t="s">
        <v>19</v>
      </c>
      <c r="G14" s="22"/>
      <c r="H14" s="42">
        <v>2.67</v>
      </c>
    </row>
    <row r="15" spans="1:8" s="42" customFormat="1" ht="25.5">
      <c r="A15" s="43"/>
      <c r="B15" s="43">
        <v>79800000</v>
      </c>
      <c r="C15" s="41" t="s">
        <v>23</v>
      </c>
      <c r="D15" s="44">
        <f>3750*H14</f>
        <v>10012.5</v>
      </c>
      <c r="E15" s="43" t="s">
        <v>24</v>
      </c>
      <c r="F15" s="41" t="s">
        <v>19</v>
      </c>
      <c r="G15" s="43"/>
    </row>
    <row r="16" spans="1:8" s="42" customFormat="1" ht="25.5">
      <c r="A16" s="43"/>
      <c r="B16" s="43">
        <v>30200000</v>
      </c>
      <c r="C16" s="41" t="s">
        <v>26</v>
      </c>
      <c r="D16" s="44">
        <f>6000*H14</f>
        <v>16020</v>
      </c>
      <c r="E16" s="43" t="s">
        <v>24</v>
      </c>
      <c r="F16" s="41" t="s">
        <v>19</v>
      </c>
      <c r="G16" s="43"/>
    </row>
    <row r="17" spans="1:7" s="42" customFormat="1" ht="25.5">
      <c r="A17" s="43"/>
      <c r="B17" s="43">
        <v>64200000</v>
      </c>
      <c r="C17" s="41" t="s">
        <v>29</v>
      </c>
      <c r="D17" s="44">
        <f>1200*H14</f>
        <v>3204</v>
      </c>
      <c r="E17" s="43" t="s">
        <v>31</v>
      </c>
      <c r="F17" s="41" t="s">
        <v>19</v>
      </c>
      <c r="G17" s="43"/>
    </row>
    <row r="18" spans="1:7" s="42" customFormat="1" ht="76.5">
      <c r="A18" s="43"/>
      <c r="B18" s="43">
        <v>64200000</v>
      </c>
      <c r="C18" s="41" t="s">
        <v>29</v>
      </c>
      <c r="D18" s="44">
        <f>1500*H14</f>
        <v>4005</v>
      </c>
      <c r="E18" s="43" t="s">
        <v>30</v>
      </c>
      <c r="F18" s="41" t="s">
        <v>19</v>
      </c>
      <c r="G18" s="41" t="s">
        <v>28</v>
      </c>
    </row>
    <row r="19" spans="1:7" s="42" customFormat="1" ht="76.5">
      <c r="A19" s="63"/>
      <c r="B19" s="63">
        <v>79900000</v>
      </c>
      <c r="C19" s="64" t="s">
        <v>27</v>
      </c>
      <c r="D19" s="65">
        <f>2400*H14</f>
        <v>6408</v>
      </c>
      <c r="E19" s="63" t="s">
        <v>30</v>
      </c>
      <c r="F19" s="64" t="s">
        <v>19</v>
      </c>
      <c r="G19" s="66" t="s">
        <v>32</v>
      </c>
    </row>
    <row r="20" spans="1:7" s="42" customFormat="1" ht="63.75">
      <c r="A20" s="43"/>
      <c r="B20" s="43">
        <v>30100000</v>
      </c>
      <c r="C20" s="46" t="s">
        <v>33</v>
      </c>
      <c r="D20" s="44">
        <f>1000*H14</f>
        <v>2670</v>
      </c>
      <c r="E20" s="43" t="s">
        <v>30</v>
      </c>
      <c r="F20" s="41" t="s">
        <v>19</v>
      </c>
      <c r="G20" s="43"/>
    </row>
    <row r="21" spans="1:7" s="42" customFormat="1" ht="25.5">
      <c r="A21" s="47"/>
      <c r="B21" s="47">
        <v>92100000</v>
      </c>
      <c r="C21" s="48" t="s">
        <v>34</v>
      </c>
      <c r="D21" s="44">
        <f>10000*H14</f>
        <v>26700</v>
      </c>
      <c r="E21" s="43" t="s">
        <v>24</v>
      </c>
      <c r="F21" s="41" t="s">
        <v>19</v>
      </c>
      <c r="G21" s="47"/>
    </row>
    <row r="22" spans="1:7" ht="75.75" customHeight="1">
      <c r="A22" s="10"/>
      <c r="B22" s="71" t="s">
        <v>39</v>
      </c>
      <c r="C22" s="72"/>
      <c r="D22" s="25">
        <f>D23+D24</f>
        <v>8250</v>
      </c>
      <c r="E22" s="12"/>
      <c r="F22" s="12"/>
      <c r="G22" s="13"/>
    </row>
    <row r="23" spans="1:7" ht="53.25" customHeight="1">
      <c r="A23" s="57"/>
      <c r="B23" s="58">
        <v>85100000</v>
      </c>
      <c r="C23" s="59" t="s">
        <v>14</v>
      </c>
      <c r="D23" s="60">
        <v>8100</v>
      </c>
      <c r="E23" s="59" t="s">
        <v>18</v>
      </c>
      <c r="F23" s="23" t="s">
        <v>40</v>
      </c>
      <c r="G23" s="61"/>
    </row>
    <row r="24" spans="1:7" ht="90">
      <c r="A24" s="58"/>
      <c r="B24" s="59" t="s">
        <v>35</v>
      </c>
      <c r="C24" s="62" t="s">
        <v>36</v>
      </c>
      <c r="D24" s="60">
        <v>150</v>
      </c>
      <c r="E24" s="41" t="s">
        <v>30</v>
      </c>
      <c r="F24" s="23" t="s">
        <v>40</v>
      </c>
      <c r="G24" s="58" t="s">
        <v>37</v>
      </c>
    </row>
    <row r="25" spans="1:7" ht="88.5" customHeight="1">
      <c r="A25" s="10"/>
      <c r="B25" s="71" t="s">
        <v>41</v>
      </c>
      <c r="C25" s="72"/>
      <c r="D25" s="25">
        <f>SUM(D26:D33)</f>
        <v>32100</v>
      </c>
      <c r="E25" s="12"/>
      <c r="F25" s="12"/>
      <c r="G25" s="13"/>
    </row>
    <row r="26" spans="1:7" ht="25.5">
      <c r="A26" s="20"/>
      <c r="B26" s="21" t="s">
        <v>42</v>
      </c>
      <c r="C26" s="38" t="s">
        <v>43</v>
      </c>
      <c r="D26" s="38">
        <v>5000</v>
      </c>
      <c r="E26" s="22" t="s">
        <v>31</v>
      </c>
      <c r="F26" s="41" t="s">
        <v>40</v>
      </c>
      <c r="G26" s="22"/>
    </row>
    <row r="27" spans="1:7" ht="76.5">
      <c r="A27" s="43"/>
      <c r="B27" s="43">
        <v>50100000</v>
      </c>
      <c r="C27" s="38" t="s">
        <v>44</v>
      </c>
      <c r="D27" s="44">
        <v>3000</v>
      </c>
      <c r="E27" s="41" t="s">
        <v>30</v>
      </c>
      <c r="F27" s="41" t="s">
        <v>40</v>
      </c>
      <c r="G27" s="43"/>
    </row>
    <row r="28" spans="1:7" ht="38.25">
      <c r="A28" s="43"/>
      <c r="B28" s="43">
        <v>34300000</v>
      </c>
      <c r="C28" s="38" t="s">
        <v>45</v>
      </c>
      <c r="D28" s="44">
        <v>2000</v>
      </c>
      <c r="E28" s="41" t="s">
        <v>30</v>
      </c>
      <c r="F28" s="41" t="s">
        <v>40</v>
      </c>
      <c r="G28" s="43"/>
    </row>
    <row r="29" spans="1:7" ht="25.5">
      <c r="A29" s="43"/>
      <c r="B29" s="43">
        <v>66500000</v>
      </c>
      <c r="C29" s="38" t="s">
        <v>46</v>
      </c>
      <c r="D29" s="44">
        <v>2500</v>
      </c>
      <c r="E29" s="41" t="s">
        <v>30</v>
      </c>
      <c r="F29" s="41" t="s">
        <v>40</v>
      </c>
      <c r="G29" s="43"/>
    </row>
    <row r="30" spans="1:7" ht="25.5">
      <c r="A30" s="43"/>
      <c r="B30" s="43">
        <v>63100000</v>
      </c>
      <c r="C30" s="38" t="s">
        <v>47</v>
      </c>
      <c r="D30" s="44">
        <v>4900</v>
      </c>
      <c r="E30" s="41" t="s">
        <v>30</v>
      </c>
      <c r="F30" s="41" t="s">
        <v>40</v>
      </c>
      <c r="G30" s="43"/>
    </row>
    <row r="31" spans="1:7" ht="38.25">
      <c r="A31" s="43"/>
      <c r="B31" s="43">
        <v>79500000</v>
      </c>
      <c r="C31" s="38" t="s">
        <v>48</v>
      </c>
      <c r="D31" s="44">
        <v>2200</v>
      </c>
      <c r="E31" s="43" t="s">
        <v>30</v>
      </c>
      <c r="F31" s="41" t="s">
        <v>40</v>
      </c>
      <c r="G31" s="41"/>
    </row>
    <row r="32" spans="1:7" ht="38.25">
      <c r="A32" s="43"/>
      <c r="B32" s="43">
        <v>79900000</v>
      </c>
      <c r="C32" s="41" t="s">
        <v>27</v>
      </c>
      <c r="D32" s="44">
        <v>3500</v>
      </c>
      <c r="E32" s="43" t="s">
        <v>30</v>
      </c>
      <c r="F32" s="41" t="s">
        <v>40</v>
      </c>
      <c r="G32" s="45"/>
    </row>
    <row r="33" spans="1:7" ht="76.5">
      <c r="A33" s="43"/>
      <c r="B33" s="43">
        <v>79900000</v>
      </c>
      <c r="C33" s="41" t="s">
        <v>27</v>
      </c>
      <c r="D33" s="44">
        <v>9000</v>
      </c>
      <c r="E33" s="43" t="s">
        <v>30</v>
      </c>
      <c r="F33" s="41" t="s">
        <v>40</v>
      </c>
      <c r="G33" s="45" t="s">
        <v>32</v>
      </c>
    </row>
    <row r="34" spans="1:7" ht="39.75" customHeight="1">
      <c r="A34" s="10"/>
      <c r="B34" s="71" t="s">
        <v>49</v>
      </c>
      <c r="C34" s="72"/>
      <c r="D34" s="67">
        <f>SUM(D35:D36)</f>
        <v>24000</v>
      </c>
      <c r="E34" s="12"/>
      <c r="F34" s="12"/>
      <c r="G34" s="13"/>
    </row>
    <row r="35" spans="1:7" ht="25.5">
      <c r="A35" s="28"/>
      <c r="B35" s="29" t="s">
        <v>21</v>
      </c>
      <c r="C35" s="30" t="s">
        <v>22</v>
      </c>
      <c r="D35" s="30">
        <v>22000</v>
      </c>
      <c r="E35" s="31" t="s">
        <v>25</v>
      </c>
      <c r="F35" s="27" t="s">
        <v>40</v>
      </c>
      <c r="G35" s="31"/>
    </row>
    <row r="36" spans="1:7" ht="25.5">
      <c r="A36" s="34"/>
      <c r="B36" s="34">
        <v>33100000</v>
      </c>
      <c r="C36" s="27" t="s">
        <v>50</v>
      </c>
      <c r="D36" s="33">
        <v>2000</v>
      </c>
      <c r="E36" s="34" t="s">
        <v>30</v>
      </c>
      <c r="F36" s="27" t="s">
        <v>40</v>
      </c>
      <c r="G36" s="34"/>
    </row>
  </sheetData>
  <autoFilter ref="A5:G33"/>
  <mergeCells count="12">
    <mergeCell ref="B34:C34"/>
    <mergeCell ref="A1:G1"/>
    <mergeCell ref="A2:D2"/>
    <mergeCell ref="E2:G2"/>
    <mergeCell ref="A3:D3"/>
    <mergeCell ref="E3:G3"/>
    <mergeCell ref="A4:E4"/>
    <mergeCell ref="B7:C7"/>
    <mergeCell ref="B10:C10"/>
    <mergeCell ref="B13:C13"/>
    <mergeCell ref="B22:C22"/>
    <mergeCell ref="B25:C25"/>
  </mergeCells>
  <pageMargins left="0.7" right="0.7" top="0.75" bottom="0.75" header="0.3" footer="0.3"/>
  <pageSetup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4"/>
  <sheetViews>
    <sheetView topLeftCell="A28" workbookViewId="0">
      <selection activeCell="E30" sqref="E30"/>
    </sheetView>
  </sheetViews>
  <sheetFormatPr defaultColWidth="9.140625" defaultRowHeight="12.75"/>
  <cols>
    <col min="1" max="1" width="6.42578125" style="4" customWidth="1"/>
    <col min="2" max="2" width="12.140625" style="4" customWidth="1"/>
    <col min="3" max="3" width="30.85546875" style="4" customWidth="1"/>
    <col min="4" max="4" width="17.85546875" style="19" customWidth="1"/>
    <col min="5" max="5" width="12.28515625" style="4" customWidth="1"/>
    <col min="6" max="6" width="21" style="4" customWidth="1"/>
    <col min="7" max="7" width="21.42578125" style="4" customWidth="1"/>
    <col min="8" max="8" width="15.28515625" style="4" customWidth="1"/>
    <col min="9" max="16384" width="9.140625" style="4"/>
  </cols>
  <sheetData>
    <row r="1" spans="1:8">
      <c r="A1" s="76" t="s">
        <v>0</v>
      </c>
      <c r="B1" s="76"/>
      <c r="C1" s="76"/>
      <c r="D1" s="77"/>
      <c r="E1" s="76"/>
      <c r="F1" s="76"/>
      <c r="G1" s="76"/>
    </row>
    <row r="2" spans="1:8">
      <c r="A2" s="78" t="s">
        <v>13</v>
      </c>
      <c r="B2" s="78"/>
      <c r="C2" s="78"/>
      <c r="D2" s="79"/>
      <c r="E2" s="78" t="s">
        <v>1</v>
      </c>
      <c r="F2" s="78"/>
      <c r="G2" s="78"/>
    </row>
    <row r="3" spans="1:8" ht="66.75" customHeight="1">
      <c r="A3" s="78" t="s">
        <v>2</v>
      </c>
      <c r="B3" s="78"/>
      <c r="C3" s="78"/>
      <c r="D3" s="79"/>
      <c r="E3" s="80" t="s">
        <v>3</v>
      </c>
      <c r="F3" s="80"/>
      <c r="G3" s="80"/>
      <c r="H3" s="14"/>
    </row>
    <row r="4" spans="1:8">
      <c r="A4" s="73" t="s">
        <v>4</v>
      </c>
      <c r="B4" s="74"/>
      <c r="C4" s="74"/>
      <c r="D4" s="75"/>
      <c r="E4" s="74"/>
      <c r="F4" s="5">
        <f>D7+D10+D13+D23+D27+D36</f>
        <v>447311.30000000005</v>
      </c>
      <c r="G4" s="6" t="s">
        <v>5</v>
      </c>
    </row>
    <row r="5" spans="1:8" ht="25.5">
      <c r="A5" s="7" t="s">
        <v>6</v>
      </c>
      <c r="B5" s="1" t="s">
        <v>7</v>
      </c>
      <c r="C5" s="1" t="s">
        <v>8</v>
      </c>
      <c r="D5" s="18" t="s">
        <v>9</v>
      </c>
      <c r="E5" s="1" t="s">
        <v>10</v>
      </c>
      <c r="F5" s="1" t="s">
        <v>11</v>
      </c>
      <c r="G5" s="1" t="s">
        <v>12</v>
      </c>
      <c r="H5" s="14"/>
    </row>
    <row r="6" spans="1:8">
      <c r="A6" s="8">
        <v>1</v>
      </c>
      <c r="B6" s="8">
        <f t="shared" ref="B6:G6" si="0">A6+1</f>
        <v>2</v>
      </c>
      <c r="C6" s="8">
        <f t="shared" si="0"/>
        <v>3</v>
      </c>
      <c r="D6" s="9">
        <f t="shared" si="0"/>
        <v>4</v>
      </c>
      <c r="E6" s="8">
        <f t="shared" si="0"/>
        <v>5</v>
      </c>
      <c r="F6" s="8">
        <f t="shared" si="0"/>
        <v>6</v>
      </c>
      <c r="G6" s="8">
        <f t="shared" si="0"/>
        <v>7</v>
      </c>
      <c r="H6" s="14"/>
    </row>
    <row r="7" spans="1:8" ht="87" customHeight="1">
      <c r="A7" s="10"/>
      <c r="B7" s="71" t="s">
        <v>16</v>
      </c>
      <c r="C7" s="72"/>
      <c r="D7" s="25">
        <f>D8+D9</f>
        <v>110706</v>
      </c>
      <c r="E7" s="12"/>
      <c r="F7" s="12"/>
      <c r="G7" s="13"/>
      <c r="H7" s="14">
        <v>2.66</v>
      </c>
    </row>
    <row r="8" spans="1:8" ht="33.75" customHeight="1">
      <c r="A8" s="15"/>
      <c r="B8" s="2">
        <v>85100000</v>
      </c>
      <c r="C8" s="3" t="s">
        <v>14</v>
      </c>
      <c r="D8" s="26">
        <f>41600*H7</f>
        <v>110656</v>
      </c>
      <c r="E8" s="3" t="s">
        <v>18</v>
      </c>
      <c r="F8" s="23" t="s">
        <v>19</v>
      </c>
      <c r="G8" s="17"/>
    </row>
    <row r="9" spans="1:8" s="42" customFormat="1" ht="90">
      <c r="A9" s="21"/>
      <c r="B9" s="22" t="s">
        <v>35</v>
      </c>
      <c r="C9" s="38" t="s">
        <v>36</v>
      </c>
      <c r="D9" s="50" t="s">
        <v>38</v>
      </c>
      <c r="E9" s="41" t="s">
        <v>30</v>
      </c>
      <c r="F9" s="22" t="s">
        <v>19</v>
      </c>
      <c r="G9" s="21" t="s">
        <v>37</v>
      </c>
    </row>
    <row r="10" spans="1:8" ht="73.5" customHeight="1">
      <c r="A10" s="10"/>
      <c r="B10" s="71" t="s">
        <v>17</v>
      </c>
      <c r="C10" s="72"/>
      <c r="D10" s="25">
        <f>D11+D12</f>
        <v>167177.80000000002</v>
      </c>
      <c r="E10" s="12"/>
      <c r="F10" s="12"/>
      <c r="G10" s="13"/>
    </row>
    <row r="11" spans="1:8" s="42" customFormat="1" ht="73.5" customHeight="1">
      <c r="A11" s="21"/>
      <c r="B11" s="22" t="s">
        <v>35</v>
      </c>
      <c r="C11" s="38" t="s">
        <v>36</v>
      </c>
      <c r="D11" s="38" t="s">
        <v>38</v>
      </c>
      <c r="E11" s="23" t="s">
        <v>30</v>
      </c>
      <c r="F11" s="22" t="s">
        <v>19</v>
      </c>
      <c r="G11" s="21" t="s">
        <v>37</v>
      </c>
    </row>
    <row r="12" spans="1:8" ht="30">
      <c r="A12" s="20"/>
      <c r="B12" s="21" t="s">
        <v>15</v>
      </c>
      <c r="C12" s="22" t="s">
        <v>14</v>
      </c>
      <c r="D12" s="38">
        <f>62830*H7</f>
        <v>167127.80000000002</v>
      </c>
      <c r="E12" s="3" t="s">
        <v>18</v>
      </c>
      <c r="F12" s="23" t="s">
        <v>19</v>
      </c>
      <c r="G12" s="22"/>
    </row>
    <row r="13" spans="1:8" ht="57" customHeight="1">
      <c r="A13" s="10"/>
      <c r="B13" s="71" t="s">
        <v>20</v>
      </c>
      <c r="C13" s="72"/>
      <c r="D13" s="25">
        <f>SUM(D14:D22)</f>
        <v>97327.5</v>
      </c>
      <c r="E13" s="12"/>
      <c r="F13" s="12"/>
      <c r="G13" s="13"/>
    </row>
    <row r="14" spans="1:8" s="42" customFormat="1" ht="25.5">
      <c r="A14" s="20"/>
      <c r="B14" s="21" t="s">
        <v>21</v>
      </c>
      <c r="C14" s="38" t="s">
        <v>22</v>
      </c>
      <c r="D14" s="38">
        <f>10000*H14</f>
        <v>26700</v>
      </c>
      <c r="E14" s="22" t="s">
        <v>25</v>
      </c>
      <c r="F14" s="41" t="s">
        <v>19</v>
      </c>
      <c r="G14" s="22"/>
      <c r="H14" s="42">
        <v>2.67</v>
      </c>
    </row>
    <row r="15" spans="1:8" s="42" customFormat="1" ht="25.5">
      <c r="A15" s="43"/>
      <c r="B15" s="43">
        <v>79800000</v>
      </c>
      <c r="C15" s="41" t="s">
        <v>23</v>
      </c>
      <c r="D15" s="44">
        <f>3750*H14</f>
        <v>10012.5</v>
      </c>
      <c r="E15" s="43" t="s">
        <v>24</v>
      </c>
      <c r="F15" s="41" t="s">
        <v>19</v>
      </c>
      <c r="G15" s="43"/>
    </row>
    <row r="16" spans="1:8" s="42" customFormat="1" ht="25.5">
      <c r="A16" s="43"/>
      <c r="B16" s="43">
        <v>30200000</v>
      </c>
      <c r="C16" s="41" t="s">
        <v>26</v>
      </c>
      <c r="D16" s="44">
        <f>6000*H14</f>
        <v>16020</v>
      </c>
      <c r="E16" s="43" t="s">
        <v>24</v>
      </c>
      <c r="F16" s="41" t="s">
        <v>19</v>
      </c>
      <c r="G16" s="43"/>
    </row>
    <row r="17" spans="1:7" s="42" customFormat="1" ht="25.5">
      <c r="A17" s="43"/>
      <c r="B17" s="43">
        <v>64200000</v>
      </c>
      <c r="C17" s="41" t="s">
        <v>29</v>
      </c>
      <c r="D17" s="44">
        <f>1200*H14</f>
        <v>3204</v>
      </c>
      <c r="E17" s="43" t="s">
        <v>31</v>
      </c>
      <c r="F17" s="41" t="s">
        <v>19</v>
      </c>
      <c r="G17" s="43"/>
    </row>
    <row r="18" spans="1:7" s="42" customFormat="1" ht="76.5">
      <c r="A18" s="43"/>
      <c r="B18" s="43">
        <v>64200000</v>
      </c>
      <c r="C18" s="41" t="s">
        <v>29</v>
      </c>
      <c r="D18" s="44">
        <f>1500*H14</f>
        <v>4005</v>
      </c>
      <c r="E18" s="43" t="s">
        <v>30</v>
      </c>
      <c r="F18" s="41" t="s">
        <v>19</v>
      </c>
      <c r="G18" s="41" t="s">
        <v>28</v>
      </c>
    </row>
    <row r="19" spans="1:7" s="42" customFormat="1" ht="76.5">
      <c r="A19" s="63"/>
      <c r="B19" s="63">
        <v>79900000</v>
      </c>
      <c r="C19" s="64" t="s">
        <v>27</v>
      </c>
      <c r="D19" s="65">
        <f>2400*H14</f>
        <v>6408</v>
      </c>
      <c r="E19" s="63" t="s">
        <v>30</v>
      </c>
      <c r="F19" s="64" t="s">
        <v>19</v>
      </c>
      <c r="G19" s="66" t="s">
        <v>32</v>
      </c>
    </row>
    <row r="20" spans="1:7" s="42" customFormat="1" ht="63.75">
      <c r="A20" s="43"/>
      <c r="B20" s="43">
        <v>30100000</v>
      </c>
      <c r="C20" s="46" t="s">
        <v>33</v>
      </c>
      <c r="D20" s="44">
        <f>1000*H14</f>
        <v>2670</v>
      </c>
      <c r="E20" s="43" t="s">
        <v>30</v>
      </c>
      <c r="F20" s="41" t="s">
        <v>19</v>
      </c>
      <c r="G20" s="43"/>
    </row>
    <row r="21" spans="1:7" s="42" customFormat="1" ht="25.5">
      <c r="A21" s="34"/>
      <c r="B21" s="34">
        <v>39200000</v>
      </c>
      <c r="C21" s="36" t="s">
        <v>53</v>
      </c>
      <c r="D21" s="33">
        <f>240*6.7</f>
        <v>1608</v>
      </c>
      <c r="E21" s="53" t="s">
        <v>51</v>
      </c>
      <c r="F21" s="39" t="s">
        <v>40</v>
      </c>
      <c r="G21" s="34"/>
    </row>
    <row r="22" spans="1:7" s="42" customFormat="1" ht="25.5">
      <c r="A22" s="47"/>
      <c r="B22" s="47">
        <v>92100000</v>
      </c>
      <c r="C22" s="48" t="s">
        <v>34</v>
      </c>
      <c r="D22" s="44">
        <f>10000*H14</f>
        <v>26700</v>
      </c>
      <c r="E22" s="43" t="s">
        <v>24</v>
      </c>
      <c r="F22" s="41" t="s">
        <v>19</v>
      </c>
      <c r="G22" s="47"/>
    </row>
    <row r="23" spans="1:7" ht="75.75" customHeight="1">
      <c r="A23" s="10"/>
      <c r="B23" s="71" t="s">
        <v>39</v>
      </c>
      <c r="C23" s="72"/>
      <c r="D23" s="25">
        <f>D24+D26+D25</f>
        <v>15750</v>
      </c>
      <c r="E23" s="12"/>
      <c r="F23" s="12"/>
      <c r="G23" s="13"/>
    </row>
    <row r="24" spans="1:7" ht="53.25" customHeight="1">
      <c r="A24" s="57"/>
      <c r="B24" s="58">
        <v>85100000</v>
      </c>
      <c r="C24" s="59" t="s">
        <v>14</v>
      </c>
      <c r="D24" s="60">
        <v>8100</v>
      </c>
      <c r="E24" s="59" t="s">
        <v>18</v>
      </c>
      <c r="F24" s="23" t="s">
        <v>40</v>
      </c>
      <c r="G24" s="61"/>
    </row>
    <row r="25" spans="1:7" ht="99" customHeight="1">
      <c r="A25" s="51"/>
      <c r="B25" s="52">
        <v>85100000</v>
      </c>
      <c r="C25" s="53" t="s">
        <v>14</v>
      </c>
      <c r="D25" s="56">
        <v>7500</v>
      </c>
      <c r="E25" s="53" t="s">
        <v>51</v>
      </c>
      <c r="F25" s="39" t="s">
        <v>40</v>
      </c>
      <c r="G25" s="52" t="s">
        <v>52</v>
      </c>
    </row>
    <row r="26" spans="1:7" ht="90">
      <c r="A26" s="58"/>
      <c r="B26" s="59" t="s">
        <v>35</v>
      </c>
      <c r="C26" s="62" t="s">
        <v>36</v>
      </c>
      <c r="D26" s="60">
        <v>150</v>
      </c>
      <c r="E26" s="41" t="s">
        <v>30</v>
      </c>
      <c r="F26" s="23" t="s">
        <v>40</v>
      </c>
      <c r="G26" s="58" t="s">
        <v>37</v>
      </c>
    </row>
    <row r="27" spans="1:7" ht="88.5" customHeight="1">
      <c r="A27" s="10"/>
      <c r="B27" s="71" t="s">
        <v>41</v>
      </c>
      <c r="C27" s="72"/>
      <c r="D27" s="25">
        <f>SUM(D28:D35)</f>
        <v>32100</v>
      </c>
      <c r="E27" s="12"/>
      <c r="F27" s="12"/>
      <c r="G27" s="13"/>
    </row>
    <row r="28" spans="1:7" ht="25.5">
      <c r="A28" s="20"/>
      <c r="B28" s="21" t="s">
        <v>42</v>
      </c>
      <c r="C28" s="38" t="s">
        <v>43</v>
      </c>
      <c r="D28" s="38">
        <v>5000</v>
      </c>
      <c r="E28" s="22" t="s">
        <v>31</v>
      </c>
      <c r="F28" s="41" t="s">
        <v>40</v>
      </c>
      <c r="G28" s="22"/>
    </row>
    <row r="29" spans="1:7" ht="76.5">
      <c r="A29" s="43"/>
      <c r="B29" s="43">
        <v>50100000</v>
      </c>
      <c r="C29" s="38" t="s">
        <v>44</v>
      </c>
      <c r="D29" s="44">
        <v>3000</v>
      </c>
      <c r="E29" s="41" t="s">
        <v>30</v>
      </c>
      <c r="F29" s="41" t="s">
        <v>40</v>
      </c>
      <c r="G29" s="43"/>
    </row>
    <row r="30" spans="1:7" ht="38.25">
      <c r="A30" s="43"/>
      <c r="B30" s="43">
        <v>34300000</v>
      </c>
      <c r="C30" s="38" t="s">
        <v>45</v>
      </c>
      <c r="D30" s="44">
        <v>2000</v>
      </c>
      <c r="E30" s="41" t="s">
        <v>30</v>
      </c>
      <c r="F30" s="41" t="s">
        <v>40</v>
      </c>
      <c r="G30" s="43"/>
    </row>
    <row r="31" spans="1:7" ht="25.5">
      <c r="A31" s="43"/>
      <c r="B31" s="43">
        <v>66500000</v>
      </c>
      <c r="C31" s="38" t="s">
        <v>46</v>
      </c>
      <c r="D31" s="44">
        <v>2500</v>
      </c>
      <c r="E31" s="41" t="s">
        <v>30</v>
      </c>
      <c r="F31" s="41" t="s">
        <v>40</v>
      </c>
      <c r="G31" s="43"/>
    </row>
    <row r="32" spans="1:7" ht="25.5">
      <c r="A32" s="43"/>
      <c r="B32" s="43">
        <v>63100000</v>
      </c>
      <c r="C32" s="38" t="s">
        <v>47</v>
      </c>
      <c r="D32" s="44">
        <v>4900</v>
      </c>
      <c r="E32" s="41" t="s">
        <v>30</v>
      </c>
      <c r="F32" s="41" t="s">
        <v>40</v>
      </c>
      <c r="G32" s="43"/>
    </row>
    <row r="33" spans="1:7" ht="38.25">
      <c r="A33" s="43"/>
      <c r="B33" s="43">
        <v>79500000</v>
      </c>
      <c r="C33" s="38" t="s">
        <v>48</v>
      </c>
      <c r="D33" s="44">
        <v>2200</v>
      </c>
      <c r="E33" s="43" t="s">
        <v>30</v>
      </c>
      <c r="F33" s="41" t="s">
        <v>40</v>
      </c>
      <c r="G33" s="41"/>
    </row>
    <row r="34" spans="1:7" ht="38.25">
      <c r="A34" s="43"/>
      <c r="B34" s="43">
        <v>79900000</v>
      </c>
      <c r="C34" s="41" t="s">
        <v>27</v>
      </c>
      <c r="D34" s="44">
        <v>3500</v>
      </c>
      <c r="E34" s="43" t="s">
        <v>30</v>
      </c>
      <c r="F34" s="41" t="s">
        <v>40</v>
      </c>
      <c r="G34" s="45"/>
    </row>
    <row r="35" spans="1:7" ht="76.5">
      <c r="A35" s="43"/>
      <c r="B35" s="43">
        <v>79900000</v>
      </c>
      <c r="C35" s="41" t="s">
        <v>27</v>
      </c>
      <c r="D35" s="44">
        <v>9000</v>
      </c>
      <c r="E35" s="43" t="s">
        <v>30</v>
      </c>
      <c r="F35" s="41" t="s">
        <v>40</v>
      </c>
      <c r="G35" s="45" t="s">
        <v>32</v>
      </c>
    </row>
    <row r="36" spans="1:7" ht="39.75" customHeight="1">
      <c r="A36" s="10"/>
      <c r="B36" s="71" t="s">
        <v>49</v>
      </c>
      <c r="C36" s="72"/>
      <c r="D36" s="67">
        <f>SUM(D37:D39)</f>
        <v>24250</v>
      </c>
      <c r="E36" s="12"/>
      <c r="F36" s="12"/>
      <c r="G36" s="13"/>
    </row>
    <row r="37" spans="1:7" s="42" customFormat="1" ht="25.5">
      <c r="A37" s="20"/>
      <c r="B37" s="21" t="s">
        <v>21</v>
      </c>
      <c r="C37" s="38" t="s">
        <v>22</v>
      </c>
      <c r="D37" s="38">
        <v>22000</v>
      </c>
      <c r="E37" s="22" t="s">
        <v>25</v>
      </c>
      <c r="F37" s="41" t="s">
        <v>40</v>
      </c>
      <c r="G37" s="22"/>
    </row>
    <row r="38" spans="1:7" s="42" customFormat="1" ht="25.5">
      <c r="A38" s="43"/>
      <c r="B38" s="43">
        <v>33100000</v>
      </c>
      <c r="C38" s="41" t="s">
        <v>50</v>
      </c>
      <c r="D38" s="44">
        <v>2000</v>
      </c>
      <c r="E38" s="43" t="s">
        <v>30</v>
      </c>
      <c r="F38" s="41" t="s">
        <v>40</v>
      </c>
      <c r="G38" s="43"/>
    </row>
    <row r="39" spans="1:7" ht="90">
      <c r="A39" s="52"/>
      <c r="B39" s="53" t="s">
        <v>35</v>
      </c>
      <c r="C39" s="56" t="s">
        <v>36</v>
      </c>
      <c r="D39" s="56">
        <v>250</v>
      </c>
      <c r="E39" s="27" t="s">
        <v>30</v>
      </c>
      <c r="F39" s="39" t="s">
        <v>40</v>
      </c>
      <c r="G39" s="52" t="s">
        <v>37</v>
      </c>
    </row>
    <row r="54" spans="6:6">
      <c r="F54" s="4">
        <f>50+50+50+25+50</f>
        <v>225</v>
      </c>
    </row>
  </sheetData>
  <autoFilter ref="A5:G39"/>
  <mergeCells count="12">
    <mergeCell ref="B36:C36"/>
    <mergeCell ref="A1:G1"/>
    <mergeCell ref="A2:D2"/>
    <mergeCell ref="E2:G2"/>
    <mergeCell ref="A3:D3"/>
    <mergeCell ref="E3:G3"/>
    <mergeCell ref="A4:E4"/>
    <mergeCell ref="B7:C7"/>
    <mergeCell ref="B10:C10"/>
    <mergeCell ref="B13:C13"/>
    <mergeCell ref="B23:C23"/>
    <mergeCell ref="B27:C27"/>
  </mergeCells>
  <pageMargins left="0.7" right="0.7" top="0.75" bottom="0.75" header="0.3" footer="0.3"/>
  <pageSetup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5"/>
  <sheetViews>
    <sheetView topLeftCell="A10" workbookViewId="0">
      <selection activeCell="J18" sqref="J18"/>
    </sheetView>
  </sheetViews>
  <sheetFormatPr defaultColWidth="9.140625" defaultRowHeight="12.75"/>
  <cols>
    <col min="1" max="1" width="6.42578125" style="4" customWidth="1"/>
    <col min="2" max="2" width="12.140625" style="4" customWidth="1"/>
    <col min="3" max="3" width="30.85546875" style="4" customWidth="1"/>
    <col min="4" max="4" width="17.85546875" style="19" customWidth="1"/>
    <col min="5" max="5" width="12.28515625" style="4" customWidth="1"/>
    <col min="6" max="6" width="21" style="4" customWidth="1"/>
    <col min="7" max="7" width="21.42578125" style="4" customWidth="1"/>
    <col min="8" max="8" width="15.28515625" style="4" customWidth="1"/>
    <col min="9" max="16384" width="9.140625" style="4"/>
  </cols>
  <sheetData>
    <row r="1" spans="1:8">
      <c r="A1" s="76" t="s">
        <v>0</v>
      </c>
      <c r="B1" s="76"/>
      <c r="C1" s="76"/>
      <c r="D1" s="77"/>
      <c r="E1" s="76"/>
      <c r="F1" s="76"/>
      <c r="G1" s="76"/>
    </row>
    <row r="2" spans="1:8">
      <c r="A2" s="78" t="s">
        <v>13</v>
      </c>
      <c r="B2" s="78"/>
      <c r="C2" s="78"/>
      <c r="D2" s="79"/>
      <c r="E2" s="78" t="s">
        <v>1</v>
      </c>
      <c r="F2" s="78"/>
      <c r="G2" s="78"/>
    </row>
    <row r="3" spans="1:8" ht="66.75" customHeight="1">
      <c r="A3" s="78" t="s">
        <v>2</v>
      </c>
      <c r="B3" s="78"/>
      <c r="C3" s="78"/>
      <c r="D3" s="79"/>
      <c r="E3" s="80" t="s">
        <v>3</v>
      </c>
      <c r="F3" s="80"/>
      <c r="G3" s="80"/>
      <c r="H3" s="14"/>
    </row>
    <row r="4" spans="1:8">
      <c r="A4" s="73" t="s">
        <v>4</v>
      </c>
      <c r="B4" s="74"/>
      <c r="C4" s="74"/>
      <c r="D4" s="75"/>
      <c r="E4" s="74"/>
      <c r="F4" s="5">
        <f>D7+D10+D13+D24+D28+D37</f>
        <v>447411.30000000005</v>
      </c>
      <c r="G4" s="6" t="s">
        <v>5</v>
      </c>
    </row>
    <row r="5" spans="1:8" ht="25.5">
      <c r="A5" s="7" t="s">
        <v>6</v>
      </c>
      <c r="B5" s="1" t="s">
        <v>7</v>
      </c>
      <c r="C5" s="1" t="s">
        <v>8</v>
      </c>
      <c r="D5" s="18" t="s">
        <v>9</v>
      </c>
      <c r="E5" s="1" t="s">
        <v>10</v>
      </c>
      <c r="F5" s="1" t="s">
        <v>11</v>
      </c>
      <c r="G5" s="1" t="s">
        <v>12</v>
      </c>
      <c r="H5" s="14"/>
    </row>
    <row r="6" spans="1:8">
      <c r="A6" s="8">
        <v>1</v>
      </c>
      <c r="B6" s="8">
        <f t="shared" ref="B6:G6" si="0">A6+1</f>
        <v>2</v>
      </c>
      <c r="C6" s="8">
        <f t="shared" si="0"/>
        <v>3</v>
      </c>
      <c r="D6" s="9">
        <f t="shared" si="0"/>
        <v>4</v>
      </c>
      <c r="E6" s="8">
        <f t="shared" si="0"/>
        <v>5</v>
      </c>
      <c r="F6" s="8">
        <f t="shared" si="0"/>
        <v>6</v>
      </c>
      <c r="G6" s="8">
        <f t="shared" si="0"/>
        <v>7</v>
      </c>
      <c r="H6" s="14"/>
    </row>
    <row r="7" spans="1:8" ht="87" customHeight="1">
      <c r="A7" s="10"/>
      <c r="B7" s="71" t="s">
        <v>16</v>
      </c>
      <c r="C7" s="72"/>
      <c r="D7" s="25">
        <f>D8+D9</f>
        <v>110706</v>
      </c>
      <c r="E7" s="12"/>
      <c r="F7" s="12"/>
      <c r="G7" s="13"/>
      <c r="H7" s="14">
        <v>2.66</v>
      </c>
    </row>
    <row r="8" spans="1:8" ht="33.75" customHeight="1">
      <c r="A8" s="15"/>
      <c r="B8" s="2">
        <v>85100000</v>
      </c>
      <c r="C8" s="3" t="s">
        <v>14</v>
      </c>
      <c r="D8" s="26">
        <f>41600*H7</f>
        <v>110656</v>
      </c>
      <c r="E8" s="3" t="s">
        <v>18</v>
      </c>
      <c r="F8" s="23" t="s">
        <v>19</v>
      </c>
      <c r="G8" s="17"/>
    </row>
    <row r="9" spans="1:8" s="42" customFormat="1" ht="90">
      <c r="A9" s="21"/>
      <c r="B9" s="22" t="s">
        <v>35</v>
      </c>
      <c r="C9" s="38" t="s">
        <v>36</v>
      </c>
      <c r="D9" s="50" t="s">
        <v>38</v>
      </c>
      <c r="E9" s="41" t="s">
        <v>30</v>
      </c>
      <c r="F9" s="22" t="s">
        <v>19</v>
      </c>
      <c r="G9" s="21" t="s">
        <v>37</v>
      </c>
    </row>
    <row r="10" spans="1:8" ht="73.5" customHeight="1">
      <c r="A10" s="10"/>
      <c r="B10" s="71" t="s">
        <v>17</v>
      </c>
      <c r="C10" s="72"/>
      <c r="D10" s="25">
        <f>D11+D12</f>
        <v>167177.80000000002</v>
      </c>
      <c r="E10" s="12"/>
      <c r="F10" s="12"/>
      <c r="G10" s="13"/>
    </row>
    <row r="11" spans="1:8" s="42" customFormat="1" ht="73.5" customHeight="1">
      <c r="A11" s="21"/>
      <c r="B11" s="22" t="s">
        <v>35</v>
      </c>
      <c r="C11" s="38" t="s">
        <v>36</v>
      </c>
      <c r="D11" s="38" t="s">
        <v>38</v>
      </c>
      <c r="E11" s="23" t="s">
        <v>30</v>
      </c>
      <c r="F11" s="22" t="s">
        <v>19</v>
      </c>
      <c r="G11" s="21" t="s">
        <v>37</v>
      </c>
    </row>
    <row r="12" spans="1:8" ht="30">
      <c r="A12" s="20"/>
      <c r="B12" s="21" t="s">
        <v>15</v>
      </c>
      <c r="C12" s="22" t="s">
        <v>14</v>
      </c>
      <c r="D12" s="38">
        <f>62830*H7</f>
        <v>167127.80000000002</v>
      </c>
      <c r="E12" s="3" t="s">
        <v>18</v>
      </c>
      <c r="F12" s="23" t="s">
        <v>19</v>
      </c>
      <c r="G12" s="22"/>
    </row>
    <row r="13" spans="1:8" ht="57" customHeight="1">
      <c r="A13" s="10"/>
      <c r="B13" s="71" t="s">
        <v>20</v>
      </c>
      <c r="C13" s="72"/>
      <c r="D13" s="25">
        <f>SUM(D14:D23)</f>
        <v>97427.5</v>
      </c>
      <c r="E13" s="12"/>
      <c r="F13" s="12"/>
      <c r="G13" s="13"/>
    </row>
    <row r="14" spans="1:8" s="42" customFormat="1" ht="25.5">
      <c r="A14" s="20"/>
      <c r="B14" s="21" t="s">
        <v>21</v>
      </c>
      <c r="C14" s="38" t="s">
        <v>22</v>
      </c>
      <c r="D14" s="38">
        <f>10000*H14</f>
        <v>26700</v>
      </c>
      <c r="E14" s="22" t="s">
        <v>25</v>
      </c>
      <c r="F14" s="41" t="s">
        <v>19</v>
      </c>
      <c r="G14" s="22"/>
      <c r="H14" s="42">
        <v>2.67</v>
      </c>
    </row>
    <row r="15" spans="1:8" s="42" customFormat="1" ht="25.5">
      <c r="A15" s="43"/>
      <c r="B15" s="43">
        <v>79800000</v>
      </c>
      <c r="C15" s="41" t="s">
        <v>23</v>
      </c>
      <c r="D15" s="44">
        <f>3750*H14</f>
        <v>10012.5</v>
      </c>
      <c r="E15" s="43" t="s">
        <v>24</v>
      </c>
      <c r="F15" s="41" t="s">
        <v>19</v>
      </c>
      <c r="G15" s="43"/>
    </row>
    <row r="16" spans="1:8" s="42" customFormat="1" ht="25.5">
      <c r="A16" s="43"/>
      <c r="B16" s="43">
        <v>30200000</v>
      </c>
      <c r="C16" s="41" t="s">
        <v>26</v>
      </c>
      <c r="D16" s="44">
        <f>6000*H14</f>
        <v>16020</v>
      </c>
      <c r="E16" s="43" t="s">
        <v>24</v>
      </c>
      <c r="F16" s="41" t="s">
        <v>19</v>
      </c>
      <c r="G16" s="43"/>
    </row>
    <row r="17" spans="1:7" s="42" customFormat="1" ht="25.5">
      <c r="A17" s="43"/>
      <c r="B17" s="43">
        <v>64200000</v>
      </c>
      <c r="C17" s="41" t="s">
        <v>29</v>
      </c>
      <c r="D17" s="44">
        <f>1200*H14</f>
        <v>3204</v>
      </c>
      <c r="E17" s="43" t="s">
        <v>31</v>
      </c>
      <c r="F17" s="41" t="s">
        <v>19</v>
      </c>
      <c r="G17" s="43"/>
    </row>
    <row r="18" spans="1:7" s="42" customFormat="1" ht="76.5">
      <c r="A18" s="43"/>
      <c r="B18" s="43">
        <v>64200000</v>
      </c>
      <c r="C18" s="41" t="s">
        <v>29</v>
      </c>
      <c r="D18" s="44">
        <f>1500*H14</f>
        <v>4005</v>
      </c>
      <c r="E18" s="43" t="s">
        <v>30</v>
      </c>
      <c r="F18" s="41" t="s">
        <v>19</v>
      </c>
      <c r="G18" s="41" t="s">
        <v>28</v>
      </c>
    </row>
    <row r="19" spans="1:7" s="42" customFormat="1" ht="76.5">
      <c r="A19" s="63"/>
      <c r="B19" s="63">
        <v>79900000</v>
      </c>
      <c r="C19" s="64" t="s">
        <v>27</v>
      </c>
      <c r="D19" s="65">
        <f>2400*H14</f>
        <v>6408</v>
      </c>
      <c r="E19" s="63" t="s">
        <v>30</v>
      </c>
      <c r="F19" s="64" t="s">
        <v>19</v>
      </c>
      <c r="G19" s="66" t="s">
        <v>32</v>
      </c>
    </row>
    <row r="20" spans="1:7" s="42" customFormat="1" ht="76.5">
      <c r="A20" s="34"/>
      <c r="B20" s="34">
        <v>75100000</v>
      </c>
      <c r="C20" s="27" t="s">
        <v>54</v>
      </c>
      <c r="D20" s="33">
        <v>100</v>
      </c>
      <c r="E20" s="34" t="s">
        <v>30</v>
      </c>
      <c r="F20" s="27" t="s">
        <v>40</v>
      </c>
      <c r="G20" s="27" t="s">
        <v>28</v>
      </c>
    </row>
    <row r="21" spans="1:7" s="42" customFormat="1" ht="63.75">
      <c r="A21" s="43"/>
      <c r="B21" s="43">
        <v>30100000</v>
      </c>
      <c r="C21" s="46" t="s">
        <v>33</v>
      </c>
      <c r="D21" s="44">
        <f>1000*H14</f>
        <v>2670</v>
      </c>
      <c r="E21" s="43" t="s">
        <v>30</v>
      </c>
      <c r="F21" s="41" t="s">
        <v>19</v>
      </c>
      <c r="G21" s="43"/>
    </row>
    <row r="22" spans="1:7" s="42" customFormat="1" ht="25.5">
      <c r="A22" s="43"/>
      <c r="B22" s="43">
        <v>39200000</v>
      </c>
      <c r="C22" s="46" t="s">
        <v>53</v>
      </c>
      <c r="D22" s="44">
        <f>240*6.7</f>
        <v>1608</v>
      </c>
      <c r="E22" s="59" t="s">
        <v>51</v>
      </c>
      <c r="F22" s="23" t="s">
        <v>40</v>
      </c>
      <c r="G22" s="43"/>
    </row>
    <row r="23" spans="1:7" s="42" customFormat="1" ht="25.5">
      <c r="A23" s="47"/>
      <c r="B23" s="47">
        <v>92100000</v>
      </c>
      <c r="C23" s="48" t="s">
        <v>34</v>
      </c>
      <c r="D23" s="44">
        <f>10000*H14</f>
        <v>26700</v>
      </c>
      <c r="E23" s="43" t="s">
        <v>24</v>
      </c>
      <c r="F23" s="41" t="s">
        <v>19</v>
      </c>
      <c r="G23" s="47"/>
    </row>
    <row r="24" spans="1:7" ht="75.75" customHeight="1">
      <c r="A24" s="10"/>
      <c r="B24" s="71" t="s">
        <v>39</v>
      </c>
      <c r="C24" s="72"/>
      <c r="D24" s="25">
        <f>D25+D27+D26</f>
        <v>15750</v>
      </c>
      <c r="E24" s="12"/>
      <c r="F24" s="12"/>
      <c r="G24" s="13"/>
    </row>
    <row r="25" spans="1:7" ht="53.25" customHeight="1">
      <c r="A25" s="57"/>
      <c r="B25" s="58">
        <v>85100000</v>
      </c>
      <c r="C25" s="59" t="s">
        <v>14</v>
      </c>
      <c r="D25" s="60">
        <v>8100</v>
      </c>
      <c r="E25" s="59" t="s">
        <v>18</v>
      </c>
      <c r="F25" s="23" t="s">
        <v>40</v>
      </c>
      <c r="G25" s="61"/>
    </row>
    <row r="26" spans="1:7" s="42" customFormat="1" ht="99" customHeight="1">
      <c r="A26" s="57"/>
      <c r="B26" s="58">
        <v>85100000</v>
      </c>
      <c r="C26" s="59" t="s">
        <v>14</v>
      </c>
      <c r="D26" s="62">
        <v>7500</v>
      </c>
      <c r="E26" s="59" t="s">
        <v>51</v>
      </c>
      <c r="F26" s="23" t="s">
        <v>40</v>
      </c>
      <c r="G26" s="58" t="s">
        <v>52</v>
      </c>
    </row>
    <row r="27" spans="1:7" ht="90">
      <c r="A27" s="58"/>
      <c r="B27" s="59" t="s">
        <v>35</v>
      </c>
      <c r="C27" s="62" t="s">
        <v>36</v>
      </c>
      <c r="D27" s="60">
        <v>150</v>
      </c>
      <c r="E27" s="41" t="s">
        <v>30</v>
      </c>
      <c r="F27" s="23" t="s">
        <v>40</v>
      </c>
      <c r="G27" s="58" t="s">
        <v>37</v>
      </c>
    </row>
    <row r="28" spans="1:7" ht="88.5" customHeight="1">
      <c r="A28" s="10"/>
      <c r="B28" s="71" t="s">
        <v>41</v>
      </c>
      <c r="C28" s="72"/>
      <c r="D28" s="25">
        <f>SUM(D29:D36)</f>
        <v>32100</v>
      </c>
      <c r="E28" s="12"/>
      <c r="F28" s="12"/>
      <c r="G28" s="13"/>
    </row>
    <row r="29" spans="1:7" ht="25.5">
      <c r="A29" s="20"/>
      <c r="B29" s="21" t="s">
        <v>42</v>
      </c>
      <c r="C29" s="38" t="s">
        <v>43</v>
      </c>
      <c r="D29" s="38">
        <v>5000</v>
      </c>
      <c r="E29" s="22" t="s">
        <v>31</v>
      </c>
      <c r="F29" s="41" t="s">
        <v>40</v>
      </c>
      <c r="G29" s="22"/>
    </row>
    <row r="30" spans="1:7" ht="76.5">
      <c r="A30" s="43"/>
      <c r="B30" s="43">
        <v>50100000</v>
      </c>
      <c r="C30" s="38" t="s">
        <v>44</v>
      </c>
      <c r="D30" s="44">
        <v>3000</v>
      </c>
      <c r="E30" s="41" t="s">
        <v>30</v>
      </c>
      <c r="F30" s="41" t="s">
        <v>40</v>
      </c>
      <c r="G30" s="43"/>
    </row>
    <row r="31" spans="1:7" ht="38.25">
      <c r="A31" s="34"/>
      <c r="B31" s="34">
        <v>34300000</v>
      </c>
      <c r="C31" s="30" t="s">
        <v>45</v>
      </c>
      <c r="D31" s="33">
        <v>2000</v>
      </c>
      <c r="E31" s="27" t="s">
        <v>31</v>
      </c>
      <c r="F31" s="27" t="s">
        <v>40</v>
      </c>
      <c r="G31" s="34"/>
    </row>
    <row r="32" spans="1:7" ht="25.5">
      <c r="A32" s="43"/>
      <c r="B32" s="43">
        <v>66500000</v>
      </c>
      <c r="C32" s="38" t="s">
        <v>46</v>
      </c>
      <c r="D32" s="44">
        <v>2500</v>
      </c>
      <c r="E32" s="41" t="s">
        <v>30</v>
      </c>
      <c r="F32" s="41" t="s">
        <v>40</v>
      </c>
      <c r="G32" s="43"/>
    </row>
    <row r="33" spans="1:7" ht="25.5">
      <c r="A33" s="43"/>
      <c r="B33" s="43">
        <v>63100000</v>
      </c>
      <c r="C33" s="38" t="s">
        <v>47</v>
      </c>
      <c r="D33" s="44">
        <v>4900</v>
      </c>
      <c r="E33" s="41" t="s">
        <v>30</v>
      </c>
      <c r="F33" s="41" t="s">
        <v>40</v>
      </c>
      <c r="G33" s="43"/>
    </row>
    <row r="34" spans="1:7" ht="38.25">
      <c r="A34" s="43"/>
      <c r="B34" s="43">
        <v>79500000</v>
      </c>
      <c r="C34" s="38" t="s">
        <v>48</v>
      </c>
      <c r="D34" s="44">
        <v>2200</v>
      </c>
      <c r="E34" s="43" t="s">
        <v>30</v>
      </c>
      <c r="F34" s="41" t="s">
        <v>40</v>
      </c>
      <c r="G34" s="41"/>
    </row>
    <row r="35" spans="1:7" ht="38.25">
      <c r="A35" s="43"/>
      <c r="B35" s="43">
        <v>79900000</v>
      </c>
      <c r="C35" s="41" t="s">
        <v>27</v>
      </c>
      <c r="D35" s="44">
        <v>3500</v>
      </c>
      <c r="E35" s="43" t="s">
        <v>30</v>
      </c>
      <c r="F35" s="41" t="s">
        <v>40</v>
      </c>
      <c r="G35" s="45"/>
    </row>
    <row r="36" spans="1:7" ht="76.5">
      <c r="A36" s="43"/>
      <c r="B36" s="43">
        <v>79900000</v>
      </c>
      <c r="C36" s="41" t="s">
        <v>27</v>
      </c>
      <c r="D36" s="44">
        <v>9000</v>
      </c>
      <c r="E36" s="43" t="s">
        <v>30</v>
      </c>
      <c r="F36" s="41" t="s">
        <v>40</v>
      </c>
      <c r="G36" s="45" t="s">
        <v>32</v>
      </c>
    </row>
    <row r="37" spans="1:7" ht="39.75" customHeight="1">
      <c r="A37" s="10"/>
      <c r="B37" s="71" t="s">
        <v>49</v>
      </c>
      <c r="C37" s="72"/>
      <c r="D37" s="67">
        <f>SUM(D38:D40)</f>
        <v>24250</v>
      </c>
      <c r="E37" s="12"/>
      <c r="F37" s="12"/>
      <c r="G37" s="13"/>
    </row>
    <row r="38" spans="1:7" s="42" customFormat="1" ht="25.5">
      <c r="A38" s="20"/>
      <c r="B38" s="21" t="s">
        <v>21</v>
      </c>
      <c r="C38" s="38" t="s">
        <v>22</v>
      </c>
      <c r="D38" s="38">
        <v>22000</v>
      </c>
      <c r="E38" s="22" t="s">
        <v>25</v>
      </c>
      <c r="F38" s="41" t="s">
        <v>40</v>
      </c>
      <c r="G38" s="22"/>
    </row>
    <row r="39" spans="1:7" s="42" customFormat="1" ht="25.5">
      <c r="A39" s="43"/>
      <c r="B39" s="43">
        <v>33100000</v>
      </c>
      <c r="C39" s="41" t="s">
        <v>50</v>
      </c>
      <c r="D39" s="44">
        <v>2000</v>
      </c>
      <c r="E39" s="43" t="s">
        <v>30</v>
      </c>
      <c r="F39" s="41" t="s">
        <v>40</v>
      </c>
      <c r="G39" s="43"/>
    </row>
    <row r="40" spans="1:7" s="42" customFormat="1" ht="90">
      <c r="A40" s="58"/>
      <c r="B40" s="59" t="s">
        <v>35</v>
      </c>
      <c r="C40" s="62" t="s">
        <v>36</v>
      </c>
      <c r="D40" s="62">
        <v>250</v>
      </c>
      <c r="E40" s="41" t="s">
        <v>30</v>
      </c>
      <c r="F40" s="23" t="s">
        <v>40</v>
      </c>
      <c r="G40" s="58" t="s">
        <v>37</v>
      </c>
    </row>
    <row r="55" spans="6:6">
      <c r="F55" s="4">
        <f>50+50+50+25+50</f>
        <v>225</v>
      </c>
    </row>
  </sheetData>
  <autoFilter ref="A5:G40"/>
  <mergeCells count="12">
    <mergeCell ref="B37:C37"/>
    <mergeCell ref="A1:G1"/>
    <mergeCell ref="A2:D2"/>
    <mergeCell ref="E2:G2"/>
    <mergeCell ref="A3:D3"/>
    <mergeCell ref="E3:G3"/>
    <mergeCell ref="A4:E4"/>
    <mergeCell ref="B7:C7"/>
    <mergeCell ref="B10:C10"/>
    <mergeCell ref="B13:C13"/>
    <mergeCell ref="B24:C24"/>
    <mergeCell ref="B28:C28"/>
  </mergeCells>
  <pageMargins left="0.7" right="0.7" top="0.75" bottom="0.75" header="0.3" footer="0.3"/>
  <pageSetup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5"/>
  <sheetViews>
    <sheetView topLeftCell="A4" workbookViewId="0">
      <selection activeCell="A14" sqref="A14:XFD14"/>
    </sheetView>
  </sheetViews>
  <sheetFormatPr defaultColWidth="9.140625" defaultRowHeight="12.75"/>
  <cols>
    <col min="1" max="1" width="6.42578125" style="4" customWidth="1"/>
    <col min="2" max="2" width="12.140625" style="4" customWidth="1"/>
    <col min="3" max="3" width="30.85546875" style="4" customWidth="1"/>
    <col min="4" max="4" width="17.85546875" style="19" customWidth="1"/>
    <col min="5" max="5" width="12.28515625" style="4" customWidth="1"/>
    <col min="6" max="6" width="21" style="4" customWidth="1"/>
    <col min="7" max="7" width="21.42578125" style="4" customWidth="1"/>
    <col min="8" max="8" width="15.28515625" style="4" customWidth="1"/>
    <col min="9" max="16384" width="9.140625" style="4"/>
  </cols>
  <sheetData>
    <row r="1" spans="1:8">
      <c r="A1" s="76" t="s">
        <v>0</v>
      </c>
      <c r="B1" s="76"/>
      <c r="C1" s="76"/>
      <c r="D1" s="77"/>
      <c r="E1" s="76"/>
      <c r="F1" s="76"/>
      <c r="G1" s="76"/>
    </row>
    <row r="2" spans="1:8">
      <c r="A2" s="78" t="s">
        <v>13</v>
      </c>
      <c r="B2" s="78"/>
      <c r="C2" s="78"/>
      <c r="D2" s="79"/>
      <c r="E2" s="78" t="s">
        <v>1</v>
      </c>
      <c r="F2" s="78"/>
      <c r="G2" s="78"/>
    </row>
    <row r="3" spans="1:8" ht="66.75" customHeight="1">
      <c r="A3" s="78" t="s">
        <v>2</v>
      </c>
      <c r="B3" s="78"/>
      <c r="C3" s="78"/>
      <c r="D3" s="79"/>
      <c r="E3" s="80" t="s">
        <v>3</v>
      </c>
      <c r="F3" s="80"/>
      <c r="G3" s="80"/>
      <c r="H3" s="14"/>
    </row>
    <row r="4" spans="1:8" ht="33.75" customHeight="1">
      <c r="A4" s="73" t="s">
        <v>4</v>
      </c>
      <c r="B4" s="74"/>
      <c r="C4" s="74"/>
      <c r="D4" s="75"/>
      <c r="E4" s="74"/>
      <c r="F4" s="5">
        <f>D7+D10+D13+D24+D28+D37+D42+D44</f>
        <v>459229.30000000005</v>
      </c>
      <c r="G4" s="6" t="s">
        <v>5</v>
      </c>
    </row>
    <row r="5" spans="1:8" ht="25.5">
      <c r="A5" s="7" t="s">
        <v>6</v>
      </c>
      <c r="B5" s="1" t="s">
        <v>7</v>
      </c>
      <c r="C5" s="1" t="s">
        <v>8</v>
      </c>
      <c r="D5" s="18" t="s">
        <v>9</v>
      </c>
      <c r="E5" s="1" t="s">
        <v>10</v>
      </c>
      <c r="F5" s="1" t="s">
        <v>11</v>
      </c>
      <c r="G5" s="1" t="s">
        <v>12</v>
      </c>
      <c r="H5" s="14"/>
    </row>
    <row r="6" spans="1:8">
      <c r="A6" s="8">
        <v>1</v>
      </c>
      <c r="B6" s="8">
        <f t="shared" ref="B6:G6" si="0">A6+1</f>
        <v>2</v>
      </c>
      <c r="C6" s="8">
        <f t="shared" si="0"/>
        <v>3</v>
      </c>
      <c r="D6" s="9">
        <f t="shared" si="0"/>
        <v>4</v>
      </c>
      <c r="E6" s="8">
        <f t="shared" si="0"/>
        <v>5</v>
      </c>
      <c r="F6" s="8">
        <f t="shared" si="0"/>
        <v>6</v>
      </c>
      <c r="G6" s="8">
        <f t="shared" si="0"/>
        <v>7</v>
      </c>
      <c r="H6" s="14"/>
    </row>
    <row r="7" spans="1:8" ht="87" customHeight="1">
      <c r="A7" s="10"/>
      <c r="B7" s="71" t="s">
        <v>16</v>
      </c>
      <c r="C7" s="72"/>
      <c r="D7" s="25">
        <f>D8+D9</f>
        <v>110706</v>
      </c>
      <c r="E7" s="12"/>
      <c r="F7" s="12"/>
      <c r="G7" s="13"/>
      <c r="H7" s="14">
        <v>2.66</v>
      </c>
    </row>
    <row r="8" spans="1:8" ht="33.75" customHeight="1">
      <c r="A8" s="15"/>
      <c r="B8" s="2">
        <v>85100000</v>
      </c>
      <c r="C8" s="3" t="s">
        <v>14</v>
      </c>
      <c r="D8" s="26">
        <f>41600*H7</f>
        <v>110656</v>
      </c>
      <c r="E8" s="3" t="s">
        <v>18</v>
      </c>
      <c r="F8" s="23" t="s">
        <v>19</v>
      </c>
      <c r="G8" s="17"/>
    </row>
    <row r="9" spans="1:8" s="42" customFormat="1" ht="90">
      <c r="A9" s="21"/>
      <c r="B9" s="22" t="s">
        <v>35</v>
      </c>
      <c r="C9" s="38" t="s">
        <v>36</v>
      </c>
      <c r="D9" s="50" t="s">
        <v>38</v>
      </c>
      <c r="E9" s="41" t="s">
        <v>30</v>
      </c>
      <c r="F9" s="22" t="s">
        <v>19</v>
      </c>
      <c r="G9" s="21" t="s">
        <v>37</v>
      </c>
    </row>
    <row r="10" spans="1:8" ht="73.5" customHeight="1">
      <c r="A10" s="10"/>
      <c r="B10" s="71" t="s">
        <v>17</v>
      </c>
      <c r="C10" s="72"/>
      <c r="D10" s="25">
        <f>D11+D12</f>
        <v>167177.80000000002</v>
      </c>
      <c r="E10" s="12"/>
      <c r="F10" s="12"/>
      <c r="G10" s="13"/>
    </row>
    <row r="11" spans="1:8" s="42" customFormat="1" ht="73.5" customHeight="1">
      <c r="A11" s="21"/>
      <c r="B11" s="22" t="s">
        <v>35</v>
      </c>
      <c r="C11" s="38" t="s">
        <v>36</v>
      </c>
      <c r="D11" s="38" t="s">
        <v>38</v>
      </c>
      <c r="E11" s="23" t="s">
        <v>30</v>
      </c>
      <c r="F11" s="22" t="s">
        <v>19</v>
      </c>
      <c r="G11" s="21" t="s">
        <v>37</v>
      </c>
    </row>
    <row r="12" spans="1:8" ht="30">
      <c r="A12" s="20"/>
      <c r="B12" s="21" t="s">
        <v>15</v>
      </c>
      <c r="C12" s="22" t="s">
        <v>14</v>
      </c>
      <c r="D12" s="38">
        <f>62830*H7</f>
        <v>167127.80000000002</v>
      </c>
      <c r="E12" s="3" t="s">
        <v>18</v>
      </c>
      <c r="F12" s="23" t="s">
        <v>19</v>
      </c>
      <c r="G12" s="22"/>
    </row>
    <row r="13" spans="1:8" ht="57" customHeight="1">
      <c r="A13" s="10"/>
      <c r="B13" s="71" t="s">
        <v>20</v>
      </c>
      <c r="C13" s="72"/>
      <c r="D13" s="25">
        <f>SUM(D14:D23)</f>
        <v>97427.5</v>
      </c>
      <c r="E13" s="12"/>
      <c r="F13" s="12"/>
      <c r="G13" s="13"/>
    </row>
    <row r="14" spans="1:8" s="42" customFormat="1" ht="25.5">
      <c r="A14" s="20"/>
      <c r="B14" s="21" t="s">
        <v>21</v>
      </c>
      <c r="C14" s="38" t="s">
        <v>22</v>
      </c>
      <c r="D14" s="38">
        <f>10000*H14</f>
        <v>26700</v>
      </c>
      <c r="E14" s="22" t="s">
        <v>25</v>
      </c>
      <c r="F14" s="41" t="s">
        <v>19</v>
      </c>
      <c r="G14" s="22"/>
      <c r="H14" s="42">
        <v>2.67</v>
      </c>
    </row>
    <row r="15" spans="1:8" s="42" customFormat="1" ht="25.5">
      <c r="A15" s="43"/>
      <c r="B15" s="43">
        <v>79800000</v>
      </c>
      <c r="C15" s="41" t="s">
        <v>23</v>
      </c>
      <c r="D15" s="44">
        <f>3750*H14</f>
        <v>10012.5</v>
      </c>
      <c r="E15" s="43" t="s">
        <v>24</v>
      </c>
      <c r="F15" s="41" t="s">
        <v>19</v>
      </c>
      <c r="G15" s="43"/>
    </row>
    <row r="16" spans="1:8" s="42" customFormat="1" ht="25.5">
      <c r="A16" s="43"/>
      <c r="B16" s="43">
        <v>30200000</v>
      </c>
      <c r="C16" s="41" t="s">
        <v>26</v>
      </c>
      <c r="D16" s="44">
        <f>6000*H14</f>
        <v>16020</v>
      </c>
      <c r="E16" s="43" t="s">
        <v>24</v>
      </c>
      <c r="F16" s="41" t="s">
        <v>19</v>
      </c>
      <c r="G16" s="43"/>
    </row>
    <row r="17" spans="1:7" s="42" customFormat="1" ht="25.5">
      <c r="A17" s="43"/>
      <c r="B17" s="43">
        <v>64200000</v>
      </c>
      <c r="C17" s="41" t="s">
        <v>29</v>
      </c>
      <c r="D17" s="44">
        <f>1200*H14</f>
        <v>3204</v>
      </c>
      <c r="E17" s="43" t="s">
        <v>31</v>
      </c>
      <c r="F17" s="41" t="s">
        <v>19</v>
      </c>
      <c r="G17" s="43"/>
    </row>
    <row r="18" spans="1:7" s="42" customFormat="1" ht="76.5">
      <c r="A18" s="43"/>
      <c r="B18" s="43">
        <v>64200000</v>
      </c>
      <c r="C18" s="41" t="s">
        <v>29</v>
      </c>
      <c r="D18" s="44">
        <f>1500*H14</f>
        <v>4005</v>
      </c>
      <c r="E18" s="43" t="s">
        <v>30</v>
      </c>
      <c r="F18" s="41" t="s">
        <v>19</v>
      </c>
      <c r="G18" s="41" t="s">
        <v>28</v>
      </c>
    </row>
    <row r="19" spans="1:7" s="42" customFormat="1" ht="76.5">
      <c r="A19" s="63"/>
      <c r="B19" s="63">
        <v>79900000</v>
      </c>
      <c r="C19" s="64" t="s">
        <v>27</v>
      </c>
      <c r="D19" s="65">
        <f>2400*H14</f>
        <v>6408</v>
      </c>
      <c r="E19" s="63" t="s">
        <v>30</v>
      </c>
      <c r="F19" s="64" t="s">
        <v>19</v>
      </c>
      <c r="G19" s="66" t="s">
        <v>32</v>
      </c>
    </row>
    <row r="20" spans="1:7" s="42" customFormat="1" ht="76.5">
      <c r="A20" s="43"/>
      <c r="B20" s="43">
        <v>75100000</v>
      </c>
      <c r="C20" s="41" t="s">
        <v>54</v>
      </c>
      <c r="D20" s="44">
        <v>100</v>
      </c>
      <c r="E20" s="43" t="s">
        <v>30</v>
      </c>
      <c r="F20" s="41" t="s">
        <v>40</v>
      </c>
      <c r="G20" s="41" t="s">
        <v>28</v>
      </c>
    </row>
    <row r="21" spans="1:7" s="42" customFormat="1" ht="63.75">
      <c r="A21" s="43"/>
      <c r="B21" s="43">
        <v>30100000</v>
      </c>
      <c r="C21" s="46" t="s">
        <v>33</v>
      </c>
      <c r="D21" s="44">
        <f>1000*H14</f>
        <v>2670</v>
      </c>
      <c r="E21" s="43" t="s">
        <v>30</v>
      </c>
      <c r="F21" s="41" t="s">
        <v>19</v>
      </c>
      <c r="G21" s="43"/>
    </row>
    <row r="22" spans="1:7" s="42" customFormat="1" ht="25.5">
      <c r="A22" s="43"/>
      <c r="B22" s="43">
        <v>39200000</v>
      </c>
      <c r="C22" s="46" t="s">
        <v>53</v>
      </c>
      <c r="D22" s="44">
        <f>240*6.7</f>
        <v>1608</v>
      </c>
      <c r="E22" s="59" t="s">
        <v>51</v>
      </c>
      <c r="F22" s="23" t="s">
        <v>40</v>
      </c>
      <c r="G22" s="43"/>
    </row>
    <row r="23" spans="1:7" s="42" customFormat="1" ht="25.5">
      <c r="A23" s="47"/>
      <c r="B23" s="47">
        <v>92100000</v>
      </c>
      <c r="C23" s="48" t="s">
        <v>34</v>
      </c>
      <c r="D23" s="44">
        <f>10000*H14</f>
        <v>26700</v>
      </c>
      <c r="E23" s="43" t="s">
        <v>24</v>
      </c>
      <c r="F23" s="41" t="s">
        <v>19</v>
      </c>
      <c r="G23" s="47"/>
    </row>
    <row r="24" spans="1:7" ht="75.75" customHeight="1">
      <c r="A24" s="10"/>
      <c r="B24" s="71" t="s">
        <v>39</v>
      </c>
      <c r="C24" s="72"/>
      <c r="D24" s="25">
        <f>D25+D27+D26</f>
        <v>15750</v>
      </c>
      <c r="E24" s="12"/>
      <c r="F24" s="12"/>
      <c r="G24" s="13"/>
    </row>
    <row r="25" spans="1:7" ht="53.25" customHeight="1">
      <c r="A25" s="57"/>
      <c r="B25" s="58">
        <v>85100000</v>
      </c>
      <c r="C25" s="59" t="s">
        <v>14</v>
      </c>
      <c r="D25" s="60">
        <v>8100</v>
      </c>
      <c r="E25" s="59" t="s">
        <v>18</v>
      </c>
      <c r="F25" s="23" t="s">
        <v>40</v>
      </c>
      <c r="G25" s="61"/>
    </row>
    <row r="26" spans="1:7" s="42" customFormat="1" ht="99" customHeight="1">
      <c r="A26" s="57"/>
      <c r="B26" s="58">
        <v>85100000</v>
      </c>
      <c r="C26" s="59" t="s">
        <v>14</v>
      </c>
      <c r="D26" s="62">
        <v>7500</v>
      </c>
      <c r="E26" s="59" t="s">
        <v>51</v>
      </c>
      <c r="F26" s="23" t="s">
        <v>40</v>
      </c>
      <c r="G26" s="58" t="s">
        <v>52</v>
      </c>
    </row>
    <row r="27" spans="1:7" ht="90">
      <c r="A27" s="58"/>
      <c r="B27" s="59" t="s">
        <v>35</v>
      </c>
      <c r="C27" s="62" t="s">
        <v>36</v>
      </c>
      <c r="D27" s="60">
        <v>150</v>
      </c>
      <c r="E27" s="41" t="s">
        <v>30</v>
      </c>
      <c r="F27" s="23" t="s">
        <v>40</v>
      </c>
      <c r="G27" s="58" t="s">
        <v>37</v>
      </c>
    </row>
    <row r="28" spans="1:7" ht="88.5" customHeight="1">
      <c r="A28" s="10"/>
      <c r="B28" s="71" t="s">
        <v>41</v>
      </c>
      <c r="C28" s="72"/>
      <c r="D28" s="25">
        <f>SUM(D29:D36)</f>
        <v>32100</v>
      </c>
      <c r="E28" s="12"/>
      <c r="F28" s="12"/>
      <c r="G28" s="13"/>
    </row>
    <row r="29" spans="1:7" ht="25.5">
      <c r="A29" s="20"/>
      <c r="B29" s="21" t="s">
        <v>42</v>
      </c>
      <c r="C29" s="38" t="s">
        <v>43</v>
      </c>
      <c r="D29" s="38">
        <v>5000</v>
      </c>
      <c r="E29" s="22" t="s">
        <v>31</v>
      </c>
      <c r="F29" s="41" t="s">
        <v>40</v>
      </c>
      <c r="G29" s="22"/>
    </row>
    <row r="30" spans="1:7" ht="76.5">
      <c r="A30" s="43"/>
      <c r="B30" s="43">
        <v>50100000</v>
      </c>
      <c r="C30" s="38" t="s">
        <v>44</v>
      </c>
      <c r="D30" s="44">
        <v>3000</v>
      </c>
      <c r="E30" s="41" t="s">
        <v>30</v>
      </c>
      <c r="F30" s="41" t="s">
        <v>40</v>
      </c>
      <c r="G30" s="43"/>
    </row>
    <row r="31" spans="1:7" s="42" customFormat="1" ht="38.25">
      <c r="A31" s="43"/>
      <c r="B31" s="43">
        <v>34300000</v>
      </c>
      <c r="C31" s="38" t="s">
        <v>45</v>
      </c>
      <c r="D31" s="44">
        <v>2000</v>
      </c>
      <c r="E31" s="41" t="s">
        <v>31</v>
      </c>
      <c r="F31" s="41" t="s">
        <v>40</v>
      </c>
      <c r="G31" s="43"/>
    </row>
    <row r="32" spans="1:7" ht="25.5">
      <c r="A32" s="43"/>
      <c r="B32" s="43">
        <v>66500000</v>
      </c>
      <c r="C32" s="38" t="s">
        <v>46</v>
      </c>
      <c r="D32" s="44">
        <v>2500</v>
      </c>
      <c r="E32" s="41" t="s">
        <v>30</v>
      </c>
      <c r="F32" s="41" t="s">
        <v>40</v>
      </c>
      <c r="G32" s="43"/>
    </row>
    <row r="33" spans="1:7" ht="25.5">
      <c r="A33" s="43"/>
      <c r="B33" s="43">
        <v>63100000</v>
      </c>
      <c r="C33" s="38" t="s">
        <v>47</v>
      </c>
      <c r="D33" s="44">
        <v>4900</v>
      </c>
      <c r="E33" s="41" t="s">
        <v>30</v>
      </c>
      <c r="F33" s="41" t="s">
        <v>40</v>
      </c>
      <c r="G33" s="43"/>
    </row>
    <row r="34" spans="1:7" ht="38.25">
      <c r="A34" s="43"/>
      <c r="B34" s="43">
        <v>79500000</v>
      </c>
      <c r="C34" s="38" t="s">
        <v>48</v>
      </c>
      <c r="D34" s="44">
        <v>2200</v>
      </c>
      <c r="E34" s="43" t="s">
        <v>30</v>
      </c>
      <c r="F34" s="41" t="s">
        <v>40</v>
      </c>
      <c r="G34" s="41"/>
    </row>
    <row r="35" spans="1:7" ht="38.25">
      <c r="A35" s="43"/>
      <c r="B35" s="43">
        <v>79900000</v>
      </c>
      <c r="C35" s="41" t="s">
        <v>27</v>
      </c>
      <c r="D35" s="44">
        <v>3500</v>
      </c>
      <c r="E35" s="43" t="s">
        <v>30</v>
      </c>
      <c r="F35" s="41" t="s">
        <v>40</v>
      </c>
      <c r="G35" s="45"/>
    </row>
    <row r="36" spans="1:7" ht="76.5">
      <c r="A36" s="43"/>
      <c r="B36" s="43">
        <v>79900000</v>
      </c>
      <c r="C36" s="41" t="s">
        <v>27</v>
      </c>
      <c r="D36" s="44">
        <v>9000</v>
      </c>
      <c r="E36" s="43" t="s">
        <v>30</v>
      </c>
      <c r="F36" s="41" t="s">
        <v>40</v>
      </c>
      <c r="G36" s="45" t="s">
        <v>32</v>
      </c>
    </row>
    <row r="37" spans="1:7" ht="39.75" customHeight="1">
      <c r="A37" s="10"/>
      <c r="B37" s="71" t="s">
        <v>49</v>
      </c>
      <c r="C37" s="72"/>
      <c r="D37" s="67">
        <f>SUM(D38:D41)</f>
        <v>28054</v>
      </c>
      <c r="E37" s="12"/>
      <c r="F37" s="12"/>
      <c r="G37" s="13"/>
    </row>
    <row r="38" spans="1:7" s="42" customFormat="1" ht="25.5">
      <c r="A38" s="20"/>
      <c r="B38" s="21" t="s">
        <v>21</v>
      </c>
      <c r="C38" s="38" t="s">
        <v>22</v>
      </c>
      <c r="D38" s="38">
        <v>22000</v>
      </c>
      <c r="E38" s="22" t="s">
        <v>25</v>
      </c>
      <c r="F38" s="41" t="s">
        <v>40</v>
      </c>
      <c r="G38" s="22"/>
    </row>
    <row r="39" spans="1:7" s="42" customFormat="1" ht="25.5">
      <c r="A39" s="43"/>
      <c r="B39" s="43">
        <v>33100000</v>
      </c>
      <c r="C39" s="41" t="s">
        <v>50</v>
      </c>
      <c r="D39" s="44">
        <v>2000</v>
      </c>
      <c r="E39" s="43" t="s">
        <v>30</v>
      </c>
      <c r="F39" s="41" t="s">
        <v>40</v>
      </c>
      <c r="G39" s="43"/>
    </row>
    <row r="40" spans="1:7" s="42" customFormat="1" ht="90">
      <c r="A40" s="58"/>
      <c r="B40" s="59" t="s">
        <v>35</v>
      </c>
      <c r="C40" s="62" t="s">
        <v>36</v>
      </c>
      <c r="D40" s="62">
        <v>250</v>
      </c>
      <c r="E40" s="41" t="s">
        <v>30</v>
      </c>
      <c r="F40" s="23" t="s">
        <v>40</v>
      </c>
      <c r="G40" s="58" t="s">
        <v>37</v>
      </c>
    </row>
    <row r="41" spans="1:7" ht="25.5">
      <c r="A41" s="34"/>
      <c r="B41" s="34">
        <v>30200000</v>
      </c>
      <c r="C41" s="27" t="s">
        <v>26</v>
      </c>
      <c r="D41" s="33">
        <v>3804</v>
      </c>
      <c r="E41" s="34" t="s">
        <v>24</v>
      </c>
      <c r="F41" s="27" t="s">
        <v>55</v>
      </c>
      <c r="G41" s="34"/>
    </row>
    <row r="42" spans="1:7" ht="42" customHeight="1">
      <c r="A42" s="10"/>
      <c r="B42" s="71" t="s">
        <v>56</v>
      </c>
      <c r="C42" s="72"/>
      <c r="D42" s="67">
        <f>SUM(D43:D43)</f>
        <v>3804</v>
      </c>
      <c r="E42" s="12"/>
      <c r="F42" s="12"/>
      <c r="G42" s="13"/>
    </row>
    <row r="43" spans="1:7" ht="25.5">
      <c r="A43" s="34"/>
      <c r="B43" s="34">
        <v>30200000</v>
      </c>
      <c r="C43" s="27" t="s">
        <v>26</v>
      </c>
      <c r="D43" s="33">
        <v>3804</v>
      </c>
      <c r="E43" s="34" t="s">
        <v>24</v>
      </c>
      <c r="F43" s="27" t="s">
        <v>55</v>
      </c>
      <c r="G43" s="34"/>
    </row>
    <row r="44" spans="1:7" ht="34.5" customHeight="1">
      <c r="A44" s="10"/>
      <c r="B44" s="71" t="s">
        <v>57</v>
      </c>
      <c r="C44" s="72"/>
      <c r="D44" s="67">
        <f>SUM(D45:D45)</f>
        <v>4210</v>
      </c>
      <c r="E44" s="12"/>
      <c r="F44" s="12"/>
      <c r="G44" s="13"/>
    </row>
    <row r="45" spans="1:7" ht="25.5">
      <c r="A45" s="34"/>
      <c r="B45" s="34">
        <v>30200000</v>
      </c>
      <c r="C45" s="27" t="s">
        <v>26</v>
      </c>
      <c r="D45" s="33">
        <f>1750+2460</f>
        <v>4210</v>
      </c>
      <c r="E45" s="34" t="s">
        <v>24</v>
      </c>
      <c r="F45" s="27" t="s">
        <v>55</v>
      </c>
      <c r="G45" s="34"/>
    </row>
  </sheetData>
  <autoFilter ref="A5:G45"/>
  <mergeCells count="14">
    <mergeCell ref="A4:E4"/>
    <mergeCell ref="A1:G1"/>
    <mergeCell ref="A2:D2"/>
    <mergeCell ref="E2:G2"/>
    <mergeCell ref="A3:D3"/>
    <mergeCell ref="E3:G3"/>
    <mergeCell ref="B42:C42"/>
    <mergeCell ref="B44:C44"/>
    <mergeCell ref="B7:C7"/>
    <mergeCell ref="B10:C10"/>
    <mergeCell ref="B13:C13"/>
    <mergeCell ref="B24:C24"/>
    <mergeCell ref="B28:C28"/>
    <mergeCell ref="B37:C37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27.12.2016....</vt:lpstr>
      <vt:lpstr>14.02.2017....</vt:lpstr>
      <vt:lpstr>13.03.2017</vt:lpstr>
      <vt:lpstr>22.03.2017....</vt:lpstr>
      <vt:lpstr>03.04.2017</vt:lpstr>
      <vt:lpstr>10.04.2017..</vt:lpstr>
      <vt:lpstr>26.04.2017....</vt:lpstr>
      <vt:lpstr>22.06.2017....</vt:lpstr>
      <vt:lpstr>07.07.2017...</vt:lpstr>
      <vt:lpstr>17.07.2017...</vt:lpstr>
      <vt:lpstr>25.07.2017...</vt:lpstr>
      <vt:lpstr>14.08.2017....</vt:lpstr>
      <vt:lpstr>24.10.2017...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mzhordania</cp:lastModifiedBy>
  <cp:lastPrinted>2017-10-12T11:16:51Z</cp:lastPrinted>
  <dcterms:created xsi:type="dcterms:W3CDTF">2013-11-15T13:45:51Z</dcterms:created>
  <dcterms:modified xsi:type="dcterms:W3CDTF">2017-10-25T10:25:30Z</dcterms:modified>
</cp:coreProperties>
</file>