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23" activeTab="30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  <sheet name="17.06.2019... (2)" sheetId="207" r:id="rId28"/>
    <sheet name="01.07.2019..." sheetId="208" r:id="rId29"/>
    <sheet name="05.07.2019..." sheetId="209" r:id="rId30"/>
    <sheet name="16.07.2019.." sheetId="210" r:id="rId31"/>
  </sheets>
  <definedNames>
    <definedName name="_xlnm._FilterDatabase" localSheetId="28" hidden="1">'01.07.2019...'!$A$8:$H$135</definedName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29" hidden="1">'05.07.2019...'!$A$8:$H$135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30" hidden="1">'16.07.2019..'!$A$8:$H$136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27" hidden="1">'17.06.2019... (2)'!$A$8:$H$135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28">'01.07.2019...'!$A$1:$J$133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29">'05.07.2019...'!$A$1:$J$133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30">'16.07.2019..'!$A$1:$H$134</definedName>
    <definedName name="_xlnm.Print_Area" localSheetId="19">'17.04.2019 '!$A$1:$J$123</definedName>
    <definedName name="_xlnm.Print_Area" localSheetId="26">'17.06.2019...'!$A$1:$J$133</definedName>
    <definedName name="_xlnm.Print_Area" localSheetId="27">'17.06.2019... (2)'!$A$1:$H$135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27" i="210" l="1"/>
  <c r="K128" i="210"/>
  <c r="K129" i="210"/>
  <c r="K130" i="210"/>
  <c r="K131" i="210"/>
  <c r="K132" i="210"/>
  <c r="K133" i="210"/>
  <c r="K134" i="210"/>
  <c r="K135" i="210"/>
  <c r="K136" i="210"/>
  <c r="K11" i="210"/>
  <c r="K13" i="210"/>
  <c r="K14" i="210"/>
  <c r="K15" i="210"/>
  <c r="K18" i="210"/>
  <c r="K20" i="210"/>
  <c r="K21" i="210"/>
  <c r="K22" i="210"/>
  <c r="K23" i="210"/>
  <c r="K24" i="210"/>
  <c r="K26" i="210"/>
  <c r="K27" i="210"/>
  <c r="K29" i="210"/>
  <c r="K31" i="210"/>
  <c r="K32" i="210"/>
  <c r="K34" i="210"/>
  <c r="K35" i="210"/>
  <c r="K40" i="210"/>
  <c r="K41" i="210"/>
  <c r="K42" i="210"/>
  <c r="K45" i="210"/>
  <c r="K49" i="210"/>
  <c r="K50" i="210"/>
  <c r="K51" i="210"/>
  <c r="K52" i="210"/>
  <c r="K53" i="210"/>
  <c r="K54" i="210"/>
  <c r="K56" i="210"/>
  <c r="K57" i="210"/>
  <c r="K59" i="210"/>
  <c r="K61" i="210"/>
  <c r="K62" i="210"/>
  <c r="K63" i="210"/>
  <c r="K64" i="210"/>
  <c r="K66" i="210"/>
  <c r="K67" i="210"/>
  <c r="K68" i="210"/>
  <c r="K70" i="210"/>
  <c r="K71" i="210"/>
  <c r="K72" i="210"/>
  <c r="K73" i="210"/>
  <c r="K75" i="210"/>
  <c r="K77" i="210"/>
  <c r="K80" i="210"/>
  <c r="K81" i="210"/>
  <c r="K82" i="210"/>
  <c r="K83" i="210"/>
  <c r="K86" i="210"/>
  <c r="K88" i="210"/>
  <c r="K91" i="210"/>
  <c r="K92" i="210"/>
  <c r="K93" i="210"/>
  <c r="K94" i="210"/>
  <c r="K95" i="210"/>
  <c r="K98" i="210"/>
  <c r="K101" i="210"/>
  <c r="K102" i="210"/>
  <c r="K104" i="210"/>
  <c r="K107" i="210"/>
  <c r="K108" i="210"/>
  <c r="K109" i="210"/>
  <c r="K112" i="210"/>
  <c r="K116" i="210"/>
  <c r="K117" i="210"/>
  <c r="K119" i="210"/>
  <c r="K121" i="210"/>
  <c r="K125" i="210"/>
  <c r="E127" i="210" l="1"/>
  <c r="E60" i="210"/>
  <c r="K60" i="210" s="1"/>
  <c r="E136" i="210" l="1"/>
  <c r="E135" i="210"/>
  <c r="E133" i="210"/>
  <c r="E131" i="210"/>
  <c r="E128" i="210"/>
  <c r="E126" i="210"/>
  <c r="K126" i="210" s="1"/>
  <c r="E124" i="210"/>
  <c r="K124" i="210" s="1"/>
  <c r="E123" i="210"/>
  <c r="K123" i="210" s="1"/>
  <c r="E122" i="210"/>
  <c r="K122" i="210" s="1"/>
  <c r="E120" i="210"/>
  <c r="K120" i="210" s="1"/>
  <c r="E118" i="210"/>
  <c r="K118" i="210" s="1"/>
  <c r="E115" i="210"/>
  <c r="K115" i="210" s="1"/>
  <c r="E114" i="210"/>
  <c r="K114" i="210" s="1"/>
  <c r="E113" i="210"/>
  <c r="K113" i="210" s="1"/>
  <c r="E111" i="210"/>
  <c r="K111" i="210" s="1"/>
  <c r="E110" i="210"/>
  <c r="K110" i="210" s="1"/>
  <c r="E106" i="210"/>
  <c r="K106" i="210" s="1"/>
  <c r="E105" i="210"/>
  <c r="E100" i="210"/>
  <c r="K100" i="210" s="1"/>
  <c r="E99" i="210"/>
  <c r="K99" i="210" s="1"/>
  <c r="E97" i="210"/>
  <c r="E90" i="210"/>
  <c r="K90" i="210" s="1"/>
  <c r="E89" i="210"/>
  <c r="K89" i="210" s="1"/>
  <c r="E87" i="210"/>
  <c r="E85" i="210"/>
  <c r="K85" i="210" s="1"/>
  <c r="E79" i="210"/>
  <c r="K79" i="210" s="1"/>
  <c r="E76" i="210"/>
  <c r="K76" i="210" s="1"/>
  <c r="E74" i="210"/>
  <c r="K74" i="210" s="1"/>
  <c r="E69" i="210"/>
  <c r="K69" i="210" s="1"/>
  <c r="E65" i="210"/>
  <c r="K65" i="210" s="1"/>
  <c r="E58" i="210"/>
  <c r="K58" i="210" s="1"/>
  <c r="E55" i="210"/>
  <c r="K55" i="210" s="1"/>
  <c r="E48" i="210"/>
  <c r="K48" i="210" s="1"/>
  <c r="E47" i="210"/>
  <c r="K47" i="210" s="1"/>
  <c r="E46" i="210"/>
  <c r="K46" i="210" s="1"/>
  <c r="E44" i="210"/>
  <c r="K44" i="210" s="1"/>
  <c r="E43" i="210"/>
  <c r="K43" i="210" s="1"/>
  <c r="E39" i="210"/>
  <c r="K39" i="210" s="1"/>
  <c r="E38" i="210"/>
  <c r="K38" i="210" s="1"/>
  <c r="E37" i="210"/>
  <c r="K37" i="210" s="1"/>
  <c r="E36" i="210"/>
  <c r="K36" i="210" s="1"/>
  <c r="E33" i="210"/>
  <c r="K33" i="210" s="1"/>
  <c r="E30" i="210"/>
  <c r="K30" i="210" s="1"/>
  <c r="E28" i="210"/>
  <c r="K28" i="210" s="1"/>
  <c r="E25" i="210"/>
  <c r="K25" i="210" s="1"/>
  <c r="E19" i="210"/>
  <c r="K19" i="210" s="1"/>
  <c r="E17" i="210"/>
  <c r="K17" i="210" s="1"/>
  <c r="E16" i="210"/>
  <c r="E12" i="210"/>
  <c r="K12" i="210" s="1"/>
  <c r="E10" i="210"/>
  <c r="K10" i="210" s="1"/>
  <c r="D8" i="210"/>
  <c r="E8" i="210" s="1"/>
  <c r="F8" i="210" s="1"/>
  <c r="G8" i="210" s="1"/>
  <c r="H8" i="210" s="1"/>
  <c r="C8" i="210"/>
  <c r="E78" i="210" l="1"/>
  <c r="K78" i="210" s="1"/>
  <c r="E132" i="210"/>
  <c r="E103" i="210"/>
  <c r="K103" i="210" s="1"/>
  <c r="K105" i="210"/>
  <c r="E9" i="210"/>
  <c r="K9" i="210" s="1"/>
  <c r="K16" i="210"/>
  <c r="E96" i="210"/>
  <c r="K96" i="210" s="1"/>
  <c r="K97" i="210"/>
  <c r="E84" i="210"/>
  <c r="K84" i="210" s="1"/>
  <c r="K87" i="210"/>
  <c r="G6" i="210"/>
  <c r="E76" i="209"/>
  <c r="J36" i="209"/>
  <c r="E135" i="209"/>
  <c r="E134" i="209"/>
  <c r="E131" i="209" s="1"/>
  <c r="E132" i="209"/>
  <c r="E130" i="209"/>
  <c r="E128" i="209"/>
  <c r="E126" i="209" s="1"/>
  <c r="E127" i="209"/>
  <c r="E124" i="209"/>
  <c r="E123" i="209"/>
  <c r="E120" i="209" s="1"/>
  <c r="E122" i="209"/>
  <c r="E118" i="209"/>
  <c r="E115" i="209"/>
  <c r="E113" i="209" s="1"/>
  <c r="E114" i="209"/>
  <c r="E111" i="209"/>
  <c r="E110" i="209"/>
  <c r="E103" i="209" s="1"/>
  <c r="E106" i="209"/>
  <c r="E105" i="209"/>
  <c r="E100" i="209"/>
  <c r="E99" i="209"/>
  <c r="E97" i="209"/>
  <c r="E96" i="209"/>
  <c r="E90" i="209"/>
  <c r="E89" i="209"/>
  <c r="E87" i="209"/>
  <c r="E85" i="209"/>
  <c r="E84" i="209"/>
  <c r="E79" i="209"/>
  <c r="E78" i="209"/>
  <c r="E74" i="209"/>
  <c r="E69" i="209"/>
  <c r="E65" i="209"/>
  <c r="E60" i="209"/>
  <c r="E58" i="209"/>
  <c r="E55" i="209"/>
  <c r="E48" i="209"/>
  <c r="E47" i="209"/>
  <c r="E46" i="209"/>
  <c r="E44" i="209"/>
  <c r="E43" i="209"/>
  <c r="E39" i="209"/>
  <c r="E38" i="209"/>
  <c r="E9" i="209" s="1"/>
  <c r="E37" i="209"/>
  <c r="E36" i="209"/>
  <c r="E33" i="209"/>
  <c r="E30" i="209"/>
  <c r="E28" i="209"/>
  <c r="E25" i="209"/>
  <c r="E19" i="209"/>
  <c r="E17" i="209"/>
  <c r="E16" i="209"/>
  <c r="E12" i="209"/>
  <c r="E10" i="209"/>
  <c r="C8" i="209"/>
  <c r="D8" i="209" s="1"/>
  <c r="E8" i="209" s="1"/>
  <c r="F8" i="209" s="1"/>
  <c r="G8" i="209" s="1"/>
  <c r="H8" i="209" s="1"/>
  <c r="G6" i="209" l="1"/>
  <c r="E114" i="208"/>
  <c r="E115" i="208"/>
  <c r="E28" i="208" l="1"/>
  <c r="E10" i="208"/>
  <c r="E30" i="208"/>
  <c r="E12" i="208"/>
  <c r="E134" i="208"/>
  <c r="E132" i="208"/>
  <c r="E131" i="208" s="1"/>
  <c r="E110" i="208"/>
  <c r="E99" i="208"/>
  <c r="E79" i="208"/>
  <c r="E78" i="208" s="1"/>
  <c r="E135" i="208"/>
  <c r="E130" i="208"/>
  <c r="E128" i="208"/>
  <c r="E127" i="208"/>
  <c r="E126" i="208" s="1"/>
  <c r="E124" i="208"/>
  <c r="E123" i="208"/>
  <c r="E122" i="208"/>
  <c r="E120" i="208" s="1"/>
  <c r="E118" i="208"/>
  <c r="E113" i="208"/>
  <c r="E111" i="208"/>
  <c r="E106" i="208"/>
  <c r="E105" i="208"/>
  <c r="E100" i="208"/>
  <c r="E97" i="208"/>
  <c r="E96" i="208" s="1"/>
  <c r="E90" i="208"/>
  <c r="E89" i="208"/>
  <c r="E87" i="208"/>
  <c r="E84" i="208" s="1"/>
  <c r="E85" i="208"/>
  <c r="E76" i="208"/>
  <c r="E74" i="208"/>
  <c r="E69" i="208"/>
  <c r="E65" i="208"/>
  <c r="E60" i="208"/>
  <c r="E58" i="208"/>
  <c r="E55" i="208"/>
  <c r="E48" i="208"/>
  <c r="E47" i="208"/>
  <c r="E46" i="208"/>
  <c r="E44" i="208"/>
  <c r="E43" i="208"/>
  <c r="E39" i="208"/>
  <c r="E38" i="208"/>
  <c r="E37" i="208"/>
  <c r="E36" i="208"/>
  <c r="E33" i="208"/>
  <c r="E25" i="208"/>
  <c r="E19" i="208"/>
  <c r="E17" i="208"/>
  <c r="E9" i="208" s="1"/>
  <c r="E16" i="208"/>
  <c r="C8" i="208"/>
  <c r="D8" i="208" s="1"/>
  <c r="E8" i="208" s="1"/>
  <c r="F8" i="208" s="1"/>
  <c r="G8" i="208" s="1"/>
  <c r="H8" i="208" s="1"/>
  <c r="E79" i="207"/>
  <c r="E103" i="208" l="1"/>
  <c r="G6" i="208"/>
  <c r="E55" i="207"/>
  <c r="E133" i="207"/>
  <c r="E134" i="207"/>
  <c r="E132" i="207"/>
  <c r="E76" i="207" l="1"/>
  <c r="E135" i="207"/>
  <c r="E130" i="207"/>
  <c r="E128" i="207"/>
  <c r="E127" i="207"/>
  <c r="E124" i="207"/>
  <c r="E123" i="207"/>
  <c r="E120" i="207" s="1"/>
  <c r="E122" i="207"/>
  <c r="E118" i="207"/>
  <c r="E115" i="207"/>
  <c r="E113" i="207" s="1"/>
  <c r="E111" i="207"/>
  <c r="E110" i="207"/>
  <c r="E106" i="207"/>
  <c r="E105" i="207"/>
  <c r="E100" i="207"/>
  <c r="E99" i="207"/>
  <c r="E97" i="207"/>
  <c r="E90" i="207"/>
  <c r="E89" i="207"/>
  <c r="E84" i="207" s="1"/>
  <c r="E87" i="207"/>
  <c r="E85" i="207"/>
  <c r="E74" i="207"/>
  <c r="E69" i="207"/>
  <c r="E65" i="207"/>
  <c r="E60" i="207"/>
  <c r="E58" i="207"/>
  <c r="E48" i="207"/>
  <c r="E47" i="207"/>
  <c r="E46" i="207"/>
  <c r="E44" i="207"/>
  <c r="E43" i="207"/>
  <c r="E39" i="207"/>
  <c r="E38" i="207"/>
  <c r="E37" i="207"/>
  <c r="E36" i="207"/>
  <c r="E33" i="207"/>
  <c r="E25" i="207"/>
  <c r="E19" i="207"/>
  <c r="E17" i="207"/>
  <c r="E16" i="207"/>
  <c r="C8" i="207"/>
  <c r="D8" i="207" s="1"/>
  <c r="E8" i="207" s="1"/>
  <c r="F8" i="207" s="1"/>
  <c r="G8" i="207" s="1"/>
  <c r="H8" i="207" s="1"/>
  <c r="E103" i="207" l="1"/>
  <c r="E131" i="207"/>
  <c r="E96" i="207"/>
  <c r="E126" i="207"/>
  <c r="E9" i="207"/>
  <c r="E78" i="207"/>
  <c r="E78" i="206"/>
  <c r="E77" i="206"/>
  <c r="E79" i="206"/>
  <c r="G6" i="207" l="1"/>
  <c r="E135" i="206"/>
  <c r="E133" i="206"/>
  <c r="E131" i="206" s="1"/>
  <c r="E132" i="206"/>
  <c r="E130" i="206"/>
  <c r="E128" i="206"/>
  <c r="E126" i="206" s="1"/>
  <c r="E127" i="206"/>
  <c r="E124" i="206"/>
  <c r="E123" i="206"/>
  <c r="E120" i="206" s="1"/>
  <c r="E122" i="206"/>
  <c r="E118" i="206"/>
  <c r="E115" i="206"/>
  <c r="E113" i="206" s="1"/>
  <c r="E111" i="206"/>
  <c r="E110" i="206"/>
  <c r="E106" i="206"/>
  <c r="E103" i="206" s="1"/>
  <c r="E105" i="206"/>
  <c r="E100" i="206"/>
  <c r="E99" i="206"/>
  <c r="E96" i="206" s="1"/>
  <c r="E97" i="206"/>
  <c r="E90" i="206"/>
  <c r="E89" i="206"/>
  <c r="E84" i="206" s="1"/>
  <c r="E87" i="206"/>
  <c r="E85" i="206"/>
  <c r="E74" i="206"/>
  <c r="E69" i="206"/>
  <c r="E65" i="206"/>
  <c r="E60" i="206"/>
  <c r="E58" i="206"/>
  <c r="E48" i="206"/>
  <c r="E47" i="206"/>
  <c r="E46" i="206"/>
  <c r="E44" i="206"/>
  <c r="E43" i="206"/>
  <c r="E39" i="206"/>
  <c r="E38" i="206"/>
  <c r="E37" i="206"/>
  <c r="E36" i="206"/>
  <c r="E33" i="206"/>
  <c r="E25" i="206"/>
  <c r="E19" i="206"/>
  <c r="E17" i="206"/>
  <c r="E16" i="206"/>
  <c r="E9" i="206" s="1"/>
  <c r="C8" i="206"/>
  <c r="D8" i="206" s="1"/>
  <c r="E8" i="206" s="1"/>
  <c r="F8" i="206" s="1"/>
  <c r="G8" i="206" s="1"/>
  <c r="H8" i="206" s="1"/>
  <c r="G6" i="206" l="1"/>
  <c r="E60" i="205"/>
  <c r="E119" i="205" l="1"/>
  <c r="E132" i="205"/>
  <c r="E78" i="205"/>
  <c r="E123" i="205" l="1"/>
  <c r="E122" i="205"/>
  <c r="E121" i="205"/>
  <c r="E126" i="205"/>
  <c r="E105" i="205"/>
  <c r="E83" i="205"/>
  <c r="E86" i="205"/>
  <c r="E84" i="205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119" i="204" s="1"/>
  <c r="E86" i="204"/>
  <c r="E78" i="204"/>
  <c r="E9" i="204"/>
  <c r="E134" i="204"/>
  <c r="E130" i="204" s="1"/>
  <c r="E131" i="204"/>
  <c r="E129" i="204"/>
  <c r="E125" i="204" s="1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C8" i="204"/>
  <c r="D8" i="204" s="1"/>
  <c r="E8" i="204" s="1"/>
  <c r="F8" i="204" s="1"/>
  <c r="G8" i="204" s="1"/>
  <c r="H8" i="204" s="1"/>
  <c r="G6" i="204" l="1"/>
  <c r="E59" i="203"/>
  <c r="E133" i="203" l="1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<sst xmlns="http://schemas.openxmlformats.org/spreadsheetml/2006/main" count="16375" uniqueCount="197">
  <si>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</si>
  <si>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</si>
  <si>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</si>
  <si>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</si>
  <si>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</si>
  <si>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</si>
  <si>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</si>
  <si>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</si>
  <si>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</si>
  <si>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</si>
  <si>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</si>
  <si>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</si>
  <si>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</si>
  <si>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</si>
  <si>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</si>
  <si>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</si>
  <si>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</si>
  <si>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</si>
  <si>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</si>
  <si>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</si>
  <si>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</si>
  <si>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</si>
  <si>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</si>
  <si>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</si>
  <si>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</si>
  <si>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</si>
  <si>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</si>
  <si>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</si>
  <si>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</si>
  <si>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</si>
  <si>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</si>
  <si>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</si>
  <si>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</si>
  <si>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</si>
  <si>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</si>
  <si>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</si>
  <si>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</si>
  <si>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</si>
  <si>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</si>
  <si>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</si>
  <si>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</si>
  <si>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</si>
  <si>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</si>
  <si>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</si>
  <si>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</si>
  <si>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</si>
  <si>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</si>
  <si>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</si>
  <si>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</si>
  <si>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</si>
  <si>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</si>
  <si>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</si>
  <si>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</si>
  <si>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</si>
  <si>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</si>
  <si>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</si>
  <si>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</si>
  <si>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</si>
  <si>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</si>
  <si>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</si>
  <si>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</si>
  <si>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</si>
  <si>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</si>
  <si>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</si>
  <si>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</si>
  <si>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</si>
  <si>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</si>
  <si>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</si>
  <si>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</si>
  <si>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</si>
  <si>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</si>
  <si>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</si>
  <si>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</si>
  <si>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</si>
  <si>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</si>
  <si>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</si>
  <si>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</si>
  <si>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</si>
  <si>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</si>
  <si>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</si>
  <si>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</si>
  <si>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</si>
  <si>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</si>
  <si>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</si>
  <si>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</si>
  <si>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</si>
  <si>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</si>
  <si>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</si>
  <si>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</si>
  <si>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</si>
  <si>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</si>
  <si>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</si>
  <si>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</si>
  <si>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</si>
  <si>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</si>
  <si>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</si>
  <si>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</si>
  <si>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</si>
  <si>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</si>
  <si>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</si>
  <si>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</si>
  <si>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</si>
  <si>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</si>
  <si>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</si>
  <si>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</si>
  <si>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</si>
  <si>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</si>
  <si>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</si>
  <si>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</si>
  <si>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</si>
  <si>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</si>
  <si>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</si>
  <si>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</si>
  <si>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</si>
  <si>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</si>
  <si>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</si>
  <si>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</si>
  <si>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</si>
  <si>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</si>
  <si>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</si>
  <si>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</si>
  <si>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</si>
  <si>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</si>
  <si>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</si>
  <si>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</si>
  <si>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</si>
  <si>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</si>
  <si>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</si>
  <si>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</si>
  <si>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</si>
  <si>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</si>
  <si>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</si>
  <si>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</si>
  <si>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</si>
  <si>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</si>
  <si>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</si>
  <si>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</si>
  <si>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</si>
  <si>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</si>
  <si>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</si>
  <si>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</si>
  <si>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</si>
  <si>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</si>
  <si>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</si>
  <si>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</si>
  <si>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</si>
  <si>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</si>
  <si>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</si>
  <si>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</si>
  <si>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</si>
  <si>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</si>
  <si>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</si>
  <si>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</si>
  <si>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</si>
  <si>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</si>
  <si>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</si>
  <si>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</si>
  <si>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</si>
  <si>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</si>
  <si>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</si>
  <si>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</si>
  <si>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</si>
  <si>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</si>
  <si>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</si>
  <si>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</si>
  <si>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</si>
  <si>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</si>
  <si>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</si>
  <si>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</si>
  <si>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</si>
  <si>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</si>
  <si>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</si>
  <si>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</si>
  <si>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</si>
  <si>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</si>
  <si>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</si>
  <si>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</si>
  <si>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</si>
  <si>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</si>
  <si>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</si>
  <si>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</si>
  <si>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</si>
  <si>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</si>
  <si>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</si>
  <si>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</si>
  <si>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</si>
  <si>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</si>
  <si>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</si>
  <si>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</si>
  <si>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</si>
  <si>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</si>
  <si>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</si>
  <si>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</si>
  <si>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</si>
  <si>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</si>
  <si>
    <t>79800000</t>
  </si>
  <si>
    <t>2019 წლის III-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</si>
</sst>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49" fontId="13" fillId="8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33</v>
      </c>
      <c r="C9" s="134"/>
      <c r="D9" s="134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6" t="s">
        <v>30</v>
      </c>
      <c r="C54" s="127"/>
      <c r="D54" s="127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6" t="s">
        <v>34</v>
      </c>
      <c r="C57" s="127"/>
      <c r="D57" s="127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6" t="s">
        <v>31</v>
      </c>
      <c r="C61" s="127"/>
      <c r="D61" s="127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6" t="s">
        <v>35</v>
      </c>
      <c r="C67" s="127"/>
      <c r="D67" s="127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6" t="s">
        <v>72</v>
      </c>
      <c r="C71" s="127"/>
      <c r="D71" s="127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7" t="s">
        <v>36</v>
      </c>
      <c r="C74" s="138"/>
      <c r="D74" s="138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6" t="s">
        <v>74</v>
      </c>
      <c r="C80" s="127"/>
      <c r="D80" s="127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5" t="s">
        <v>37</v>
      </c>
      <c r="C82" s="136"/>
      <c r="D82" s="136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6" t="s">
        <v>75</v>
      </c>
      <c r="C87" s="127"/>
      <c r="D87" s="127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7" t="s">
        <v>38</v>
      </c>
      <c r="C89" s="138"/>
      <c r="D89" s="138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6" t="s">
        <v>73</v>
      </c>
      <c r="C94" s="127"/>
      <c r="D94" s="127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6" t="s">
        <v>88</v>
      </c>
      <c r="C96" s="127"/>
      <c r="D96" s="127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6" t="s">
        <v>135</v>
      </c>
      <c r="C58" s="127"/>
      <c r="D58" s="127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6" t="s">
        <v>136</v>
      </c>
      <c r="C63" s="127"/>
      <c r="D63" s="127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6" t="s">
        <v>137</v>
      </c>
      <c r="C69" s="127"/>
      <c r="D69" s="127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6" t="s">
        <v>138</v>
      </c>
      <c r="C75" s="127"/>
      <c r="D75" s="127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6" t="s">
        <v>139</v>
      </c>
      <c r="C79" s="127"/>
      <c r="D79" s="127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7" t="s">
        <v>140</v>
      </c>
      <c r="C82" s="138"/>
      <c r="D82" s="138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6" t="s">
        <v>141</v>
      </c>
      <c r="C88" s="127"/>
      <c r="D88" s="127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5" t="s">
        <v>142</v>
      </c>
      <c r="C90" s="136"/>
      <c r="D90" s="136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6" t="s">
        <v>143</v>
      </c>
      <c r="C95" s="127"/>
      <c r="D95" s="127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7" t="s">
        <v>144</v>
      </c>
      <c r="C97" s="138"/>
      <c r="D97" s="138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6" t="s">
        <v>145</v>
      </c>
      <c r="C103" s="127"/>
      <c r="D103" s="127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6" t="s">
        <v>146</v>
      </c>
      <c r="C107" s="127"/>
      <c r="D107" s="127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6" t="s">
        <v>135</v>
      </c>
      <c r="C63" s="127"/>
      <c r="D63" s="127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6" t="s">
        <v>136</v>
      </c>
      <c r="C68" s="127"/>
      <c r="D68" s="127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6" t="s">
        <v>137</v>
      </c>
      <c r="C74" s="127"/>
      <c r="D74" s="127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6" t="s">
        <v>138</v>
      </c>
      <c r="C80" s="127"/>
      <c r="D80" s="127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6" t="s">
        <v>139</v>
      </c>
      <c r="C84" s="127"/>
      <c r="D84" s="127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7" t="s">
        <v>140</v>
      </c>
      <c r="C87" s="138"/>
      <c r="D87" s="138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6" t="s">
        <v>141</v>
      </c>
      <c r="C93" s="127"/>
      <c r="D93" s="127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5" t="s">
        <v>142</v>
      </c>
      <c r="C95" s="136"/>
      <c r="D95" s="136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6" t="s">
        <v>143</v>
      </c>
      <c r="C100" s="127"/>
      <c r="D100" s="127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7" t="s">
        <v>144</v>
      </c>
      <c r="C102" s="138"/>
      <c r="D102" s="138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6" t="s">
        <v>145</v>
      </c>
      <c r="C108" s="127"/>
      <c r="D108" s="127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6" t="s">
        <v>146</v>
      </c>
      <c r="C112" s="127"/>
      <c r="D112" s="127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6" t="s">
        <v>135</v>
      </c>
      <c r="C65" s="127"/>
      <c r="D65" s="127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6" t="s">
        <v>136</v>
      </c>
      <c r="C70" s="127"/>
      <c r="D70" s="127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6" t="s">
        <v>137</v>
      </c>
      <c r="C76" s="127"/>
      <c r="D76" s="127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6" t="s">
        <v>138</v>
      </c>
      <c r="C82" s="127"/>
      <c r="D82" s="127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6" t="s">
        <v>139</v>
      </c>
      <c r="C86" s="127"/>
      <c r="D86" s="127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7" t="s">
        <v>140</v>
      </c>
      <c r="C89" s="138"/>
      <c r="D89" s="138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6" t="s">
        <v>141</v>
      </c>
      <c r="C95" s="127"/>
      <c r="D95" s="127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5" t="s">
        <v>142</v>
      </c>
      <c r="C97" s="136"/>
      <c r="D97" s="136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6" t="s">
        <v>143</v>
      </c>
      <c r="C102" s="127"/>
      <c r="D102" s="127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7" t="s">
        <v>144</v>
      </c>
      <c r="C104" s="138"/>
      <c r="D104" s="138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6" t="s">
        <v>145</v>
      </c>
      <c r="C110" s="127"/>
      <c r="D110" s="127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6" t="s">
        <v>146</v>
      </c>
      <c r="C114" s="127"/>
      <c r="D114" s="127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6" t="s">
        <v>135</v>
      </c>
      <c r="C65" s="127"/>
      <c r="D65" s="127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6" t="s">
        <v>136</v>
      </c>
      <c r="C70" s="127"/>
      <c r="D70" s="127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6" t="s">
        <v>137</v>
      </c>
      <c r="C76" s="127"/>
      <c r="D76" s="127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6" t="s">
        <v>138</v>
      </c>
      <c r="C82" s="127"/>
      <c r="D82" s="127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6" t="s">
        <v>139</v>
      </c>
      <c r="C86" s="127"/>
      <c r="D86" s="127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7" t="s">
        <v>140</v>
      </c>
      <c r="C89" s="138"/>
      <c r="D89" s="138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6" t="s">
        <v>141</v>
      </c>
      <c r="C95" s="127"/>
      <c r="D95" s="127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5" t="s">
        <v>142</v>
      </c>
      <c r="C97" s="136"/>
      <c r="D97" s="136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6" t="s">
        <v>143</v>
      </c>
      <c r="C102" s="127"/>
      <c r="D102" s="127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7" t="s">
        <v>144</v>
      </c>
      <c r="C104" s="138"/>
      <c r="D104" s="138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6" t="s">
        <v>145</v>
      </c>
      <c r="C110" s="127"/>
      <c r="D110" s="127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6" t="s">
        <v>146</v>
      </c>
      <c r="C114" s="127"/>
      <c r="D114" s="127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6" t="s">
        <v>135</v>
      </c>
      <c r="C67" s="127"/>
      <c r="D67" s="127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6" t="s">
        <v>136</v>
      </c>
      <c r="C72" s="127"/>
      <c r="D72" s="127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6" t="s">
        <v>137</v>
      </c>
      <c r="C78" s="127"/>
      <c r="D78" s="127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6" t="s">
        <v>138</v>
      </c>
      <c r="C84" s="127"/>
      <c r="D84" s="127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6" t="s">
        <v>139</v>
      </c>
      <c r="C88" s="127"/>
      <c r="D88" s="127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7" t="s">
        <v>140</v>
      </c>
      <c r="C91" s="138"/>
      <c r="D91" s="138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6" t="s">
        <v>141</v>
      </c>
      <c r="C97" s="127"/>
      <c r="D97" s="127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5" t="s">
        <v>142</v>
      </c>
      <c r="C99" s="136"/>
      <c r="D99" s="136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6" t="s">
        <v>143</v>
      </c>
      <c r="C104" s="127"/>
      <c r="D104" s="127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7" t="s">
        <v>144</v>
      </c>
      <c r="C106" s="138"/>
      <c r="D106" s="138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6" t="s">
        <v>145</v>
      </c>
      <c r="C112" s="127"/>
      <c r="D112" s="127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6" t="s">
        <v>146</v>
      </c>
      <c r="C116" s="127"/>
      <c r="D116" s="127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7" t="s">
        <v>140</v>
      </c>
      <c r="C92" s="138"/>
      <c r="D92" s="138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5" t="s">
        <v>142</v>
      </c>
      <c r="C100" s="136"/>
      <c r="D100" s="136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7" t="s">
        <v>144</v>
      </c>
      <c r="C107" s="138"/>
      <c r="D107" s="138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6" t="s">
        <v>145</v>
      </c>
      <c r="C113" s="127"/>
      <c r="D113" s="127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6" t="s">
        <v>146</v>
      </c>
      <c r="C117" s="127"/>
      <c r="D117" s="127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7" t="s">
        <v>140</v>
      </c>
      <c r="C92" s="138"/>
      <c r="D92" s="138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5" t="s">
        <v>142</v>
      </c>
      <c r="C100" s="136"/>
      <c r="D100" s="136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7" t="s">
        <v>144</v>
      </c>
      <c r="C107" s="138"/>
      <c r="D107" s="138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6" t="s">
        <v>145</v>
      </c>
      <c r="C113" s="127"/>
      <c r="D113" s="127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6" t="s">
        <v>146</v>
      </c>
      <c r="C118" s="127"/>
      <c r="D118" s="127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7" t="s">
        <v>140</v>
      </c>
      <c r="C92" s="138"/>
      <c r="D92" s="138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5" t="s">
        <v>142</v>
      </c>
      <c r="C100" s="136"/>
      <c r="D100" s="136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7" t="s">
        <v>144</v>
      </c>
      <c r="C107" s="138"/>
      <c r="D107" s="138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6" t="s">
        <v>145</v>
      </c>
      <c r="C113" s="127"/>
      <c r="D113" s="127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6" t="s">
        <v>146</v>
      </c>
      <c r="C118" s="127"/>
      <c r="D118" s="127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6" t="s">
        <v>135</v>
      </c>
      <c r="C70" s="127"/>
      <c r="D70" s="127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6" t="s">
        <v>136</v>
      </c>
      <c r="C75" s="127"/>
      <c r="D75" s="127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6" t="s">
        <v>137</v>
      </c>
      <c r="C81" s="127"/>
      <c r="D81" s="127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6" t="s">
        <v>138</v>
      </c>
      <c r="C87" s="127"/>
      <c r="D87" s="127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6" t="s">
        <v>139</v>
      </c>
      <c r="C91" s="127"/>
      <c r="D91" s="127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7" t="s">
        <v>140</v>
      </c>
      <c r="C94" s="138"/>
      <c r="D94" s="138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6" t="s">
        <v>141</v>
      </c>
      <c r="C100" s="127"/>
      <c r="D100" s="127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5" t="s">
        <v>142</v>
      </c>
      <c r="C102" s="136"/>
      <c r="D102" s="136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6" t="s">
        <v>143</v>
      </c>
      <c r="C107" s="127"/>
      <c r="D107" s="127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7" t="s">
        <v>144</v>
      </c>
      <c r="C109" s="138"/>
      <c r="D109" s="138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6" t="s">
        <v>145</v>
      </c>
      <c r="C115" s="127"/>
      <c r="D115" s="127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6" t="s">
        <v>146</v>
      </c>
      <c r="C120" s="127"/>
      <c r="D120" s="127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8" t="s">
        <v>41</v>
      </c>
      <c r="C2" s="128"/>
      <c r="D2" s="128"/>
      <c r="E2" s="128"/>
      <c r="F2" s="128"/>
      <c r="G2" s="128"/>
      <c r="H2" s="128"/>
    </row>
    <row r="3" spans="2:9" ht="18.75">
      <c r="B3" s="129" t="s">
        <v>4</v>
      </c>
      <c r="C3" s="129"/>
      <c r="D3" s="129"/>
      <c r="E3" s="129"/>
      <c r="F3" s="129"/>
      <c r="G3" s="129"/>
      <c r="H3" s="129"/>
    </row>
    <row r="4" spans="2:9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9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9" ht="24.75" customHeight="1">
      <c r="B6" s="131" t="s">
        <v>22</v>
      </c>
      <c r="C6" s="132"/>
      <c r="D6" s="132"/>
      <c r="E6" s="132"/>
      <c r="F6" s="132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3" t="s">
        <v>131</v>
      </c>
      <c r="C9" s="134"/>
      <c r="D9" s="134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6" t="s">
        <v>135</v>
      </c>
      <c r="C71" s="127"/>
      <c r="D71" s="127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6" t="s">
        <v>136</v>
      </c>
      <c r="C76" s="127"/>
      <c r="D76" s="127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6" t="s">
        <v>137</v>
      </c>
      <c r="C82" s="127"/>
      <c r="D82" s="127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6" t="s">
        <v>138</v>
      </c>
      <c r="C88" s="127"/>
      <c r="D88" s="127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6" t="s">
        <v>139</v>
      </c>
      <c r="C92" s="127"/>
      <c r="D92" s="127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7" t="s">
        <v>140</v>
      </c>
      <c r="C95" s="138"/>
      <c r="D95" s="138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6" t="s">
        <v>141</v>
      </c>
      <c r="C101" s="127"/>
      <c r="D101" s="127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5" t="s">
        <v>142</v>
      </c>
      <c r="C103" s="136"/>
      <c r="D103" s="136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6" t="s">
        <v>143</v>
      </c>
      <c r="C108" s="127"/>
      <c r="D108" s="127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7" t="s">
        <v>144</v>
      </c>
      <c r="C110" s="138"/>
      <c r="D110" s="138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6" t="s">
        <v>145</v>
      </c>
      <c r="C116" s="127"/>
      <c r="D116" s="127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6" t="s">
        <v>146</v>
      </c>
      <c r="C121" s="127"/>
      <c r="D121" s="127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6" t="s">
        <v>135</v>
      </c>
      <c r="C54" s="127"/>
      <c r="D54" s="127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6" t="s">
        <v>136</v>
      </c>
      <c r="C57" s="127"/>
      <c r="D57" s="127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6" t="s">
        <v>137</v>
      </c>
      <c r="C62" s="127"/>
      <c r="D62" s="127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6" t="s">
        <v>138</v>
      </c>
      <c r="C68" s="127"/>
      <c r="D68" s="127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6" t="s">
        <v>139</v>
      </c>
      <c r="C72" s="127"/>
      <c r="D72" s="127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7" t="s">
        <v>140</v>
      </c>
      <c r="C75" s="138"/>
      <c r="D75" s="138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6" t="s">
        <v>141</v>
      </c>
      <c r="C81" s="127"/>
      <c r="D81" s="127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5" t="s">
        <v>142</v>
      </c>
      <c r="C83" s="136"/>
      <c r="D83" s="136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6" t="s">
        <v>143</v>
      </c>
      <c r="C88" s="127"/>
      <c r="D88" s="127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7" t="s">
        <v>144</v>
      </c>
      <c r="C90" s="138"/>
      <c r="D90" s="138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6" t="s">
        <v>145</v>
      </c>
      <c r="C95" s="127"/>
      <c r="D95" s="127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6" t="s">
        <v>146</v>
      </c>
      <c r="C97" s="127"/>
      <c r="D97" s="127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6" t="s">
        <v>135</v>
      </c>
      <c r="C71" s="127"/>
      <c r="D71" s="127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6" t="s">
        <v>136</v>
      </c>
      <c r="C76" s="127"/>
      <c r="D76" s="127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6" t="s">
        <v>137</v>
      </c>
      <c r="C82" s="127"/>
      <c r="D82" s="127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6" t="s">
        <v>138</v>
      </c>
      <c r="C88" s="127"/>
      <c r="D88" s="127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6" t="s">
        <v>139</v>
      </c>
      <c r="C92" s="127"/>
      <c r="D92" s="127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7" t="s">
        <v>140</v>
      </c>
      <c r="C95" s="138"/>
      <c r="D95" s="138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6" t="s">
        <v>141</v>
      </c>
      <c r="C101" s="127"/>
      <c r="D101" s="127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5" t="s">
        <v>142</v>
      </c>
      <c r="C103" s="136"/>
      <c r="D103" s="136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6" t="s">
        <v>143</v>
      </c>
      <c r="C108" s="127"/>
      <c r="D108" s="127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7" t="s">
        <v>144</v>
      </c>
      <c r="C110" s="138"/>
      <c r="D110" s="138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6" t="s">
        <v>145</v>
      </c>
      <c r="C116" s="127"/>
      <c r="D116" s="127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6" t="s">
        <v>146</v>
      </c>
      <c r="C121" s="127"/>
      <c r="D121" s="127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26" t="s">
        <v>135</v>
      </c>
      <c r="C72" s="127"/>
      <c r="D72" s="127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26" t="s">
        <v>136</v>
      </c>
      <c r="C77" s="127"/>
      <c r="D77" s="127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26" t="s">
        <v>137</v>
      </c>
      <c r="C83" s="127"/>
      <c r="D83" s="127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26" t="s">
        <v>138</v>
      </c>
      <c r="C89" s="127"/>
      <c r="D89" s="127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26" t="s">
        <v>139</v>
      </c>
      <c r="C93" s="127"/>
      <c r="D93" s="127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7" t="s">
        <v>140</v>
      </c>
      <c r="C96" s="138"/>
      <c r="D96" s="138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26" t="s">
        <v>141</v>
      </c>
      <c r="C102" s="127"/>
      <c r="D102" s="127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5" t="s">
        <v>142</v>
      </c>
      <c r="C104" s="136"/>
      <c r="D104" s="136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26" t="s">
        <v>143</v>
      </c>
      <c r="C109" s="127"/>
      <c r="D109" s="127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7" t="s">
        <v>144</v>
      </c>
      <c r="C111" s="138"/>
      <c r="D111" s="138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26" t="s">
        <v>145</v>
      </c>
      <c r="C117" s="127"/>
      <c r="D117" s="127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26" t="s">
        <v>146</v>
      </c>
      <c r="C122" s="127"/>
      <c r="D122" s="127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26" t="s">
        <v>135</v>
      </c>
      <c r="C74" s="127"/>
      <c r="D74" s="127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26" t="s">
        <v>136</v>
      </c>
      <c r="C79" s="127"/>
      <c r="D79" s="127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26" t="s">
        <v>137</v>
      </c>
      <c r="C85" s="127"/>
      <c r="D85" s="127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26" t="s">
        <v>138</v>
      </c>
      <c r="C91" s="127"/>
      <c r="D91" s="127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26" t="s">
        <v>139</v>
      </c>
      <c r="C95" s="127"/>
      <c r="D95" s="127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7" t="s">
        <v>140</v>
      </c>
      <c r="C98" s="138"/>
      <c r="D98" s="138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26" t="s">
        <v>141</v>
      </c>
      <c r="C106" s="127"/>
      <c r="D106" s="127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5" t="s">
        <v>142</v>
      </c>
      <c r="C108" s="136"/>
      <c r="D108" s="136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26" t="s">
        <v>143</v>
      </c>
      <c r="C113" s="127"/>
      <c r="D113" s="127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7" t="s">
        <v>144</v>
      </c>
      <c r="C115" s="138"/>
      <c r="D115" s="138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26" t="s">
        <v>145</v>
      </c>
      <c r="C121" s="127"/>
      <c r="D121" s="127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26" t="s">
        <v>146</v>
      </c>
      <c r="C126" s="127"/>
      <c r="D126" s="127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26" t="s">
        <v>135</v>
      </c>
      <c r="C75" s="127"/>
      <c r="D75" s="127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26" t="s">
        <v>136</v>
      </c>
      <c r="C81" s="127"/>
      <c r="D81" s="127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26" t="s">
        <v>137</v>
      </c>
      <c r="C87" s="127"/>
      <c r="D87" s="127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26" t="s">
        <v>138</v>
      </c>
      <c r="C93" s="127"/>
      <c r="D93" s="127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26" t="s">
        <v>139</v>
      </c>
      <c r="C97" s="127"/>
      <c r="D97" s="127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7" t="s">
        <v>140</v>
      </c>
      <c r="C100" s="138"/>
      <c r="D100" s="138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26" t="s">
        <v>141</v>
      </c>
      <c r="C108" s="127"/>
      <c r="D108" s="127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5" t="s">
        <v>142</v>
      </c>
      <c r="C110" s="136"/>
      <c r="D110" s="136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26" t="s">
        <v>143</v>
      </c>
      <c r="C115" s="127"/>
      <c r="D115" s="127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7" t="s">
        <v>144</v>
      </c>
      <c r="C117" s="138"/>
      <c r="D117" s="138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26" t="s">
        <v>145</v>
      </c>
      <c r="C123" s="127"/>
      <c r="D123" s="127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26" t="s">
        <v>146</v>
      </c>
      <c r="C128" s="127"/>
      <c r="D128" s="127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26" t="s">
        <v>135</v>
      </c>
      <c r="C76" s="127"/>
      <c r="D76" s="127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26" t="s">
        <v>136</v>
      </c>
      <c r="C82" s="127"/>
      <c r="D82" s="127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26" t="s">
        <v>137</v>
      </c>
      <c r="C88" s="127"/>
      <c r="D88" s="127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26" t="s">
        <v>138</v>
      </c>
      <c r="C94" s="127"/>
      <c r="D94" s="127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26" t="s">
        <v>139</v>
      </c>
      <c r="C98" s="127"/>
      <c r="D98" s="127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7" t="s">
        <v>140</v>
      </c>
      <c r="C101" s="138"/>
      <c r="D101" s="138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26" t="s">
        <v>141</v>
      </c>
      <c r="C109" s="127"/>
      <c r="D109" s="127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5" t="s">
        <v>142</v>
      </c>
      <c r="C111" s="136"/>
      <c r="D111" s="136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26" t="s">
        <v>143</v>
      </c>
      <c r="C116" s="127"/>
      <c r="D116" s="127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7" t="s">
        <v>144</v>
      </c>
      <c r="C118" s="138"/>
      <c r="D118" s="138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26" t="s">
        <v>145</v>
      </c>
      <c r="C124" s="127"/>
      <c r="D124" s="127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26" t="s">
        <v>146</v>
      </c>
      <c r="C129" s="127"/>
      <c r="D129" s="127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6" t="s">
        <v>135</v>
      </c>
      <c r="C77" s="127"/>
      <c r="D77" s="127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26" t="s">
        <v>136</v>
      </c>
      <c r="C83" s="127"/>
      <c r="D83" s="127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26" t="s">
        <v>137</v>
      </c>
      <c r="C89" s="127"/>
      <c r="D89" s="127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26" t="s">
        <v>138</v>
      </c>
      <c r="C95" s="127"/>
      <c r="D95" s="127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6" t="s">
        <v>139</v>
      </c>
      <c r="C99" s="127"/>
      <c r="D99" s="127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7" t="s">
        <v>140</v>
      </c>
      <c r="C102" s="138"/>
      <c r="D102" s="138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6" t="s">
        <v>141</v>
      </c>
      <c r="C110" s="127"/>
      <c r="D110" s="127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5" t="s">
        <v>142</v>
      </c>
      <c r="C112" s="136"/>
      <c r="D112" s="136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6" t="s">
        <v>143</v>
      </c>
      <c r="C117" s="127"/>
      <c r="D117" s="127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7" t="s">
        <v>144</v>
      </c>
      <c r="C119" s="138"/>
      <c r="D119" s="138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6" t="s">
        <v>145</v>
      </c>
      <c r="C125" s="127"/>
      <c r="D125" s="127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6" t="s">
        <v>146</v>
      </c>
      <c r="C130" s="127"/>
      <c r="D130" s="127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6" t="s">
        <v>135</v>
      </c>
      <c r="C77" s="127"/>
      <c r="D77" s="127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26" t="s">
        <v>136</v>
      </c>
      <c r="C83" s="127"/>
      <c r="D83" s="127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26" t="s">
        <v>137</v>
      </c>
      <c r="C89" s="127"/>
      <c r="D89" s="127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26" t="s">
        <v>138</v>
      </c>
      <c r="C95" s="127"/>
      <c r="D95" s="127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6" t="s">
        <v>139</v>
      </c>
      <c r="C99" s="127"/>
      <c r="D99" s="127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7" t="s">
        <v>140</v>
      </c>
      <c r="C102" s="138"/>
      <c r="D102" s="138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6" t="s">
        <v>141</v>
      </c>
      <c r="C110" s="127"/>
      <c r="D110" s="127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5" t="s">
        <v>142</v>
      </c>
      <c r="C112" s="136"/>
      <c r="D112" s="136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6" t="s">
        <v>143</v>
      </c>
      <c r="C117" s="127"/>
      <c r="D117" s="127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7" t="s">
        <v>144</v>
      </c>
      <c r="C119" s="138"/>
      <c r="D119" s="138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6" t="s">
        <v>145</v>
      </c>
      <c r="C125" s="127"/>
      <c r="D125" s="127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6" t="s">
        <v>146</v>
      </c>
      <c r="C130" s="127"/>
      <c r="D130" s="127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11" zoomScaleNormal="100" zoomScaleSheetLayoutView="80" workbookViewId="0">
      <selection activeCell="E131" sqref="E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6" t="s">
        <v>135</v>
      </c>
      <c r="C77" s="127"/>
      <c r="D77" s="127"/>
      <c r="E77" s="16">
        <f>SUM(E78:E83)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/>
    </row>
    <row r="79" spans="2:10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6" t="s">
        <v>136</v>
      </c>
      <c r="C84" s="127"/>
      <c r="D84" s="127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6" t="s">
        <v>137</v>
      </c>
      <c r="C90" s="127"/>
      <c r="D90" s="127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6" t="s">
        <v>138</v>
      </c>
      <c r="C96" s="127"/>
      <c r="D96" s="127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26" t="s">
        <v>139</v>
      </c>
      <c r="C100" s="127"/>
      <c r="D100" s="127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7" t="s">
        <v>140</v>
      </c>
      <c r="C103" s="138"/>
      <c r="D103" s="138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6" t="s">
        <v>141</v>
      </c>
      <c r="C111" s="127"/>
      <c r="D111" s="127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5" t="s">
        <v>142</v>
      </c>
      <c r="C113" s="136"/>
      <c r="D113" s="136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6" t="s">
        <v>143</v>
      </c>
      <c r="C118" s="127"/>
      <c r="D118" s="127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7" t="s">
        <v>144</v>
      </c>
      <c r="C120" s="138"/>
      <c r="D120" s="138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6" t="s">
        <v>145</v>
      </c>
      <c r="C126" s="127"/>
      <c r="D126" s="127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6" t="s">
        <v>146</v>
      </c>
      <c r="C131" s="127"/>
      <c r="D131" s="127"/>
      <c r="E131" s="16">
        <f>SUM(E132:E135)</f>
        <v>512800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</row>
    <row r="133" spans="2:10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view="pageBreakPreview" topLeftCell="B74" zoomScale="80" zoomScaleNormal="100" zoomScaleSheetLayoutView="80" workbookViewId="0">
      <selection activeCell="E79" sqref="E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E9+E78+E84+E90+E96+E100+E103+E111+E113+E118+E120+E126+E131</f>
        <v>43956790.600000001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SUM(E10:E77)</f>
        <v>4514323.5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7" t="s">
        <v>132</v>
      </c>
      <c r="C55" s="76" t="s">
        <v>18</v>
      </c>
      <c r="D55" s="68" t="s">
        <v>46</v>
      </c>
      <c r="E55" s="69">
        <f>24000+3260</f>
        <v>27260</v>
      </c>
      <c r="F55" s="70" t="s">
        <v>60</v>
      </c>
      <c r="G55" s="71" t="s">
        <v>125</v>
      </c>
      <c r="H55" s="124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" customFormat="1" ht="89.25" customHeight="1">
      <c r="B76" s="67" t="s">
        <v>132</v>
      </c>
      <c r="C76" s="68" t="s">
        <v>193</v>
      </c>
      <c r="D76" s="68" t="s">
        <v>194</v>
      </c>
      <c r="E76" s="69">
        <f>11500*2.78</f>
        <v>31969.999999999996</v>
      </c>
      <c r="F76" s="92" t="s">
        <v>61</v>
      </c>
      <c r="G76" s="92" t="s">
        <v>187</v>
      </c>
      <c r="H76" s="92" t="s">
        <v>157</v>
      </c>
      <c r="J76" s="62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6" t="s">
        <v>135</v>
      </c>
      <c r="C78" s="127"/>
      <c r="D78" s="127"/>
      <c r="E78" s="16">
        <f>SUM(E79:E83)</f>
        <v>2485000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</f>
        <v>1989302.4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6" t="s">
        <v>136</v>
      </c>
      <c r="C84" s="127"/>
      <c r="D84" s="127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6" t="s">
        <v>137</v>
      </c>
      <c r="C90" s="127"/>
      <c r="D90" s="127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6" t="s">
        <v>138</v>
      </c>
      <c r="C96" s="127"/>
      <c r="D96" s="127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26" t="s">
        <v>139</v>
      </c>
      <c r="C100" s="127"/>
      <c r="D100" s="127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7" t="s">
        <v>140</v>
      </c>
      <c r="C103" s="138"/>
      <c r="D103" s="138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6" t="s">
        <v>141</v>
      </c>
      <c r="C111" s="127"/>
      <c r="D111" s="127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5" t="s">
        <v>142</v>
      </c>
      <c r="C113" s="136"/>
      <c r="D113" s="136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6" t="s">
        <v>143</v>
      </c>
      <c r="C118" s="127"/>
      <c r="D118" s="127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7" t="s">
        <v>144</v>
      </c>
      <c r="C120" s="138"/>
      <c r="D120" s="138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6" t="s">
        <v>145</v>
      </c>
      <c r="C126" s="127"/>
      <c r="D126" s="127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6" t="s">
        <v>146</v>
      </c>
      <c r="C131" s="127"/>
      <c r="D131" s="127"/>
      <c r="E131" s="16">
        <f>SUM(E132:E135)</f>
        <v>658600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</f>
        <v>350480</v>
      </c>
      <c r="F132" s="88" t="s">
        <v>64</v>
      </c>
      <c r="G132" s="71" t="s">
        <v>125</v>
      </c>
      <c r="H132" s="89"/>
    </row>
    <row r="133" spans="2:10" s="1" customFormat="1" ht="33.75">
      <c r="B133" s="104" t="s">
        <v>132</v>
      </c>
      <c r="C133" s="28" t="s">
        <v>7</v>
      </c>
      <c r="D133" s="28" t="s">
        <v>28</v>
      </c>
      <c r="E133" s="24">
        <f>132000-62000+70000</f>
        <v>140000</v>
      </c>
      <c r="F133" s="29" t="s">
        <v>64</v>
      </c>
      <c r="G133" s="26" t="s">
        <v>125</v>
      </c>
      <c r="H133" s="55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</f>
        <v>117300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18" zoomScaleNormal="100" zoomScaleSheetLayoutView="80" workbookViewId="0">
      <selection activeCell="I115" sqref="I11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E9+E78+E84+E90+E96+E100+E103+E111+E113+E118+E120+E126+E131</f>
        <v>43634480.100000001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SUM(E10:E77)</f>
        <v>4514323.5</v>
      </c>
      <c r="F9" s="11"/>
      <c r="G9" s="9"/>
      <c r="H9" s="10"/>
    </row>
    <row r="10" spans="2:10" s="18" customFormat="1" ht="33.75">
      <c r="B10" s="67" t="s">
        <v>132</v>
      </c>
      <c r="C10" s="68" t="s">
        <v>49</v>
      </c>
      <c r="D10" s="68" t="s">
        <v>51</v>
      </c>
      <c r="E10" s="69">
        <f>2700-420</f>
        <v>2280</v>
      </c>
      <c r="F10" s="70" t="s">
        <v>61</v>
      </c>
      <c r="G10" s="71" t="s">
        <v>125</v>
      </c>
      <c r="H10" s="6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7" t="s">
        <v>132</v>
      </c>
      <c r="C12" s="68" t="s">
        <v>169</v>
      </c>
      <c r="D12" s="68" t="s">
        <v>170</v>
      </c>
      <c r="E12" s="69">
        <f>6100+1140</f>
        <v>7240</v>
      </c>
      <c r="F12" s="70" t="s">
        <v>60</v>
      </c>
      <c r="G12" s="97" t="s">
        <v>160</v>
      </c>
      <c r="H12" s="6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7" t="s">
        <v>132</v>
      </c>
      <c r="C28" s="68" t="s">
        <v>94</v>
      </c>
      <c r="D28" s="68" t="s">
        <v>95</v>
      </c>
      <c r="E28" s="69">
        <f>4800-1140</f>
        <v>3660</v>
      </c>
      <c r="F28" s="70" t="s">
        <v>91</v>
      </c>
      <c r="G28" s="71" t="s">
        <v>125</v>
      </c>
      <c r="H28" s="72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7" t="s">
        <v>132</v>
      </c>
      <c r="C30" s="83">
        <v>42900000</v>
      </c>
      <c r="D30" s="83" t="s">
        <v>168</v>
      </c>
      <c r="E30" s="69">
        <f>1920+420</f>
        <v>2340</v>
      </c>
      <c r="F30" s="70" t="s">
        <v>60</v>
      </c>
      <c r="G30" s="97" t="s">
        <v>160</v>
      </c>
      <c r="H30" s="97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11500*2.78</f>
        <v>31969.999999999996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6" t="s">
        <v>135</v>
      </c>
      <c r="C78" s="127"/>
      <c r="D78" s="127"/>
      <c r="E78" s="16">
        <f>SUM(E79:E83)</f>
        <v>2283000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1710000-142500-E82-E81-100000+685000+90000-136543.4-31970-33486.6</f>
        <v>1820789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" customFormat="1" ht="67.5">
      <c r="B81" s="67" t="s">
        <v>132</v>
      </c>
      <c r="C81" s="68" t="s">
        <v>103</v>
      </c>
      <c r="D81" s="68" t="s">
        <v>71</v>
      </c>
      <c r="E81" s="69">
        <v>19098</v>
      </c>
      <c r="F81" s="70" t="s">
        <v>61</v>
      </c>
      <c r="G81" s="71" t="s">
        <v>186</v>
      </c>
      <c r="H81" s="92" t="s">
        <v>98</v>
      </c>
      <c r="J81" s="62"/>
    </row>
    <row r="82" spans="2:14" s="1" customFormat="1" ht="67.5">
      <c r="B82" s="67" t="s">
        <v>132</v>
      </c>
      <c r="C82" s="68" t="s">
        <v>103</v>
      </c>
      <c r="D82" s="68" t="s">
        <v>71</v>
      </c>
      <c r="E82" s="69">
        <v>200613</v>
      </c>
      <c r="F82" s="70" t="s">
        <v>61</v>
      </c>
      <c r="G82" s="71" t="s">
        <v>150</v>
      </c>
      <c r="H82" s="92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6" t="s">
        <v>136</v>
      </c>
      <c r="C84" s="127"/>
      <c r="D84" s="127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6" t="s">
        <v>137</v>
      </c>
      <c r="C90" s="127"/>
      <c r="D90" s="127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6" t="s">
        <v>138</v>
      </c>
      <c r="C96" s="127"/>
      <c r="D96" s="127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67" t="s">
        <v>132</v>
      </c>
      <c r="C99" s="68">
        <v>85100000</v>
      </c>
      <c r="D99" s="68" t="s">
        <v>71</v>
      </c>
      <c r="E99" s="69">
        <f>1460000+111200-145000-81700.5</f>
        <v>1344499.5</v>
      </c>
      <c r="F99" s="70" t="s">
        <v>61</v>
      </c>
      <c r="G99" s="71" t="s">
        <v>125</v>
      </c>
      <c r="H99" s="92" t="s">
        <v>98</v>
      </c>
      <c r="K99" s="62"/>
    </row>
    <row r="100" spans="2:11" s="1" customFormat="1" ht="61.5" customHeight="1">
      <c r="B100" s="126" t="s">
        <v>139</v>
      </c>
      <c r="C100" s="127"/>
      <c r="D100" s="127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7" t="s">
        <v>140</v>
      </c>
      <c r="C103" s="138"/>
      <c r="D103" s="138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7" t="s">
        <v>132</v>
      </c>
      <c r="C110" s="68">
        <v>85100000</v>
      </c>
      <c r="D110" s="68" t="s">
        <v>71</v>
      </c>
      <c r="E110" s="69">
        <f>1071996+37800-260000-33830-2980-11140</f>
        <v>801846</v>
      </c>
      <c r="F110" s="70" t="s">
        <v>61</v>
      </c>
      <c r="G110" s="71" t="s">
        <v>125</v>
      </c>
      <c r="H110" s="92" t="s">
        <v>98</v>
      </c>
    </row>
    <row r="111" spans="2:11" s="1" customFormat="1" ht="80.25" customHeight="1">
      <c r="B111" s="126" t="s">
        <v>141</v>
      </c>
      <c r="C111" s="127"/>
      <c r="D111" s="127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5" t="s">
        <v>142</v>
      </c>
      <c r="C113" s="136"/>
      <c r="D113" s="136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7" t="s">
        <v>132</v>
      </c>
      <c r="C114" s="76">
        <v>33100000</v>
      </c>
      <c r="D114" s="68" t="s">
        <v>8</v>
      </c>
      <c r="E114" s="69">
        <f>124876.2+72000</f>
        <v>196876.2</v>
      </c>
      <c r="F114" s="70" t="s">
        <v>64</v>
      </c>
      <c r="G114" s="71" t="s">
        <v>125</v>
      </c>
      <c r="H114" s="71"/>
      <c r="J114" s="21"/>
    </row>
    <row r="115" spans="2:11" s="18" customFormat="1" ht="33.75">
      <c r="B115" s="67" t="s">
        <v>132</v>
      </c>
      <c r="C115" s="76" t="s">
        <v>32</v>
      </c>
      <c r="D115" s="68" t="s">
        <v>9</v>
      </c>
      <c r="E115" s="69">
        <f>2995349.4-3495.8-99984.41-120000-72000</f>
        <v>2699869.19</v>
      </c>
      <c r="F115" s="70" t="s">
        <v>64</v>
      </c>
      <c r="G115" s="71" t="s">
        <v>125</v>
      </c>
      <c r="H115" s="71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6" t="s">
        <v>143</v>
      </c>
      <c r="C118" s="127"/>
      <c r="D118" s="127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7" t="s">
        <v>144</v>
      </c>
      <c r="C120" s="138"/>
      <c r="D120" s="138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6" t="s">
        <v>145</v>
      </c>
      <c r="C126" s="127"/>
      <c r="D126" s="127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6" t="s">
        <v>146</v>
      </c>
      <c r="C131" s="127"/>
      <c r="D131" s="127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264000-4020+90500-480</f>
        <v>350000</v>
      </c>
      <c r="F132" s="88" t="s">
        <v>64</v>
      </c>
      <c r="G132" s="71" t="s">
        <v>125</v>
      </c>
      <c r="H132" s="89"/>
    </row>
    <row r="133" spans="2:10" s="1" customFormat="1" ht="33.75">
      <c r="B133" s="67" t="s">
        <v>132</v>
      </c>
      <c r="C133" s="87" t="s">
        <v>7</v>
      </c>
      <c r="D133" s="87" t="s">
        <v>28</v>
      </c>
      <c r="E133" s="69">
        <v>125450</v>
      </c>
      <c r="F133" s="88" t="s">
        <v>64</v>
      </c>
      <c r="G133" s="71" t="s">
        <v>125</v>
      </c>
      <c r="H133" s="116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62000+55300-11770</f>
        <v>105530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6" t="s">
        <v>136</v>
      </c>
      <c r="C58" s="127"/>
      <c r="D58" s="127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6" t="s">
        <v>137</v>
      </c>
      <c r="C63" s="127"/>
      <c r="D63" s="127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6" t="s">
        <v>138</v>
      </c>
      <c r="C69" s="127"/>
      <c r="D69" s="127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6" t="s">
        <v>139</v>
      </c>
      <c r="C73" s="127"/>
      <c r="D73" s="127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7" t="s">
        <v>140</v>
      </c>
      <c r="C76" s="138"/>
      <c r="D76" s="138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6" t="s">
        <v>141</v>
      </c>
      <c r="C82" s="127"/>
      <c r="D82" s="127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5" t="s">
        <v>142</v>
      </c>
      <c r="C84" s="136"/>
      <c r="D84" s="136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6" t="s">
        <v>143</v>
      </c>
      <c r="C89" s="127"/>
      <c r="D89" s="127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7" t="s">
        <v>144</v>
      </c>
      <c r="C91" s="138"/>
      <c r="D91" s="138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6" t="s">
        <v>145</v>
      </c>
      <c r="C96" s="127"/>
      <c r="D96" s="127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6" t="s">
        <v>146</v>
      </c>
      <c r="C98" s="127"/>
      <c r="D98" s="127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08" zoomScaleNormal="100" zoomScaleSheetLayoutView="80" workbookViewId="0">
      <selection activeCell="I116" sqref="I1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8" t="s">
        <v>41</v>
      </c>
      <c r="C2" s="128"/>
      <c r="D2" s="128"/>
      <c r="E2" s="128"/>
      <c r="F2" s="128"/>
      <c r="G2" s="128"/>
      <c r="H2" s="128"/>
    </row>
    <row r="3" spans="2:10" ht="18.75">
      <c r="B3" s="129" t="s">
        <v>4</v>
      </c>
      <c r="C3" s="129"/>
      <c r="D3" s="129"/>
      <c r="E3" s="129"/>
      <c r="F3" s="129"/>
      <c r="G3" s="129"/>
      <c r="H3" s="129"/>
    </row>
    <row r="4" spans="2:10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0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0" ht="24.75" customHeight="1">
      <c r="B6" s="131" t="s">
        <v>22</v>
      </c>
      <c r="C6" s="132"/>
      <c r="D6" s="132"/>
      <c r="E6" s="132"/>
      <c r="F6" s="132"/>
      <c r="G6" s="2">
        <f>E9+E78+E84+E90+E96+E100+E103+E111+E113+E118+E120+E126+E131</f>
        <v>43635285.100000001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3" t="s">
        <v>131</v>
      </c>
      <c r="C9" s="134"/>
      <c r="D9" s="134"/>
      <c r="E9" s="15">
        <f>SUM(E10:E77)</f>
        <v>4515128.5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10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10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10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10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f>11500*2.85</f>
        <v>32775</v>
      </c>
    </row>
    <row r="37" spans="2:10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10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10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10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10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10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10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10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10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10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10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10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7" t="s">
        <v>132</v>
      </c>
      <c r="C76" s="68" t="s">
        <v>193</v>
      </c>
      <c r="D76" s="68" t="s">
        <v>194</v>
      </c>
      <c r="E76" s="69">
        <f>11500*2.85</f>
        <v>32775</v>
      </c>
      <c r="F76" s="92" t="s">
        <v>61</v>
      </c>
      <c r="G76" s="92" t="s">
        <v>187</v>
      </c>
      <c r="H76" s="92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6" t="s">
        <v>135</v>
      </c>
      <c r="C78" s="127"/>
      <c r="D78" s="127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26" t="s">
        <v>136</v>
      </c>
      <c r="C84" s="127"/>
      <c r="D84" s="127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6" t="s">
        <v>137</v>
      </c>
      <c r="C90" s="127"/>
      <c r="D90" s="127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6" t="s">
        <v>138</v>
      </c>
      <c r="C96" s="127"/>
      <c r="D96" s="127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26" t="s">
        <v>139</v>
      </c>
      <c r="C100" s="127"/>
      <c r="D100" s="127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7" t="s">
        <v>140</v>
      </c>
      <c r="C103" s="138"/>
      <c r="D103" s="138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6" t="s">
        <v>141</v>
      </c>
      <c r="C111" s="127"/>
      <c r="D111" s="127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5" t="s">
        <v>142</v>
      </c>
      <c r="C113" s="136"/>
      <c r="D113" s="136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6" t="s">
        <v>143</v>
      </c>
      <c r="C118" s="127"/>
      <c r="D118" s="127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7" t="s">
        <v>144</v>
      </c>
      <c r="C120" s="138"/>
      <c r="D120" s="138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6" t="s">
        <v>145</v>
      </c>
      <c r="C126" s="127"/>
      <c r="D126" s="127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6" t="s">
        <v>146</v>
      </c>
      <c r="C131" s="127"/>
      <c r="D131" s="127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264000-4020+90500-480</f>
        <v>350000</v>
      </c>
      <c r="F132" s="100" t="s">
        <v>64</v>
      </c>
      <c r="G132" s="80" t="s">
        <v>125</v>
      </c>
      <c r="H132" s="101"/>
    </row>
    <row r="133" spans="2:10" s="18" customFormat="1" ht="33.75">
      <c r="B133" s="65" t="s">
        <v>132</v>
      </c>
      <c r="C133" s="99" t="s">
        <v>7</v>
      </c>
      <c r="D133" s="99" t="s">
        <v>28</v>
      </c>
      <c r="E133" s="56">
        <v>125450</v>
      </c>
      <c r="F133" s="100" t="s">
        <v>64</v>
      </c>
      <c r="G133" s="80" t="s">
        <v>125</v>
      </c>
      <c r="H133" s="117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f>62000+55300-11770</f>
        <v>105530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7"/>
  <sheetViews>
    <sheetView tabSelected="1" view="pageBreakPreview" topLeftCell="B125" zoomScaleNormal="100" zoomScaleSheetLayoutView="100" workbookViewId="0">
      <selection activeCell="K128" sqref="K12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1" ht="18.75">
      <c r="B2" s="128" t="s">
        <v>41</v>
      </c>
      <c r="C2" s="128"/>
      <c r="D2" s="128"/>
      <c r="E2" s="128"/>
      <c r="F2" s="128"/>
      <c r="G2" s="128"/>
      <c r="H2" s="128"/>
    </row>
    <row r="3" spans="2:11" ht="18.75">
      <c r="B3" s="129" t="s">
        <v>4</v>
      </c>
      <c r="C3" s="129"/>
      <c r="D3" s="129"/>
      <c r="E3" s="129"/>
      <c r="F3" s="129"/>
      <c r="G3" s="129"/>
      <c r="H3" s="129"/>
    </row>
    <row r="4" spans="2:11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11">
      <c r="B5" s="130" t="s">
        <v>20</v>
      </c>
      <c r="C5" s="130"/>
      <c r="D5" s="130"/>
      <c r="E5" s="130"/>
      <c r="F5" s="130" t="s">
        <v>10</v>
      </c>
      <c r="G5" s="130"/>
      <c r="H5" s="130"/>
      <c r="I5" s="109"/>
    </row>
    <row r="6" spans="2:11" ht="24.75" customHeight="1">
      <c r="B6" s="131" t="s">
        <v>22</v>
      </c>
      <c r="C6" s="132"/>
      <c r="D6" s="132"/>
      <c r="E6" s="132"/>
      <c r="F6" s="132"/>
      <c r="G6" s="2">
        <f>E9+E78+E84+E90+E96+E100+E103+E111+E113+E118+E120+E126+E132</f>
        <v>43635460.100000001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33" t="s">
        <v>131</v>
      </c>
      <c r="C9" s="134"/>
      <c r="D9" s="134"/>
      <c r="E9" s="15">
        <f>SUM(E10:E77)</f>
        <v>4515303.5</v>
      </c>
      <c r="F9" s="11"/>
      <c r="G9" s="9"/>
      <c r="H9" s="10"/>
      <c r="J9">
        <v>4516853.5</v>
      </c>
      <c r="K9" s="63">
        <f>E9-J9</f>
        <v>-1550</v>
      </c>
    </row>
    <row r="10" spans="2:11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  <c r="J10" s="18">
        <v>2280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  <c r="J12" s="18">
        <v>7240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  <c r="J18" s="18">
        <v>2100</v>
      </c>
      <c r="K18" s="63">
        <f t="shared" si="1"/>
        <v>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18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  <c r="J28" s="18">
        <v>3660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  <c r="J30" s="18">
        <v>2340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  <c r="J31" s="18">
        <v>6750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  <c r="J32" s="18">
        <v>4120</v>
      </c>
      <c r="K32" s="63">
        <f t="shared" si="1"/>
        <v>0</v>
      </c>
    </row>
    <row r="33" spans="2:11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  <c r="J33" s="1">
        <v>4214</v>
      </c>
      <c r="K33" s="63">
        <f t="shared" si="1"/>
        <v>0</v>
      </c>
    </row>
    <row r="34" spans="2:11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  <c r="J34" s="18">
        <v>40000</v>
      </c>
      <c r="K34" s="63">
        <f t="shared" si="1"/>
        <v>0</v>
      </c>
    </row>
    <row r="35" spans="2:11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  <c r="J35" s="18">
        <v>30000</v>
      </c>
      <c r="K35" s="63">
        <f t="shared" si="1"/>
        <v>0</v>
      </c>
    </row>
    <row r="36" spans="2:11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v>80000</v>
      </c>
      <c r="K36" s="63">
        <f t="shared" si="1"/>
        <v>0</v>
      </c>
    </row>
    <row r="37" spans="2:11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  <c r="J37" s="18">
        <v>6400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  <c r="J38" s="18">
        <v>40000</v>
      </c>
      <c r="K38" s="63">
        <f t="shared" si="1"/>
        <v>0</v>
      </c>
    </row>
    <row r="39" spans="2:11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  <c r="J39" s="1">
        <v>105000</v>
      </c>
      <c r="K39" s="63">
        <f t="shared" si="1"/>
        <v>0</v>
      </c>
    </row>
    <row r="40" spans="2:11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  <c r="J40" s="18">
        <v>2080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  <c r="J41" s="18">
        <v>50000</v>
      </c>
      <c r="K41" s="63">
        <f t="shared" si="1"/>
        <v>0</v>
      </c>
    </row>
    <row r="42" spans="2:11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  <c r="J42" s="18">
        <v>310000</v>
      </c>
      <c r="K42" s="63">
        <f t="shared" si="1"/>
        <v>0</v>
      </c>
    </row>
    <row r="43" spans="2:11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  <c r="J43" s="18">
        <v>62815.500000000007</v>
      </c>
      <c r="K43" s="63">
        <f t="shared" si="1"/>
        <v>0</v>
      </c>
    </row>
    <row r="44" spans="2:11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  <c r="J44" s="18">
        <v>85000</v>
      </c>
      <c r="K44" s="63">
        <f t="shared" si="1"/>
        <v>0</v>
      </c>
    </row>
    <row r="45" spans="2:11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  <c r="J45" s="18">
        <v>8000</v>
      </c>
      <c r="K45" s="63">
        <f t="shared" si="1"/>
        <v>0</v>
      </c>
    </row>
    <row r="46" spans="2:11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  <c r="J46" s="18">
        <v>1540800</v>
      </c>
      <c r="K46" s="63">
        <f t="shared" si="1"/>
        <v>0</v>
      </c>
    </row>
    <row r="47" spans="2:11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  <c r="J47" s="18">
        <v>114148</v>
      </c>
      <c r="K47" s="63">
        <f t="shared" si="1"/>
        <v>0</v>
      </c>
    </row>
    <row r="48" spans="2:11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  <c r="J48" s="18">
        <v>188250</v>
      </c>
      <c r="K48" s="63">
        <f t="shared" si="1"/>
        <v>0</v>
      </c>
    </row>
    <row r="49" spans="2:11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  <c r="J49" s="18">
        <v>120000</v>
      </c>
      <c r="K49" s="63">
        <f t="shared" si="1"/>
        <v>0</v>
      </c>
    </row>
    <row r="50" spans="2:11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  <c r="J50" s="18">
        <v>2000</v>
      </c>
      <c r="K50" s="63">
        <f t="shared" si="1"/>
        <v>0</v>
      </c>
    </row>
    <row r="51" spans="2:11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  <c r="J51" s="18">
        <v>6000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  <c r="J52" s="18">
        <v>25000</v>
      </c>
      <c r="K52" s="63">
        <f t="shared" si="1"/>
        <v>0</v>
      </c>
    </row>
    <row r="53" spans="2:11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  <c r="J53" s="18">
        <v>25500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  <c r="J54" s="18">
        <v>9000</v>
      </c>
      <c r="K54" s="63">
        <f t="shared" si="1"/>
        <v>0</v>
      </c>
    </row>
    <row r="55" spans="2:11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  <c r="J55" s="18">
        <v>27260</v>
      </c>
      <c r="K55" s="63">
        <f t="shared" si="1"/>
        <v>0</v>
      </c>
    </row>
    <row r="56" spans="2:11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  <c r="J56" s="18">
        <v>30000</v>
      </c>
      <c r="K56" s="63">
        <f t="shared" si="1"/>
        <v>0</v>
      </c>
    </row>
    <row r="57" spans="2:11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  <c r="J57" s="18">
        <v>1680</v>
      </c>
      <c r="K57" s="63">
        <f t="shared" si="1"/>
        <v>0</v>
      </c>
    </row>
    <row r="58" spans="2:11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  <c r="J58" s="18">
        <v>124000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  <c r="J59" s="18">
        <v>15000</v>
      </c>
      <c r="K59" s="63">
        <f t="shared" si="1"/>
        <v>0</v>
      </c>
    </row>
    <row r="60" spans="2:11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150+400+266+21+350+175+30+175</f>
        <v>1567</v>
      </c>
      <c r="F60" s="70" t="s">
        <v>61</v>
      </c>
      <c r="G60" s="71" t="s">
        <v>125</v>
      </c>
      <c r="H60" s="71"/>
      <c r="J60" s="20">
        <v>1392</v>
      </c>
      <c r="K60" s="63">
        <f t="shared" si="1"/>
        <v>175</v>
      </c>
    </row>
    <row r="61" spans="2:11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  <c r="J61" s="18">
        <v>3000</v>
      </c>
      <c r="K61" s="63">
        <f t="shared" si="1"/>
        <v>0</v>
      </c>
    </row>
    <row r="62" spans="2:11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  <c r="J62" s="18">
        <v>500</v>
      </c>
      <c r="K62" s="63">
        <f t="shared" si="1"/>
        <v>0</v>
      </c>
    </row>
    <row r="63" spans="2:11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  <c r="J63" s="18">
        <v>100000</v>
      </c>
      <c r="K63" s="63">
        <f t="shared" si="1"/>
        <v>0</v>
      </c>
    </row>
    <row r="64" spans="2:11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  <c r="J64" s="1">
        <v>4900</v>
      </c>
      <c r="K64" s="63">
        <f t="shared" si="1"/>
        <v>0</v>
      </c>
    </row>
    <row r="65" spans="2:11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  <c r="J65" s="1">
        <v>9850</v>
      </c>
      <c r="K65" s="63">
        <f t="shared" si="1"/>
        <v>0</v>
      </c>
    </row>
    <row r="66" spans="2:11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  <c r="J66" s="18">
        <v>450</v>
      </c>
      <c r="K66" s="63">
        <f t="shared" si="1"/>
        <v>0</v>
      </c>
    </row>
    <row r="67" spans="2:11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  <c r="J67" s="18">
        <v>600000</v>
      </c>
      <c r="K67" s="63">
        <f t="shared" si="1"/>
        <v>0</v>
      </c>
    </row>
    <row r="68" spans="2:11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  <c r="J68" s="18">
        <v>10000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  <c r="J69" s="18">
        <v>29695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  <c r="J70" s="18">
        <v>2305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  <c r="J71" s="18">
        <v>12000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  <c r="J72" s="18">
        <v>1000</v>
      </c>
      <c r="K72" s="63">
        <f t="shared" si="1"/>
        <v>0</v>
      </c>
    </row>
    <row r="73" spans="2:11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  <c r="J73" s="18">
        <v>10000</v>
      </c>
      <c r="K73" s="63">
        <f t="shared" si="1"/>
        <v>0</v>
      </c>
    </row>
    <row r="74" spans="2:11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  <c r="J74" s="18">
        <v>190000</v>
      </c>
      <c r="K74" s="63">
        <f t="shared" ref="K74:K136" si="2">E74-J74</f>
        <v>0</v>
      </c>
    </row>
    <row r="75" spans="2:11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  <c r="J75" s="18">
        <v>15000</v>
      </c>
      <c r="K75" s="63">
        <f t="shared" si="2"/>
        <v>0</v>
      </c>
    </row>
    <row r="76" spans="2:11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>
        <v>34500</v>
      </c>
      <c r="K76" s="63">
        <f t="shared" si="2"/>
        <v>-1725</v>
      </c>
    </row>
    <row r="77" spans="2:11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  <c r="J77" s="18">
        <v>4900</v>
      </c>
      <c r="K77" s="63">
        <f t="shared" si="2"/>
        <v>0</v>
      </c>
    </row>
    <row r="78" spans="2:11" s="1" customFormat="1" ht="75" customHeight="1">
      <c r="B78" s="126" t="s">
        <v>135</v>
      </c>
      <c r="C78" s="127"/>
      <c r="D78" s="127"/>
      <c r="E78" s="16">
        <f>SUM(E79:E83)</f>
        <v>2283000</v>
      </c>
      <c r="F78" s="13"/>
      <c r="G78" s="14"/>
      <c r="H78" s="10"/>
      <c r="I78" s="61"/>
      <c r="J78" s="62">
        <v>2283000</v>
      </c>
      <c r="K78" s="63">
        <f t="shared" si="2"/>
        <v>0</v>
      </c>
    </row>
    <row r="79" spans="2:11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>
        <v>1820789</v>
      </c>
      <c r="K79" s="63">
        <f t="shared" si="2"/>
        <v>0</v>
      </c>
    </row>
    <row r="80" spans="2:11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>
        <v>100000</v>
      </c>
      <c r="K80" s="63">
        <f t="shared" si="2"/>
        <v>0</v>
      </c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>
        <v>19098</v>
      </c>
      <c r="K81" s="63">
        <f t="shared" si="2"/>
        <v>0</v>
      </c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  <c r="J82" s="18">
        <v>200613</v>
      </c>
      <c r="K82" s="63">
        <f t="shared" si="2"/>
        <v>0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>
        <v>142500</v>
      </c>
      <c r="K83" s="63">
        <f t="shared" si="2"/>
        <v>0</v>
      </c>
    </row>
    <row r="84" spans="2:14" s="1" customFormat="1" ht="31.5" customHeight="1">
      <c r="B84" s="126" t="s">
        <v>136</v>
      </c>
      <c r="C84" s="127"/>
      <c r="D84" s="127"/>
      <c r="E84" s="16">
        <f>SUM(E85:E89)</f>
        <v>21896000</v>
      </c>
      <c r="F84" s="13"/>
      <c r="G84" s="9"/>
      <c r="H84" s="10"/>
      <c r="I84" s="61"/>
      <c r="J84" s="62">
        <v>21896000</v>
      </c>
      <c r="K84" s="63">
        <f t="shared" si="2"/>
        <v>0</v>
      </c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  <c r="J85" s="18">
        <v>3301300</v>
      </c>
      <c r="K85" s="63">
        <f t="shared" si="2"/>
        <v>0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>
        <v>154700</v>
      </c>
      <c r="K86" s="63">
        <f t="shared" si="2"/>
        <v>0</v>
      </c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>
        <v>7007320</v>
      </c>
      <c r="K87" s="63">
        <f t="shared" si="2"/>
        <v>0</v>
      </c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>
        <v>22680</v>
      </c>
      <c r="K88" s="63">
        <f t="shared" si="2"/>
        <v>0</v>
      </c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>
        <v>11410000</v>
      </c>
      <c r="K89" s="63">
        <f t="shared" si="2"/>
        <v>0</v>
      </c>
      <c r="M89" s="21"/>
    </row>
    <row r="90" spans="2:14" s="1" customFormat="1" ht="60" customHeight="1">
      <c r="B90" s="126" t="s">
        <v>137</v>
      </c>
      <c r="C90" s="127"/>
      <c r="D90" s="127"/>
      <c r="E90" s="16">
        <f>SUM(E91:E95)</f>
        <v>1700000</v>
      </c>
      <c r="F90" s="13"/>
      <c r="G90" s="14"/>
      <c r="H90" s="10"/>
      <c r="I90" s="61"/>
      <c r="J90" s="105">
        <v>1700000</v>
      </c>
      <c r="K90" s="63">
        <f t="shared" si="2"/>
        <v>0</v>
      </c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  <c r="J91" s="1">
        <v>42272.9</v>
      </c>
      <c r="K91" s="63">
        <f t="shared" si="2"/>
        <v>0</v>
      </c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>
        <v>60607.14</v>
      </c>
      <c r="K92" s="63">
        <f t="shared" si="2"/>
        <v>0</v>
      </c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  <c r="J93" s="1">
        <v>798000</v>
      </c>
      <c r="K93" s="63">
        <f t="shared" si="2"/>
        <v>0</v>
      </c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>
        <v>69239.960000000006</v>
      </c>
      <c r="K94" s="63">
        <f t="shared" si="2"/>
        <v>0</v>
      </c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  <c r="J95" s="1">
        <v>729880</v>
      </c>
      <c r="K95" s="63">
        <f t="shared" si="2"/>
        <v>0</v>
      </c>
    </row>
    <row r="96" spans="2:14" s="1" customFormat="1" ht="65.25" customHeight="1">
      <c r="B96" s="126" t="s">
        <v>138</v>
      </c>
      <c r="C96" s="127"/>
      <c r="D96" s="127"/>
      <c r="E96" s="16">
        <f>SUM(E97:E99)</f>
        <v>1672000</v>
      </c>
      <c r="F96" s="13"/>
      <c r="G96" s="14"/>
      <c r="H96" s="10"/>
      <c r="I96" s="61"/>
      <c r="J96" s="62">
        <v>1672000</v>
      </c>
      <c r="K96" s="63">
        <f t="shared" si="2"/>
        <v>0</v>
      </c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  <c r="J97" s="1">
        <v>200000</v>
      </c>
      <c r="K97" s="63">
        <f t="shared" si="2"/>
        <v>0</v>
      </c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  <c r="J98" s="1">
        <v>127500.5</v>
      </c>
      <c r="K98" s="63">
        <f t="shared" si="2"/>
        <v>0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J99" s="18">
        <v>1344499.5</v>
      </c>
      <c r="K99" s="63">
        <f t="shared" si="2"/>
        <v>0</v>
      </c>
    </row>
    <row r="100" spans="2:11" s="1" customFormat="1" ht="61.5" customHeight="1">
      <c r="B100" s="126" t="s">
        <v>139</v>
      </c>
      <c r="C100" s="127"/>
      <c r="D100" s="127"/>
      <c r="E100" s="16">
        <f>SUM(E101:E102)</f>
        <v>184166.6</v>
      </c>
      <c r="F100" s="13"/>
      <c r="G100" s="14"/>
      <c r="H100" s="10"/>
      <c r="I100" s="61"/>
      <c r="J100" s="62">
        <v>184166.6</v>
      </c>
      <c r="K100" s="63">
        <f t="shared" si="2"/>
        <v>0</v>
      </c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  <c r="J101" s="18">
        <v>14166.6</v>
      </c>
      <c r="K101" s="63">
        <f t="shared" si="2"/>
        <v>0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  <c r="J102" s="1">
        <v>170000</v>
      </c>
      <c r="K102" s="63">
        <f t="shared" si="2"/>
        <v>0</v>
      </c>
    </row>
    <row r="103" spans="2:11" s="1" customFormat="1" ht="65.25" customHeight="1">
      <c r="B103" s="137" t="s">
        <v>140</v>
      </c>
      <c r="C103" s="138"/>
      <c r="D103" s="138"/>
      <c r="E103" s="16">
        <f>SUM(E104:E110)</f>
        <v>1078190</v>
      </c>
      <c r="F103" s="13"/>
      <c r="G103" s="14"/>
      <c r="H103" s="60"/>
      <c r="I103" s="61"/>
      <c r="J103" s="62">
        <v>1078190</v>
      </c>
      <c r="K103" s="63">
        <f t="shared" si="2"/>
        <v>0</v>
      </c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  <c r="J104" s="1">
        <v>24200</v>
      </c>
      <c r="K104" s="63">
        <f t="shared" si="2"/>
        <v>0</v>
      </c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  <c r="J105" s="1">
        <v>152021</v>
      </c>
      <c r="K105" s="63">
        <f t="shared" si="2"/>
        <v>0</v>
      </c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  <c r="J106" s="18">
        <v>33830</v>
      </c>
      <c r="K106" s="63">
        <f t="shared" si="2"/>
        <v>0</v>
      </c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  <c r="J107" s="18">
        <v>2980</v>
      </c>
      <c r="K107" s="63">
        <f t="shared" si="2"/>
        <v>0</v>
      </c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  <c r="J108" s="18">
        <v>15000</v>
      </c>
      <c r="K108" s="63">
        <f t="shared" si="2"/>
        <v>0</v>
      </c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>
        <v>48313</v>
      </c>
      <c r="K109" s="63">
        <f t="shared" si="2"/>
        <v>0</v>
      </c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  <c r="J110" s="18">
        <v>801846</v>
      </c>
      <c r="K110" s="63">
        <f t="shared" si="2"/>
        <v>0</v>
      </c>
    </row>
    <row r="111" spans="2:11" s="1" customFormat="1" ht="80.25" customHeight="1">
      <c r="B111" s="126" t="s">
        <v>141</v>
      </c>
      <c r="C111" s="127"/>
      <c r="D111" s="127"/>
      <c r="E111" s="16">
        <f>SUM(E112:E112)</f>
        <v>1250000</v>
      </c>
      <c r="F111" s="13"/>
      <c r="G111" s="14"/>
      <c r="H111" s="10"/>
      <c r="I111" s="61"/>
      <c r="J111" s="62">
        <v>1250000</v>
      </c>
      <c r="K111" s="63">
        <f t="shared" si="2"/>
        <v>0</v>
      </c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  <c r="J112" s="1">
        <v>1250000</v>
      </c>
      <c r="K112" s="63">
        <f t="shared" si="2"/>
        <v>0</v>
      </c>
    </row>
    <row r="113" spans="2:11" s="1" customFormat="1" ht="57.75" customHeight="1">
      <c r="B113" s="135" t="s">
        <v>142</v>
      </c>
      <c r="C113" s="136"/>
      <c r="D113" s="136"/>
      <c r="E113" s="57">
        <f>SUM(E114:E117)</f>
        <v>3880000</v>
      </c>
      <c r="F113" s="58"/>
      <c r="G113" s="58"/>
      <c r="H113" s="59"/>
      <c r="I113" s="61"/>
      <c r="J113" s="62">
        <v>3880000</v>
      </c>
      <c r="K113" s="63">
        <f t="shared" si="2"/>
        <v>0</v>
      </c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>
        <v>196876.2</v>
      </c>
      <c r="K114" s="63">
        <f t="shared" si="2"/>
        <v>0</v>
      </c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  <c r="J115" s="18">
        <v>2699869.19</v>
      </c>
      <c r="K115" s="63">
        <f t="shared" si="2"/>
        <v>0</v>
      </c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  <c r="J116" s="18">
        <v>73605.850000000006</v>
      </c>
      <c r="K116" s="63">
        <f t="shared" si="2"/>
        <v>0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  <c r="J117" s="1">
        <v>909648.76</v>
      </c>
      <c r="K117" s="63">
        <f t="shared" si="2"/>
        <v>0</v>
      </c>
    </row>
    <row r="118" spans="2:11" ht="122.25" customHeight="1">
      <c r="B118" s="126" t="s">
        <v>143</v>
      </c>
      <c r="C118" s="127"/>
      <c r="D118" s="127"/>
      <c r="E118" s="16">
        <f>SUM(E119)</f>
        <v>2190000</v>
      </c>
      <c r="F118" s="13"/>
      <c r="G118" s="14"/>
      <c r="H118" s="10"/>
      <c r="I118" s="61"/>
      <c r="J118" s="63">
        <v>2190000</v>
      </c>
      <c r="K118" s="63">
        <f t="shared" si="2"/>
        <v>0</v>
      </c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  <c r="J119" s="1">
        <v>2190000</v>
      </c>
      <c r="K119" s="63">
        <f t="shared" si="2"/>
        <v>0</v>
      </c>
    </row>
    <row r="120" spans="2:11" s="1" customFormat="1" ht="57" customHeight="1">
      <c r="B120" s="137" t="s">
        <v>144</v>
      </c>
      <c r="C120" s="138"/>
      <c r="D120" s="138"/>
      <c r="E120" s="16">
        <f>SUM(E121:E125)</f>
        <v>255000</v>
      </c>
      <c r="F120" s="13"/>
      <c r="G120" s="60"/>
      <c r="H120" s="60"/>
      <c r="I120" s="61"/>
      <c r="J120" s="62">
        <v>255000</v>
      </c>
      <c r="K120" s="63">
        <f t="shared" si="2"/>
        <v>0</v>
      </c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  <c r="J121" s="18">
        <v>0</v>
      </c>
      <c r="K121" s="63">
        <f t="shared" si="2"/>
        <v>0</v>
      </c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  <c r="J122" s="18">
        <v>165000</v>
      </c>
      <c r="K122" s="63">
        <f t="shared" si="2"/>
        <v>0</v>
      </c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  <c r="J123" s="18">
        <v>2505</v>
      </c>
      <c r="K123" s="63">
        <f t="shared" si="2"/>
        <v>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>
        <v>14975</v>
      </c>
      <c r="K124" s="63">
        <f t="shared" si="2"/>
        <v>0</v>
      </c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>
        <v>72520</v>
      </c>
      <c r="K125" s="63">
        <f t="shared" si="2"/>
        <v>0</v>
      </c>
    </row>
    <row r="126" spans="2:11" ht="59.25" customHeight="1">
      <c r="B126" s="126" t="s">
        <v>145</v>
      </c>
      <c r="C126" s="127"/>
      <c r="D126" s="127"/>
      <c r="E126" s="16">
        <f>SUM(E127:E131)</f>
        <v>2100000</v>
      </c>
      <c r="F126" s="13"/>
      <c r="G126" s="14"/>
      <c r="H126" s="10"/>
      <c r="I126" s="61"/>
      <c r="J126" s="63">
        <v>2100000</v>
      </c>
      <c r="K126" s="63">
        <f t="shared" si="2"/>
        <v>0</v>
      </c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</f>
        <v>1789024</v>
      </c>
      <c r="F127" s="70" t="s">
        <v>64</v>
      </c>
      <c r="G127" s="71" t="s">
        <v>125</v>
      </c>
      <c r="H127" s="112"/>
      <c r="J127" s="18">
        <v>1814024</v>
      </c>
      <c r="K127" s="63">
        <f t="shared" si="2"/>
        <v>-25000</v>
      </c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  <c r="J128" s="18">
        <v>5976</v>
      </c>
      <c r="K128" s="63">
        <f t="shared" si="2"/>
        <v>0</v>
      </c>
    </row>
    <row r="129" spans="2:11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  <c r="J129" s="18">
        <v>170000</v>
      </c>
      <c r="K129" s="63">
        <f t="shared" si="2"/>
        <v>0</v>
      </c>
    </row>
    <row r="130" spans="2:11" s="18" customFormat="1" ht="42.75" customHeight="1">
      <c r="B130" s="67" t="s">
        <v>132</v>
      </c>
      <c r="C130" s="68" t="s">
        <v>195</v>
      </c>
      <c r="D130" s="68" t="s">
        <v>81</v>
      </c>
      <c r="E130" s="69">
        <v>25000</v>
      </c>
      <c r="F130" s="70" t="s">
        <v>64</v>
      </c>
      <c r="G130" s="71" t="s">
        <v>196</v>
      </c>
      <c r="H130" s="92"/>
      <c r="K130" s="63">
        <f t="shared" si="2"/>
        <v>25000</v>
      </c>
    </row>
    <row r="131" spans="2:11" s="18" customFormat="1" ht="80.25" customHeight="1">
      <c r="B131" s="65" t="s">
        <v>132</v>
      </c>
      <c r="C131" s="78" t="s">
        <v>154</v>
      </c>
      <c r="D131" s="78" t="s">
        <v>155</v>
      </c>
      <c r="E131" s="56">
        <f>115976-5976</f>
        <v>110000</v>
      </c>
      <c r="F131" s="79" t="s">
        <v>61</v>
      </c>
      <c r="G131" s="80" t="s">
        <v>152</v>
      </c>
      <c r="H131" s="111" t="s">
        <v>98</v>
      </c>
      <c r="J131" s="18">
        <v>110000</v>
      </c>
      <c r="K131" s="63">
        <f t="shared" si="2"/>
        <v>0</v>
      </c>
    </row>
    <row r="132" spans="2:11" ht="70.5" customHeight="1">
      <c r="B132" s="126" t="s">
        <v>146</v>
      </c>
      <c r="C132" s="127"/>
      <c r="D132" s="127"/>
      <c r="E132" s="16">
        <f>SUM(E133:E136)</f>
        <v>631800</v>
      </c>
      <c r="F132" s="13"/>
      <c r="G132" s="14"/>
      <c r="H132" s="10"/>
      <c r="I132" s="61"/>
      <c r="J132" s="18">
        <v>631800</v>
      </c>
      <c r="K132" s="63">
        <f t="shared" si="2"/>
        <v>0</v>
      </c>
    </row>
    <row r="133" spans="2:11" s="18" customFormat="1" ht="33.75">
      <c r="B133" s="65" t="s">
        <v>132</v>
      </c>
      <c r="C133" s="99" t="s">
        <v>32</v>
      </c>
      <c r="D133" s="99" t="s">
        <v>29</v>
      </c>
      <c r="E133" s="56">
        <f>264000-4020+90500-480</f>
        <v>350000</v>
      </c>
      <c r="F133" s="100" t="s">
        <v>64</v>
      </c>
      <c r="G133" s="80" t="s">
        <v>125</v>
      </c>
      <c r="H133" s="101"/>
      <c r="J133" s="63">
        <v>350000</v>
      </c>
      <c r="K133" s="63">
        <f t="shared" si="2"/>
        <v>0</v>
      </c>
    </row>
    <row r="134" spans="2:11" s="18" customFormat="1" ht="33.75">
      <c r="B134" s="65" t="s">
        <v>132</v>
      </c>
      <c r="C134" s="99" t="s">
        <v>7</v>
      </c>
      <c r="D134" s="99" t="s">
        <v>28</v>
      </c>
      <c r="E134" s="56">
        <v>125450</v>
      </c>
      <c r="F134" s="100" t="s">
        <v>64</v>
      </c>
      <c r="G134" s="80" t="s">
        <v>125</v>
      </c>
      <c r="H134" s="117"/>
      <c r="J134" s="18">
        <v>125450</v>
      </c>
      <c r="K134" s="63">
        <f t="shared" si="2"/>
        <v>0</v>
      </c>
    </row>
    <row r="135" spans="2:11" s="18" customFormat="1" ht="25.5">
      <c r="B135" s="65" t="s">
        <v>132</v>
      </c>
      <c r="C135" s="99" t="s">
        <v>7</v>
      </c>
      <c r="D135" s="99" t="s">
        <v>28</v>
      </c>
      <c r="E135" s="56">
        <f>62000+55300-11770</f>
        <v>105530</v>
      </c>
      <c r="F135" s="79" t="s">
        <v>60</v>
      </c>
      <c r="G135" s="80" t="s">
        <v>178</v>
      </c>
      <c r="H135" s="117"/>
      <c r="J135" s="18">
        <v>105530</v>
      </c>
      <c r="K135" s="63">
        <f t="shared" si="2"/>
        <v>0</v>
      </c>
    </row>
    <row r="136" spans="2:11" s="1" customFormat="1" ht="33.75">
      <c r="B136" s="104" t="s">
        <v>132</v>
      </c>
      <c r="C136" s="23" t="s">
        <v>14</v>
      </c>
      <c r="D136" s="23" t="s">
        <v>40</v>
      </c>
      <c r="E136" s="24">
        <f>4020+46800</f>
        <v>50820</v>
      </c>
      <c r="F136" s="25" t="s">
        <v>60</v>
      </c>
      <c r="G136" s="26" t="s">
        <v>125</v>
      </c>
      <c r="H136" s="23"/>
      <c r="J136" s="18">
        <v>50820</v>
      </c>
      <c r="K136" s="63">
        <f t="shared" si="2"/>
        <v>0</v>
      </c>
    </row>
    <row r="137" spans="2:11">
      <c r="J137" s="1"/>
    </row>
    <row r="147" spans="7:7">
      <c r="G147" s="63"/>
    </row>
  </sheetData>
  <autoFilter ref="A8:H136"/>
  <mergeCells count="20">
    <mergeCell ref="B126:D126"/>
    <mergeCell ref="B132:D132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6" t="s">
        <v>136</v>
      </c>
      <c r="C58" s="127"/>
      <c r="D58" s="127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6" t="s">
        <v>137</v>
      </c>
      <c r="C63" s="127"/>
      <c r="D63" s="127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6" t="s">
        <v>138</v>
      </c>
      <c r="C69" s="127"/>
      <c r="D69" s="127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6" t="s">
        <v>139</v>
      </c>
      <c r="C73" s="127"/>
      <c r="D73" s="127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7" t="s">
        <v>140</v>
      </c>
      <c r="C76" s="138"/>
      <c r="D76" s="138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6" t="s">
        <v>141</v>
      </c>
      <c r="C82" s="127"/>
      <c r="D82" s="127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5" t="s">
        <v>142</v>
      </c>
      <c r="C84" s="136"/>
      <c r="D84" s="136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6" t="s">
        <v>143</v>
      </c>
      <c r="C89" s="127"/>
      <c r="D89" s="127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7" t="s">
        <v>144</v>
      </c>
      <c r="C91" s="138"/>
      <c r="D91" s="138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6" t="s">
        <v>145</v>
      </c>
      <c r="C96" s="127"/>
      <c r="D96" s="127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6" t="s">
        <v>146</v>
      </c>
      <c r="C98" s="127"/>
      <c r="D98" s="127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6" t="s">
        <v>136</v>
      </c>
      <c r="C60" s="127"/>
      <c r="D60" s="127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6" t="s">
        <v>137</v>
      </c>
      <c r="C65" s="127"/>
      <c r="D65" s="127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6" t="s">
        <v>138</v>
      </c>
      <c r="C71" s="127"/>
      <c r="D71" s="127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6" t="s">
        <v>139</v>
      </c>
      <c r="C75" s="127"/>
      <c r="D75" s="127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7" t="s">
        <v>140</v>
      </c>
      <c r="C78" s="138"/>
      <c r="D78" s="138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6" t="s">
        <v>141</v>
      </c>
      <c r="C84" s="127"/>
      <c r="D84" s="127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5" t="s">
        <v>142</v>
      </c>
      <c r="C86" s="136"/>
      <c r="D86" s="136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6" t="s">
        <v>143</v>
      </c>
      <c r="C91" s="127"/>
      <c r="D91" s="127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7" t="s">
        <v>144</v>
      </c>
      <c r="C93" s="138"/>
      <c r="D93" s="138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6" t="s">
        <v>145</v>
      </c>
      <c r="C99" s="127"/>
      <c r="D99" s="127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6" t="s">
        <v>146</v>
      </c>
      <c r="C102" s="127"/>
      <c r="D102" s="127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6" t="s">
        <v>136</v>
      </c>
      <c r="C60" s="127"/>
      <c r="D60" s="127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6" t="s">
        <v>137</v>
      </c>
      <c r="C65" s="127"/>
      <c r="D65" s="127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6" t="s">
        <v>138</v>
      </c>
      <c r="C71" s="127"/>
      <c r="D71" s="127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6" t="s">
        <v>139</v>
      </c>
      <c r="C75" s="127"/>
      <c r="D75" s="127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7" t="s">
        <v>140</v>
      </c>
      <c r="C78" s="138"/>
      <c r="D78" s="138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6" t="s">
        <v>141</v>
      </c>
      <c r="C84" s="127"/>
      <c r="D84" s="127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5" t="s">
        <v>142</v>
      </c>
      <c r="C86" s="136"/>
      <c r="D86" s="136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6" t="s">
        <v>143</v>
      </c>
      <c r="C91" s="127"/>
      <c r="D91" s="127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7" t="s">
        <v>144</v>
      </c>
      <c r="C93" s="138"/>
      <c r="D93" s="138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6" t="s">
        <v>145</v>
      </c>
      <c r="C99" s="127"/>
      <c r="D99" s="127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6" t="s">
        <v>146</v>
      </c>
      <c r="C102" s="127"/>
      <c r="D102" s="127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6" t="s">
        <v>136</v>
      </c>
      <c r="C60" s="127"/>
      <c r="D60" s="127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6" t="s">
        <v>137</v>
      </c>
      <c r="C66" s="127"/>
      <c r="D66" s="127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6" t="s">
        <v>138</v>
      </c>
      <c r="C72" s="127"/>
      <c r="D72" s="127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6" t="s">
        <v>139</v>
      </c>
      <c r="C76" s="127"/>
      <c r="D76" s="127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7" t="s">
        <v>140</v>
      </c>
      <c r="C79" s="138"/>
      <c r="D79" s="138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6" t="s">
        <v>141</v>
      </c>
      <c r="C85" s="127"/>
      <c r="D85" s="127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5" t="s">
        <v>142</v>
      </c>
      <c r="C87" s="136"/>
      <c r="D87" s="136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6" t="s">
        <v>143</v>
      </c>
      <c r="C92" s="127"/>
      <c r="D92" s="127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7" t="s">
        <v>144</v>
      </c>
      <c r="C94" s="138"/>
      <c r="D94" s="138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6" t="s">
        <v>145</v>
      </c>
      <c r="C100" s="127"/>
      <c r="D100" s="127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6" t="s">
        <v>146</v>
      </c>
      <c r="C104" s="127"/>
      <c r="D104" s="127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6" t="s">
        <v>135</v>
      </c>
      <c r="C56" s="127"/>
      <c r="D56" s="127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6" t="s">
        <v>136</v>
      </c>
      <c r="C61" s="127"/>
      <c r="D61" s="127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6" t="s">
        <v>137</v>
      </c>
      <c r="C67" s="127"/>
      <c r="D67" s="127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6" t="s">
        <v>138</v>
      </c>
      <c r="C73" s="127"/>
      <c r="D73" s="127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6" t="s">
        <v>139</v>
      </c>
      <c r="C77" s="127"/>
      <c r="D77" s="127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7" t="s">
        <v>140</v>
      </c>
      <c r="C80" s="138"/>
      <c r="D80" s="138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6" t="s">
        <v>141</v>
      </c>
      <c r="C86" s="127"/>
      <c r="D86" s="127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5" t="s">
        <v>142</v>
      </c>
      <c r="C88" s="136"/>
      <c r="D88" s="136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6" t="s">
        <v>143</v>
      </c>
      <c r="C93" s="127"/>
      <c r="D93" s="127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7" t="s">
        <v>144</v>
      </c>
      <c r="C95" s="138"/>
      <c r="D95" s="138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6" t="s">
        <v>145</v>
      </c>
      <c r="C101" s="127"/>
      <c r="D101" s="127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6" t="s">
        <v>146</v>
      </c>
      <c r="C105" s="127"/>
      <c r="D105" s="127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8" t="s">
        <v>41</v>
      </c>
      <c r="C2" s="128"/>
      <c r="D2" s="128"/>
      <c r="E2" s="128"/>
      <c r="F2" s="128"/>
      <c r="G2" s="128"/>
      <c r="H2" s="128"/>
    </row>
    <row r="3" spans="2:8" ht="18.75">
      <c r="B3" s="129" t="s">
        <v>4</v>
      </c>
      <c r="C3" s="129"/>
      <c r="D3" s="129"/>
      <c r="E3" s="129"/>
      <c r="F3" s="129"/>
      <c r="G3" s="129"/>
      <c r="H3" s="129"/>
    </row>
    <row r="4" spans="2:8">
      <c r="B4" s="130" t="s">
        <v>54</v>
      </c>
      <c r="C4" s="130"/>
      <c r="D4" s="130"/>
      <c r="E4" s="130"/>
      <c r="F4" s="130" t="s">
        <v>21</v>
      </c>
      <c r="G4" s="130"/>
      <c r="H4" s="130"/>
    </row>
    <row r="5" spans="2:8">
      <c r="B5" s="130" t="s">
        <v>20</v>
      </c>
      <c r="C5" s="130"/>
      <c r="D5" s="130"/>
      <c r="E5" s="130"/>
      <c r="F5" s="130" t="s">
        <v>10</v>
      </c>
      <c r="G5" s="130"/>
      <c r="H5" s="130"/>
    </row>
    <row r="6" spans="2:8" ht="24.75" customHeight="1">
      <c r="B6" s="131" t="s">
        <v>22</v>
      </c>
      <c r="C6" s="132"/>
      <c r="D6" s="132"/>
      <c r="E6" s="132"/>
      <c r="F6" s="132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3" t="s">
        <v>131</v>
      </c>
      <c r="C9" s="134"/>
      <c r="D9" s="134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6" t="s">
        <v>135</v>
      </c>
      <c r="C57" s="127"/>
      <c r="D57" s="127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6" t="s">
        <v>136</v>
      </c>
      <c r="C62" s="127"/>
      <c r="D62" s="127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6" t="s">
        <v>137</v>
      </c>
      <c r="C68" s="127"/>
      <c r="D68" s="127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6" t="s">
        <v>138</v>
      </c>
      <c r="C74" s="127"/>
      <c r="D74" s="127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6" t="s">
        <v>139</v>
      </c>
      <c r="C78" s="127"/>
      <c r="D78" s="127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7" t="s">
        <v>140</v>
      </c>
      <c r="C81" s="138"/>
      <c r="D81" s="138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6" t="s">
        <v>141</v>
      </c>
      <c r="C87" s="127"/>
      <c r="D87" s="127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5" t="s">
        <v>142</v>
      </c>
      <c r="C89" s="136"/>
      <c r="D89" s="136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6" t="s">
        <v>143</v>
      </c>
      <c r="C94" s="127"/>
      <c r="D94" s="127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7" t="s">
        <v>144</v>
      </c>
      <c r="C96" s="138"/>
      <c r="D96" s="138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6" t="s">
        <v>145</v>
      </c>
      <c r="C102" s="127"/>
      <c r="D102" s="127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6" t="s">
        <v>146</v>
      </c>
      <c r="C106" s="127"/>
      <c r="D106" s="127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17.06.2019... (2)</vt:lpstr>
      <vt:lpstr>01.07.2019...</vt:lpstr>
      <vt:lpstr>05.07.2019...</vt:lpstr>
      <vt:lpstr>16.07.2019..</vt:lpstr>
      <vt:lpstr>'01.07.2019...'!Print_Area</vt:lpstr>
      <vt:lpstr>'03.04.2019...'!Print_Area</vt:lpstr>
      <vt:lpstr>'04.02.2019..'!Print_Area</vt:lpstr>
      <vt:lpstr>'04.04.2019...'!Print_Area</vt:lpstr>
      <vt:lpstr>'05.07.2019...'!Print_Area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'16.07.2019..'!Print_Area</vt:lpstr>
      <vt:lpstr>'17.04.2019 '!Print_Area</vt:lpstr>
      <vt:lpstr>'17.06.2019...'!Print_Area</vt:lpstr>
      <vt:lpstr>'17.06.2019... (2)'!Print_Area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2019-07-18T08:55:24Z</cp:lastPrinted>
  <dcterms:created xsi:type="dcterms:W3CDTF">2011-04-12T10:50:13Z</dcterms:created>
  <dcterms:modified xsi:type="dcterms:W3CDTF">2019-08-05T10:20:41Z</dcterms:modified>
</cp:coreProperties>
</file>