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8800" windowHeight="12435" activeTab="6"/>
  </bookViews>
  <sheets>
    <sheet name="13.11.2018.." sheetId="108" r:id="rId1"/>
    <sheet name="14.01.2019" sheetId="109" r:id="rId2"/>
    <sheet name="14.01.2019 (2)" sheetId="110" r:id="rId3"/>
    <sheet name="25.02.2019.." sheetId="111" r:id="rId4"/>
    <sheet name="4.03.2019..." sheetId="112" r:id="rId5"/>
    <sheet name="03.04.2019..." sheetId="113" r:id="rId6"/>
    <sheet name="05.04.2019..." sheetId="114" r:id="rId7"/>
  </sheets>
  <definedNames>
    <definedName name="_xlnm._FilterDatabase" localSheetId="5" hidden="1">'03.04.2019...'!$A$6:$I$47</definedName>
    <definedName name="_xlnm._FilterDatabase" localSheetId="6" hidden="1">'05.04.2019...'!$A$6:$I$47</definedName>
    <definedName name="_xlnm._FilterDatabase" localSheetId="0" hidden="1">'13.11.2018..'!$A$6:$I$46</definedName>
    <definedName name="_xlnm._FilterDatabase" localSheetId="1" hidden="1">'14.01.2019'!$A$6:$I$46</definedName>
    <definedName name="_xlnm._FilterDatabase" localSheetId="2" hidden="1">'14.01.2019 (2)'!$A$6:$I$46</definedName>
    <definedName name="_xlnm._FilterDatabase" localSheetId="3" hidden="1">'25.02.2019..'!$A$6:$I$46</definedName>
    <definedName name="_xlnm._FilterDatabase" localSheetId="4" hidden="1">'4.03.2019...'!$A$6:$I$47</definedName>
    <definedName name="_xlnm.Print_Area" localSheetId="6">'05.04.2019...'!$A$1:$G$47</definedName>
  </definedNames>
  <calcPr calcId="144525"/>
</workbook>
</file>

<file path=xl/calcChain.xml><?xml version="1.0" encoding="utf-8"?>
<calcChain xmlns="http://schemas.openxmlformats.org/spreadsheetml/2006/main">
  <c r="J8" i="114" l="1"/>
  <c r="J9" i="114"/>
  <c r="J10" i="114"/>
  <c r="J11" i="114"/>
  <c r="J12" i="114"/>
  <c r="J13" i="114"/>
  <c r="J14" i="114"/>
  <c r="J15" i="114"/>
  <c r="J16" i="114"/>
  <c r="J17" i="114"/>
  <c r="J18" i="114"/>
  <c r="J19" i="114"/>
  <c r="J20" i="114"/>
  <c r="J21" i="114"/>
  <c r="J22" i="114"/>
  <c r="J23" i="114"/>
  <c r="J24" i="114"/>
  <c r="J25" i="114"/>
  <c r="J26" i="114"/>
  <c r="J27" i="114"/>
  <c r="J28" i="114"/>
  <c r="J29" i="114"/>
  <c r="J30" i="114"/>
  <c r="J31" i="114"/>
  <c r="J32" i="114"/>
  <c r="J33" i="114"/>
  <c r="J34" i="114"/>
  <c r="J35" i="114"/>
  <c r="J36" i="114"/>
  <c r="J37" i="114"/>
  <c r="J38" i="114"/>
  <c r="J39" i="114"/>
  <c r="J40" i="114"/>
  <c r="J41" i="114"/>
  <c r="J42" i="114"/>
  <c r="J43" i="114"/>
  <c r="J44" i="114"/>
  <c r="J45" i="114"/>
  <c r="J46" i="114"/>
  <c r="J47" i="114"/>
  <c r="D37" i="114" l="1"/>
  <c r="D43" i="114" l="1"/>
  <c r="D41" i="114"/>
  <c r="D40" i="114"/>
  <c r="D38" i="114"/>
  <c r="D35" i="114"/>
  <c r="D34" i="114"/>
  <c r="D32" i="114"/>
  <c r="D28" i="114"/>
  <c r="D25" i="114"/>
  <c r="D20" i="114"/>
  <c r="D19" i="114"/>
  <c r="D18" i="114"/>
  <c r="D14" i="114"/>
  <c r="D7" i="114" s="1"/>
  <c r="D8" i="114"/>
  <c r="B6" i="114"/>
  <c r="C6" i="114" s="1"/>
  <c r="D6" i="114" s="1"/>
  <c r="E6" i="114" s="1"/>
  <c r="F6" i="114" s="1"/>
  <c r="G6" i="114" s="1"/>
  <c r="F4" i="114" l="1"/>
  <c r="J7" i="114"/>
  <c r="D18" i="113"/>
  <c r="D43" i="113"/>
  <c r="D41" i="113"/>
  <c r="D40" i="113"/>
  <c r="D38" i="113"/>
  <c r="D35" i="113"/>
  <c r="D34" i="113"/>
  <c r="D32" i="113"/>
  <c r="D28" i="113"/>
  <c r="D25" i="113"/>
  <c r="D20" i="113"/>
  <c r="D19" i="113"/>
  <c r="D14" i="113"/>
  <c r="D8" i="113"/>
  <c r="B6" i="113"/>
  <c r="C6" i="113" s="1"/>
  <c r="D6" i="113" s="1"/>
  <c r="E6" i="113" s="1"/>
  <c r="F6" i="113" s="1"/>
  <c r="G6" i="113" s="1"/>
  <c r="D7" i="113" l="1"/>
  <c r="F4" i="113" s="1"/>
  <c r="D38" i="112"/>
  <c r="D43" i="112"/>
  <c r="D41" i="112"/>
  <c r="D40" i="112"/>
  <c r="D35" i="112"/>
  <c r="D34" i="112"/>
  <c r="D32" i="112"/>
  <c r="D28" i="112"/>
  <c r="D25" i="112"/>
  <c r="D20" i="112"/>
  <c r="D19" i="112"/>
  <c r="D14" i="112"/>
  <c r="D8" i="112"/>
  <c r="C6" i="112"/>
  <c r="D6" i="112"/>
  <c r="E6" i="112"/>
  <c r="F6" i="112"/>
  <c r="G6" i="112"/>
  <c r="B6" i="112"/>
  <c r="D7" i="112"/>
  <c r="F4" i="112" s="1"/>
  <c r="D7" i="111"/>
  <c r="D43" i="111"/>
  <c r="D41" i="111"/>
  <c r="D40" i="111"/>
  <c r="D35" i="111"/>
  <c r="D34" i="111"/>
  <c r="D32" i="111"/>
  <c r="D28" i="111"/>
  <c r="D25" i="111"/>
  <c r="D20" i="111"/>
  <c r="D19" i="111"/>
  <c r="D14" i="111"/>
  <c r="D8" i="111"/>
  <c r="C6" i="111"/>
  <c r="D6" i="111"/>
  <c r="E6" i="111"/>
  <c r="F6" i="111"/>
  <c r="G6" i="111"/>
  <c r="B6" i="111"/>
  <c r="F4" i="111"/>
  <c r="D35" i="110"/>
  <c r="D43" i="110"/>
  <c r="D41" i="110"/>
  <c r="D40" i="110"/>
  <c r="D34" i="110"/>
  <c r="D32" i="110"/>
  <c r="D28" i="110"/>
  <c r="D25" i="110"/>
  <c r="D20" i="110"/>
  <c r="D19" i="110"/>
  <c r="D14" i="110"/>
  <c r="D8" i="110"/>
  <c r="D7" i="110"/>
  <c r="F4" i="110"/>
  <c r="D6" i="110"/>
  <c r="E6" i="110"/>
  <c r="F6" i="110"/>
  <c r="G6" i="110"/>
  <c r="C6" i="110"/>
  <c r="B6" i="110"/>
  <c r="D7" i="109"/>
  <c r="D20" i="109"/>
  <c r="D25" i="109"/>
  <c r="D43" i="109"/>
  <c r="D41" i="109"/>
  <c r="D40" i="109"/>
  <c r="D34" i="109"/>
  <c r="D32" i="109"/>
  <c r="D28" i="109"/>
  <c r="D19" i="109"/>
  <c r="D14" i="109"/>
  <c r="D8" i="109"/>
  <c r="B6" i="109"/>
  <c r="C6" i="109"/>
  <c r="D6" i="109"/>
  <c r="E6" i="109"/>
  <c r="F6" i="109"/>
  <c r="G6" i="109"/>
  <c r="F4" i="109"/>
  <c r="D8" i="108"/>
  <c r="D43" i="108"/>
  <c r="D41" i="108"/>
  <c r="D40" i="108"/>
  <c r="D34" i="108"/>
  <c r="D32" i="108"/>
  <c r="D28" i="108"/>
  <c r="D25" i="108"/>
  <c r="D19" i="108"/>
  <c r="D14" i="108"/>
  <c r="B6" i="108"/>
  <c r="C6" i="108"/>
  <c r="D6" i="108"/>
  <c r="E6" i="108"/>
  <c r="F6" i="108"/>
  <c r="G6" i="108"/>
  <c r="D7" i="108"/>
  <c r="F4" i="108"/>
</calcChain>
</file>

<file path=xl/sharedStrings.xml><?xml version="1.0" encoding="utf-8"?>
<sst xmlns="http://schemas.openxmlformats.org/spreadsheetml/2006/main" count="1451" uniqueCount="97">
  <si>
    <t>2. შემსყიდველი ორგანიზაციის საიდენტიფიკაციო კოდი 211324351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</si>
  <si>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</si>
  <si>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</si>
  <si>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</si>
  <si>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</si>
  <si>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</si>
  <si>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</si>
  <si>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</si>
  <si>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</si>
  <si>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</si>
  <si>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</si>
  <si>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კომერციული საქმიანობით მიღებული შემოსავლები</t>
  </si>
  <si>
    <t>09100000</t>
  </si>
  <si>
    <t>საწვავი</t>
  </si>
  <si>
    <t>03200000</t>
  </si>
  <si>
    <t>ბოსტნეული, ხილი და თხილეული</t>
  </si>
  <si>
    <t xml:space="preserve">15700000 </t>
  </si>
  <si>
    <t xml:space="preserve"> ცხოველების საკვები</t>
  </si>
  <si>
    <t>31400000</t>
  </si>
  <si>
    <t>33100000</t>
  </si>
  <si>
    <t>ბეჭდვა და მასთან დაკავშირებული მომსახურებები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</si>
  <si>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</si>
  <si>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</si>
  <si>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</si>
  <si>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>გშ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</si>
  <si>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</si>
  <si>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</si>
  <si>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</si>
  <si>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</si>
  <si>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ბაზრის შესწავლა და ეკონომიკური კვლევა, გამოკითხვები და სტატისტიკა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</si>
  <si>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</si>
  <si>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</si>
  <si>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</si>
  <si>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79200000</t>
  </si>
  <si>
    <t xml:space="preserve"> საბუღალტრო, აუდიტორული და ფისკალური მომსახურებები</t>
  </si>
  <si>
    <t>33700000</t>
  </si>
  <si>
    <t xml:space="preserve">პირადი ჰიგიენის პროდუქტები 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</si>
  <si>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</si>
  <si>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85100000</t>
  </si>
  <si>
    <t>ჯანდაცვის სფეროს მომსახურებები</t>
  </si>
  <si>
    <t>24400000</t>
  </si>
  <si>
    <t>სასუქები და ნიტროგენული ნაერთები</t>
  </si>
  <si>
    <t>შენობის მოწყობილობების შეკეთება და ტექნიკური მომსახურება</t>
  </si>
  <si>
    <t>14400000</t>
  </si>
  <si>
    <t>მარილისა და სუფთა ნატრიუმის ქლორიდი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</si>
  <si>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</si>
  <si>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</si>
  <si>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აკუმულატორები, დენის პირველადი წყაროები და პირველადი ელემენტები</t>
  </si>
  <si>
    <t>79800000</t>
  </si>
  <si>
    <t>სხვადასხვა კომერციული მომსახურება და მასთან დაკავშირებული მომსახურებები</t>
  </si>
  <si>
    <t>ეტ</t>
  </si>
  <si>
    <t>80500000</t>
  </si>
  <si>
    <t xml:space="preserve">სატრენინგო მომსახურებები 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</si>
  <si>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</si>
  <si>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</si>
  <si>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79900000</t>
  </si>
  <si>
    <t>სახელმწიფო შესყიდვების შესახებ საქართველოს 
კანონის 10(1) მუხლის, მე-3 პუნტქის ,,ვ" ქვეპუნქტი</t>
  </si>
  <si>
    <t xml:space="preserve">ბუნებრივი წყალი 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</si>
  <si>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</si>
  <si>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</si>
  <si>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ადმინისტრაციული მომსახურება </t>
  </si>
  <si>
    <t>41100000</t>
  </si>
  <si>
    <t>სახელმწიფო შესყიდვების წლიური გეგმის ფორმა                             დანართი #1.3.</t>
  </si>
  <si>
    <t>ოფისის მუშაობის უზრუნველყოფასთან დაკავშირებული მომსახურებები</t>
  </si>
  <si>
    <t>79500000</t>
  </si>
  <si>
    <t>30100000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</si>
  <si>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</si>
  <si>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39500000</t>
  </si>
  <si>
    <t>ქსოვილის ნივთები</t>
  </si>
  <si>
    <t>39700000</t>
  </si>
  <si>
    <t xml:space="preserve">საოჯახო ტექნიკა </t>
  </si>
  <si>
    <t>71200000</t>
  </si>
  <si>
    <t xml:space="preserve">არქიტექტურული და მასთან დაკავშირებული </t>
  </si>
  <si>
    <t>18300000</t>
  </si>
  <si>
    <t xml:space="preserve">ტანსაცმელი </t>
  </si>
  <si>
    <t>64100000</t>
  </si>
  <si>
    <t>საფოსტო და საკურიერო მომსახურებები</t>
  </si>
  <si>
    <t>35100000</t>
  </si>
  <si>
    <t>საგანგებო სიტუაციებისა და უსაფრთხოების მოწყობილობები</t>
  </si>
  <si>
    <t>ბიზნესსა და მენეჯმენტთან დაკავშირებული კონსულტაციები და მომსახურებები</t>
  </si>
  <si>
    <t>79400000</t>
  </si>
  <si>
    <t>32400000</t>
  </si>
  <si>
    <t xml:space="preserve">ქსელები </t>
  </si>
  <si>
    <t xml:space="preserve">გშ </t>
  </si>
  <si>
    <t>სატელეკომუნიკაციო მოწყობილობები და აქსესუარები</t>
  </si>
  <si>
    <t>კომპიუტერული მოწყობილობები და აქსესუარები</t>
  </si>
  <si>
    <t>90900000</t>
  </si>
  <si>
    <t>დასუფთავება და სანიტარიული მომსახურება</t>
  </si>
  <si>
    <t>უსაფრთხოებისა და თავდაცვის მასალების შეკეთება და ტექნიკური მომსახურება</t>
  </si>
  <si>
    <t> შენობის დასრულების სამუშაოები</t>
  </si>
  <si>
    <t>2018 წლის IV-2019 წლის IV კვარტალი</t>
  </si>
  <si>
    <t>27 01 03 კომერციული საქმიანობით მიღებული შემოსავლები</t>
  </si>
  <si>
    <t>2.2 საქონელი და მომსახურება</t>
  </si>
  <si>
    <t>31 არაფინანსური აქტივების ზრდა</t>
  </si>
  <si>
    <t>79700000</t>
  </si>
  <si>
    <t>გამოძიებასა და უსაფრთხოებასთან დაკავშირებული მომსახურებები</t>
  </si>
  <si>
    <t>2019 წლის I- IV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</si>
</sst>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b/>
      <sz val="9"/>
      <color theme="1"/>
      <name val="Calibri"/>
      <family val="2"/>
      <charset val="204"/>
      <scheme val="minor"/>
    </font>
    <font>
      <sz val="9"/>
      <color theme="1"/>
      <name val="Sylfaen"/>
      <family val="1"/>
      <charset val="204"/>
    </font>
    <font>
      <sz val="8"/>
      <name val="Sylfaen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0" borderId="0" xfId="0" applyFont="1"/>
    <xf numFmtId="0" fontId="8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0" fillId="4" borderId="0" xfId="0" applyNumberFormat="1" applyFill="1"/>
    <xf numFmtId="0" fontId="0" fillId="4" borderId="0" xfId="0" applyFill="1"/>
    <xf numFmtId="0" fontId="9" fillId="4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9" fontId="6" fillId="4" borderId="2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/>
    <xf numFmtId="43" fontId="6" fillId="4" borderId="1" xfId="1" applyFont="1" applyFill="1" applyBorder="1" applyAlignment="1">
      <alignment vertical="center" wrapText="1"/>
    </xf>
    <xf numFmtId="0" fontId="0" fillId="4" borderId="4" xfId="0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0" xfId="0" applyFill="1"/>
    <xf numFmtId="0" fontId="0" fillId="0" borderId="1" xfId="0" applyFill="1" applyBorder="1"/>
    <xf numFmtId="4" fontId="1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43" fontId="6" fillId="5" borderId="1" xfId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enders.procurement.gov.g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enders.procurement.gov.g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enders.procurement.gov.g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H46"/>
  <sheetViews>
    <sheetView zoomScaleNormal="100" workbookViewId="0">
      <selection activeCell="D35" sqref="D35"/>
    </sheetView>
  </sheetViews>
  <sheetFormatPr defaultRowHeight="15" x14ac:dyDescent="0.25"/>
  <cols>
    <col min="1" max="1" width="4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77" t="s">
        <v>62</v>
      </c>
      <c r="B1" s="77"/>
      <c r="C1" s="77"/>
      <c r="D1" s="77"/>
      <c r="E1" s="77"/>
      <c r="F1" s="77"/>
      <c r="G1" s="77"/>
    </row>
    <row r="2" spans="1:8" ht="15.75" x14ac:dyDescent="0.25">
      <c r="A2" s="78" t="s">
        <v>21</v>
      </c>
      <c r="B2" s="78"/>
      <c r="C2" s="78"/>
      <c r="D2" s="78"/>
      <c r="E2" s="78" t="s">
        <v>0</v>
      </c>
      <c r="F2" s="78"/>
      <c r="G2" s="78"/>
    </row>
    <row r="3" spans="1:8" ht="50.25" customHeight="1" x14ac:dyDescent="0.25">
      <c r="A3" s="79" t="s">
        <v>22</v>
      </c>
      <c r="B3" s="79"/>
      <c r="C3" s="79"/>
      <c r="D3" s="79"/>
      <c r="E3" s="79" t="s">
        <v>1</v>
      </c>
      <c r="F3" s="79"/>
      <c r="G3" s="79"/>
    </row>
    <row r="4" spans="1:8" ht="33.75" customHeight="1" x14ac:dyDescent="0.25">
      <c r="A4" s="78" t="s">
        <v>2</v>
      </c>
      <c r="B4" s="78"/>
      <c r="C4" s="78"/>
      <c r="D4" s="78"/>
      <c r="E4" s="78"/>
      <c r="F4" s="3">
        <f>D7</f>
        <v>177862</v>
      </c>
      <c r="G4" s="5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hidden="1" customHeight="1" x14ac:dyDescent="0.25">
      <c r="A7" s="75" t="s">
        <v>11</v>
      </c>
      <c r="B7" s="76"/>
      <c r="C7" s="76"/>
      <c r="D7" s="8">
        <f>SUM(D8:D48)</f>
        <v>177862</v>
      </c>
      <c r="E7" s="11"/>
      <c r="F7" s="9"/>
      <c r="G7" s="10"/>
      <c r="H7" s="5"/>
    </row>
    <row r="8" spans="1:8" s="20" customFormat="1" ht="33" hidden="1" customHeight="1" x14ac:dyDescent="0.25">
      <c r="A8" s="13"/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hidden="1" customHeight="1" x14ac:dyDescent="0.25">
      <c r="A9" s="13"/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hidden="1" customHeight="1" x14ac:dyDescent="0.25">
      <c r="A10" s="13"/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hidden="1" customHeight="1" x14ac:dyDescent="0.25">
      <c r="A11" s="13"/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hidden="1" customHeight="1" x14ac:dyDescent="0.25">
      <c r="A12" s="50"/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2.5" hidden="1" x14ac:dyDescent="0.25">
      <c r="A13" s="34"/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hidden="1" x14ac:dyDescent="0.25">
      <c r="A14" s="46"/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hidden="1" customHeight="1" x14ac:dyDescent="0.25">
      <c r="A15" s="13"/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hidden="1" customHeight="1" x14ac:dyDescent="0.25">
      <c r="A16" s="13"/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hidden="1" customHeight="1" x14ac:dyDescent="0.25">
      <c r="A17" s="22"/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hidden="1" customHeight="1" x14ac:dyDescent="0.25">
      <c r="A18" s="22"/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2.5" hidden="1" x14ac:dyDescent="0.25">
      <c r="A19" s="45"/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22.5" hidden="1" customHeight="1" x14ac:dyDescent="0.25">
      <c r="A20" s="29"/>
      <c r="B20" s="28" t="s">
        <v>53</v>
      </c>
      <c r="C20" s="28" t="s">
        <v>54</v>
      </c>
      <c r="D20" s="35">
        <v>3500</v>
      </c>
      <c r="E20" s="28" t="s">
        <v>24</v>
      </c>
      <c r="F20" s="17" t="s">
        <v>90</v>
      </c>
      <c r="G20" s="29" t="s">
        <v>23</v>
      </c>
    </row>
    <row r="21" spans="1:7" s="20" customFormat="1" ht="22.5" hidden="1" customHeight="1" x14ac:dyDescent="0.25">
      <c r="A21" s="29"/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2.5" hidden="1" customHeight="1" x14ac:dyDescent="0.25">
      <c r="A22" s="48"/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2.5" hidden="1" customHeight="1" x14ac:dyDescent="0.25">
      <c r="A23" s="48"/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41.25" hidden="1" customHeight="1" x14ac:dyDescent="0.25">
      <c r="A24" s="29"/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88.5" hidden="1" customHeight="1" x14ac:dyDescent="0.25">
      <c r="A25" s="27"/>
      <c r="B25" s="27" t="s">
        <v>58</v>
      </c>
      <c r="C25" s="28" t="s">
        <v>59</v>
      </c>
      <c r="D25" s="24">
        <f>350+2000</f>
        <v>2350</v>
      </c>
      <c r="E25" s="27" t="s">
        <v>24</v>
      </c>
      <c r="F25" s="17" t="s">
        <v>90</v>
      </c>
      <c r="G25" s="28"/>
    </row>
    <row r="26" spans="1:7" s="20" customFormat="1" ht="56.25" hidden="1" x14ac:dyDescent="0.25">
      <c r="A26" s="32"/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hidden="1" customHeight="1" x14ac:dyDescent="0.25">
      <c r="A27" s="36"/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2.5" hidden="1" x14ac:dyDescent="0.25">
      <c r="A28" s="28"/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hidden="1" customHeight="1" x14ac:dyDescent="0.25">
      <c r="A29" s="27"/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hidden="1" customHeight="1" x14ac:dyDescent="0.25">
      <c r="A30" s="27"/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hidden="1" customHeight="1" x14ac:dyDescent="0.25">
      <c r="A31" s="43"/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hidden="1" x14ac:dyDescent="0.25">
      <c r="A32" s="29"/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hidden="1" x14ac:dyDescent="0.25">
      <c r="A33" s="29"/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2.5" hidden="1" x14ac:dyDescent="0.25">
      <c r="A34" s="30"/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2.5" x14ac:dyDescent="0.25">
      <c r="A35" s="37"/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hidden="1" customHeight="1" x14ac:dyDescent="0.25">
      <c r="A36" s="32"/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hidden="1" customHeight="1" x14ac:dyDescent="0.25">
      <c r="A37" s="36"/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hidden="1" customHeight="1" x14ac:dyDescent="0.25">
      <c r="A38" s="29"/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2.5" hidden="1" x14ac:dyDescent="0.25">
      <c r="A39" s="29"/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hidden="1" x14ac:dyDescent="0.25">
      <c r="A40" s="29"/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2.5" hidden="1" x14ac:dyDescent="0.25">
      <c r="A41" s="48"/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2.5" hidden="1" x14ac:dyDescent="0.25">
      <c r="A42" s="48"/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2.5" hidden="1" x14ac:dyDescent="0.25">
      <c r="A43" s="29"/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2.5" hidden="1" x14ac:dyDescent="0.25">
      <c r="A44" s="29"/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2.5" hidden="1" x14ac:dyDescent="0.25">
      <c r="A45" s="29"/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2.5" hidden="1" x14ac:dyDescent="0.25">
      <c r="A46" s="29"/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>
    <filterColumn colId="1">
      <filters>
        <filter val="79500000"/>
      </filters>
    </filterColumn>
  </autoFilter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6"/>
  <sheetViews>
    <sheetView zoomScaleNormal="100" workbookViewId="0">
      <selection activeCell="D53" sqref="D5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77" t="s">
        <v>62</v>
      </c>
      <c r="B1" s="77"/>
      <c r="C1" s="77"/>
      <c r="D1" s="77"/>
      <c r="E1" s="77"/>
      <c r="F1" s="77"/>
      <c r="G1" s="77"/>
    </row>
    <row r="2" spans="1:8" ht="15.75" x14ac:dyDescent="0.25">
      <c r="A2" s="78" t="s">
        <v>21</v>
      </c>
      <c r="B2" s="78"/>
      <c r="C2" s="78"/>
      <c r="D2" s="78"/>
      <c r="E2" s="78" t="s">
        <v>0</v>
      </c>
      <c r="F2" s="78"/>
      <c r="G2" s="78"/>
    </row>
    <row r="3" spans="1:8" ht="50.25" customHeight="1" x14ac:dyDescent="0.25">
      <c r="A3" s="79" t="s">
        <v>22</v>
      </c>
      <c r="B3" s="79"/>
      <c r="C3" s="79"/>
      <c r="D3" s="79"/>
      <c r="E3" s="79" t="s">
        <v>1</v>
      </c>
      <c r="F3" s="79"/>
      <c r="G3" s="79"/>
    </row>
    <row r="4" spans="1:8" ht="33.75" customHeight="1" x14ac:dyDescent="0.25">
      <c r="A4" s="78" t="s">
        <v>2</v>
      </c>
      <c r="B4" s="78"/>
      <c r="C4" s="78"/>
      <c r="D4" s="78"/>
      <c r="E4" s="78"/>
      <c r="F4" s="3">
        <f>D7</f>
        <v>181612</v>
      </c>
      <c r="G4" s="5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75" t="s">
        <v>91</v>
      </c>
      <c r="B7" s="76"/>
      <c r="C7" s="76"/>
      <c r="D7" s="8">
        <f>SUM(D8:D48)</f>
        <v>181612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58" t="s">
        <v>53</v>
      </c>
      <c r="C20" s="58" t="s">
        <v>54</v>
      </c>
      <c r="D20" s="62">
        <f>3500+1300</f>
        <v>4800</v>
      </c>
      <c r="E20" s="58" t="s">
        <v>24</v>
      </c>
      <c r="F20" s="60" t="s">
        <v>90</v>
      </c>
      <c r="G20" s="61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57" t="s">
        <v>58</v>
      </c>
      <c r="C25" s="58" t="s">
        <v>59</v>
      </c>
      <c r="D25" s="59">
        <f>350+2000+2450</f>
        <v>4800</v>
      </c>
      <c r="E25" s="57" t="s">
        <v>24</v>
      </c>
      <c r="F25" s="60" t="s">
        <v>90</v>
      </c>
      <c r="G25" s="5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3" t="s">
        <v>92</v>
      </c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40" zoomScaleNormal="100" workbookViewId="0">
      <selection activeCell="F60" sqref="F60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77" t="s">
        <v>62</v>
      </c>
      <c r="B1" s="77"/>
      <c r="C1" s="77"/>
      <c r="D1" s="77"/>
      <c r="E1" s="77"/>
      <c r="F1" s="77"/>
      <c r="G1" s="77"/>
    </row>
    <row r="2" spans="1:8" ht="15.75" x14ac:dyDescent="0.25">
      <c r="A2" s="78" t="s">
        <v>21</v>
      </c>
      <c r="B2" s="78"/>
      <c r="C2" s="78"/>
      <c r="D2" s="78"/>
      <c r="E2" s="78" t="s">
        <v>0</v>
      </c>
      <c r="F2" s="78"/>
      <c r="G2" s="78"/>
    </row>
    <row r="3" spans="1:8" ht="50.25" customHeight="1" x14ac:dyDescent="0.25">
      <c r="A3" s="79" t="s">
        <v>22</v>
      </c>
      <c r="B3" s="79"/>
      <c r="C3" s="79"/>
      <c r="D3" s="79"/>
      <c r="E3" s="79" t="s">
        <v>1</v>
      </c>
      <c r="F3" s="79"/>
      <c r="G3" s="79"/>
    </row>
    <row r="4" spans="1:8" ht="33.75" customHeight="1" x14ac:dyDescent="0.25">
      <c r="A4" s="78" t="s">
        <v>2</v>
      </c>
      <c r="B4" s="78"/>
      <c r="C4" s="78"/>
      <c r="D4" s="78"/>
      <c r="E4" s="78"/>
      <c r="F4" s="3">
        <f>D7</f>
        <v>185612</v>
      </c>
      <c r="G4" s="6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75" t="s">
        <v>91</v>
      </c>
      <c r="B7" s="76"/>
      <c r="C7" s="76"/>
      <c r="D7" s="8">
        <f>SUM(D8:D48)</f>
        <v>185612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5" t="s">
        <v>92</v>
      </c>
      <c r="B35" s="58" t="s">
        <v>64</v>
      </c>
      <c r="C35" s="62" t="s">
        <v>63</v>
      </c>
      <c r="D35" s="62">
        <f>907+4000</f>
        <v>4907</v>
      </c>
      <c r="E35" s="58" t="s">
        <v>24</v>
      </c>
      <c r="F35" s="60" t="s">
        <v>90</v>
      </c>
      <c r="G35" s="58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1" zoomScaleNormal="100" workbookViewId="0">
      <selection activeCell="D71" sqref="D71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77" t="s">
        <v>62</v>
      </c>
      <c r="B1" s="77"/>
      <c r="C1" s="77"/>
      <c r="D1" s="77"/>
      <c r="E1" s="77"/>
      <c r="F1" s="77"/>
      <c r="G1" s="77"/>
    </row>
    <row r="2" spans="1:8" ht="15.75" x14ac:dyDescent="0.25">
      <c r="A2" s="78" t="s">
        <v>21</v>
      </c>
      <c r="B2" s="78"/>
      <c r="C2" s="78"/>
      <c r="D2" s="78"/>
      <c r="E2" s="78" t="s">
        <v>0</v>
      </c>
      <c r="F2" s="78"/>
      <c r="G2" s="78"/>
    </row>
    <row r="3" spans="1:8" ht="50.25" customHeight="1" x14ac:dyDescent="0.25">
      <c r="A3" s="79" t="s">
        <v>22</v>
      </c>
      <c r="B3" s="79"/>
      <c r="C3" s="79"/>
      <c r="D3" s="79"/>
      <c r="E3" s="79" t="s">
        <v>1</v>
      </c>
      <c r="F3" s="79"/>
      <c r="G3" s="79"/>
    </row>
    <row r="4" spans="1:8" ht="33.75" customHeight="1" x14ac:dyDescent="0.25">
      <c r="A4" s="78" t="s">
        <v>2</v>
      </c>
      <c r="B4" s="78"/>
      <c r="C4" s="78"/>
      <c r="D4" s="78"/>
      <c r="E4" s="78"/>
      <c r="F4" s="3">
        <f>D7</f>
        <v>190512</v>
      </c>
      <c r="G4" s="6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75" t="s">
        <v>91</v>
      </c>
      <c r="B7" s="76"/>
      <c r="C7" s="76"/>
      <c r="D7" s="8">
        <f>SUM(D8:D48)</f>
        <v>190512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ht="24" x14ac:dyDescent="0.25">
      <c r="A47" s="65" t="s">
        <v>92</v>
      </c>
      <c r="B47" s="58" t="s">
        <v>94</v>
      </c>
      <c r="C47" s="58" t="s">
        <v>95</v>
      </c>
      <c r="D47" s="62">
        <v>4900</v>
      </c>
      <c r="E47" s="58" t="s">
        <v>83</v>
      </c>
      <c r="F47" s="60" t="s">
        <v>96</v>
      </c>
      <c r="G47" s="61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28" zoomScaleNormal="100" workbookViewId="0">
      <selection activeCell="D54" sqref="D54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77" t="s">
        <v>62</v>
      </c>
      <c r="B1" s="77"/>
      <c r="C1" s="77"/>
      <c r="D1" s="77"/>
      <c r="E1" s="77"/>
      <c r="F1" s="77"/>
      <c r="G1" s="77"/>
    </row>
    <row r="2" spans="1:8" ht="15.75" x14ac:dyDescent="0.25">
      <c r="A2" s="78" t="s">
        <v>21</v>
      </c>
      <c r="B2" s="78"/>
      <c r="C2" s="78"/>
      <c r="D2" s="78"/>
      <c r="E2" s="78" t="s">
        <v>0</v>
      </c>
      <c r="F2" s="78"/>
      <c r="G2" s="78"/>
    </row>
    <row r="3" spans="1:8" ht="50.25" customHeight="1" x14ac:dyDescent="0.25">
      <c r="A3" s="79" t="s">
        <v>22</v>
      </c>
      <c r="B3" s="79"/>
      <c r="C3" s="79"/>
      <c r="D3" s="79"/>
      <c r="E3" s="79" t="s">
        <v>1</v>
      </c>
      <c r="F3" s="79"/>
      <c r="G3" s="79"/>
    </row>
    <row r="4" spans="1:8" ht="33.75" customHeight="1" x14ac:dyDescent="0.25">
      <c r="A4" s="78" t="s">
        <v>2</v>
      </c>
      <c r="B4" s="78"/>
      <c r="C4" s="78"/>
      <c r="D4" s="78"/>
      <c r="E4" s="78"/>
      <c r="F4" s="3">
        <f>D7</f>
        <v>200512</v>
      </c>
      <c r="G4" s="67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75" t="s">
        <v>91</v>
      </c>
      <c r="B7" s="76"/>
      <c r="C7" s="76"/>
      <c r="D7" s="8">
        <f>SUM(D8:D48)</f>
        <v>200512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7" zoomScaleNormal="100" workbookViewId="0">
      <selection activeCell="B34" sqref="B34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77" t="s">
        <v>62</v>
      </c>
      <c r="B1" s="77"/>
      <c r="C1" s="77"/>
      <c r="D1" s="77"/>
      <c r="E1" s="77"/>
      <c r="F1" s="77"/>
      <c r="G1" s="77"/>
    </row>
    <row r="2" spans="1:8" ht="15.75" x14ac:dyDescent="0.25">
      <c r="A2" s="78" t="s">
        <v>21</v>
      </c>
      <c r="B2" s="78"/>
      <c r="C2" s="78"/>
      <c r="D2" s="78"/>
      <c r="E2" s="78" t="s">
        <v>0</v>
      </c>
      <c r="F2" s="78"/>
      <c r="G2" s="78"/>
    </row>
    <row r="3" spans="1:8" ht="50.25" customHeight="1" x14ac:dyDescent="0.25">
      <c r="A3" s="79" t="s">
        <v>22</v>
      </c>
      <c r="B3" s="79"/>
      <c r="C3" s="79"/>
      <c r="D3" s="79"/>
      <c r="E3" s="79" t="s">
        <v>1</v>
      </c>
      <c r="F3" s="79"/>
      <c r="G3" s="79"/>
    </row>
    <row r="4" spans="1:8" ht="33.75" customHeight="1" x14ac:dyDescent="0.25">
      <c r="A4" s="78" t="s">
        <v>2</v>
      </c>
      <c r="B4" s="78"/>
      <c r="C4" s="78"/>
      <c r="D4" s="78"/>
      <c r="E4" s="78"/>
      <c r="F4" s="3">
        <f>D7</f>
        <v>275548</v>
      </c>
      <c r="G4" s="6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75" t="s">
        <v>91</v>
      </c>
      <c r="B7" s="76"/>
      <c r="C7" s="76"/>
      <c r="D7" s="8">
        <f>SUM(D8:D48)</f>
        <v>275548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5" t="s">
        <v>92</v>
      </c>
      <c r="B18" s="70" t="s">
        <v>26</v>
      </c>
      <c r="C18" s="71" t="s">
        <v>27</v>
      </c>
      <c r="D18" s="59">
        <f>30000+44631+16363+14042</f>
        <v>105036</v>
      </c>
      <c r="E18" s="72" t="s">
        <v>50</v>
      </c>
      <c r="F18" s="60" t="s">
        <v>90</v>
      </c>
      <c r="G18" s="73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view="pageBreakPreview" zoomScaleNormal="100" zoomScaleSheetLayoutView="100" workbookViewId="0">
      <selection activeCell="I8" sqref="I8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10" ht="18.75" x14ac:dyDescent="0.25">
      <c r="A1" s="77" t="s">
        <v>62</v>
      </c>
      <c r="B1" s="77"/>
      <c r="C1" s="77"/>
      <c r="D1" s="77"/>
      <c r="E1" s="77"/>
      <c r="F1" s="77"/>
      <c r="G1" s="77"/>
    </row>
    <row r="2" spans="1:10" ht="15.75" x14ac:dyDescent="0.25">
      <c r="A2" s="78" t="s">
        <v>21</v>
      </c>
      <c r="B2" s="78"/>
      <c r="C2" s="78"/>
      <c r="D2" s="78"/>
      <c r="E2" s="78" t="s">
        <v>0</v>
      </c>
      <c r="F2" s="78"/>
      <c r="G2" s="78"/>
    </row>
    <row r="3" spans="1:10" ht="50.25" customHeight="1" x14ac:dyDescent="0.25">
      <c r="A3" s="79" t="s">
        <v>22</v>
      </c>
      <c r="B3" s="79"/>
      <c r="C3" s="79"/>
      <c r="D3" s="79"/>
      <c r="E3" s="79" t="s">
        <v>1</v>
      </c>
      <c r="F3" s="79"/>
      <c r="G3" s="79"/>
    </row>
    <row r="4" spans="1:10" ht="33.75" customHeight="1" x14ac:dyDescent="0.25">
      <c r="A4" s="78" t="s">
        <v>2</v>
      </c>
      <c r="B4" s="78"/>
      <c r="C4" s="78"/>
      <c r="D4" s="78"/>
      <c r="E4" s="78"/>
      <c r="F4" s="3">
        <f>D7</f>
        <v>277448</v>
      </c>
      <c r="G4" s="74" t="s">
        <v>3</v>
      </c>
      <c r="H4" s="4"/>
    </row>
    <row r="5" spans="1:10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10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10" ht="39" customHeight="1" x14ac:dyDescent="0.25">
      <c r="A7" s="75" t="s">
        <v>91</v>
      </c>
      <c r="B7" s="76"/>
      <c r="C7" s="76"/>
      <c r="D7" s="8">
        <f>SUM(D8:D48)</f>
        <v>277448</v>
      </c>
      <c r="E7" s="11"/>
      <c r="F7" s="9"/>
      <c r="G7" s="10"/>
      <c r="H7" s="5"/>
      <c r="I7">
        <v>275548</v>
      </c>
      <c r="J7" s="80">
        <f>D7-I7</f>
        <v>1900</v>
      </c>
    </row>
    <row r="8" spans="1:10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  <c r="I8" s="20">
        <v>12100</v>
      </c>
      <c r="J8" s="80">
        <f t="shared" ref="J8:J47" si="1">D8-I8</f>
        <v>0</v>
      </c>
    </row>
    <row r="9" spans="1:10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  <c r="I9" s="20">
        <v>1200</v>
      </c>
      <c r="J9" s="80">
        <f t="shared" si="1"/>
        <v>0</v>
      </c>
    </row>
    <row r="10" spans="1:10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  <c r="I10" s="20">
        <v>4800</v>
      </c>
      <c r="J10" s="80">
        <f t="shared" si="1"/>
        <v>0</v>
      </c>
    </row>
    <row r="11" spans="1:10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  <c r="I11" s="20">
        <v>1500</v>
      </c>
      <c r="J11" s="80">
        <f t="shared" si="1"/>
        <v>0</v>
      </c>
    </row>
    <row r="12" spans="1:10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  <c r="I12" s="47">
        <v>300</v>
      </c>
      <c r="J12" s="80">
        <f t="shared" si="1"/>
        <v>0</v>
      </c>
    </row>
    <row r="13" spans="1:10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  <c r="I13" s="20">
        <v>700</v>
      </c>
      <c r="J13" s="80">
        <f t="shared" si="1"/>
        <v>0</v>
      </c>
    </row>
    <row r="14" spans="1:10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  <c r="I14" s="47">
        <v>2600</v>
      </c>
      <c r="J14" s="80">
        <f t="shared" si="1"/>
        <v>0</v>
      </c>
    </row>
    <row r="15" spans="1:10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  <c r="I15" s="20">
        <v>1300</v>
      </c>
      <c r="J15" s="80">
        <f t="shared" si="1"/>
        <v>0</v>
      </c>
    </row>
    <row r="16" spans="1:10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  <c r="I16" s="20">
        <v>2000</v>
      </c>
      <c r="J16" s="80">
        <f t="shared" si="1"/>
        <v>0</v>
      </c>
    </row>
    <row r="17" spans="1:10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  <c r="I17" s="20">
        <v>25000</v>
      </c>
      <c r="J17" s="80">
        <f t="shared" si="1"/>
        <v>0</v>
      </c>
    </row>
    <row r="18" spans="1:10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  <c r="I18" s="20">
        <v>105036</v>
      </c>
      <c r="J18" s="80">
        <f t="shared" si="1"/>
        <v>0</v>
      </c>
    </row>
    <row r="19" spans="1:10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  <c r="I19" s="20">
        <v>5345</v>
      </c>
      <c r="J19" s="80">
        <f t="shared" si="1"/>
        <v>0</v>
      </c>
    </row>
    <row r="20" spans="1:10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  <c r="I20" s="20">
        <v>4800</v>
      </c>
      <c r="J20" s="80">
        <f t="shared" si="1"/>
        <v>0</v>
      </c>
    </row>
    <row r="21" spans="1:10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  <c r="I21" s="20">
        <v>120</v>
      </c>
      <c r="J21" s="80">
        <f t="shared" si="1"/>
        <v>0</v>
      </c>
    </row>
    <row r="22" spans="1:10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  <c r="I22" s="47">
        <v>4750</v>
      </c>
      <c r="J22" s="80">
        <f t="shared" si="1"/>
        <v>0</v>
      </c>
    </row>
    <row r="23" spans="1:10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  <c r="I23" s="47">
        <v>110</v>
      </c>
      <c r="J23" s="80">
        <f t="shared" si="1"/>
        <v>0</v>
      </c>
    </row>
    <row r="24" spans="1:10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  <c r="I24" s="20">
        <v>2500</v>
      </c>
      <c r="J24" s="80">
        <f t="shared" si="1"/>
        <v>0</v>
      </c>
    </row>
    <row r="25" spans="1:10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  <c r="I25" s="20">
        <v>4800</v>
      </c>
      <c r="J25" s="80">
        <f t="shared" si="1"/>
        <v>0</v>
      </c>
    </row>
    <row r="26" spans="1:10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  <c r="I26" s="20">
        <v>3000</v>
      </c>
      <c r="J26" s="80">
        <f t="shared" si="1"/>
        <v>0</v>
      </c>
    </row>
    <row r="27" spans="1:10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  <c r="I27" s="20">
        <v>1000</v>
      </c>
      <c r="J27" s="80">
        <f t="shared" si="1"/>
        <v>0</v>
      </c>
    </row>
    <row r="28" spans="1:10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  <c r="I28" s="20">
        <v>1780</v>
      </c>
      <c r="J28" s="80">
        <f t="shared" si="1"/>
        <v>0</v>
      </c>
    </row>
    <row r="29" spans="1:10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  <c r="I29" s="20">
        <v>1500</v>
      </c>
      <c r="J29" s="80">
        <f t="shared" si="1"/>
        <v>0</v>
      </c>
    </row>
    <row r="30" spans="1:10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  <c r="I30" s="20">
        <v>5000</v>
      </c>
      <c r="J30" s="80">
        <f t="shared" si="1"/>
        <v>0</v>
      </c>
    </row>
    <row r="31" spans="1:10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  <c r="I31" s="47">
        <v>920</v>
      </c>
      <c r="J31" s="80">
        <f t="shared" si="1"/>
        <v>0</v>
      </c>
    </row>
    <row r="32" spans="1:10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  <c r="I32" s="20">
        <v>1790</v>
      </c>
      <c r="J32" s="80">
        <f t="shared" si="1"/>
        <v>0</v>
      </c>
    </row>
    <row r="33" spans="1:10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  <c r="I33" s="20">
        <v>4900</v>
      </c>
      <c r="J33" s="80">
        <f t="shared" si="1"/>
        <v>0</v>
      </c>
    </row>
    <row r="34" spans="1:10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  <c r="I34" s="20">
        <v>4800</v>
      </c>
      <c r="J34" s="80">
        <f t="shared" si="1"/>
        <v>0</v>
      </c>
    </row>
    <row r="35" spans="1:10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  <c r="I35" s="47">
        <v>4907</v>
      </c>
      <c r="J35" s="80">
        <f t="shared" si="1"/>
        <v>0</v>
      </c>
    </row>
    <row r="36" spans="1:10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  <c r="I36" s="20">
        <v>12000</v>
      </c>
      <c r="J36" s="80">
        <f t="shared" si="1"/>
        <v>0</v>
      </c>
    </row>
    <row r="37" spans="1:10" s="20" customFormat="1" ht="115.5" customHeight="1" x14ac:dyDescent="0.25">
      <c r="A37" s="65" t="s">
        <v>92</v>
      </c>
      <c r="B37" s="58" t="s">
        <v>48</v>
      </c>
      <c r="C37" s="58" t="s">
        <v>20</v>
      </c>
      <c r="D37" s="62">
        <f>3000+1900</f>
        <v>4900</v>
      </c>
      <c r="E37" s="58" t="s">
        <v>24</v>
      </c>
      <c r="F37" s="60" t="s">
        <v>90</v>
      </c>
      <c r="G37" s="58"/>
      <c r="I37" s="20">
        <v>3000</v>
      </c>
      <c r="J37" s="80">
        <f t="shared" si="1"/>
        <v>1900</v>
      </c>
    </row>
    <row r="38" spans="1:10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f>4500+10000</f>
        <v>14500</v>
      </c>
      <c r="E38" s="28" t="s">
        <v>24</v>
      </c>
      <c r="F38" s="17" t="s">
        <v>90</v>
      </c>
      <c r="G38" s="28" t="s">
        <v>56</v>
      </c>
      <c r="I38" s="20">
        <v>14500</v>
      </c>
      <c r="J38" s="80">
        <f t="shared" si="1"/>
        <v>0</v>
      </c>
    </row>
    <row r="39" spans="1:10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  <c r="I39" s="20">
        <v>3500</v>
      </c>
      <c r="J39" s="80">
        <f t="shared" si="1"/>
        <v>0</v>
      </c>
    </row>
    <row r="40" spans="1:10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  <c r="I40" s="20">
        <v>11800</v>
      </c>
      <c r="J40" s="80">
        <f t="shared" si="1"/>
        <v>0</v>
      </c>
    </row>
    <row r="41" spans="1:10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  <c r="I41" s="47">
        <v>3035</v>
      </c>
      <c r="J41" s="80">
        <f t="shared" si="1"/>
        <v>0</v>
      </c>
    </row>
    <row r="42" spans="1:10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  <c r="I42" s="47">
        <v>470</v>
      </c>
      <c r="J42" s="80">
        <f t="shared" si="1"/>
        <v>0</v>
      </c>
    </row>
    <row r="43" spans="1:10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  <c r="I43" s="20">
        <v>4715</v>
      </c>
      <c r="J43" s="80">
        <f t="shared" si="1"/>
        <v>0</v>
      </c>
    </row>
    <row r="44" spans="1:10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  <c r="I44" s="20">
        <v>4900</v>
      </c>
      <c r="J44" s="80">
        <f t="shared" si="1"/>
        <v>0</v>
      </c>
    </row>
    <row r="45" spans="1:10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  <c r="I45" s="20">
        <v>1795</v>
      </c>
      <c r="J45" s="80">
        <f t="shared" si="1"/>
        <v>0</v>
      </c>
    </row>
    <row r="46" spans="1:10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  <c r="I46" s="20">
        <v>2375</v>
      </c>
      <c r="J46" s="80">
        <f t="shared" si="1"/>
        <v>0</v>
      </c>
    </row>
    <row r="47" spans="1:10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  <c r="I47" s="20">
        <v>4900</v>
      </c>
      <c r="J47" s="80">
        <f t="shared" si="1"/>
        <v>0</v>
      </c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66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13.11.2018..</vt:lpstr>
      <vt:lpstr>14.01.2019</vt:lpstr>
      <vt:lpstr>14.01.2019 (2)</vt:lpstr>
      <vt:lpstr>25.02.2019..</vt:lpstr>
      <vt:lpstr>4.03.2019...</vt:lpstr>
      <vt:lpstr>03.04.2019...</vt:lpstr>
      <vt:lpstr>05.04.2019...</vt:lpstr>
      <vt:lpstr>'05.04.2019...'!Print_Area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2019-04-08T13:40:57Z</cp:lastPrinted>
  <dcterms:created xsi:type="dcterms:W3CDTF">2013-11-14T06:42:51Z</dcterms:created>
  <dcterms:modified xsi:type="dcterms:W3CDTF">2019-04-08T13:41:47Z</dcterms:modified>
</cp:coreProperties>
</file>