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8800" windowHeight="12435" firstSheet="3" activeTab="11"/>
  </bookViews>
  <sheets>
    <sheet name="13.11.2018.." sheetId="108" r:id="rId1"/>
    <sheet name="14.01.2019" sheetId="109" r:id="rId2"/>
    <sheet name="14.01.2019 (2)" sheetId="110" r:id="rId3"/>
    <sheet name="25.02.2019.." sheetId="111" r:id="rId4"/>
    <sheet name="4.03.2019..." sheetId="112" r:id="rId5"/>
    <sheet name="03.04.2019..." sheetId="113" r:id="rId6"/>
    <sheet name="05.04.2019..." sheetId="114" r:id="rId7"/>
    <sheet name="11.04.2019.." sheetId="115" r:id="rId8"/>
    <sheet name="23.04.2019..." sheetId="116" r:id="rId9"/>
    <sheet name="13.05.2019..." sheetId="117" r:id="rId10"/>
    <sheet name="12.06.2019..." sheetId="118" r:id="rId11"/>
    <sheet name="17.06.2019..." sheetId="119" r:id="rId12"/>
  </sheets>
  <definedNames>
    <definedName name="_xlnm._FilterDatabase" localSheetId="5" hidden="1">'03.04.2019...'!$A$6:$I$47</definedName>
    <definedName name="_xlnm._FilterDatabase" localSheetId="6" hidden="1">'05.04.2019...'!$A$6:$I$47</definedName>
    <definedName name="_xlnm._FilterDatabase" localSheetId="7" hidden="1">'11.04.2019..'!$A$6:$I$48</definedName>
    <definedName name="_xlnm._FilterDatabase" localSheetId="10" hidden="1">'12.06.2019...'!$A$6:$I$51</definedName>
    <definedName name="_xlnm._FilterDatabase" localSheetId="9" hidden="1">'13.05.2019...'!$A$6:$I$49</definedName>
    <definedName name="_xlnm._FilterDatabase" localSheetId="0" hidden="1">'13.11.2018..'!$A$6:$I$46</definedName>
    <definedName name="_xlnm._FilterDatabase" localSheetId="1" hidden="1">'14.01.2019'!$A$6:$I$46</definedName>
    <definedName name="_xlnm._FilterDatabase" localSheetId="2" hidden="1">'14.01.2019 (2)'!$A$6:$I$46</definedName>
    <definedName name="_xlnm._FilterDatabase" localSheetId="11" hidden="1">'17.06.2019...'!$A$6:$I$52</definedName>
    <definedName name="_xlnm._FilterDatabase" localSheetId="8" hidden="1">'23.04.2019...'!$A$6:$I$49</definedName>
    <definedName name="_xlnm._FilterDatabase" localSheetId="3" hidden="1">'25.02.2019..'!$A$6:$I$46</definedName>
    <definedName name="_xlnm._FilterDatabase" localSheetId="4" hidden="1">'4.03.2019...'!$A$6:$I$47</definedName>
    <definedName name="_xlnm.Print_Area" localSheetId="11">'17.06.2019...'!$A$1:$G$52</definedName>
    <definedName name="_xlnm.Print_Area" localSheetId="4">'4.03.2019...'!$A$1:$G$47</definedName>
  </definedNames>
  <calcPr calcId="144525"/>
</workbook>
</file>

<file path=xl/calcChain.xml><?xml version="1.0" encoding="utf-8"?>
<calcChain xmlns="http://schemas.openxmlformats.org/spreadsheetml/2006/main">
  <c r="J8" i="119" l="1"/>
  <c r="J9" i="119"/>
  <c r="J10" i="119"/>
  <c r="J11" i="119"/>
  <c r="J12" i="119"/>
  <c r="J13" i="119"/>
  <c r="J14" i="119"/>
  <c r="J15" i="119"/>
  <c r="J16" i="119"/>
  <c r="J17" i="119"/>
  <c r="J18" i="119"/>
  <c r="J19" i="119"/>
  <c r="J20" i="119"/>
  <c r="J21" i="119"/>
  <c r="J22" i="119"/>
  <c r="J23" i="119"/>
  <c r="J24" i="119"/>
  <c r="J25" i="119"/>
  <c r="J26" i="119"/>
  <c r="J27" i="119"/>
  <c r="J28" i="119"/>
  <c r="J29" i="119"/>
  <c r="J30" i="119"/>
  <c r="J31" i="119"/>
  <c r="J32" i="119"/>
  <c r="J33" i="119"/>
  <c r="J34" i="119"/>
  <c r="J35" i="119"/>
  <c r="J36" i="119"/>
  <c r="J37" i="119"/>
  <c r="J38" i="119"/>
  <c r="J39" i="119"/>
  <c r="J40" i="119"/>
  <c r="J41" i="119"/>
  <c r="J42" i="119"/>
  <c r="J43" i="119"/>
  <c r="J44" i="119"/>
  <c r="J45" i="119"/>
  <c r="J46" i="119"/>
  <c r="J47" i="119"/>
  <c r="J48" i="119"/>
  <c r="J49" i="119"/>
  <c r="J50" i="119"/>
  <c r="J51" i="119"/>
  <c r="J52" i="119"/>
  <c r="D7" i="119" l="1"/>
  <c r="J7" i="119" s="1"/>
  <c r="D44" i="119"/>
  <c r="D42" i="119"/>
  <c r="D41" i="119"/>
  <c r="D39" i="119"/>
  <c r="D38" i="119"/>
  <c r="D36" i="119"/>
  <c r="D35" i="119"/>
  <c r="D33" i="119"/>
  <c r="D29" i="119"/>
  <c r="D26" i="119"/>
  <c r="D20" i="119"/>
  <c r="D19" i="119"/>
  <c r="D18" i="119"/>
  <c r="D14" i="119"/>
  <c r="D8" i="119"/>
  <c r="B6" i="119"/>
  <c r="C6" i="119" s="1"/>
  <c r="D6" i="119" s="1"/>
  <c r="E6" i="119" s="1"/>
  <c r="F6" i="119" s="1"/>
  <c r="G6" i="119" s="1"/>
  <c r="F4" i="119" l="1"/>
  <c r="D7" i="118"/>
  <c r="D44" i="118"/>
  <c r="D42" i="118"/>
  <c r="D41" i="118"/>
  <c r="D39" i="118"/>
  <c r="D38" i="118"/>
  <c r="D36" i="118"/>
  <c r="D35" i="118"/>
  <c r="D33" i="118"/>
  <c r="D29" i="118"/>
  <c r="D26" i="118"/>
  <c r="D20" i="118"/>
  <c r="D19" i="118"/>
  <c r="D18" i="118"/>
  <c r="D14" i="118"/>
  <c r="D8" i="118"/>
  <c r="B6" i="118"/>
  <c r="C6" i="118" s="1"/>
  <c r="D6" i="118" s="1"/>
  <c r="E6" i="118" s="1"/>
  <c r="F6" i="118" s="1"/>
  <c r="G6" i="118" s="1"/>
  <c r="F4" i="118" l="1"/>
  <c r="D7" i="117"/>
  <c r="F4" i="117" s="1"/>
  <c r="D44" i="117"/>
  <c r="D42" i="117"/>
  <c r="D41" i="117"/>
  <c r="D39" i="117"/>
  <c r="D38" i="117"/>
  <c r="D36" i="117"/>
  <c r="D35" i="117"/>
  <c r="D33" i="117"/>
  <c r="D29" i="117"/>
  <c r="D26" i="117"/>
  <c r="D20" i="117"/>
  <c r="D19" i="117"/>
  <c r="D18" i="117"/>
  <c r="D14" i="117"/>
  <c r="D8" i="117"/>
  <c r="B6" i="117"/>
  <c r="C6" i="117" s="1"/>
  <c r="D6" i="117" s="1"/>
  <c r="E6" i="117" s="1"/>
  <c r="F6" i="117" s="1"/>
  <c r="G6" i="117" s="1"/>
  <c r="D7" i="116" l="1"/>
  <c r="D44" i="116"/>
  <c r="D42" i="116"/>
  <c r="D41" i="116"/>
  <c r="D39" i="116"/>
  <c r="D38" i="116"/>
  <c r="D36" i="116"/>
  <c r="D35" i="116"/>
  <c r="D33" i="116"/>
  <c r="D29" i="116"/>
  <c r="D26" i="116"/>
  <c r="D20" i="116"/>
  <c r="D19" i="116"/>
  <c r="D18" i="116"/>
  <c r="D14" i="116"/>
  <c r="D8" i="116"/>
  <c r="B6" i="116"/>
  <c r="C6" i="116" s="1"/>
  <c r="D6" i="116" s="1"/>
  <c r="E6" i="116" s="1"/>
  <c r="F6" i="116" s="1"/>
  <c r="G6" i="116" s="1"/>
  <c r="D14" i="115"/>
  <c r="F4" i="116" l="1"/>
  <c r="D44" i="115"/>
  <c r="D42" i="115"/>
  <c r="D41" i="115"/>
  <c r="D39" i="115"/>
  <c r="D38" i="115"/>
  <c r="D36" i="115"/>
  <c r="D35" i="115"/>
  <c r="D33" i="115"/>
  <c r="D29" i="115"/>
  <c r="D26" i="115"/>
  <c r="D20" i="115"/>
  <c r="D19" i="115"/>
  <c r="D18" i="115"/>
  <c r="D8" i="115"/>
  <c r="C6" i="115"/>
  <c r="D6" i="115" s="1"/>
  <c r="E6" i="115" s="1"/>
  <c r="F6" i="115" s="1"/>
  <c r="G6" i="115" s="1"/>
  <c r="B6" i="115"/>
  <c r="D7" i="115" l="1"/>
  <c r="F4" i="115" s="1"/>
  <c r="D37" i="114"/>
  <c r="D43" i="114" l="1"/>
  <c r="D41" i="114"/>
  <c r="D40" i="114"/>
  <c r="D38" i="114"/>
  <c r="D35" i="114"/>
  <c r="D34" i="114"/>
  <c r="D32" i="114"/>
  <c r="D28" i="114"/>
  <c r="D25" i="114"/>
  <c r="D20" i="114"/>
  <c r="D19" i="114"/>
  <c r="D18" i="114"/>
  <c r="D14" i="114"/>
  <c r="D7" i="114" s="1"/>
  <c r="F4" i="114" s="1"/>
  <c r="D8" i="114"/>
  <c r="B6" i="114"/>
  <c r="C6" i="114" s="1"/>
  <c r="D6" i="114" s="1"/>
  <c r="E6" i="114" s="1"/>
  <c r="F6" i="114" s="1"/>
  <c r="G6" i="114" s="1"/>
  <c r="D18" i="113" l="1"/>
  <c r="D43" i="113"/>
  <c r="D41" i="113"/>
  <c r="D40" i="113"/>
  <c r="D38" i="113"/>
  <c r="D35" i="113"/>
  <c r="D34" i="113"/>
  <c r="D32" i="113"/>
  <c r="D28" i="113"/>
  <c r="D25" i="113"/>
  <c r="D20" i="113"/>
  <c r="D19" i="113"/>
  <c r="D14" i="113"/>
  <c r="D8" i="113"/>
  <c r="B6" i="113"/>
  <c r="C6" i="113" s="1"/>
  <c r="D6" i="113" s="1"/>
  <c r="E6" i="113" s="1"/>
  <c r="F6" i="113" s="1"/>
  <c r="G6" i="113" s="1"/>
  <c r="D7" i="113" l="1"/>
  <c r="F4" i="113" s="1"/>
  <c r="D38" i="112"/>
  <c r="D43" i="112"/>
  <c r="D41" i="112"/>
  <c r="D40" i="112"/>
  <c r="D35" i="112"/>
  <c r="D34" i="112"/>
  <c r="D32" i="112"/>
  <c r="D28" i="112"/>
  <c r="D25" i="112"/>
  <c r="D20" i="112"/>
  <c r="D19" i="112"/>
  <c r="D14" i="112"/>
  <c r="D8" i="112"/>
  <c r="C6" i="112"/>
  <c r="D6" i="112"/>
  <c r="E6" i="112"/>
  <c r="F6" i="112"/>
  <c r="G6" i="112"/>
  <c r="B6" i="112"/>
  <c r="D7" i="112"/>
  <c r="F4" i="112" s="1"/>
  <c r="D7" i="111"/>
  <c r="D43" i="111"/>
  <c r="D41" i="111"/>
  <c r="D40" i="111"/>
  <c r="D35" i="111"/>
  <c r="D34" i="111"/>
  <c r="D32" i="111"/>
  <c r="D28" i="111"/>
  <c r="D25" i="111"/>
  <c r="D20" i="111"/>
  <c r="D19" i="111"/>
  <c r="D14" i="111"/>
  <c r="D8" i="111"/>
  <c r="C6" i="111"/>
  <c r="D6" i="111"/>
  <c r="E6" i="111"/>
  <c r="F6" i="111"/>
  <c r="G6" i="111"/>
  <c r="B6" i="111"/>
  <c r="F4" i="111"/>
  <c r="D35" i="110"/>
  <c r="D43" i="110"/>
  <c r="D41" i="110"/>
  <c r="D40" i="110"/>
  <c r="D34" i="110"/>
  <c r="D32" i="110"/>
  <c r="D28" i="110"/>
  <c r="D25" i="110"/>
  <c r="D20" i="110"/>
  <c r="D19" i="110"/>
  <c r="D14" i="110"/>
  <c r="D8" i="110"/>
  <c r="D7" i="110"/>
  <c r="F4" i="110"/>
  <c r="D6" i="110"/>
  <c r="E6" i="110"/>
  <c r="F6" i="110"/>
  <c r="G6" i="110"/>
  <c r="C6" i="110"/>
  <c r="B6" i="110"/>
  <c r="D7" i="109"/>
  <c r="D20" i="109"/>
  <c r="D25" i="109"/>
  <c r="D43" i="109"/>
  <c r="D41" i="109"/>
  <c r="D40" i="109"/>
  <c r="D34" i="109"/>
  <c r="D32" i="109"/>
  <c r="D28" i="109"/>
  <c r="D19" i="109"/>
  <c r="D14" i="109"/>
  <c r="D8" i="109"/>
  <c r="B6" i="109"/>
  <c r="C6" i="109"/>
  <c r="D6" i="109"/>
  <c r="E6" i="109"/>
  <c r="F6" i="109"/>
  <c r="G6" i="109"/>
  <c r="F4" i="109"/>
  <c r="D8" i="108"/>
  <c r="D43" i="108"/>
  <c r="D41" i="108"/>
  <c r="D40" i="108"/>
  <c r="D34" i="108"/>
  <c r="D32" i="108"/>
  <c r="D28" i="108"/>
  <c r="D25" i="108"/>
  <c r="D19" i="108"/>
  <c r="D14" i="108"/>
  <c r="B6" i="108"/>
  <c r="C6" i="108"/>
  <c r="D6" i="108"/>
  <c r="E6" i="108"/>
  <c r="F6" i="108"/>
  <c r="G6" i="108"/>
  <c r="D7" i="108"/>
  <c r="F4" i="108"/>
</calcChain>
</file>

<file path=xl/sharedStrings.xml><?xml version="1.0" encoding="utf-8"?>
<sst xmlns="http://schemas.openxmlformats.org/spreadsheetml/2006/main" count="2601" uniqueCount="109">
  <si>
    <t>2. შემსყიდველი ორგანიზაციის საიდენტიფიკაციო კოდი 211324351</t>
  </si>
  <si>
    <t>4. დაფინანსების წყარო: კომერციული საქმიანობით მიღებული შემოსავლები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</si>
  <si>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</si>
  <si>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</si>
  <si>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</si>
  <si>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</si>
  <si>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</si>
  <si>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</si>
  <si>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</si>
  <si>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</si>
  <si>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</si>
  <si>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კომერციული საქმიანობით მიღებული შემოსავლები</t>
  </si>
  <si>
    <t>09100000</t>
  </si>
  <si>
    <t>საწვავი</t>
  </si>
  <si>
    <t>03200000</t>
  </si>
  <si>
    <t>ბოსტნეული, ხილი და თხილეული</t>
  </si>
  <si>
    <t xml:space="preserve">15700000 </t>
  </si>
  <si>
    <t xml:space="preserve"> ცხოველების საკვები</t>
  </si>
  <si>
    <t>31400000</t>
  </si>
  <si>
    <t>33100000</t>
  </si>
  <si>
    <t>ბეჭდვა და მასთან დაკავშირებული მომსახურებები</t>
  </si>
  <si>
    <t xml:space="preserve">1. შედგენის თარიღი </t>
  </si>
  <si>
    <t xml:space="preserve">3. შემსყიდველი  ორგანიზაციის დასახელება:  სსიპ  ლ.  საყვარელიძის სახ. დაავადებათა კონტროლისა და საზოგადოებრივი ჯანმრთელობის ეროვნული ცენტრი    </t>
  </si>
  <si>
    <t xml:space="preserve"> </t>
  </si>
  <si>
    <t>გშ</t>
  </si>
  <si>
    <t>კტ</t>
  </si>
  <si>
    <t>33600000</t>
  </si>
  <si>
    <t>ფარმაცევტული პროდუქტები</t>
  </si>
  <si>
    <t>სამედიცინო მოწყობილობები</t>
  </si>
  <si>
    <t>ბაზრის შესწავლა და ეკონომიკური კვლევა, გამოკითხვები და სტატისტიკა</t>
  </si>
  <si>
    <t xml:space="preserve"> 64200000 </t>
  </si>
  <si>
    <t xml:space="preserve">სატელეკომუნიკაციო მომსახურებები                  </t>
  </si>
  <si>
    <t>სახელმწიფო შესყიდვების შესახებ საქართველოს 
კანონის 10(1) მუხლის, მე-3 პუნტქის ,,ზ" ქვეპუნქტი</t>
  </si>
  <si>
    <t>79200000</t>
  </si>
  <si>
    <t xml:space="preserve"> საბუღალტრო, აუდიტორული და ფისკალური მომსახურებები</t>
  </si>
  <si>
    <t>33700000</t>
  </si>
  <si>
    <t xml:space="preserve">პირადი ჰიგიენის პროდუქტები 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</si>
  <si>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</si>
  <si>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85100000</t>
  </si>
  <si>
    <t>ჯანდაცვის სფეროს მომსახურებები</t>
  </si>
  <si>
    <t>24400000</t>
  </si>
  <si>
    <t>სასუქები და ნიტროგენული ნაერთები</t>
  </si>
  <si>
    <t>შენობის მოწყობილობების შეკეთება და ტექნიკური მომსახურება</t>
  </si>
  <si>
    <t>14400000</t>
  </si>
  <si>
    <t>მარილისა და სუფთა ნატრიუმის ქლორიდი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</si>
  <si>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</si>
  <si>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</si>
  <si>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აკუმულატორები, დენის პირველადი წყაროები და პირველადი ელემენტები</t>
  </si>
  <si>
    <t>79800000</t>
  </si>
  <si>
    <t>სხვადასხვა კომერციული მომსახურება და მასთან დაკავშირებული მომსახურებები</t>
  </si>
  <si>
    <t>ეტ</t>
  </si>
  <si>
    <t>80500000</t>
  </si>
  <si>
    <t xml:space="preserve">სატრენინგო მომსახურებები 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</si>
  <si>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</si>
  <si>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</si>
  <si>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79900000</t>
  </si>
  <si>
    <t>სახელმწიფო შესყიდვების შესახებ საქართველოს 
კანონის 10(1) მუხლის, მე-3 პუნტქის ,,ვ" ქვეპუნქტი</t>
  </si>
  <si>
    <t xml:space="preserve">ბუნებრივი წყალი 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</si>
  <si>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</si>
  <si>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</si>
  <si>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ადმინისტრაციული მომსახურება </t>
  </si>
  <si>
    <t>41100000</t>
  </si>
  <si>
    <t>სახელმწიფო შესყიდვების წლიური გეგმის ფორმა                             დანართი #1.3.</t>
  </si>
  <si>
    <t>ოფისის მუშაობის უზრუნველყოფასთან დაკავშირებული მომსახურებები</t>
  </si>
  <si>
    <t>79500000</t>
  </si>
  <si>
    <t>30100000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</si>
  <si>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</si>
  <si>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39500000</t>
  </si>
  <si>
    <t>ქსოვილის ნივთები</t>
  </si>
  <si>
    <t>39700000</t>
  </si>
  <si>
    <t xml:space="preserve">საოჯახო ტექნიკა </t>
  </si>
  <si>
    <t>71200000</t>
  </si>
  <si>
    <t xml:space="preserve">არქიტექტურული და მასთან დაკავშირებული </t>
  </si>
  <si>
    <t>18300000</t>
  </si>
  <si>
    <t xml:space="preserve">ტანსაცმელი </t>
  </si>
  <si>
    <t>64100000</t>
  </si>
  <si>
    <t>საფოსტო და საკურიერო მომსახურებები</t>
  </si>
  <si>
    <t>35100000</t>
  </si>
  <si>
    <t>საგანგებო სიტუაციებისა და უსაფრთხოების მოწყობილობები</t>
  </si>
  <si>
    <t>ბიზნესსა და მენეჯმენტთან დაკავშირებული კონსულტაციები და მომსახურებები</t>
  </si>
  <si>
    <t>79400000</t>
  </si>
  <si>
    <t>32400000</t>
  </si>
  <si>
    <t xml:space="preserve">ქსელები </t>
  </si>
  <si>
    <t xml:space="preserve">გშ </t>
  </si>
  <si>
    <t>სატელეკომუნიკაციო მოწყობილობები და აქსესუარები</t>
  </si>
  <si>
    <t>კომპიუტერული მოწყობილობები და აქსესუარები</t>
  </si>
  <si>
    <t>90900000</t>
  </si>
  <si>
    <t>დასუფთავება და სანიტარიული მომსახურება</t>
  </si>
  <si>
    <t>უსაფრთხოებისა და თავდაცვის მასალების შეკეთება და ტექნიკური მომსახურება</t>
  </si>
  <si>
    <t> შენობის დასრულების სამუშაოები</t>
  </si>
  <si>
    <t>2018 წლის IV-2019 წლის IV კვარტალი</t>
  </si>
  <si>
    <t>27 01 03 კომერციული საქმიანობით მიღებული შემოსავლები</t>
  </si>
  <si>
    <t>2.2 საქონელი და მომსახურება</t>
  </si>
  <si>
    <t>31 არაფინანსური აქტივების ზრდა</t>
  </si>
  <si>
    <t>79700000</t>
  </si>
  <si>
    <t>გამოძიებასა და უსაფრთხოებასთან დაკავშირებული მომსახურებები</t>
  </si>
  <si>
    <t>2019 წლის I- IV კვარტალი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</si>
  <si>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</si>
  <si>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</si>
  <si>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2019 წლის II- IV კვარტალი</t>
  </si>
  <si>
    <t>92600000</t>
  </si>
  <si>
    <t>სპორტული მომსახურებები</t>
  </si>
  <si>
    <t>45200000</t>
  </si>
  <si>
    <t xml:space="preserve"> მთლიანი ან ნაწილობრივი სამშენებლო სამუშაოები და სამოქალაქო მშენებლობის სამუშაოები</t>
  </si>
  <si>
    <t>სახელმწიფო შესყიდვების წლიური გეგმის ფორმა                             დანართი #1.2.</t>
  </si>
  <si>
    <t>66500000</t>
  </si>
  <si>
    <t xml:space="preserve"> სადაზღვევო და საპენსიო მომსახურებები</t>
  </si>
  <si>
    <t>71300000</t>
  </si>
  <si>
    <t>საინჟინრო მომსახურებები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</si>
</sst>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Sylfaen"/>
      <family val="1"/>
      <charset val="204"/>
    </font>
    <font>
      <sz val="9"/>
      <name val="Sylfaen"/>
      <family val="1"/>
      <charset val="204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Sylfaen"/>
      <family val="2"/>
    </font>
    <font>
      <sz val="9"/>
      <color theme="1"/>
      <name val="Sylfaen"/>
      <family val="2"/>
    </font>
    <font>
      <b/>
      <sz val="9"/>
      <color theme="1"/>
      <name val="Calibri"/>
      <family val="2"/>
      <charset val="204"/>
      <scheme val="minor"/>
    </font>
    <font>
      <sz val="9"/>
      <color theme="1"/>
      <name val="Sylfaen"/>
      <family val="1"/>
      <charset val="204"/>
    </font>
    <font>
      <sz val="8"/>
      <name val="Sylfaen"/>
      <family val="2"/>
    </font>
    <font>
      <sz val="11"/>
      <color theme="1"/>
      <name val="Calibri"/>
      <family val="2"/>
      <scheme val="minor"/>
    </font>
    <font>
      <sz val="8"/>
      <color theme="1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0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49" fontId="0" fillId="0" borderId="0" xfId="0" applyNumberFormat="1"/>
    <xf numFmtId="43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65" fontId="5" fillId="3" borderId="3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0" fillId="0" borderId="0" xfId="0" applyFont="1"/>
    <xf numFmtId="0" fontId="8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3" fontId="0" fillId="4" borderId="0" xfId="0" applyNumberFormat="1" applyFill="1"/>
    <xf numFmtId="0" fontId="0" fillId="4" borderId="0" xfId="0" applyFill="1"/>
    <xf numFmtId="0" fontId="9" fillId="4" borderId="6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49" fontId="6" fillId="4" borderId="2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/>
    <xf numFmtId="43" fontId="6" fillId="4" borderId="1" xfId="1" applyFont="1" applyFill="1" applyBorder="1" applyAlignment="1">
      <alignment vertical="center" wrapText="1"/>
    </xf>
    <xf numFmtId="0" fontId="0" fillId="4" borderId="4" xfId="0" applyFill="1" applyBorder="1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0" fillId="0" borderId="0" xfId="0" applyFill="1"/>
    <xf numFmtId="0" fontId="0" fillId="0" borderId="1" xfId="0" applyFill="1" applyBorder="1"/>
    <xf numFmtId="4" fontId="15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43" fontId="6" fillId="5" borderId="1" xfId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5" borderId="1" xfId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3" fontId="6" fillId="4" borderId="1" xfId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3" fontId="18" fillId="5" borderId="1" xfId="1" applyFont="1" applyFill="1" applyBorder="1" applyAlignment="1">
      <alignment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/>
    <xf numFmtId="0" fontId="14" fillId="4" borderId="1" xfId="0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43" fontId="18" fillId="4" borderId="1" xfId="1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/>
    <xf numFmtId="0" fontId="5" fillId="3" borderId="2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66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https://tenders.procurement.gov.ge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6" Type="http://schemas.openxmlformats.org/officeDocument/2006/relationships/printerSettings" Target="../printerSettings/printerSettings12.bin"/><Relationship Id="rId5" Type="http://schemas.openxmlformats.org/officeDocument/2006/relationships/hyperlink" Target="https://tenders.procurement.gov.ge/" TargetMode="External"/><Relationship Id="rId4" Type="http://schemas.openxmlformats.org/officeDocument/2006/relationships/hyperlink" Target="https://tenders.procurement.gov.g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enders.procurement.gov.g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tenders.procurement.gov.g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tenders.procurement.gov.g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tenders.procurement.gov.g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tenders.procurement.gov.ge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H46"/>
  <sheetViews>
    <sheetView zoomScaleNormal="100" workbookViewId="0">
      <selection activeCell="D35" sqref="D35"/>
    </sheetView>
  </sheetViews>
  <sheetFormatPr defaultRowHeight="15" x14ac:dyDescent="0.25"/>
  <cols>
    <col min="1" max="1" width="4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7" t="s">
        <v>62</v>
      </c>
      <c r="B1" s="97"/>
      <c r="C1" s="97"/>
      <c r="D1" s="97"/>
      <c r="E1" s="97"/>
      <c r="F1" s="97"/>
      <c r="G1" s="97"/>
    </row>
    <row r="2" spans="1:8" ht="15.75" x14ac:dyDescent="0.25">
      <c r="A2" s="98" t="s">
        <v>21</v>
      </c>
      <c r="B2" s="98"/>
      <c r="C2" s="98"/>
      <c r="D2" s="98"/>
      <c r="E2" s="98" t="s">
        <v>0</v>
      </c>
      <c r="F2" s="98"/>
      <c r="G2" s="98"/>
    </row>
    <row r="3" spans="1:8" ht="50.25" customHeight="1" x14ac:dyDescent="0.25">
      <c r="A3" s="99" t="s">
        <v>22</v>
      </c>
      <c r="B3" s="99"/>
      <c r="C3" s="99"/>
      <c r="D3" s="99"/>
      <c r="E3" s="99" t="s">
        <v>1</v>
      </c>
      <c r="F3" s="99"/>
      <c r="G3" s="99"/>
    </row>
    <row r="4" spans="1:8" ht="33.75" customHeight="1" x14ac:dyDescent="0.25">
      <c r="A4" s="98" t="s">
        <v>2</v>
      </c>
      <c r="B4" s="98"/>
      <c r="C4" s="98"/>
      <c r="D4" s="98"/>
      <c r="E4" s="98"/>
      <c r="F4" s="3">
        <f>D7</f>
        <v>177862</v>
      </c>
      <c r="G4" s="5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hidden="1" customHeight="1" x14ac:dyDescent="0.25">
      <c r="A7" s="95" t="s">
        <v>11</v>
      </c>
      <c r="B7" s="96"/>
      <c r="C7" s="96"/>
      <c r="D7" s="8">
        <f>SUM(D8:D48)</f>
        <v>177862</v>
      </c>
      <c r="E7" s="11"/>
      <c r="F7" s="9"/>
      <c r="G7" s="10"/>
      <c r="H7" s="5"/>
    </row>
    <row r="8" spans="1:8" s="20" customFormat="1" ht="33" hidden="1" customHeight="1" x14ac:dyDescent="0.25">
      <c r="A8" s="13"/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hidden="1" customHeight="1" x14ac:dyDescent="0.25">
      <c r="A9" s="13"/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hidden="1" customHeight="1" x14ac:dyDescent="0.25">
      <c r="A10" s="13"/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hidden="1" customHeight="1" x14ac:dyDescent="0.25">
      <c r="A11" s="13"/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hidden="1" customHeight="1" x14ac:dyDescent="0.25">
      <c r="A12" s="50"/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2.5" hidden="1" x14ac:dyDescent="0.25">
      <c r="A13" s="34"/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hidden="1" x14ac:dyDescent="0.25">
      <c r="A14" s="46"/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hidden="1" customHeight="1" x14ac:dyDescent="0.25">
      <c r="A15" s="13"/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hidden="1" customHeight="1" x14ac:dyDescent="0.25">
      <c r="A16" s="13"/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hidden="1" customHeight="1" x14ac:dyDescent="0.25">
      <c r="A17" s="22"/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hidden="1" customHeight="1" x14ac:dyDescent="0.25">
      <c r="A18" s="22"/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2.5" hidden="1" x14ac:dyDescent="0.25">
      <c r="A19" s="45"/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22.5" hidden="1" customHeight="1" x14ac:dyDescent="0.25">
      <c r="A20" s="29"/>
      <c r="B20" s="28" t="s">
        <v>53</v>
      </c>
      <c r="C20" s="28" t="s">
        <v>54</v>
      </c>
      <c r="D20" s="35">
        <v>3500</v>
      </c>
      <c r="E20" s="28" t="s">
        <v>24</v>
      </c>
      <c r="F20" s="17" t="s">
        <v>90</v>
      </c>
      <c r="G20" s="29" t="s">
        <v>23</v>
      </c>
    </row>
    <row r="21" spans="1:7" s="20" customFormat="1" ht="22.5" hidden="1" customHeight="1" x14ac:dyDescent="0.25">
      <c r="A21" s="29"/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2.5" hidden="1" customHeight="1" x14ac:dyDescent="0.25">
      <c r="A22" s="48"/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2.5" hidden="1" customHeight="1" x14ac:dyDescent="0.25">
      <c r="A23" s="48"/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41.25" hidden="1" customHeight="1" x14ac:dyDescent="0.25">
      <c r="A24" s="29"/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88.5" hidden="1" customHeight="1" x14ac:dyDescent="0.25">
      <c r="A25" s="27"/>
      <c r="B25" s="27" t="s">
        <v>58</v>
      </c>
      <c r="C25" s="28" t="s">
        <v>59</v>
      </c>
      <c r="D25" s="24">
        <f>350+2000</f>
        <v>2350</v>
      </c>
      <c r="E25" s="27" t="s">
        <v>24</v>
      </c>
      <c r="F25" s="17" t="s">
        <v>90</v>
      </c>
      <c r="G25" s="28"/>
    </row>
    <row r="26" spans="1:7" s="20" customFormat="1" ht="56.25" hidden="1" x14ac:dyDescent="0.25">
      <c r="A26" s="32"/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hidden="1" customHeight="1" x14ac:dyDescent="0.25">
      <c r="A27" s="36"/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2.5" hidden="1" x14ac:dyDescent="0.25">
      <c r="A28" s="28"/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hidden="1" customHeight="1" x14ac:dyDescent="0.25">
      <c r="A29" s="27"/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hidden="1" customHeight="1" x14ac:dyDescent="0.25">
      <c r="A30" s="27"/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hidden="1" customHeight="1" x14ac:dyDescent="0.25">
      <c r="A31" s="43"/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hidden="1" x14ac:dyDescent="0.25">
      <c r="A32" s="29"/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hidden="1" x14ac:dyDescent="0.25">
      <c r="A33" s="29"/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2.5" hidden="1" x14ac:dyDescent="0.25">
      <c r="A34" s="30"/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2.5" x14ac:dyDescent="0.25">
      <c r="A35" s="37"/>
      <c r="B35" s="37" t="s">
        <v>64</v>
      </c>
      <c r="C35" s="39" t="s">
        <v>63</v>
      </c>
      <c r="D35" s="39">
        <v>907</v>
      </c>
      <c r="E35" s="37" t="s">
        <v>24</v>
      </c>
      <c r="F35" s="17" t="s">
        <v>90</v>
      </c>
      <c r="G35" s="37"/>
    </row>
    <row r="36" spans="1:7" s="20" customFormat="1" ht="42.75" hidden="1" customHeight="1" x14ac:dyDescent="0.25">
      <c r="A36" s="32"/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hidden="1" customHeight="1" x14ac:dyDescent="0.25">
      <c r="A37" s="36"/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hidden="1" customHeight="1" x14ac:dyDescent="0.25">
      <c r="A38" s="29"/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2.5" hidden="1" x14ac:dyDescent="0.25">
      <c r="A39" s="29"/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hidden="1" x14ac:dyDescent="0.25">
      <c r="A40" s="29"/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2.5" hidden="1" x14ac:dyDescent="0.25">
      <c r="A41" s="48"/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2.5" hidden="1" x14ac:dyDescent="0.25">
      <c r="A42" s="48"/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2.5" hidden="1" x14ac:dyDescent="0.25">
      <c r="A43" s="29"/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2.5" hidden="1" x14ac:dyDescent="0.25">
      <c r="A44" s="29"/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2.5" hidden="1" x14ac:dyDescent="0.25">
      <c r="A45" s="29"/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2.5" hidden="1" x14ac:dyDescent="0.25">
      <c r="A46" s="29"/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>
    <filterColumn colId="1">
      <filters>
        <filter val="79500000"/>
      </filters>
    </filterColumn>
  </autoFilter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40" zoomScaleNormal="100" workbookViewId="0">
      <selection activeCell="I16" sqref="I16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7" t="s">
        <v>104</v>
      </c>
      <c r="B1" s="97"/>
      <c r="C1" s="97"/>
      <c r="D1" s="97"/>
      <c r="E1" s="97"/>
      <c r="F1" s="97"/>
      <c r="G1" s="97"/>
    </row>
    <row r="2" spans="1:8" ht="15.75" x14ac:dyDescent="0.25">
      <c r="A2" s="98" t="s">
        <v>21</v>
      </c>
      <c r="B2" s="98"/>
      <c r="C2" s="98"/>
      <c r="D2" s="98"/>
      <c r="E2" s="98" t="s">
        <v>0</v>
      </c>
      <c r="F2" s="98"/>
      <c r="G2" s="98"/>
    </row>
    <row r="3" spans="1:8" ht="50.25" customHeight="1" x14ac:dyDescent="0.25">
      <c r="A3" s="99" t="s">
        <v>22</v>
      </c>
      <c r="B3" s="99"/>
      <c r="C3" s="99"/>
      <c r="D3" s="99"/>
      <c r="E3" s="99" t="s">
        <v>1</v>
      </c>
      <c r="F3" s="99"/>
      <c r="G3" s="99"/>
    </row>
    <row r="4" spans="1:8" ht="33.75" customHeight="1" x14ac:dyDescent="0.25">
      <c r="A4" s="98" t="s">
        <v>2</v>
      </c>
      <c r="B4" s="98"/>
      <c r="C4" s="98"/>
      <c r="D4" s="98"/>
      <c r="E4" s="98"/>
      <c r="F4" s="3">
        <f>D7</f>
        <v>286731</v>
      </c>
      <c r="G4" s="82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5" t="s">
        <v>91</v>
      </c>
      <c r="B7" s="96"/>
      <c r="C7" s="96"/>
      <c r="D7" s="8">
        <f>SUM(D8:D55)</f>
        <v>286731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</row>
    <row r="29" spans="1:7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</row>
    <row r="32" spans="1:7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</row>
    <row r="42" spans="1:7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</row>
    <row r="43" spans="1:7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</row>
    <row r="49" spans="1:7" s="47" customFormat="1" ht="24" x14ac:dyDescent="0.25">
      <c r="A49" s="68" t="s">
        <v>92</v>
      </c>
      <c r="B49" s="37" t="s">
        <v>100</v>
      </c>
      <c r="C49" s="37" t="s">
        <v>101</v>
      </c>
      <c r="D49" s="39">
        <v>300</v>
      </c>
      <c r="E49" s="37" t="s">
        <v>83</v>
      </c>
      <c r="F49" s="38" t="s">
        <v>99</v>
      </c>
      <c r="G49" s="48"/>
    </row>
    <row r="50" spans="1:7" s="20" customFormat="1" ht="33.75" x14ac:dyDescent="0.25">
      <c r="A50" s="65" t="s">
        <v>92</v>
      </c>
      <c r="B50" s="58" t="s">
        <v>102</v>
      </c>
      <c r="C50" s="58" t="s">
        <v>103</v>
      </c>
      <c r="D50" s="62">
        <v>2973</v>
      </c>
      <c r="E50" s="58" t="s">
        <v>83</v>
      </c>
      <c r="F50" s="60" t="s">
        <v>99</v>
      </c>
      <c r="G50" s="61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  <hyperlink ref="C50" r:id="rId3" display="https://tenders.procurement.gov.ge/"/>
  </hyperlinks>
  <pageMargins left="0.7" right="0.7" top="0.75" bottom="0.75" header="0.3" footer="0.3"/>
  <pageSetup scale="80" orientation="landscape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A46" zoomScaleNormal="100" workbookViewId="0">
      <selection activeCell="I63" sqref="I63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7" t="s">
        <v>104</v>
      </c>
      <c r="B1" s="97"/>
      <c r="C1" s="97"/>
      <c r="D1" s="97"/>
      <c r="E1" s="97"/>
      <c r="F1" s="97"/>
      <c r="G1" s="97"/>
    </row>
    <row r="2" spans="1:8" ht="15.75" x14ac:dyDescent="0.25">
      <c r="A2" s="98" t="s">
        <v>21</v>
      </c>
      <c r="B2" s="98"/>
      <c r="C2" s="98"/>
      <c r="D2" s="98"/>
      <c r="E2" s="98" t="s">
        <v>0</v>
      </c>
      <c r="F2" s="98"/>
      <c r="G2" s="98"/>
    </row>
    <row r="3" spans="1:8" ht="50.25" customHeight="1" x14ac:dyDescent="0.25">
      <c r="A3" s="99" t="s">
        <v>22</v>
      </c>
      <c r="B3" s="99"/>
      <c r="C3" s="99"/>
      <c r="D3" s="99"/>
      <c r="E3" s="99" t="s">
        <v>1</v>
      </c>
      <c r="F3" s="99"/>
      <c r="G3" s="99"/>
    </row>
    <row r="4" spans="1:8" ht="33.75" customHeight="1" x14ac:dyDescent="0.25">
      <c r="A4" s="98" t="s">
        <v>2</v>
      </c>
      <c r="B4" s="98"/>
      <c r="C4" s="98"/>
      <c r="D4" s="98"/>
      <c r="E4" s="98"/>
      <c r="F4" s="3">
        <f>D7</f>
        <v>287551</v>
      </c>
      <c r="G4" s="83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5" t="s">
        <v>91</v>
      </c>
      <c r="B7" s="96"/>
      <c r="C7" s="96"/>
      <c r="D7" s="8">
        <f>SUM(D8:D55)</f>
        <v>287551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</row>
    <row r="29" spans="1:7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</row>
    <row r="32" spans="1:7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</row>
    <row r="42" spans="1:7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</row>
    <row r="43" spans="1:7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</row>
    <row r="49" spans="1:7" s="47" customFormat="1" ht="24" x14ac:dyDescent="0.25">
      <c r="A49" s="68" t="s">
        <v>92</v>
      </c>
      <c r="B49" s="37" t="s">
        <v>100</v>
      </c>
      <c r="C49" s="37" t="s">
        <v>101</v>
      </c>
      <c r="D49" s="39">
        <v>300</v>
      </c>
      <c r="E49" s="37" t="s">
        <v>83</v>
      </c>
      <c r="F49" s="38" t="s">
        <v>99</v>
      </c>
      <c r="G49" s="48"/>
    </row>
    <row r="50" spans="1:7" s="20" customFormat="1" ht="33.75" x14ac:dyDescent="0.25">
      <c r="A50" s="63" t="s">
        <v>92</v>
      </c>
      <c r="B50" s="28" t="s">
        <v>102</v>
      </c>
      <c r="C50" s="28" t="s">
        <v>103</v>
      </c>
      <c r="D50" s="35">
        <v>2973</v>
      </c>
      <c r="E50" s="28" t="s">
        <v>83</v>
      </c>
      <c r="F50" s="17" t="s">
        <v>99</v>
      </c>
      <c r="G50" s="29"/>
    </row>
    <row r="51" spans="1:7" s="20" customFormat="1" ht="24" x14ac:dyDescent="0.25">
      <c r="A51" s="85" t="s">
        <v>92</v>
      </c>
      <c r="B51" s="86" t="s">
        <v>105</v>
      </c>
      <c r="C51" s="86" t="s">
        <v>106</v>
      </c>
      <c r="D51" s="87">
        <v>820</v>
      </c>
      <c r="E51" s="86" t="s">
        <v>83</v>
      </c>
      <c r="F51" s="88" t="s">
        <v>99</v>
      </c>
      <c r="G51" s="89"/>
    </row>
  </sheetData>
  <autoFilter ref="A6:I51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  <hyperlink ref="C50" r:id="rId3" display="https://tenders.procurement.gov.ge/"/>
    <hyperlink ref="C51" r:id="rId4" display="https://tenders.procurement.gov.ge/"/>
  </hyperlinks>
  <pageMargins left="0.7" right="0.7" top="0.75" bottom="0.75" header="0.3" footer="0.3"/>
  <pageSetup scale="80" orientation="landscape"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view="pageBreakPreview" zoomScaleNormal="100" zoomScaleSheetLayoutView="100" workbookViewId="0">
      <selection activeCell="K14" sqref="K14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10" ht="18.75" x14ac:dyDescent="0.25">
      <c r="A1" s="97" t="s">
        <v>104</v>
      </c>
      <c r="B1" s="97"/>
      <c r="C1" s="97"/>
      <c r="D1" s="97"/>
      <c r="E1" s="97"/>
      <c r="F1" s="97"/>
      <c r="G1" s="97"/>
    </row>
    <row r="2" spans="1:10" ht="15.75" x14ac:dyDescent="0.25">
      <c r="A2" s="98" t="s">
        <v>21</v>
      </c>
      <c r="B2" s="98"/>
      <c r="C2" s="98"/>
      <c r="D2" s="98"/>
      <c r="E2" s="98" t="s">
        <v>0</v>
      </c>
      <c r="F2" s="98"/>
      <c r="G2" s="98"/>
    </row>
    <row r="3" spans="1:10" ht="50.25" customHeight="1" x14ac:dyDescent="0.25">
      <c r="A3" s="99" t="s">
        <v>22</v>
      </c>
      <c r="B3" s="99"/>
      <c r="C3" s="99"/>
      <c r="D3" s="99"/>
      <c r="E3" s="99" t="s">
        <v>1</v>
      </c>
      <c r="F3" s="99"/>
      <c r="G3" s="99"/>
    </row>
    <row r="4" spans="1:10" ht="33.75" customHeight="1" x14ac:dyDescent="0.25">
      <c r="A4" s="98" t="s">
        <v>2</v>
      </c>
      <c r="B4" s="98"/>
      <c r="C4" s="98"/>
      <c r="D4" s="98"/>
      <c r="E4" s="98"/>
      <c r="F4" s="3">
        <f>D7</f>
        <v>287901</v>
      </c>
      <c r="G4" s="84" t="s">
        <v>3</v>
      </c>
      <c r="H4" s="4"/>
    </row>
    <row r="5" spans="1:10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10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10" ht="39" customHeight="1" x14ac:dyDescent="0.25">
      <c r="A7" s="95" t="s">
        <v>91</v>
      </c>
      <c r="B7" s="96"/>
      <c r="C7" s="96"/>
      <c r="D7" s="8">
        <f>SUM(D8:D55)</f>
        <v>287901</v>
      </c>
      <c r="E7" s="11"/>
      <c r="F7" s="9"/>
      <c r="G7" s="10"/>
      <c r="H7" s="5"/>
      <c r="I7">
        <v>287551</v>
      </c>
      <c r="J7" s="100">
        <f>D7-I7</f>
        <v>350</v>
      </c>
    </row>
    <row r="8" spans="1:10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  <c r="I8" s="20">
        <v>12100</v>
      </c>
      <c r="J8" s="100">
        <f t="shared" ref="J8:J52" si="1">D8-I8</f>
        <v>0</v>
      </c>
    </row>
    <row r="9" spans="1:10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  <c r="I9" s="20">
        <v>1200</v>
      </c>
      <c r="J9" s="100">
        <f t="shared" si="1"/>
        <v>0</v>
      </c>
    </row>
    <row r="10" spans="1:10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  <c r="I10" s="20">
        <v>4800</v>
      </c>
      <c r="J10" s="100">
        <f t="shared" si="1"/>
        <v>0</v>
      </c>
    </row>
    <row r="11" spans="1:10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  <c r="I11" s="20">
        <v>1500</v>
      </c>
      <c r="J11" s="100">
        <f t="shared" si="1"/>
        <v>0</v>
      </c>
    </row>
    <row r="12" spans="1:10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  <c r="I12" s="47">
        <v>300</v>
      </c>
      <c r="J12" s="100">
        <f t="shared" si="1"/>
        <v>0</v>
      </c>
    </row>
    <row r="13" spans="1:10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  <c r="I13" s="20">
        <v>700</v>
      </c>
      <c r="J13" s="100">
        <f t="shared" si="1"/>
        <v>0</v>
      </c>
    </row>
    <row r="14" spans="1:10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  <c r="I14" s="20">
        <v>3710</v>
      </c>
      <c r="J14" s="100">
        <f t="shared" si="1"/>
        <v>0</v>
      </c>
    </row>
    <row r="15" spans="1:10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  <c r="I15" s="20">
        <v>1300</v>
      </c>
      <c r="J15" s="100">
        <f t="shared" si="1"/>
        <v>0</v>
      </c>
    </row>
    <row r="16" spans="1:10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  <c r="I16" s="20">
        <v>2000</v>
      </c>
      <c r="J16" s="100">
        <f t="shared" si="1"/>
        <v>0</v>
      </c>
    </row>
    <row r="17" spans="1:10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  <c r="I17" s="20">
        <v>25000</v>
      </c>
      <c r="J17" s="100">
        <f t="shared" si="1"/>
        <v>0</v>
      </c>
    </row>
    <row r="18" spans="1:10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  <c r="I18" s="20">
        <v>105036</v>
      </c>
      <c r="J18" s="100">
        <f t="shared" si="1"/>
        <v>0</v>
      </c>
    </row>
    <row r="19" spans="1:10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  <c r="I19" s="20">
        <v>5345</v>
      </c>
      <c r="J19" s="100">
        <f t="shared" si="1"/>
        <v>0</v>
      </c>
    </row>
    <row r="20" spans="1:10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  <c r="I20" s="20">
        <v>4800</v>
      </c>
      <c r="J20" s="100">
        <f t="shared" si="1"/>
        <v>0</v>
      </c>
    </row>
    <row r="21" spans="1:10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  <c r="I21" s="20">
        <v>120</v>
      </c>
      <c r="J21" s="100">
        <f t="shared" si="1"/>
        <v>0</v>
      </c>
    </row>
    <row r="22" spans="1:10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  <c r="I22" s="47">
        <v>4750</v>
      </c>
      <c r="J22" s="100">
        <f t="shared" si="1"/>
        <v>0</v>
      </c>
    </row>
    <row r="23" spans="1:10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  <c r="I23" s="47">
        <v>110</v>
      </c>
      <c r="J23" s="100">
        <f t="shared" si="1"/>
        <v>0</v>
      </c>
    </row>
    <row r="24" spans="1:10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  <c r="I24" s="20">
        <v>2500</v>
      </c>
      <c r="J24" s="100">
        <f t="shared" si="1"/>
        <v>0</v>
      </c>
    </row>
    <row r="25" spans="1:10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  <c r="I25" s="20">
        <v>4900</v>
      </c>
      <c r="J25" s="100">
        <f t="shared" si="1"/>
        <v>0</v>
      </c>
    </row>
    <row r="26" spans="1:10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  <c r="I26" s="20">
        <v>4800</v>
      </c>
      <c r="J26" s="100">
        <f t="shared" si="1"/>
        <v>0</v>
      </c>
    </row>
    <row r="27" spans="1:10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  <c r="I27" s="20">
        <v>3000</v>
      </c>
      <c r="J27" s="100">
        <f t="shared" si="1"/>
        <v>0</v>
      </c>
    </row>
    <row r="28" spans="1:10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  <c r="I28" s="20">
        <v>1000</v>
      </c>
      <c r="J28" s="100">
        <f t="shared" si="1"/>
        <v>0</v>
      </c>
    </row>
    <row r="29" spans="1:10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  <c r="I29" s="20">
        <v>1780</v>
      </c>
      <c r="J29" s="100">
        <f t="shared" si="1"/>
        <v>0</v>
      </c>
    </row>
    <row r="30" spans="1:10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  <c r="I30" s="20">
        <v>1500</v>
      </c>
      <c r="J30" s="100">
        <f t="shared" si="1"/>
        <v>0</v>
      </c>
    </row>
    <row r="31" spans="1:10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  <c r="I31" s="20">
        <v>5000</v>
      </c>
      <c r="J31" s="100">
        <f t="shared" si="1"/>
        <v>0</v>
      </c>
    </row>
    <row r="32" spans="1:10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  <c r="I32" s="47">
        <v>920</v>
      </c>
      <c r="J32" s="100">
        <f t="shared" si="1"/>
        <v>0</v>
      </c>
    </row>
    <row r="33" spans="1:10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  <c r="I33" s="20">
        <v>1790</v>
      </c>
      <c r="J33" s="100">
        <f t="shared" si="1"/>
        <v>0</v>
      </c>
    </row>
    <row r="34" spans="1:10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  <c r="I34" s="20">
        <v>4900</v>
      </c>
      <c r="J34" s="100">
        <f t="shared" si="1"/>
        <v>0</v>
      </c>
    </row>
    <row r="35" spans="1:10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  <c r="I35" s="20">
        <v>4800</v>
      </c>
      <c r="J35" s="100">
        <f t="shared" si="1"/>
        <v>0</v>
      </c>
    </row>
    <row r="36" spans="1:10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  <c r="I36" s="47">
        <v>4907</v>
      </c>
      <c r="J36" s="100">
        <f t="shared" si="1"/>
        <v>0</v>
      </c>
    </row>
    <row r="37" spans="1:10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  <c r="I37" s="20">
        <v>12000</v>
      </c>
      <c r="J37" s="100">
        <f t="shared" si="1"/>
        <v>0</v>
      </c>
    </row>
    <row r="38" spans="1:10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  <c r="I38" s="20">
        <v>4900</v>
      </c>
      <c r="J38" s="100">
        <f t="shared" si="1"/>
        <v>0</v>
      </c>
    </row>
    <row r="39" spans="1:10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  <c r="I39" s="20">
        <v>14500</v>
      </c>
      <c r="J39" s="100">
        <f t="shared" si="1"/>
        <v>0</v>
      </c>
    </row>
    <row r="40" spans="1:10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  <c r="I40" s="20">
        <v>3500</v>
      </c>
      <c r="J40" s="100">
        <f t="shared" si="1"/>
        <v>0</v>
      </c>
    </row>
    <row r="41" spans="1:10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  <c r="I41" s="20">
        <v>11800</v>
      </c>
      <c r="J41" s="100">
        <f t="shared" si="1"/>
        <v>0</v>
      </c>
    </row>
    <row r="42" spans="1:10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  <c r="I42" s="47">
        <v>3035</v>
      </c>
      <c r="J42" s="100">
        <f t="shared" si="1"/>
        <v>0</v>
      </c>
    </row>
    <row r="43" spans="1:10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  <c r="I43" s="47">
        <v>470</v>
      </c>
      <c r="J43" s="100">
        <f t="shared" si="1"/>
        <v>0</v>
      </c>
    </row>
    <row r="44" spans="1:10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  <c r="I44" s="20">
        <v>4715</v>
      </c>
      <c r="J44" s="100">
        <f t="shared" si="1"/>
        <v>0</v>
      </c>
    </row>
    <row r="45" spans="1:10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  <c r="I45" s="20">
        <v>4900</v>
      </c>
      <c r="J45" s="100">
        <f t="shared" si="1"/>
        <v>0</v>
      </c>
    </row>
    <row r="46" spans="1:10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  <c r="I46" s="20">
        <v>1795</v>
      </c>
      <c r="J46" s="100">
        <f t="shared" si="1"/>
        <v>0</v>
      </c>
    </row>
    <row r="47" spans="1:10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  <c r="I47" s="20">
        <v>2375</v>
      </c>
      <c r="J47" s="100">
        <f t="shared" si="1"/>
        <v>0</v>
      </c>
    </row>
    <row r="48" spans="1:10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  <c r="I48" s="20">
        <v>4900</v>
      </c>
      <c r="J48" s="100">
        <f t="shared" si="1"/>
        <v>0</v>
      </c>
    </row>
    <row r="49" spans="1:10" s="47" customFormat="1" ht="24" x14ac:dyDescent="0.25">
      <c r="A49" s="68" t="s">
        <v>92</v>
      </c>
      <c r="B49" s="37" t="s">
        <v>100</v>
      </c>
      <c r="C49" s="37" t="s">
        <v>101</v>
      </c>
      <c r="D49" s="39">
        <v>300</v>
      </c>
      <c r="E49" s="37" t="s">
        <v>83</v>
      </c>
      <c r="F49" s="38" t="s">
        <v>99</v>
      </c>
      <c r="G49" s="48"/>
      <c r="I49" s="47">
        <v>300</v>
      </c>
      <c r="J49" s="100">
        <f t="shared" si="1"/>
        <v>0</v>
      </c>
    </row>
    <row r="50" spans="1:10" s="20" customFormat="1" ht="33.75" x14ac:dyDescent="0.25">
      <c r="A50" s="63" t="s">
        <v>92</v>
      </c>
      <c r="B50" s="28" t="s">
        <v>102</v>
      </c>
      <c r="C50" s="28" t="s">
        <v>103</v>
      </c>
      <c r="D50" s="35">
        <v>2973</v>
      </c>
      <c r="E50" s="28" t="s">
        <v>83</v>
      </c>
      <c r="F50" s="17" t="s">
        <v>99</v>
      </c>
      <c r="G50" s="29"/>
      <c r="I50" s="20">
        <v>2973</v>
      </c>
      <c r="J50" s="100">
        <f t="shared" si="1"/>
        <v>0</v>
      </c>
    </row>
    <row r="51" spans="1:10" s="20" customFormat="1" ht="24" x14ac:dyDescent="0.25">
      <c r="A51" s="90" t="s">
        <v>92</v>
      </c>
      <c r="B51" s="91" t="s">
        <v>105</v>
      </c>
      <c r="C51" s="91" t="s">
        <v>106</v>
      </c>
      <c r="D51" s="92">
        <v>820</v>
      </c>
      <c r="E51" s="91" t="s">
        <v>83</v>
      </c>
      <c r="F51" s="93" t="s">
        <v>99</v>
      </c>
      <c r="G51" s="94"/>
      <c r="I51" s="20">
        <v>820</v>
      </c>
      <c r="J51" s="100">
        <f t="shared" si="1"/>
        <v>0</v>
      </c>
    </row>
    <row r="52" spans="1:10" s="20" customFormat="1" ht="24" x14ac:dyDescent="0.25">
      <c r="A52" s="85" t="s">
        <v>92</v>
      </c>
      <c r="B52" s="86" t="s">
        <v>107</v>
      </c>
      <c r="C52" s="86" t="s">
        <v>108</v>
      </c>
      <c r="D52" s="87">
        <v>350</v>
      </c>
      <c r="E52" s="86" t="s">
        <v>83</v>
      </c>
      <c r="F52" s="88" t="s">
        <v>99</v>
      </c>
      <c r="G52" s="89"/>
      <c r="J52" s="100">
        <f t="shared" si="1"/>
        <v>350</v>
      </c>
    </row>
  </sheetData>
  <autoFilter ref="A6:I52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  <hyperlink ref="C50" r:id="rId3" display="https://tenders.procurement.gov.ge/"/>
    <hyperlink ref="C51" r:id="rId4" display="https://tenders.procurement.gov.ge/"/>
    <hyperlink ref="C52" r:id="rId5" display="https://tenders.procurement.gov.ge/"/>
  </hyperlinks>
  <pageMargins left="0.7" right="0.7" top="0.75" bottom="0.75" header="0.3" footer="0.3"/>
  <pageSetup scale="80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6"/>
  <sheetViews>
    <sheetView zoomScaleNormal="100" workbookViewId="0">
      <selection activeCell="D53" sqref="D53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7" t="s">
        <v>62</v>
      </c>
      <c r="B1" s="97"/>
      <c r="C1" s="97"/>
      <c r="D1" s="97"/>
      <c r="E1" s="97"/>
      <c r="F1" s="97"/>
      <c r="G1" s="97"/>
    </row>
    <row r="2" spans="1:8" ht="15.75" x14ac:dyDescent="0.25">
      <c r="A2" s="98" t="s">
        <v>21</v>
      </c>
      <c r="B2" s="98"/>
      <c r="C2" s="98"/>
      <c r="D2" s="98"/>
      <c r="E2" s="98" t="s">
        <v>0</v>
      </c>
      <c r="F2" s="98"/>
      <c r="G2" s="98"/>
    </row>
    <row r="3" spans="1:8" ht="50.25" customHeight="1" x14ac:dyDescent="0.25">
      <c r="A3" s="99" t="s">
        <v>22</v>
      </c>
      <c r="B3" s="99"/>
      <c r="C3" s="99"/>
      <c r="D3" s="99"/>
      <c r="E3" s="99" t="s">
        <v>1</v>
      </c>
      <c r="F3" s="99"/>
      <c r="G3" s="99"/>
    </row>
    <row r="4" spans="1:8" ht="33.75" customHeight="1" x14ac:dyDescent="0.25">
      <c r="A4" s="98" t="s">
        <v>2</v>
      </c>
      <c r="B4" s="98"/>
      <c r="C4" s="98"/>
      <c r="D4" s="98"/>
      <c r="E4" s="98"/>
      <c r="F4" s="3">
        <f>D7</f>
        <v>181612</v>
      </c>
      <c r="G4" s="5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5" t="s">
        <v>91</v>
      </c>
      <c r="B7" s="96"/>
      <c r="C7" s="96"/>
      <c r="D7" s="8">
        <f>SUM(D8:D48)</f>
        <v>181612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58" t="s">
        <v>53</v>
      </c>
      <c r="C20" s="58" t="s">
        <v>54</v>
      </c>
      <c r="D20" s="62">
        <f>3500+1300</f>
        <v>4800</v>
      </c>
      <c r="E20" s="58" t="s">
        <v>24</v>
      </c>
      <c r="F20" s="60" t="s">
        <v>90</v>
      </c>
      <c r="G20" s="61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57" t="s">
        <v>58</v>
      </c>
      <c r="C25" s="58" t="s">
        <v>59</v>
      </c>
      <c r="D25" s="59">
        <f>350+2000+2450</f>
        <v>4800</v>
      </c>
      <c r="E25" s="57" t="s">
        <v>24</v>
      </c>
      <c r="F25" s="60" t="s">
        <v>90</v>
      </c>
      <c r="G25" s="5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4" x14ac:dyDescent="0.25">
      <c r="A35" s="63" t="s">
        <v>92</v>
      </c>
      <c r="B35" s="37" t="s">
        <v>64</v>
      </c>
      <c r="C35" s="39" t="s">
        <v>63</v>
      </c>
      <c r="D35" s="39">
        <v>907</v>
      </c>
      <c r="E35" s="37" t="s">
        <v>24</v>
      </c>
      <c r="F35" s="17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40" zoomScaleNormal="100" workbookViewId="0">
      <selection activeCell="F60" sqref="F60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7" t="s">
        <v>62</v>
      </c>
      <c r="B1" s="97"/>
      <c r="C1" s="97"/>
      <c r="D1" s="97"/>
      <c r="E1" s="97"/>
      <c r="F1" s="97"/>
      <c r="G1" s="97"/>
    </row>
    <row r="2" spans="1:8" ht="15.75" x14ac:dyDescent="0.25">
      <c r="A2" s="98" t="s">
        <v>21</v>
      </c>
      <c r="B2" s="98"/>
      <c r="C2" s="98"/>
      <c r="D2" s="98"/>
      <c r="E2" s="98" t="s">
        <v>0</v>
      </c>
      <c r="F2" s="98"/>
      <c r="G2" s="98"/>
    </row>
    <row r="3" spans="1:8" ht="50.25" customHeight="1" x14ac:dyDescent="0.25">
      <c r="A3" s="99" t="s">
        <v>22</v>
      </c>
      <c r="B3" s="99"/>
      <c r="C3" s="99"/>
      <c r="D3" s="99"/>
      <c r="E3" s="99" t="s">
        <v>1</v>
      </c>
      <c r="F3" s="99"/>
      <c r="G3" s="99"/>
    </row>
    <row r="4" spans="1:8" ht="33.75" customHeight="1" x14ac:dyDescent="0.25">
      <c r="A4" s="98" t="s">
        <v>2</v>
      </c>
      <c r="B4" s="98"/>
      <c r="C4" s="98"/>
      <c r="D4" s="98"/>
      <c r="E4" s="98"/>
      <c r="F4" s="3">
        <f>D7</f>
        <v>185612</v>
      </c>
      <c r="G4" s="6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5" t="s">
        <v>91</v>
      </c>
      <c r="B7" s="96"/>
      <c r="C7" s="96"/>
      <c r="D7" s="8">
        <f>SUM(D8:D48)</f>
        <v>185612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4" x14ac:dyDescent="0.25">
      <c r="A35" s="65" t="s">
        <v>92</v>
      </c>
      <c r="B35" s="58" t="s">
        <v>64</v>
      </c>
      <c r="C35" s="62" t="s">
        <v>63</v>
      </c>
      <c r="D35" s="62">
        <f>907+4000</f>
        <v>4907</v>
      </c>
      <c r="E35" s="58" t="s">
        <v>24</v>
      </c>
      <c r="F35" s="60" t="s">
        <v>90</v>
      </c>
      <c r="G35" s="58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40" zoomScaleNormal="100" workbookViewId="0">
      <selection activeCell="C47" sqref="C47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7" t="s">
        <v>62</v>
      </c>
      <c r="B1" s="97"/>
      <c r="C1" s="97"/>
      <c r="D1" s="97"/>
      <c r="E1" s="97"/>
      <c r="F1" s="97"/>
      <c r="G1" s="97"/>
    </row>
    <row r="2" spans="1:8" ht="15.75" x14ac:dyDescent="0.25">
      <c r="A2" s="98" t="s">
        <v>21</v>
      </c>
      <c r="B2" s="98"/>
      <c r="C2" s="98"/>
      <c r="D2" s="98"/>
      <c r="E2" s="98" t="s">
        <v>0</v>
      </c>
      <c r="F2" s="98"/>
      <c r="G2" s="98"/>
    </row>
    <row r="3" spans="1:8" ht="50.25" customHeight="1" x14ac:dyDescent="0.25">
      <c r="A3" s="99" t="s">
        <v>22</v>
      </c>
      <c r="B3" s="99"/>
      <c r="C3" s="99"/>
      <c r="D3" s="99"/>
      <c r="E3" s="99" t="s">
        <v>1</v>
      </c>
      <c r="F3" s="99"/>
      <c r="G3" s="99"/>
    </row>
    <row r="4" spans="1:8" ht="33.75" customHeight="1" x14ac:dyDescent="0.25">
      <c r="A4" s="98" t="s">
        <v>2</v>
      </c>
      <c r="B4" s="98"/>
      <c r="C4" s="98"/>
      <c r="D4" s="98"/>
      <c r="E4" s="98"/>
      <c r="F4" s="3">
        <f>D7</f>
        <v>190512</v>
      </c>
      <c r="G4" s="6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5" t="s">
        <v>91</v>
      </c>
      <c r="B7" s="96"/>
      <c r="C7" s="96"/>
      <c r="D7" s="8">
        <f>SUM(D8:D48)</f>
        <v>190512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ht="24" x14ac:dyDescent="0.25">
      <c r="A47" s="65" t="s">
        <v>92</v>
      </c>
      <c r="B47" s="58" t="s">
        <v>94</v>
      </c>
      <c r="C47" s="58" t="s">
        <v>95</v>
      </c>
      <c r="D47" s="62">
        <v>4900</v>
      </c>
      <c r="E47" s="58" t="s">
        <v>83</v>
      </c>
      <c r="F47" s="60" t="s">
        <v>96</v>
      </c>
      <c r="G47" s="61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37" zoomScaleNormal="100" workbookViewId="0">
      <selection activeCell="B35" sqref="B35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7" t="s">
        <v>62</v>
      </c>
      <c r="B1" s="97"/>
      <c r="C1" s="97"/>
      <c r="D1" s="97"/>
      <c r="E1" s="97"/>
      <c r="F1" s="97"/>
      <c r="G1" s="97"/>
    </row>
    <row r="2" spans="1:8" ht="15.75" x14ac:dyDescent="0.25">
      <c r="A2" s="98" t="s">
        <v>21</v>
      </c>
      <c r="B2" s="98"/>
      <c r="C2" s="98"/>
      <c r="D2" s="98"/>
      <c r="E2" s="98" t="s">
        <v>0</v>
      </c>
      <c r="F2" s="98"/>
      <c r="G2" s="98"/>
    </row>
    <row r="3" spans="1:8" ht="50.25" customHeight="1" x14ac:dyDescent="0.25">
      <c r="A3" s="99" t="s">
        <v>22</v>
      </c>
      <c r="B3" s="99"/>
      <c r="C3" s="99"/>
      <c r="D3" s="99"/>
      <c r="E3" s="99" t="s">
        <v>1</v>
      </c>
      <c r="F3" s="99"/>
      <c r="G3" s="99"/>
    </row>
    <row r="4" spans="1:8" ht="33.75" customHeight="1" x14ac:dyDescent="0.25">
      <c r="A4" s="98" t="s">
        <v>2</v>
      </c>
      <c r="B4" s="98"/>
      <c r="C4" s="98"/>
      <c r="D4" s="98"/>
      <c r="E4" s="98"/>
      <c r="F4" s="3">
        <f>D7</f>
        <v>200512</v>
      </c>
      <c r="G4" s="67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5" t="s">
        <v>91</v>
      </c>
      <c r="B7" s="96"/>
      <c r="C7" s="96"/>
      <c r="D7" s="8">
        <f>SUM(D8:D48)</f>
        <v>200512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5" t="s">
        <v>92</v>
      </c>
      <c r="B38" s="58" t="s">
        <v>55</v>
      </c>
      <c r="C38" s="58" t="s">
        <v>49</v>
      </c>
      <c r="D38" s="62">
        <f>4500+10000</f>
        <v>14500</v>
      </c>
      <c r="E38" s="58" t="s">
        <v>24</v>
      </c>
      <c r="F38" s="60" t="s">
        <v>90</v>
      </c>
      <c r="G38" s="5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4" zoomScaleNormal="100" workbookViewId="0">
      <selection activeCell="B34" sqref="B34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7" t="s">
        <v>62</v>
      </c>
      <c r="B1" s="97"/>
      <c r="C1" s="97"/>
      <c r="D1" s="97"/>
      <c r="E1" s="97"/>
      <c r="F1" s="97"/>
      <c r="G1" s="97"/>
    </row>
    <row r="2" spans="1:8" ht="15.75" x14ac:dyDescent="0.25">
      <c r="A2" s="98" t="s">
        <v>21</v>
      </c>
      <c r="B2" s="98"/>
      <c r="C2" s="98"/>
      <c r="D2" s="98"/>
      <c r="E2" s="98" t="s">
        <v>0</v>
      </c>
      <c r="F2" s="98"/>
      <c r="G2" s="98"/>
    </row>
    <row r="3" spans="1:8" ht="50.25" customHeight="1" x14ac:dyDescent="0.25">
      <c r="A3" s="99" t="s">
        <v>22</v>
      </c>
      <c r="B3" s="99"/>
      <c r="C3" s="99"/>
      <c r="D3" s="99"/>
      <c r="E3" s="99" t="s">
        <v>1</v>
      </c>
      <c r="F3" s="99"/>
      <c r="G3" s="99"/>
    </row>
    <row r="4" spans="1:8" ht="33.75" customHeight="1" x14ac:dyDescent="0.25">
      <c r="A4" s="98" t="s">
        <v>2</v>
      </c>
      <c r="B4" s="98"/>
      <c r="C4" s="98"/>
      <c r="D4" s="98"/>
      <c r="E4" s="98"/>
      <c r="F4" s="3">
        <f>D7</f>
        <v>275548</v>
      </c>
      <c r="G4" s="69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5" t="s">
        <v>91</v>
      </c>
      <c r="B7" s="96"/>
      <c r="C7" s="96"/>
      <c r="D7" s="8">
        <f>SUM(D8:D48)</f>
        <v>275548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5" t="s">
        <v>92</v>
      </c>
      <c r="B18" s="70" t="s">
        <v>26</v>
      </c>
      <c r="C18" s="71" t="s">
        <v>27</v>
      </c>
      <c r="D18" s="59">
        <f>30000+44631+16363+14042</f>
        <v>105036</v>
      </c>
      <c r="E18" s="72" t="s">
        <v>50</v>
      </c>
      <c r="F18" s="60" t="s">
        <v>90</v>
      </c>
      <c r="G18" s="73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5" t="s">
        <v>92</v>
      </c>
      <c r="B38" s="58" t="s">
        <v>55</v>
      </c>
      <c r="C38" s="58" t="s">
        <v>49</v>
      </c>
      <c r="D38" s="62">
        <f>4500+10000</f>
        <v>14500</v>
      </c>
      <c r="E38" s="58" t="s">
        <v>24</v>
      </c>
      <c r="F38" s="60" t="s">
        <v>90</v>
      </c>
      <c r="G38" s="5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34" zoomScaleNormal="100" workbookViewId="0">
      <selection activeCell="C41" sqref="C41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7" t="s">
        <v>62</v>
      </c>
      <c r="B1" s="97"/>
      <c r="C1" s="97"/>
      <c r="D1" s="97"/>
      <c r="E1" s="97"/>
      <c r="F1" s="97"/>
      <c r="G1" s="97"/>
    </row>
    <row r="2" spans="1:8" ht="15.75" x14ac:dyDescent="0.25">
      <c r="A2" s="98" t="s">
        <v>21</v>
      </c>
      <c r="B2" s="98"/>
      <c r="C2" s="98"/>
      <c r="D2" s="98"/>
      <c r="E2" s="98" t="s">
        <v>0</v>
      </c>
      <c r="F2" s="98"/>
      <c r="G2" s="98"/>
    </row>
    <row r="3" spans="1:8" ht="50.25" customHeight="1" x14ac:dyDescent="0.25">
      <c r="A3" s="99" t="s">
        <v>22</v>
      </c>
      <c r="B3" s="99"/>
      <c r="C3" s="99"/>
      <c r="D3" s="99"/>
      <c r="E3" s="99" t="s">
        <v>1</v>
      </c>
      <c r="F3" s="99"/>
      <c r="G3" s="99"/>
    </row>
    <row r="4" spans="1:8" ht="33.75" customHeight="1" x14ac:dyDescent="0.25">
      <c r="A4" s="98" t="s">
        <v>2</v>
      </c>
      <c r="B4" s="98"/>
      <c r="C4" s="98"/>
      <c r="D4" s="98"/>
      <c r="E4" s="98"/>
      <c r="F4" s="3">
        <f>D7</f>
        <v>277448</v>
      </c>
      <c r="G4" s="7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5" t="s">
        <v>91</v>
      </c>
      <c r="B7" s="96"/>
      <c r="C7" s="96"/>
      <c r="D7" s="8">
        <f>SUM(D8:D48)</f>
        <v>277448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5" t="s">
        <v>92</v>
      </c>
      <c r="B37" s="58" t="s">
        <v>48</v>
      </c>
      <c r="C37" s="58" t="s">
        <v>20</v>
      </c>
      <c r="D37" s="62">
        <f>3000+1900</f>
        <v>4900</v>
      </c>
      <c r="E37" s="58" t="s">
        <v>24</v>
      </c>
      <c r="F37" s="60" t="s">
        <v>90</v>
      </c>
      <c r="G37" s="5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f>4500+10000</f>
        <v>14500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4" zoomScaleNormal="100" workbookViewId="0">
      <selection activeCell="D27" sqref="D27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7" t="s">
        <v>62</v>
      </c>
      <c r="B1" s="97"/>
      <c r="C1" s="97"/>
      <c r="D1" s="97"/>
      <c r="E1" s="97"/>
      <c r="F1" s="97"/>
      <c r="G1" s="97"/>
    </row>
    <row r="2" spans="1:8" ht="15.75" x14ac:dyDescent="0.25">
      <c r="A2" s="98" t="s">
        <v>21</v>
      </c>
      <c r="B2" s="98"/>
      <c r="C2" s="98"/>
      <c r="D2" s="98"/>
      <c r="E2" s="98" t="s">
        <v>0</v>
      </c>
      <c r="F2" s="98"/>
      <c r="G2" s="98"/>
    </row>
    <row r="3" spans="1:8" ht="50.25" customHeight="1" x14ac:dyDescent="0.25">
      <c r="A3" s="99" t="s">
        <v>22</v>
      </c>
      <c r="B3" s="99"/>
      <c r="C3" s="99"/>
      <c r="D3" s="99"/>
      <c r="E3" s="99" t="s">
        <v>1</v>
      </c>
      <c r="F3" s="99"/>
      <c r="G3" s="99"/>
    </row>
    <row r="4" spans="1:8" ht="33.75" customHeight="1" x14ac:dyDescent="0.25">
      <c r="A4" s="98" t="s">
        <v>2</v>
      </c>
      <c r="B4" s="98"/>
      <c r="C4" s="98"/>
      <c r="D4" s="98"/>
      <c r="E4" s="98"/>
      <c r="F4" s="3">
        <f>D7</f>
        <v>283458</v>
      </c>
      <c r="G4" s="7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5" t="s">
        <v>91</v>
      </c>
      <c r="B7" s="96"/>
      <c r="C7" s="96"/>
      <c r="D7" s="8">
        <f>SUM(D8:D49)</f>
        <v>283458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5" t="s">
        <v>92</v>
      </c>
      <c r="B14" s="58" t="s">
        <v>65</v>
      </c>
      <c r="C14" s="58" t="s">
        <v>66</v>
      </c>
      <c r="D14" s="76">
        <f>2000+600+1110</f>
        <v>3710</v>
      </c>
      <c r="E14" s="77" t="s">
        <v>24</v>
      </c>
      <c r="F14" s="60" t="s">
        <v>90</v>
      </c>
      <c r="G14" s="78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5" t="s">
        <v>92</v>
      </c>
      <c r="B25" s="58" t="s">
        <v>97</v>
      </c>
      <c r="C25" s="58" t="s">
        <v>98</v>
      </c>
      <c r="D25" s="62">
        <v>4900</v>
      </c>
      <c r="E25" s="58" t="s">
        <v>24</v>
      </c>
      <c r="F25" s="58" t="s">
        <v>99</v>
      </c>
      <c r="G25" s="5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</row>
    <row r="29" spans="1:7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</row>
    <row r="32" spans="1:7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</row>
    <row r="42" spans="1:7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</row>
    <row r="43" spans="1:7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</row>
  </sheetData>
  <autoFilter ref="A6:I48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28" zoomScaleNormal="100" workbookViewId="0">
      <selection activeCell="B47" sqref="B47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7" t="s">
        <v>62</v>
      </c>
      <c r="B1" s="97"/>
      <c r="C1" s="97"/>
      <c r="D1" s="97"/>
      <c r="E1" s="97"/>
      <c r="F1" s="97"/>
      <c r="G1" s="97"/>
    </row>
    <row r="2" spans="1:8" ht="15.75" x14ac:dyDescent="0.25">
      <c r="A2" s="98" t="s">
        <v>21</v>
      </c>
      <c r="B2" s="98"/>
      <c r="C2" s="98"/>
      <c r="D2" s="98"/>
      <c r="E2" s="98" t="s">
        <v>0</v>
      </c>
      <c r="F2" s="98"/>
      <c r="G2" s="98"/>
    </row>
    <row r="3" spans="1:8" ht="50.25" customHeight="1" x14ac:dyDescent="0.25">
      <c r="A3" s="99" t="s">
        <v>22</v>
      </c>
      <c r="B3" s="99"/>
      <c r="C3" s="99"/>
      <c r="D3" s="99"/>
      <c r="E3" s="99" t="s">
        <v>1</v>
      </c>
      <c r="F3" s="99"/>
      <c r="G3" s="99"/>
    </row>
    <row r="4" spans="1:8" ht="33.75" customHeight="1" x14ac:dyDescent="0.25">
      <c r="A4" s="98" t="s">
        <v>2</v>
      </c>
      <c r="B4" s="98"/>
      <c r="C4" s="98"/>
      <c r="D4" s="98"/>
      <c r="E4" s="98"/>
      <c r="F4" s="3">
        <f>D7</f>
        <v>283758</v>
      </c>
      <c r="G4" s="79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95" t="s">
        <v>91</v>
      </c>
      <c r="B7" s="96"/>
      <c r="C7" s="96"/>
      <c r="D7" s="8">
        <f>SUM(D8:D49)</f>
        <v>283758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</row>
    <row r="29" spans="1:7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</row>
    <row r="32" spans="1:7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</row>
    <row r="42" spans="1:7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</row>
    <row r="43" spans="1:7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</row>
    <row r="49" spans="1:7" s="20" customFormat="1" ht="24" x14ac:dyDescent="0.25">
      <c r="A49" s="65" t="s">
        <v>92</v>
      </c>
      <c r="B49" s="58" t="s">
        <v>100</v>
      </c>
      <c r="C49" s="58" t="s">
        <v>101</v>
      </c>
      <c r="D49" s="62">
        <v>300</v>
      </c>
      <c r="E49" s="58" t="s">
        <v>83</v>
      </c>
      <c r="F49" s="60" t="s">
        <v>99</v>
      </c>
      <c r="G49" s="61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</hyperlinks>
  <pageMargins left="0.7" right="0.7" top="0.75" bottom="0.75" header="0.3" footer="0.3"/>
  <pageSetup scale="8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13.11.2018..</vt:lpstr>
      <vt:lpstr>14.01.2019</vt:lpstr>
      <vt:lpstr>14.01.2019 (2)</vt:lpstr>
      <vt:lpstr>25.02.2019..</vt:lpstr>
      <vt:lpstr>4.03.2019...</vt:lpstr>
      <vt:lpstr>03.04.2019...</vt:lpstr>
      <vt:lpstr>05.04.2019...</vt:lpstr>
      <vt:lpstr>11.04.2019..</vt:lpstr>
      <vt:lpstr>23.04.2019...</vt:lpstr>
      <vt:lpstr>13.05.2019...</vt:lpstr>
      <vt:lpstr>12.06.2019...</vt:lpstr>
      <vt:lpstr>17.06.2019...</vt:lpstr>
      <vt:lpstr>'17.06.2019...'!Print_Area</vt:lpstr>
      <vt:lpstr>'4.03.2019...'!Print_Area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 Gersamia</cp:lastModifiedBy>
  <cp:lastPrinted>2019-04-18T07:24:53Z</cp:lastPrinted>
  <dcterms:created xsi:type="dcterms:W3CDTF">2013-11-14T06:42:51Z</dcterms:created>
  <dcterms:modified xsi:type="dcterms:W3CDTF">2019-06-19T09:03:42Z</dcterms:modified>
</cp:coreProperties>
</file>