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3\"/>
    </mc:Choice>
  </mc:AlternateContent>
  <bookViews>
    <workbookView xWindow="0" yWindow="0" windowWidth="19200" windowHeight="6930" firstSheet="3" activeTab="7"/>
  </bookViews>
  <sheets>
    <sheet name="09.12.2019...." sheetId="99" r:id="rId1"/>
    <sheet name="30.12.2019.." sheetId="100" r:id="rId2"/>
    <sheet name="28.01.2020..." sheetId="101" r:id="rId3"/>
    <sheet name="24.02.2020..." sheetId="102" r:id="rId4"/>
    <sheet name="04.03.2020..." sheetId="103" r:id="rId5"/>
    <sheet name="09.03.2020.. " sheetId="104" r:id="rId6"/>
    <sheet name="27.03.2020..." sheetId="105" r:id="rId7"/>
    <sheet name="16.04.2020..." sheetId="106" r:id="rId8"/>
  </sheets>
  <definedNames>
    <definedName name="_xlnm._FilterDatabase" localSheetId="4" hidden="1">'04.03.2020...'!$A$5:$G$9</definedName>
    <definedName name="_xlnm._FilterDatabase" localSheetId="5" hidden="1">'09.03.2020.. '!$A$5:$G$9</definedName>
    <definedName name="_xlnm._FilterDatabase" localSheetId="0" hidden="1">'09.12.2019....'!$A$5:$G$9</definedName>
    <definedName name="_xlnm._FilterDatabase" localSheetId="7" hidden="1">'16.04.2020...'!$A$5:$G$9</definedName>
    <definedName name="_xlnm._FilterDatabase" localSheetId="3" hidden="1">'24.02.2020...'!$A$5:$G$9</definedName>
    <definedName name="_xlnm._FilterDatabase" localSheetId="6" hidden="1">'27.03.2020...'!$A$5:$G$9</definedName>
    <definedName name="_xlnm._FilterDatabase" localSheetId="2" hidden="1">'28.01.2020...'!$A$5:$G$9</definedName>
    <definedName name="_xlnm._FilterDatabase" localSheetId="1" hidden="1">'30.12.2019..'!$A$5:$G$9</definedName>
    <definedName name="_xlnm.Print_Area" localSheetId="4">'04.03.2020...'!$A$1:$G$9</definedName>
    <definedName name="_xlnm.Print_Area" localSheetId="5">'09.03.2020.. '!$A$1:$G$9</definedName>
    <definedName name="_xlnm.Print_Area" localSheetId="0">'09.12.2019....'!$A$1:$G$9</definedName>
    <definedName name="_xlnm.Print_Area" localSheetId="7">'16.04.2020...'!$A$1:$G$29</definedName>
    <definedName name="_xlnm.Print_Area" localSheetId="3">'24.02.2020...'!$A$1:$G$9</definedName>
    <definedName name="_xlnm.Print_Area" localSheetId="6">'27.03.2020...'!$A$1:$G$29</definedName>
    <definedName name="_xlnm.Print_Area" localSheetId="2">'28.01.2020...'!$A$1:$G$9</definedName>
    <definedName name="_xlnm.Print_Area" localSheetId="1">'30.12.2019..'!$A$1:$G$9</definedName>
  </definedNames>
  <calcPr calcId="162913"/>
</workbook>
</file>

<file path=xl/calcChain.xml><?xml version="1.0" encoding="utf-8"?>
<calcChain xmlns="http://schemas.openxmlformats.org/spreadsheetml/2006/main">
  <c r="AR8" i="106" l="1"/>
  <c r="AR9" i="106"/>
  <c r="AR10" i="106"/>
  <c r="AR11" i="106"/>
  <c r="AR12" i="106"/>
  <c r="AR13" i="106"/>
  <c r="AR14" i="106"/>
  <c r="AR15" i="106"/>
  <c r="AR16" i="106"/>
  <c r="AR17" i="106"/>
  <c r="AR18" i="106"/>
  <c r="AR19" i="106"/>
  <c r="AR20" i="106"/>
  <c r="AR21" i="106"/>
  <c r="AR22" i="106"/>
  <c r="AR23" i="106"/>
  <c r="AR24" i="106"/>
  <c r="AR25" i="106"/>
  <c r="AR26" i="106"/>
  <c r="AR27" i="106"/>
  <c r="AR28" i="106"/>
  <c r="AR29" i="106"/>
  <c r="AR30" i="106"/>
  <c r="AR7" i="106"/>
  <c r="D31" i="106" l="1"/>
  <c r="D30" i="106" s="1"/>
  <c r="D28" i="106"/>
  <c r="D27" i="106"/>
  <c r="D26" i="106" s="1"/>
  <c r="D25" i="106"/>
  <c r="D24" i="106"/>
  <c r="D23" i="106" s="1"/>
  <c r="D21" i="106"/>
  <c r="D18" i="106"/>
  <c r="D15" i="106"/>
  <c r="D14" i="106"/>
  <c r="D12" i="106" s="1"/>
  <c r="D11" i="106"/>
  <c r="D10" i="106" s="1"/>
  <c r="D7" i="106"/>
  <c r="B6" i="106"/>
  <c r="C6" i="106" s="1"/>
  <c r="D6" i="106" s="1"/>
  <c r="E6" i="106" s="1"/>
  <c r="F6" i="106" s="1"/>
  <c r="G6" i="106" s="1"/>
  <c r="F4" i="106" l="1"/>
  <c r="D15" i="105"/>
  <c r="D21" i="105"/>
  <c r="D28" i="105"/>
  <c r="D27" i="105" l="1"/>
  <c r="D26" i="105" s="1"/>
  <c r="D25" i="105"/>
  <c r="D24" i="105"/>
  <c r="D23" i="105" s="1"/>
  <c r="D18" i="105"/>
  <c r="D14" i="105"/>
  <c r="D12" i="105"/>
  <c r="D11" i="105"/>
  <c r="D10" i="105" s="1"/>
  <c r="D7" i="105"/>
  <c r="F4" i="105" s="1"/>
  <c r="B6" i="105"/>
  <c r="C6" i="105" s="1"/>
  <c r="D6" i="105" s="1"/>
  <c r="E6" i="105" s="1"/>
  <c r="F6" i="105" s="1"/>
  <c r="G6" i="105" s="1"/>
  <c r="D27" i="104" l="1"/>
  <c r="D26" i="104" s="1"/>
  <c r="D23" i="104"/>
  <c r="D21" i="104"/>
  <c r="D25" i="104"/>
  <c r="D24" i="104"/>
  <c r="D18" i="104"/>
  <c r="D15" i="104"/>
  <c r="D14" i="104"/>
  <c r="D12" i="104" s="1"/>
  <c r="D11" i="104"/>
  <c r="D10" i="104" s="1"/>
  <c r="D7" i="104"/>
  <c r="F4" i="104" s="1"/>
  <c r="B6" i="104"/>
  <c r="C6" i="104" s="1"/>
  <c r="D6" i="104" s="1"/>
  <c r="E6" i="104" s="1"/>
  <c r="F6" i="104" s="1"/>
  <c r="G6" i="104" s="1"/>
  <c r="D18" i="103" l="1"/>
  <c r="D15" i="103"/>
  <c r="D14" i="103"/>
  <c r="D12" i="103" s="1"/>
  <c r="D11" i="103"/>
  <c r="D10" i="103"/>
  <c r="D7" i="103"/>
  <c r="F4" i="103" s="1"/>
  <c r="B6" i="103"/>
  <c r="C6" i="103" s="1"/>
  <c r="D6" i="103" s="1"/>
  <c r="E6" i="103" s="1"/>
  <c r="F6" i="103" s="1"/>
  <c r="G6" i="103" s="1"/>
  <c r="D12" i="101" l="1"/>
  <c r="D15" i="102"/>
  <c r="D14" i="102"/>
  <c r="D12" i="102" s="1"/>
  <c r="D11" i="102"/>
  <c r="D10" i="102" s="1"/>
  <c r="D7" i="102"/>
  <c r="B6" i="102"/>
  <c r="C6" i="102" s="1"/>
  <c r="D6" i="102" s="1"/>
  <c r="E6" i="102" s="1"/>
  <c r="F6" i="102" s="1"/>
  <c r="G6" i="102" s="1"/>
  <c r="D7" i="101"/>
  <c r="D14" i="101"/>
  <c r="F4" i="102" l="1"/>
  <c r="D11" i="101"/>
  <c r="D10" i="101" s="1"/>
  <c r="F4" i="101" s="1"/>
  <c r="B6" i="101"/>
  <c r="C6" i="101" s="1"/>
  <c r="D6" i="101" s="1"/>
  <c r="E6" i="101" s="1"/>
  <c r="F6" i="101" s="1"/>
  <c r="G6" i="101" s="1"/>
  <c r="D12" i="100" l="1"/>
  <c r="D11" i="100" l="1"/>
  <c r="D10" i="100"/>
  <c r="D7" i="100"/>
  <c r="F4" i="100" s="1"/>
  <c r="B6" i="100"/>
  <c r="C6" i="100" s="1"/>
  <c r="D6" i="100" s="1"/>
  <c r="E6" i="100" s="1"/>
  <c r="F6" i="100" s="1"/>
  <c r="G6" i="100" s="1"/>
  <c r="D7" i="99" l="1"/>
  <c r="F4" i="99" s="1"/>
  <c r="B6" i="99"/>
  <c r="C6" i="99" s="1"/>
  <c r="D6" i="99" s="1"/>
  <c r="E6" i="99" s="1"/>
  <c r="F6" i="99" s="1"/>
  <c r="G6" i="99" s="1"/>
</calcChain>
</file>

<file path=xl/sharedStrings.xml><?xml version="1.0" encoding="utf-8"?>
<sst xmlns="http://schemas.openxmlformats.org/spreadsheetml/2006/main" count="420" uniqueCount="50">
  <si>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</si>
  <si>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</si>
  <si>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</si>
  <si>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</si>
  <si>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</si>
  <si>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</si>
  <si>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</si>
  <si>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</si>
  <si>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</si>
  <si>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</si>
  <si>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</si>
  <si>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</si>
  <si>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გშ</t>
  </si>
  <si>
    <t>სახელმწიფო შესყიდვების წლიური გეგმის ფორმა  დანართი #1.3</t>
  </si>
  <si>
    <t>4. დაფინანსების წყარო: გრანტი/ კრედიტი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</si>
  <si>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</si>
  <si>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</si>
  <si>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</si>
  <si>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</si>
  <si>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r>
      <t>2020 წლის</t>
    </r>
    <r>
      <rPr>
        <sz val="10"/>
        <color theme="1"/>
        <rFont val="Calibri"/>
        <family val="2"/>
      </rPr>
      <t>l</t>
    </r>
    <r>
      <rPr>
        <sz val="8"/>
        <color theme="1"/>
        <rFont val="Calibri"/>
        <family val="2"/>
      </rPr>
      <t>-</t>
    </r>
    <r>
      <rPr>
        <sz val="10"/>
        <color theme="1"/>
        <rFont val="Calibri"/>
        <family val="2"/>
        <scheme val="minor"/>
      </rPr>
      <t xml:space="preserve"> IV კვარტალი</t>
    </r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</si>
  <si>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მხარდაჭერა(1543,1544)</t>
  </si>
  <si>
    <t xml:space="preserve">ჯანდაცვის სფეროს მომსახურებები </t>
  </si>
  <si>
    <t xml:space="preserve">არამომგებიანი ახალი ინოვაციური დიაგნოსტიკის განვითარების ფონდ FIND-ს შორის გაფორმებელი საგრანტო დოკუმენტი თემაზე –"  C ჰეპატიტზე სკრინინგით დადებითი პირების დაკავშირება შემდგომ დიაგნოსტიკურ კვლევებსა და მკურნალობასთან" (1905) </t>
  </si>
  <si>
    <r>
      <t>2020 წლის</t>
    </r>
    <r>
      <rPr>
        <sz val="10"/>
        <color theme="1"/>
        <rFont val="Calibri"/>
        <family val="2"/>
      </rPr>
      <t>l</t>
    </r>
    <r>
      <rPr>
        <sz val="8"/>
        <color theme="1"/>
        <rFont val="Calibri"/>
        <family val="2"/>
      </rPr>
      <t>-</t>
    </r>
    <r>
      <rPr>
        <sz val="10"/>
        <color theme="1"/>
        <rFont val="Calibri"/>
        <family val="2"/>
        <scheme val="minor"/>
      </rPr>
      <t xml:space="preserve"> III კვარტალი</t>
    </r>
  </si>
  <si>
    <t>სამხრეთ კავკასიის საველე ეპიდემიოლოგიური და  ლაბორატორიული სწავლების პროგრამაGHSA (1537)</t>
  </si>
  <si>
    <t xml:space="preserve">საწვავი </t>
  </si>
  <si>
    <t xml:space="preserve">კტ </t>
  </si>
  <si>
    <r>
      <t>2020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</si>
  <si>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85100000</t>
  </si>
  <si>
    <t>ჯანდაცვის სფეროს მომსახურებები</t>
  </si>
  <si>
    <t>ეტ</t>
  </si>
  <si>
    <t xml:space="preserve">სატელეკომუნიკაციო მომსახურება 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</si>
  <si>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</si>
  <si>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 xml:space="preserve">2020 წლის  I-  IV კვარტალი </t>
  </si>
  <si>
    <t>მიკრონუტრიენტთა დეფიციტის ზედამხედველობის სისტემის გაძლიერება საქართველოში  (1919)</t>
  </si>
  <si>
    <t>სამხრეთ კავკასიის საველე ეპიდემიოლოგიური და  ლაბორატორიული სწავლების პროგრამაGHSA (1537, 1931)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</si>
  <si>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</si>
  <si>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 მე-101 მუხლის მე-3 პუნქტის "ვ"  ქვეპუნქტი</t>
  </si>
  <si>
    <r>
      <t>2021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</si>
  <si>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დაავადებათა კონტროლისა და საზოგადოებრივი ჯანმრთელობის ეროვნული ცენტრის მიერ „თამბაქოს კონტროლის ჩარჩო-კონვენციის - FCTC 2030 ფარლებში განსახორციელებელი საქმიანობის შესახებ“ (1878)</t>
  </si>
  <si>
    <t>79300000</t>
  </si>
  <si>
    <t>ბაზრის კვლევა და ეკონომიკური კვლევა; გამოკითხვები და სტატისტიკა</t>
  </si>
  <si>
    <t>DTRA-ს მიერ დაფინანსებული პროექტი  "მოლეკულურ ვირუსოლოგიური კვლევები საქართველოში" (1439)</t>
  </si>
  <si>
    <t>რიკეტსიებისა და კოქსიელას ინფექციების ზედამხედველობა  საქართველოსა და აზერბაიჯანში (BAA)”  DTRA BAA (HDTRA1-19-1-0042) პროექტი (1911)</t>
  </si>
  <si>
    <r>
      <t>2020 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</si>
  <si>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DTRA-ს მიერ დაფინანსებული პროექტი "ზოონოზური ინფექციების ატლასის მომზადებ ასამხრეთ კავკასიისთვის" (1951)</t>
  </si>
  <si>
    <t xml:space="preserve"> საზოგადოებრივი გლობალური ჯანმრთელობის დაცვა და გაუმჯობესება, ზეგავლენა საზოგადოებრივი ჯანმრთელობის ჩამოყალიბებასა და გაძლიერებაზე პროექტის  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კომპონენტის ფარგლებში (1930) </t>
  </si>
  <si>
    <t>მონაცემთა ბაზისა და ოპერაციული პროგრამული პაკეტები</t>
  </si>
  <si>
    <t xml:space="preserve">ეტ 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</si>
  <si>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1836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</si>
</sst>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222222"/>
      <name val="Verdana"/>
      <family val="2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Sylfaen"/>
      <family val="1"/>
      <charset val="204"/>
    </font>
    <font>
      <sz val="10"/>
      <name val="Sylfae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4" fillId="3" borderId="1" xfId="0" applyNumberFormat="1" applyFont="1" applyFill="1" applyBorder="1" applyAlignment="1">
      <alignment horizontal="center"/>
    </xf>
    <xf numFmtId="0" fontId="4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43" fontId="8" fillId="4" borderId="1" xfId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2" fontId="4" fillId="3" borderId="1" xfId="0" applyNumberFormat="1" applyFont="1" applyFill="1" applyBorder="1" applyAlignment="1"/>
    <xf numFmtId="43" fontId="8" fillId="4" borderId="1" xfId="1" applyFont="1" applyFill="1" applyBorder="1" applyAlignment="1">
      <alignment wrapText="1"/>
    </xf>
    <xf numFmtId="0" fontId="0" fillId="5" borderId="1" xfId="0" applyFill="1" applyBorder="1"/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/>
    <xf numFmtId="43" fontId="11" fillId="5" borderId="1" xfId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2" fontId="13" fillId="5" borderId="1" xfId="1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vertical="center" wrapText="1"/>
    </xf>
    <xf numFmtId="0" fontId="4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4" fillId="0" borderId="0" xfId="0" applyFont="1" applyFill="1"/>
    <xf numFmtId="49" fontId="5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2" fontId="13" fillId="4" borderId="1" xfId="1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2" fontId="13" fillId="4" borderId="1" xfId="1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zoomScale="80" zoomScaleNormal="80" workbookViewId="0">
      <selection activeCell="C24" sqref="C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</f>
        <v>1024800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1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0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0">
        <v>783000</v>
      </c>
      <c r="E9" s="21" t="s">
        <v>12</v>
      </c>
      <c r="F9" s="16" t="s">
        <v>19</v>
      </c>
      <c r="G9" s="22" t="s">
        <v>18</v>
      </c>
    </row>
  </sheetData>
  <autoFilter ref="A5:G9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zoomScale="80" zoomScaleNormal="80" workbookViewId="0">
      <selection activeCell="B12" sqref="B12:C12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</f>
        <v>1192998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26"/>
      <c r="B11" s="27">
        <v>85100000</v>
      </c>
      <c r="C11" s="28" t="s">
        <v>21</v>
      </c>
      <c r="D11" s="29">
        <f>54546*3</f>
        <v>163638</v>
      </c>
      <c r="E11" s="30" t="s">
        <v>12</v>
      </c>
      <c r="F11" s="31" t="s">
        <v>23</v>
      </c>
      <c r="G11" s="32" t="s">
        <v>16</v>
      </c>
    </row>
    <row r="12" spans="1:43" ht="95.25" customHeight="1" x14ac:dyDescent="0.2">
      <c r="A12" s="8"/>
      <c r="B12" s="65" t="s">
        <v>24</v>
      </c>
      <c r="C12" s="66"/>
      <c r="D12" s="24">
        <f>D13</f>
        <v>4560</v>
      </c>
      <c r="E12" s="9"/>
      <c r="F12" s="9"/>
      <c r="G12" s="10"/>
    </row>
    <row r="13" spans="1:43" ht="58.5" customHeight="1" x14ac:dyDescent="0.2">
      <c r="A13" s="35"/>
      <c r="B13" s="34">
        <v>9100000</v>
      </c>
      <c r="C13" s="33" t="s">
        <v>25</v>
      </c>
      <c r="D13" s="36">
        <v>4560</v>
      </c>
      <c r="E13" s="37" t="s">
        <v>26</v>
      </c>
      <c r="F13" s="38" t="s">
        <v>27</v>
      </c>
      <c r="G13" s="38"/>
    </row>
  </sheetData>
  <autoFilter ref="A5:G9"/>
  <mergeCells count="9">
    <mergeCell ref="B12:C12"/>
    <mergeCell ref="B7:C7"/>
    <mergeCell ref="B10:C1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zoomScale="80" zoomScaleNormal="80" workbookViewId="0">
      <selection activeCell="AW13" sqref="AW13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D7+D10+D12+D14</f>
        <v>1239253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</f>
        <v>4560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41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ht="83.25" customHeight="1" x14ac:dyDescent="0.2">
      <c r="A14" s="8"/>
      <c r="B14" s="65" t="s">
        <v>34</v>
      </c>
      <c r="C14" s="66"/>
      <c r="D14" s="44">
        <f>SUM(D15:D16)</f>
        <v>46255</v>
      </c>
      <c r="E14" s="9"/>
      <c r="F14" s="9"/>
      <c r="G14" s="10"/>
      <c r="H14" s="2">
        <v>2.69</v>
      </c>
    </row>
    <row r="15" spans="1:43" s="55" customFormat="1" ht="36.75" customHeight="1" x14ac:dyDescent="0.2">
      <c r="A15" s="45"/>
      <c r="B15" s="46" t="s">
        <v>28</v>
      </c>
      <c r="C15" s="47" t="s">
        <v>29</v>
      </c>
      <c r="D15" s="47">
        <v>46205</v>
      </c>
      <c r="E15" s="48" t="s">
        <v>30</v>
      </c>
      <c r="F15" s="31" t="s">
        <v>33</v>
      </c>
      <c r="G15" s="48"/>
    </row>
    <row r="16" spans="1:43" s="55" customFormat="1" ht="73.5" customHeight="1" x14ac:dyDescent="0.2">
      <c r="A16" s="45"/>
      <c r="B16" s="49">
        <v>64200000</v>
      </c>
      <c r="C16" s="31" t="s">
        <v>31</v>
      </c>
      <c r="D16" s="50">
        <v>50</v>
      </c>
      <c r="E16" s="49" t="s">
        <v>12</v>
      </c>
      <c r="F16" s="31" t="s">
        <v>33</v>
      </c>
      <c r="G16" s="31" t="s">
        <v>32</v>
      </c>
    </row>
  </sheetData>
  <autoFilter ref="A5:G9"/>
  <mergeCells count="10">
    <mergeCell ref="B7:C7"/>
    <mergeCell ref="B10:C10"/>
    <mergeCell ref="B12:C12"/>
    <mergeCell ref="B14:C14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opLeftCell="A10" zoomScale="80" zoomScaleNormal="80" workbookViewId="0">
      <selection activeCell="F30" sqref="F3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</f>
        <v>1245230.3999999999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A14" s="53"/>
      <c r="B14" s="34">
        <v>79900000</v>
      </c>
      <c r="C14" s="54" t="s">
        <v>36</v>
      </c>
      <c r="D14" s="34">
        <f>2090*2.86</f>
        <v>5977.4</v>
      </c>
      <c r="E14" s="30" t="s">
        <v>12</v>
      </c>
      <c r="F14" s="38" t="s">
        <v>38</v>
      </c>
      <c r="G14" s="54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7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</sheetData>
  <autoFilter ref="A5:G9"/>
  <mergeCells count="10">
    <mergeCell ref="B7:C7"/>
    <mergeCell ref="B10:C10"/>
    <mergeCell ref="B12:C12"/>
    <mergeCell ref="B15:C15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topLeftCell="A16" zoomScale="80" zoomScaleNormal="80" workbookViewId="0">
      <selection activeCell="C45" sqref="C4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</f>
        <v>1264730.3999999999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8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8" ht="83.25" customHeight="1" x14ac:dyDescent="0.2">
      <c r="A18" s="8"/>
      <c r="B18" s="65" t="s">
        <v>39</v>
      </c>
      <c r="C18" s="66"/>
      <c r="D18" s="44">
        <f>SUM(D19:D20)</f>
        <v>19500</v>
      </c>
      <c r="E18" s="9"/>
      <c r="F18" s="9"/>
      <c r="G18" s="10"/>
      <c r="H18" s="2">
        <v>2.69</v>
      </c>
    </row>
    <row r="19" spans="1:8" s="15" customFormat="1" ht="104.25" customHeight="1" x14ac:dyDescent="0.2">
      <c r="A19" s="45"/>
      <c r="B19" s="46" t="s">
        <v>40</v>
      </c>
      <c r="C19" s="31" t="s">
        <v>41</v>
      </c>
      <c r="D19" s="47">
        <v>19450</v>
      </c>
      <c r="E19" s="48" t="s">
        <v>30</v>
      </c>
      <c r="F19" s="31" t="s">
        <v>33</v>
      </c>
      <c r="G19" s="48"/>
    </row>
    <row r="20" spans="1:8" s="15" customFormat="1" ht="73.5" customHeight="1" x14ac:dyDescent="0.2">
      <c r="A20" s="45"/>
      <c r="B20" s="49">
        <v>64200000</v>
      </c>
      <c r="C20" s="31" t="s">
        <v>31</v>
      </c>
      <c r="D20" s="50">
        <v>50</v>
      </c>
      <c r="E20" s="49" t="s">
        <v>12</v>
      </c>
      <c r="F20" s="31" t="s">
        <v>33</v>
      </c>
      <c r="G20" s="31" t="s">
        <v>32</v>
      </c>
    </row>
  </sheetData>
  <autoFilter ref="A5:G9"/>
  <mergeCells count="11">
    <mergeCell ref="B7:C7"/>
    <mergeCell ref="B10:C10"/>
    <mergeCell ref="B12:C12"/>
    <mergeCell ref="B15:C15"/>
    <mergeCell ref="B18:C18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6" zoomScale="80" zoomScaleNormal="80" workbookViewId="0">
      <selection activeCell="AX20" sqref="AX2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</f>
        <v>1270190.3999999999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ht="58.5" customHeight="1" x14ac:dyDescent="0.2">
      <c r="A22" s="35"/>
      <c r="B22" s="34">
        <v>9100000</v>
      </c>
      <c r="C22" s="28" t="s">
        <v>25</v>
      </c>
      <c r="D22" s="36">
        <v>2800</v>
      </c>
      <c r="E22" s="37" t="s">
        <v>26</v>
      </c>
      <c r="F22" s="38" t="s">
        <v>27</v>
      </c>
      <c r="G22" s="38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ht="27.75" x14ac:dyDescent="0.2">
      <c r="A24" s="35"/>
      <c r="B24" s="34">
        <v>9100000</v>
      </c>
      <c r="C24" s="28" t="s">
        <v>25</v>
      </c>
      <c r="D24" s="36">
        <f>500*AQ23</f>
        <v>1400</v>
      </c>
      <c r="E24" s="37" t="s">
        <v>26</v>
      </c>
      <c r="F24" s="38" t="s">
        <v>27</v>
      </c>
      <c r="G24" s="38"/>
    </row>
    <row r="25" spans="1:43" ht="67.5" customHeight="1" x14ac:dyDescent="0.2">
      <c r="A25" s="35"/>
      <c r="B25" s="34">
        <v>79900000</v>
      </c>
      <c r="C25" s="54" t="s">
        <v>36</v>
      </c>
      <c r="D25" s="36">
        <f>250*AQ23</f>
        <v>700</v>
      </c>
      <c r="E25" s="30" t="s">
        <v>12</v>
      </c>
      <c r="F25" s="38" t="s">
        <v>44</v>
      </c>
      <c r="G25" s="54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ht="54.75" customHeight="1" x14ac:dyDescent="0.2">
      <c r="A27" s="35"/>
      <c r="B27" s="34">
        <v>79900000</v>
      </c>
      <c r="C27" s="54" t="s">
        <v>36</v>
      </c>
      <c r="D27" s="36">
        <f>200*2.8</f>
        <v>560</v>
      </c>
      <c r="E27" s="30" t="s">
        <v>12</v>
      </c>
      <c r="F27" s="38" t="s">
        <v>27</v>
      </c>
      <c r="G27" s="54" t="s">
        <v>37</v>
      </c>
    </row>
  </sheetData>
  <autoFilter ref="A5:G9"/>
  <mergeCells count="14">
    <mergeCell ref="A4:E4"/>
    <mergeCell ref="A1:G1"/>
    <mergeCell ref="A2:D2"/>
    <mergeCell ref="E2:G2"/>
    <mergeCell ref="A3:D3"/>
    <mergeCell ref="E3:G3"/>
    <mergeCell ref="B23:C23"/>
    <mergeCell ref="B26:C26"/>
    <mergeCell ref="B7:C7"/>
    <mergeCell ref="B10:C10"/>
    <mergeCell ref="B12:C12"/>
    <mergeCell ref="B15:C15"/>
    <mergeCell ref="B18:C18"/>
    <mergeCell ref="B21:C21"/>
  </mergeCells>
  <pageMargins left="0.7" right="0.7" top="0.75" bottom="0.75" header="0.3" footer="0.3"/>
  <pageSetup scale="7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view="pageBreakPreview" zoomScale="60" zoomScaleNormal="80" workbookViewId="0">
      <selection activeCell="AR10" sqref="AR1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D7+D10+D12+D15+D18+D21+D23+D26+D28</f>
        <v>1302190.3999999999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s="15" customFormat="1" ht="58.5" customHeight="1" x14ac:dyDescent="0.2">
      <c r="A22" s="39"/>
      <c r="B22" s="40">
        <v>9100000</v>
      </c>
      <c r="C22" s="18" t="s">
        <v>25</v>
      </c>
      <c r="D22" s="52">
        <v>2800</v>
      </c>
      <c r="E22" s="42" t="s">
        <v>26</v>
      </c>
      <c r="F22" s="43" t="s">
        <v>27</v>
      </c>
      <c r="G22" s="43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s="15" customFormat="1" ht="27.75" x14ac:dyDescent="0.2">
      <c r="A24" s="39"/>
      <c r="B24" s="40">
        <v>9100000</v>
      </c>
      <c r="C24" s="18" t="s">
        <v>25</v>
      </c>
      <c r="D24" s="52">
        <f>500*AQ23</f>
        <v>1400</v>
      </c>
      <c r="E24" s="42" t="s">
        <v>26</v>
      </c>
      <c r="F24" s="43" t="s">
        <v>27</v>
      </c>
      <c r="G24" s="43"/>
    </row>
    <row r="25" spans="1:43" s="15" customFormat="1" ht="67.5" customHeight="1" x14ac:dyDescent="0.2">
      <c r="A25" s="39"/>
      <c r="B25" s="40">
        <v>79900000</v>
      </c>
      <c r="C25" s="61" t="s">
        <v>36</v>
      </c>
      <c r="D25" s="52">
        <f>250*AQ23</f>
        <v>700</v>
      </c>
      <c r="E25" s="21" t="s">
        <v>12</v>
      </c>
      <c r="F25" s="43" t="s">
        <v>44</v>
      </c>
      <c r="G25" s="61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s="15" customFormat="1" ht="54.75" customHeight="1" x14ac:dyDescent="0.2">
      <c r="A27" s="39"/>
      <c r="B27" s="40">
        <v>79900000</v>
      </c>
      <c r="C27" s="61" t="s">
        <v>36</v>
      </c>
      <c r="D27" s="52">
        <f>200*2.8</f>
        <v>560</v>
      </c>
      <c r="E27" s="21" t="s">
        <v>12</v>
      </c>
      <c r="F27" s="43" t="s">
        <v>27</v>
      </c>
      <c r="G27" s="61" t="s">
        <v>37</v>
      </c>
    </row>
    <row r="28" spans="1:43" ht="157.5" customHeight="1" x14ac:dyDescent="0.2">
      <c r="A28" s="8"/>
      <c r="B28" s="65" t="s">
        <v>46</v>
      </c>
      <c r="C28" s="66"/>
      <c r="D28" s="62">
        <f>D29</f>
        <v>32000</v>
      </c>
      <c r="E28" s="9"/>
      <c r="F28" s="9"/>
      <c r="G28" s="10"/>
    </row>
    <row r="29" spans="1:43" ht="66" customHeight="1" x14ac:dyDescent="0.2">
      <c r="A29" s="35"/>
      <c r="B29" s="34">
        <v>48600000</v>
      </c>
      <c r="C29" s="54" t="s">
        <v>47</v>
      </c>
      <c r="D29" s="36">
        <v>32000</v>
      </c>
      <c r="E29" s="30" t="s">
        <v>48</v>
      </c>
      <c r="F29" s="38" t="s">
        <v>27</v>
      </c>
      <c r="G29" s="54"/>
    </row>
  </sheetData>
  <autoFilter ref="A5:G9"/>
  <mergeCells count="15">
    <mergeCell ref="B23:C23"/>
    <mergeCell ref="B26:C26"/>
    <mergeCell ref="B28:C28"/>
    <mergeCell ref="B7:C7"/>
    <mergeCell ref="B10:C10"/>
    <mergeCell ref="B12:C12"/>
    <mergeCell ref="B15:C15"/>
    <mergeCell ref="B18:C18"/>
    <mergeCell ref="B21:C21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abSelected="1" zoomScale="80" zoomScaleNormal="80" workbookViewId="0">
      <selection activeCell="D30" sqref="D3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4" x14ac:dyDescent="0.2">
      <c r="A1" s="70" t="s">
        <v>13</v>
      </c>
      <c r="B1" s="70"/>
      <c r="C1" s="70"/>
      <c r="D1" s="71"/>
      <c r="E1" s="70"/>
      <c r="F1" s="70"/>
      <c r="G1" s="70"/>
    </row>
    <row r="2" spans="1:44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4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4" ht="33.75" customHeight="1" x14ac:dyDescent="0.2">
      <c r="A4" s="67" t="s">
        <v>2</v>
      </c>
      <c r="B4" s="68"/>
      <c r="C4" s="68"/>
      <c r="D4" s="69"/>
      <c r="E4" s="68"/>
      <c r="F4" s="3">
        <f>D7+D10+D12+D15+D18+D21+D23+D26+D28+D30</f>
        <v>2880428.4</v>
      </c>
      <c r="G4" s="4" t="s">
        <v>3</v>
      </c>
      <c r="AQ4" s="11"/>
    </row>
    <row r="5" spans="1:44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4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4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  <c r="AQ7" s="2">
        <v>1024800</v>
      </c>
      <c r="AR7" s="13">
        <f>D7-AQ7</f>
        <v>0</v>
      </c>
    </row>
    <row r="8" spans="1:44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  <c r="AQ8" s="15">
        <v>241800</v>
      </c>
      <c r="AR8" s="13">
        <f t="shared" ref="AR8:AR30" si="1">D8-AQ8</f>
        <v>0</v>
      </c>
    </row>
    <row r="9" spans="1:44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  <c r="AQ9" s="15">
        <v>783000</v>
      </c>
      <c r="AR9" s="13">
        <f t="shared" si="1"/>
        <v>0</v>
      </c>
    </row>
    <row r="10" spans="1:44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  <c r="AQ10" s="2">
        <v>163638</v>
      </c>
      <c r="AR10" s="13">
        <f t="shared" si="1"/>
        <v>0</v>
      </c>
    </row>
    <row r="11" spans="1:44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  <c r="AQ11" s="15">
        <v>163638</v>
      </c>
      <c r="AR11" s="13">
        <f t="shared" si="1"/>
        <v>0</v>
      </c>
    </row>
    <row r="12" spans="1:44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  <c r="AQ12" s="2">
        <v>10537.4</v>
      </c>
      <c r="AR12" s="13">
        <f t="shared" si="1"/>
        <v>0</v>
      </c>
    </row>
    <row r="13" spans="1:44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  <c r="AQ13" s="15">
        <v>4560</v>
      </c>
      <c r="AR13" s="13">
        <f t="shared" si="1"/>
        <v>0</v>
      </c>
    </row>
    <row r="14" spans="1:44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  <c r="AQ14" s="15">
        <v>5977.4</v>
      </c>
      <c r="AR14" s="13">
        <f t="shared" si="1"/>
        <v>0</v>
      </c>
    </row>
    <row r="15" spans="1:44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  <c r="AQ15" s="2">
        <v>46255</v>
      </c>
      <c r="AR15" s="13">
        <f t="shared" si="1"/>
        <v>0</v>
      </c>
    </row>
    <row r="16" spans="1:44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  <c r="AQ16" s="15">
        <v>46205</v>
      </c>
      <c r="AR16" s="13">
        <f t="shared" si="1"/>
        <v>0</v>
      </c>
    </row>
    <row r="17" spans="1:44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  <c r="AQ17" s="15">
        <v>50</v>
      </c>
      <c r="AR17" s="13">
        <f t="shared" si="1"/>
        <v>0</v>
      </c>
    </row>
    <row r="18" spans="1:44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  <c r="AQ18" s="2">
        <v>19500</v>
      </c>
      <c r="AR18" s="13">
        <f t="shared" si="1"/>
        <v>0</v>
      </c>
    </row>
    <row r="19" spans="1:44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  <c r="AQ19" s="15">
        <v>19450</v>
      </c>
      <c r="AR19" s="13">
        <f t="shared" si="1"/>
        <v>0</v>
      </c>
    </row>
    <row r="20" spans="1:44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  <c r="AQ20" s="15">
        <v>50</v>
      </c>
      <c r="AR20" s="13">
        <f t="shared" si="1"/>
        <v>0</v>
      </c>
    </row>
    <row r="21" spans="1:44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  <c r="AQ21" s="2">
        <v>2800</v>
      </c>
      <c r="AR21" s="13">
        <f t="shared" si="1"/>
        <v>0</v>
      </c>
    </row>
    <row r="22" spans="1:44" s="15" customFormat="1" ht="58.5" customHeight="1" x14ac:dyDescent="0.2">
      <c r="A22" s="39"/>
      <c r="B22" s="40">
        <v>9100000</v>
      </c>
      <c r="C22" s="18" t="s">
        <v>25</v>
      </c>
      <c r="D22" s="52">
        <v>2800</v>
      </c>
      <c r="E22" s="42" t="s">
        <v>26</v>
      </c>
      <c r="F22" s="43" t="s">
        <v>27</v>
      </c>
      <c r="G22" s="43"/>
      <c r="AQ22" s="15">
        <v>2800</v>
      </c>
      <c r="AR22" s="13">
        <f t="shared" si="1"/>
        <v>0</v>
      </c>
    </row>
    <row r="23" spans="1:44" ht="45" customHeight="1" x14ac:dyDescent="0.2">
      <c r="A23" s="8"/>
      <c r="B23" s="65" t="s">
        <v>43</v>
      </c>
      <c r="C23" s="66"/>
      <c r="D23" s="62">
        <f>D24+D25</f>
        <v>1575000</v>
      </c>
      <c r="E23" s="9"/>
      <c r="F23" s="9"/>
      <c r="G23" s="10"/>
      <c r="AQ23" s="2">
        <v>2100</v>
      </c>
      <c r="AR23" s="13">
        <f t="shared" si="1"/>
        <v>1572900</v>
      </c>
    </row>
    <row r="24" spans="1:44" s="15" customFormat="1" ht="27.75" x14ac:dyDescent="0.2">
      <c r="A24" s="39"/>
      <c r="B24" s="40">
        <v>9100000</v>
      </c>
      <c r="C24" s="18" t="s">
        <v>25</v>
      </c>
      <c r="D24" s="52">
        <f>500*AQ23</f>
        <v>1050000</v>
      </c>
      <c r="E24" s="42" t="s">
        <v>26</v>
      </c>
      <c r="F24" s="43" t="s">
        <v>27</v>
      </c>
      <c r="G24" s="43"/>
      <c r="AQ24" s="15">
        <v>1400</v>
      </c>
      <c r="AR24" s="13">
        <f t="shared" si="1"/>
        <v>1048600</v>
      </c>
    </row>
    <row r="25" spans="1:44" s="15" customFormat="1" ht="67.5" customHeight="1" x14ac:dyDescent="0.2">
      <c r="A25" s="39"/>
      <c r="B25" s="40">
        <v>79900000</v>
      </c>
      <c r="C25" s="61" t="s">
        <v>36</v>
      </c>
      <c r="D25" s="52">
        <f>250*AQ23</f>
        <v>525000</v>
      </c>
      <c r="E25" s="21" t="s">
        <v>12</v>
      </c>
      <c r="F25" s="43" t="s">
        <v>44</v>
      </c>
      <c r="G25" s="61" t="s">
        <v>37</v>
      </c>
      <c r="AQ25" s="15">
        <v>700</v>
      </c>
      <c r="AR25" s="13">
        <f t="shared" si="1"/>
        <v>524300</v>
      </c>
    </row>
    <row r="26" spans="1:44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  <c r="AQ26" s="2">
        <v>560</v>
      </c>
      <c r="AR26" s="13">
        <f t="shared" si="1"/>
        <v>0</v>
      </c>
    </row>
    <row r="27" spans="1:44" s="15" customFormat="1" ht="54.75" customHeight="1" x14ac:dyDescent="0.2">
      <c r="A27" s="39"/>
      <c r="B27" s="40">
        <v>79900000</v>
      </c>
      <c r="C27" s="61" t="s">
        <v>36</v>
      </c>
      <c r="D27" s="52">
        <f>200*2.8</f>
        <v>560</v>
      </c>
      <c r="E27" s="21" t="s">
        <v>12</v>
      </c>
      <c r="F27" s="43" t="s">
        <v>27</v>
      </c>
      <c r="G27" s="61" t="s">
        <v>37</v>
      </c>
      <c r="AQ27" s="15">
        <v>560</v>
      </c>
      <c r="AR27" s="13">
        <f t="shared" si="1"/>
        <v>0</v>
      </c>
    </row>
    <row r="28" spans="1:44" ht="157.5" customHeight="1" x14ac:dyDescent="0.2">
      <c r="A28" s="8"/>
      <c r="B28" s="65" t="s">
        <v>46</v>
      </c>
      <c r="C28" s="66"/>
      <c r="D28" s="62">
        <f>D29</f>
        <v>32000</v>
      </c>
      <c r="E28" s="9"/>
      <c r="F28" s="9"/>
      <c r="G28" s="10"/>
      <c r="AQ28" s="2">
        <v>32000</v>
      </c>
      <c r="AR28" s="13">
        <f t="shared" si="1"/>
        <v>0</v>
      </c>
    </row>
    <row r="29" spans="1:44" ht="66" customHeight="1" x14ac:dyDescent="0.2">
      <c r="A29" s="39"/>
      <c r="B29" s="40">
        <v>48600000</v>
      </c>
      <c r="C29" s="61" t="s">
        <v>47</v>
      </c>
      <c r="D29" s="52">
        <v>32000</v>
      </c>
      <c r="E29" s="21" t="s">
        <v>48</v>
      </c>
      <c r="F29" s="43" t="s">
        <v>27</v>
      </c>
      <c r="G29" s="61"/>
      <c r="AQ29" s="2">
        <v>32000</v>
      </c>
      <c r="AR29" s="13">
        <f t="shared" si="1"/>
        <v>0</v>
      </c>
    </row>
    <row r="30" spans="1:44" ht="45" customHeight="1" x14ac:dyDescent="0.2">
      <c r="A30" s="8"/>
      <c r="B30" s="65" t="s">
        <v>49</v>
      </c>
      <c r="C30" s="66"/>
      <c r="D30" s="62">
        <f>D31</f>
        <v>5338</v>
      </c>
      <c r="E30" s="9"/>
      <c r="F30" s="9"/>
      <c r="G30" s="10"/>
      <c r="AQ30" s="2">
        <v>3.14</v>
      </c>
      <c r="AR30" s="13">
        <f t="shared" si="1"/>
        <v>5334.86</v>
      </c>
    </row>
    <row r="31" spans="1:44" s="15" customFormat="1" ht="58.5" customHeight="1" x14ac:dyDescent="0.2">
      <c r="A31" s="35"/>
      <c r="B31" s="34">
        <v>9100000</v>
      </c>
      <c r="C31" s="28" t="s">
        <v>25</v>
      </c>
      <c r="D31" s="36">
        <f>1700*3.14</f>
        <v>5338</v>
      </c>
      <c r="E31" s="37" t="s">
        <v>26</v>
      </c>
      <c r="F31" s="38" t="s">
        <v>27</v>
      </c>
      <c r="G31" s="38"/>
    </row>
  </sheetData>
  <autoFilter ref="A5:G9"/>
  <mergeCells count="16">
    <mergeCell ref="A4:E4"/>
    <mergeCell ref="A1:G1"/>
    <mergeCell ref="A2:D2"/>
    <mergeCell ref="E2:G2"/>
    <mergeCell ref="A3:D3"/>
    <mergeCell ref="E3:G3"/>
    <mergeCell ref="B23:C23"/>
    <mergeCell ref="B26:C26"/>
    <mergeCell ref="B28:C28"/>
    <mergeCell ref="B30:C30"/>
    <mergeCell ref="B7:C7"/>
    <mergeCell ref="B10:C10"/>
    <mergeCell ref="B12:C12"/>
    <mergeCell ref="B15:C15"/>
    <mergeCell ref="B18:C18"/>
    <mergeCell ref="B21:C21"/>
  </mergeCells>
  <pageMargins left="0.7" right="0.7" top="0.75" bottom="0.75" header="0.3" footer="0.3"/>
  <pageSetup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09.12.2019....</vt:lpstr>
      <vt:lpstr>30.12.2019..</vt:lpstr>
      <vt:lpstr>28.01.2020...</vt:lpstr>
      <vt:lpstr>24.02.2020...</vt:lpstr>
      <vt:lpstr>04.03.2020...</vt:lpstr>
      <vt:lpstr>09.03.2020.. </vt:lpstr>
      <vt:lpstr>27.03.2020...</vt:lpstr>
      <vt:lpstr>16.04.2020...</vt:lpstr>
      <vt:lpstr>'04.03.2020...'!Print_Area</vt:lpstr>
      <vt:lpstr>'09.03.2020.. '!Print_Area</vt:lpstr>
      <vt:lpstr>'09.12.2019....'!Print_Area</vt:lpstr>
      <vt:lpstr>'16.04.2020...'!Print_Area</vt:lpstr>
      <vt:lpstr>'24.02.2020...'!Print_Area</vt:lpstr>
      <vt:lpstr>'27.03.2020...'!Print_Area</vt:lpstr>
      <vt:lpstr>'28.01.2020...'!Print_Area</vt:lpstr>
      <vt:lpstr>'30.12.2019..'!Print_Area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2020-04-14T06:46:52Z</cp:lastPrinted>
  <dcterms:created xsi:type="dcterms:W3CDTF">2013-11-15T13:45:51Z</dcterms:created>
  <dcterms:modified xsi:type="dcterms:W3CDTF">2020-04-16T10:50:54Z</dcterms:modified>
</cp:coreProperties>
</file>