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20" yWindow="135" windowWidth="15360" windowHeight="9990" tabRatio="631"/>
  </bookViews>
  <sheets>
    <sheet name="danarti 3 - ბიუჯეტი" sheetId="39" r:id="rId1"/>
    <sheet name="სამორიგეო ავტომობ." sheetId="48" r:id="rId2"/>
    <sheet name="განპიროვნებული ავტომობ." sheetId="47" r:id="rId3"/>
  </sheets>
  <externalReferences>
    <externalReference r:id="rId4"/>
  </externalReferences>
  <definedNames>
    <definedName name="_xlnm._FilterDatabase" localSheetId="0" hidden="1">'danarti 3 - ბიუჯეტი'!$B$6:$M$6</definedName>
    <definedName name="_xlnm._FilterDatabase" localSheetId="2" hidden="1">'განპიროვნებული ავტომობ.'!$A$8:$K$8</definedName>
    <definedName name="_xlnm.Print_Area" localSheetId="0">'danarti 3 - ბიუჯეტი'!$B$2:$M$23</definedName>
    <definedName name="_xlnm.Print_Area" localSheetId="2">'განპიროვნებული ავტომობ.'!$A$1:$K$38</definedName>
    <definedName name="_xlnm.Print_Area" localSheetId="1">'სამორიგეო ავტომობ.'!$A$1:$I$25</definedName>
  </definedNames>
  <calcPr calcId="125725"/>
</workbook>
</file>

<file path=xl/calcChain.xml><?xml version="1.0" encoding="utf-8"?>
<calcChain xmlns="http://schemas.openxmlformats.org/spreadsheetml/2006/main">
  <c r="F22" i="48"/>
  <c r="G18"/>
  <c r="G16"/>
  <c r="G15"/>
  <c r="G14"/>
  <c r="G22" s="1"/>
  <c r="D35" i="47"/>
  <c r="D34"/>
  <c r="D28"/>
  <c r="D27"/>
  <c r="G25"/>
  <c r="D31" s="1"/>
  <c r="F16"/>
  <c r="G15"/>
  <c r="F14"/>
  <c r="F12"/>
  <c r="F11"/>
  <c r="F9"/>
  <c r="F25" s="1"/>
  <c r="D30" s="1"/>
  <c r="D38" l="1"/>
  <c r="D37"/>
  <c r="M22" i="39" l="1"/>
  <c r="L22"/>
  <c r="H11" l="1"/>
  <c r="M21" l="1"/>
  <c r="M13"/>
  <c r="M14"/>
  <c r="M15"/>
  <c r="M16"/>
  <c r="M17"/>
  <c r="M18"/>
  <c r="M19"/>
  <c r="M20"/>
  <c r="M12"/>
  <c r="M11"/>
  <c r="L20" l="1"/>
  <c r="L15"/>
  <c r="L14"/>
  <c r="L12"/>
  <c r="L13"/>
  <c r="L21"/>
  <c r="D23"/>
  <c r="M23"/>
  <c r="L16"/>
  <c r="L17"/>
  <c r="L18"/>
  <c r="L19"/>
  <c r="G23"/>
  <c r="L11"/>
  <c r="H23"/>
  <c r="J23"/>
  <c r="K23"/>
  <c r="E23"/>
  <c r="L23" l="1"/>
</calcChain>
</file>

<file path=xl/sharedStrings.xml><?xml version="1.0" encoding="utf-8"?>
<sst xmlns="http://schemas.openxmlformats.org/spreadsheetml/2006/main" count="237" uniqueCount="169">
  <si>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</si>
  <si>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</si>
  <si>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</si>
  <si>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</si>
  <si>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</si>
  <si>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</si>
  <si>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</si>
  <si>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</si>
  <si>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</si>
  <si>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</si>
  <si>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</si>
  <si>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</si>
  <si>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</si>
  <si>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</si>
  <si>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</si>
  <si>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სულ</t>
  </si>
  <si>
    <t>ინფორმაცია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</si>
  <si>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</si>
  <si>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დანართი N2</t>
  </si>
  <si>
    <t>ა ვ ტ ო მ ო ბ ი ლ ი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</si>
  <si>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</si>
  <si>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</si>
  <si>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</si>
  <si>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>საწვავის დანახარჯის სავარაუდო ოდენობა     (ლიტრებში)</t>
  </si>
  <si>
    <t>გენერატორი და სხვა მანქანა-დანადგარები</t>
  </si>
  <si>
    <t>ინფორმაცია საწვავის ლიმიტების შესახებ</t>
  </si>
  <si>
    <t>დიზელი</t>
  </si>
  <si>
    <t>ბენზინი</t>
  </si>
  <si>
    <t>დანართი N3</t>
  </si>
  <si>
    <t>ინფორმაცია სსიპ-ის საკუთრებაში არსებული მანქანა-დანადგარების შესახებ</t>
  </si>
  <si>
    <t>X</t>
  </si>
  <si>
    <t>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 (საბიუჯეტო სახსრები)</t>
  </si>
  <si>
    <t xml:space="preserve">სსიპ ადამიანით ვაჭრობის (ტრეფიკინგის) მსხვერპლთა, დაზარალებულთა დაცვისა და დახმარების სახელმწიფო ფონდის ბალანსზე რიცხული </t>
  </si>
  <si>
    <r>
      <rPr>
        <u/>
        <sz val="10"/>
        <color indexed="8"/>
        <rFont val="Calibri"/>
        <family val="2"/>
      </rPr>
      <t>განპიროვნებული ავტოსატრანსპორტო</t>
    </r>
    <r>
      <rPr>
        <sz val="10"/>
        <color indexed="8"/>
        <rFont val="Calibri"/>
        <family val="2"/>
      </rPr>
      <t xml:space="preserve"> საშუალებები, პასუხისმგებელი პირები და საწვავის ყოველთვიური ლიმიტი</t>
    </r>
  </si>
  <si>
    <t>N</t>
  </si>
  <si>
    <t>ავტომანქანის მარკა, მოდელი</t>
  </si>
  <si>
    <t>ავტომანქანის სახელმწიფო N</t>
  </si>
  <si>
    <t>გამოშვების წელი</t>
  </si>
  <si>
    <t>საწვავის ხარჯი 100 კმ–ზე (ლიტრი)</t>
  </si>
  <si>
    <t>საწვავის ყოველთვიური ლიმიტი (ლიტრი)</t>
  </si>
  <si>
    <t>განპიროვნებული თანამშრომელზე</t>
  </si>
  <si>
    <t>ავტომანქანაზე პასუხისმგებელი პირი</t>
  </si>
  <si>
    <t>სახელი, გვარი</t>
  </si>
  <si>
    <t>თანამდებობა</t>
  </si>
  <si>
    <t>MERCEDES-BENZ E320</t>
  </si>
  <si>
    <t>TIP-101</t>
  </si>
  <si>
    <t>თამილა ბარკალაია</t>
  </si>
  <si>
    <t xml:space="preserve"> დირექტორი</t>
  </si>
  <si>
    <t>დირექტორი</t>
  </si>
  <si>
    <t>BMW-X5</t>
  </si>
  <si>
    <t>TT-775-NN</t>
  </si>
  <si>
    <t>ლაშა ჯინჯიხაძე</t>
  </si>
  <si>
    <t xml:space="preserve"> დირექტორის მოადგილე</t>
  </si>
  <si>
    <t>NISSAN INFINITY FX35</t>
  </si>
  <si>
    <t>TT-772-NN</t>
  </si>
  <si>
    <t>ბელა გოგუა</t>
  </si>
  <si>
    <t>HONDA CR-V</t>
  </si>
  <si>
    <t>RD-717-DR</t>
  </si>
  <si>
    <t>მიხეილ ნამგალაძე</t>
  </si>
  <si>
    <t>RENAULT LOGAN</t>
  </si>
  <si>
    <t>OC-852-CO</t>
  </si>
  <si>
    <t>თამილა სანიკიძე</t>
  </si>
  <si>
    <t>თბილისის ადამიანით ვაჭრობის (ტრეფიკინგის) და ოჯახში ძალადობის მსხვერპლთა მომსახურების დაწესებულების (თავშესაფარი) უფროსი</t>
  </si>
  <si>
    <t>გიგა ლიპარიშვილი</t>
  </si>
  <si>
    <t>თბილსის ადამიანით ვაჭრობის (ტრეფიკინგის) და ოჯახში ძალადობის მსხვერპლთა მომსახურების დაწესებულების (თავშესაფარი) მძღოლი</t>
  </si>
  <si>
    <t>MERCEDES-BENZ ML350</t>
  </si>
  <si>
    <t>WG-997-GW</t>
  </si>
  <si>
    <t>თეა სიმონია</t>
  </si>
  <si>
    <t>თბილისის ჩვილ ბავშვთა სახლის უფროსი</t>
  </si>
  <si>
    <t>TOYOTA LANDCRUISER</t>
  </si>
  <si>
    <t>TT-773-NN</t>
  </si>
  <si>
    <t>მაია ჩიტაიშვილი</t>
  </si>
  <si>
    <t>კოჯრის შშმ ბავშვთა სახლის უფროსი</t>
  </si>
  <si>
    <t>MITSHUBISHI PAJERO</t>
  </si>
  <si>
    <t>TT-309-VV</t>
  </si>
  <si>
    <t>ირაკლი ძიმისტარიშვილი</t>
  </si>
  <si>
    <t>დუშეთის შშმპ პანსიონატის უფროსი</t>
  </si>
  <si>
    <t>VAZ - 2107</t>
  </si>
  <si>
    <t>WW-574-AA</t>
  </si>
  <si>
    <t>მალხაზ ბადირეიშვილი</t>
  </si>
  <si>
    <t>ქუთაისის ხანდაზმულთა პანსიონატის უფროსი</t>
  </si>
  <si>
    <t>მამუკა მაღლაფერიძე</t>
  </si>
  <si>
    <t>ქუთაისის ხანდაზმულთა პანსიონატის მძღოლი</t>
  </si>
  <si>
    <t>MERCEDES - BENZ C200</t>
  </si>
  <si>
    <t>TT-771-NN</t>
  </si>
  <si>
    <t>ვახტანგ ტეფნაძე</t>
  </si>
  <si>
    <t>მარტყოფის შშმპ პანსიონატის უფროსი</t>
  </si>
  <si>
    <t>MERCEDES-BENZ E220</t>
  </si>
  <si>
    <t>TIP-500</t>
  </si>
  <si>
    <t>ბექა მაჭუტაძე</t>
  </si>
  <si>
    <t>ბათუმის ადამიანით ვაჭრობის (ტრეფიკინგის) მსხვერპლთა მომსახურების დაწესებულების (თავშესაფარი) უფროსი</t>
  </si>
  <si>
    <t>NISSAN XTERRA</t>
  </si>
  <si>
    <t>TIP-102</t>
  </si>
  <si>
    <t>ლამარა შაყულაშვილი</t>
  </si>
  <si>
    <t>გორის ოჯახში ძალადობის მსხვერპლთა მომსახურების დაწესებულების (თავშესაფარი) უფროსი</t>
  </si>
  <si>
    <t>ნუკრი მაჩაბელი</t>
  </si>
  <si>
    <t>გორის ოჯახში ძალადობის მსხვერპლთა მომსახურების დაწესებულების (თავშესაფარი) მძღოლი</t>
  </si>
  <si>
    <t>MERCEDES-BENZ E200 CDI</t>
  </si>
  <si>
    <t>TIP - 400</t>
  </si>
  <si>
    <t>თამარ კეპულაძე</t>
  </si>
  <si>
    <t>ქუთაისის ოჯახში ძალადობის მსხვერპლთა მომსახურების დაწესებულების (თავშესაფარი) უფროსი</t>
  </si>
  <si>
    <t>გრიგოლ ღლონტი</t>
  </si>
  <si>
    <t>ქუთაისის ოჯახში ძალადობის მსხვერპლთა მომსახურების დაწესებულების (თავშესაფარი) მძღოლი</t>
  </si>
  <si>
    <t>FORD EXPLORER</t>
  </si>
  <si>
    <t>QP-715-PQ</t>
  </si>
  <si>
    <t>დარეჯან თომაძე</t>
  </si>
  <si>
    <t>თბილისის ხანდაზმულთა პანსიონატის უფროსი</t>
  </si>
  <si>
    <t>RENAULT SANDERO</t>
  </si>
  <si>
    <t>AH-139-HA</t>
  </si>
  <si>
    <t>ია ფირაშვილი</t>
  </si>
  <si>
    <t>სიღნაღის ოჯახში ძალადობის მსხვერპლთა მომსახურების დაწესებულების (თავშესაფარი) უფროსი</t>
  </si>
  <si>
    <t>დავით ჯავაშვილი</t>
  </si>
  <si>
    <t>სიღნაღის ოჯახში ძალადობის მსხვერპლთა მომსახურების დაწესებულების (თავშესაფარი) მძღოლი</t>
  </si>
  <si>
    <t>MERCEDES-BENZ C230</t>
  </si>
  <si>
    <t>TIP-100</t>
  </si>
  <si>
    <t>ინდირა რობაქიძე</t>
  </si>
  <si>
    <t>თბილისის ოჯახში ძალადობის მსხვერპლთა მომსახურების კრიზისული ცენტრის  უფროსი</t>
  </si>
  <si>
    <t>ჯამი</t>
  </si>
  <si>
    <t>სარეზერვო ფონდი</t>
  </si>
  <si>
    <t xml:space="preserve">1. ბენზინი </t>
  </si>
  <si>
    <t>(მ.შ. 50 ლ - გენერეტორით სარგებლობისათვის, 400 ლ - მივლინებისათვის)</t>
  </si>
  <si>
    <t>2. დიზელი</t>
  </si>
  <si>
    <t>(მ.შ. 50 ლ - გენერატორით სარგებლობისათვის; 400 ლ - მივლინებისათვის; გათბობისათვის 600 ლ)</t>
  </si>
  <si>
    <t xml:space="preserve"> განპიროვნებულ ავტომობილებზე</t>
  </si>
  <si>
    <t>1. ბენზინი</t>
  </si>
  <si>
    <t xml:space="preserve"> სამორიგეო ავტომობილებზე</t>
  </si>
  <si>
    <t xml:space="preserve">სულ ლიმიტი  თვეში </t>
  </si>
  <si>
    <r>
      <rPr>
        <u/>
        <sz val="10"/>
        <color indexed="8"/>
        <rFont val="Calibri"/>
        <family val="2"/>
      </rPr>
      <t>სამორიგეო ავტოსატრანსპორტო</t>
    </r>
    <r>
      <rPr>
        <sz val="10"/>
        <color indexed="8"/>
        <rFont val="Calibri"/>
        <family val="2"/>
      </rPr>
      <t xml:space="preserve"> საშუალებები, პასუხისმგებელი პირები და საწვავის ყოველთვიური ლიმიტი</t>
    </r>
  </si>
  <si>
    <t>KIA RIO</t>
  </si>
  <si>
    <t>CC-788-GG</t>
  </si>
  <si>
    <t>მერი მაღლაფერიძე</t>
  </si>
  <si>
    <t>მონიტორინგის, შეფასებისა და პროექტების დიზაინის სამმართველოს უფროსი</t>
  </si>
  <si>
    <t>Nissan X-trail</t>
  </si>
  <si>
    <t>QX-980-QX</t>
  </si>
  <si>
    <t>გენადი სადუნიშვილი</t>
  </si>
  <si>
    <t>მატერიალური უზრუნველყოფის სამმართველოს უფროსი</t>
  </si>
  <si>
    <t>OC-853-CO</t>
  </si>
  <si>
    <t>AH-138-HA</t>
  </si>
  <si>
    <t>გიორგი ლაითაძე</t>
  </si>
  <si>
    <t>შესყიდვების სამმართველოს უფროსი</t>
  </si>
  <si>
    <t>MERCEDES - BENZ SPRINTER 308 CDI</t>
  </si>
  <si>
    <t>FF-181-GG</t>
  </si>
  <si>
    <t>თამაზ ხაღულაშვილი</t>
  </si>
  <si>
    <t>კოჯრის შშმ ბავშვთა სახლის მძღოლი</t>
  </si>
  <si>
    <t xml:space="preserve">NISSAN CIVILIAN </t>
  </si>
  <si>
    <t>WW-571-AA</t>
  </si>
  <si>
    <t>შოთა ფანჩულიძე</t>
  </si>
  <si>
    <t>ძევრის შშმპ პანსიონატის მძღოლი</t>
  </si>
  <si>
    <t>ZZ-336-QQ</t>
  </si>
  <si>
    <t>ვახტანგ არაბული</t>
  </si>
  <si>
    <t>დუშეთის შშმპ პანსიონატის მძღოლი</t>
  </si>
  <si>
    <t>FORD TRANSIT</t>
  </si>
  <si>
    <t>RR-159-BB</t>
  </si>
  <si>
    <t>ვლადიმერ ხუციშვილი</t>
  </si>
  <si>
    <t>მარტყოფის შშმპ პანსიონატის მძღოლი</t>
  </si>
  <si>
    <t>RR-134-BB</t>
  </si>
  <si>
    <t>IVECO OTOYOL</t>
  </si>
  <si>
    <t>US-682-SU</t>
  </si>
  <si>
    <t>გივი თამარაშვილი</t>
  </si>
  <si>
    <t>მატერიალური უზრუნველყოფის სამმართველოს სპეციალისტი (მძღოლი)</t>
  </si>
  <si>
    <t>MERCEDES - BENZ SPRINTER 311 CDI</t>
  </si>
  <si>
    <t>WW-572-AA</t>
  </si>
  <si>
    <t>US-681-SU</t>
  </si>
  <si>
    <t>მურად ყამარაული</t>
  </si>
  <si>
    <t>თბილისის ხანდაზმულთა პანსიონატის მძღოლი</t>
  </si>
  <si>
    <t>FORD FOCUS</t>
  </si>
  <si>
    <t>VII - 568</t>
  </si>
  <si>
    <t>ავეტიკ კირაკოსოვი</t>
  </si>
  <si>
    <t>თბილისის ჩვილ ბავშვთა სახლის მძღოლი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</si>
</sst>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b/>
      <sz val="20"/>
      <name val="Sylfaen"/>
      <family val="1"/>
      <charset val="204"/>
    </font>
    <font>
      <sz val="11"/>
      <color indexed="8"/>
      <name val="Calibri"/>
      <family val="2"/>
    </font>
    <font>
      <b/>
      <sz val="12"/>
      <name val="Sylfaen"/>
      <family val="1"/>
      <charset val="204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85">
    <xf numFmtId="0" fontId="0" fillId="0" borderId="0" xfId="0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1" fontId="4" fillId="0" borderId="1" xfId="0" applyNumberFormat="1" applyFont="1" applyBorder="1" applyAlignment="1">
      <alignment horizontal="center" vertical="center"/>
    </xf>
    <xf numFmtId="0" fontId="0" fillId="0" borderId="2" xfId="0" applyBorder="1"/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3" fontId="5" fillId="0" borderId="16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11" fillId="0" borderId="0" xfId="2" applyFont="1" applyFill="1" applyBorder="1" applyAlignment="1">
      <alignment vertical="center" wrapText="1"/>
    </xf>
    <xf numFmtId="43" fontId="6" fillId="0" borderId="9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43" fontId="6" fillId="0" borderId="15" xfId="1" applyFont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0" fontId="0" fillId="0" borderId="0" xfId="0" applyFill="1"/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0" fillId="0" borderId="2" xfId="0" applyNumberFormat="1" applyBorder="1"/>
    <xf numFmtId="0" fontId="0" fillId="0" borderId="0" xfId="0" applyAlignment="1">
      <alignment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6" fillId="0" borderId="0" xfId="0" applyFont="1" applyFill="1" applyBorder="1"/>
    <xf numFmtId="0" fontId="16" fillId="0" borderId="0" xfId="0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/>
    </xf>
  </cellXfs>
  <cellStyles count="5">
    <cellStyle name="Comma" xfId="1" builtinId="3"/>
    <cellStyle name="Normal" xfId="0" builtinId="0"/>
    <cellStyle name="Normal 2" xfId="2"/>
    <cellStyle name="Normal 2 2" xfId="4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1;&#4304;&#4332;&#4309;&#4304;&#4309;&#4312;&#4321;&#4304;_&#4307;&#4304;_&#4315;&#4317;&#4305;&#4312;&#4314;&#4323;&#4320;&#4312;&#4321;_&#4314;&#4312;&#4315;&#4312;&#4322;&#4308;&#4305;&#4312;_2017_&#4332;&#4314;&#4312;&#4321;_&#4307;&#4308;&#4313;&#4308;&#4315;&#4305;&#4320;&#4312;&#43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განპიროვნებული ავტომობ."/>
      <sheetName val="სამორიგეო ავტომობ."/>
      <sheetName val="მობილურის ლიმიტები - ც.ა."/>
      <sheetName val="მობილურის ლიმიტები - ფილიალები"/>
      <sheetName val="მობილურის ლიმიტები-USAID გრანტი"/>
    </sheetNames>
    <sheetDataSet>
      <sheetData sheetId="0"/>
      <sheetData sheetId="1">
        <row r="22">
          <cell r="F22">
            <v>350</v>
          </cell>
          <cell r="G22">
            <v>1750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U23"/>
  <sheetViews>
    <sheetView tabSelected="1" view="pageBreakPreview" topLeftCell="A7" zoomScaleSheetLayoutView="100" workbookViewId="0">
      <selection activeCell="I26" sqref="I26"/>
    </sheetView>
  </sheetViews>
  <sheetFormatPr defaultRowHeight="15"/>
  <cols>
    <col min="1" max="1" width="3.85546875" customWidth="1"/>
    <col min="2" max="2" width="13.425781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7.42578125" customWidth="1"/>
    <col min="10" max="10" width="15.7109375" customWidth="1"/>
    <col min="11" max="11" width="14.42578125" customWidth="1"/>
    <col min="12" max="13" width="14" customWidth="1"/>
  </cols>
  <sheetData>
    <row r="1" spans="2:19" s="1" customFormat="1"/>
    <row r="2" spans="2:19" ht="50.1" customHeight="1">
      <c r="B2" s="41" t="s">
        <v>25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2:19" ht="60.75" customHeight="1">
      <c r="B3" s="40" t="s">
        <v>31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21"/>
      <c r="O3" s="21"/>
      <c r="P3" s="21"/>
      <c r="Q3" s="21"/>
    </row>
    <row r="5" spans="2:19" ht="15.75" thickBot="1">
      <c r="C5" s="5"/>
      <c r="D5" s="35"/>
      <c r="E5" s="5"/>
      <c r="F5" s="5"/>
      <c r="G5" s="5"/>
      <c r="H5" s="5"/>
      <c r="I5" s="5"/>
      <c r="J5" s="5"/>
      <c r="K5" s="5"/>
      <c r="L5" s="5"/>
      <c r="M5" s="20" t="s">
        <v>28</v>
      </c>
      <c r="R5" s="3"/>
    </row>
    <row r="6" spans="2:19" s="2" customFormat="1" ht="15.75" thickBot="1">
      <c r="B6" s="4">
        <v>1</v>
      </c>
      <c r="C6" s="4">
        <v>2</v>
      </c>
      <c r="D6" s="4">
        <v>3</v>
      </c>
      <c r="E6" s="10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/>
      <c r="O6"/>
      <c r="P6"/>
      <c r="Q6"/>
      <c r="R6"/>
      <c r="S6"/>
    </row>
    <row r="7" spans="2:19" ht="42.75" customHeight="1" thickBot="1">
      <c r="B7" s="42" t="s">
        <v>1</v>
      </c>
      <c r="C7" s="37" t="s">
        <v>16</v>
      </c>
      <c r="D7" s="38"/>
      <c r="E7" s="39"/>
      <c r="F7" s="37" t="s">
        <v>29</v>
      </c>
      <c r="G7" s="38"/>
      <c r="H7" s="39"/>
      <c r="I7" s="37" t="s">
        <v>17</v>
      </c>
      <c r="J7" s="38"/>
      <c r="K7" s="39"/>
      <c r="L7" s="42" t="s">
        <v>15</v>
      </c>
      <c r="M7" s="42" t="s">
        <v>15</v>
      </c>
    </row>
    <row r="8" spans="2:19" ht="17.25" customHeight="1" thickBot="1">
      <c r="B8" s="43"/>
      <c r="C8" s="37" t="s">
        <v>19</v>
      </c>
      <c r="D8" s="38"/>
      <c r="E8" s="39"/>
      <c r="F8" s="37" t="s">
        <v>24</v>
      </c>
      <c r="G8" s="38"/>
      <c r="H8" s="39"/>
      <c r="I8" s="37" t="s">
        <v>19</v>
      </c>
      <c r="J8" s="38"/>
      <c r="K8" s="39"/>
      <c r="L8" s="43"/>
      <c r="M8" s="43"/>
    </row>
    <row r="9" spans="2:19" ht="54.75" customHeight="1" thickBot="1">
      <c r="B9" s="43"/>
      <c r="C9" s="42" t="s">
        <v>20</v>
      </c>
      <c r="D9" s="37" t="s">
        <v>21</v>
      </c>
      <c r="E9" s="39"/>
      <c r="F9" s="42" t="s">
        <v>22</v>
      </c>
      <c r="G9" s="37" t="s">
        <v>23</v>
      </c>
      <c r="H9" s="39"/>
      <c r="I9" s="42" t="s">
        <v>20</v>
      </c>
      <c r="J9" s="45" t="s">
        <v>21</v>
      </c>
      <c r="K9" s="46"/>
      <c r="L9" s="44"/>
      <c r="M9" s="44"/>
    </row>
    <row r="10" spans="2:19" ht="15.75" thickBot="1">
      <c r="B10" s="44"/>
      <c r="C10" s="44"/>
      <c r="D10" s="19" t="s">
        <v>27</v>
      </c>
      <c r="E10" s="19" t="s">
        <v>26</v>
      </c>
      <c r="F10" s="44"/>
      <c r="G10" s="19" t="s">
        <v>27</v>
      </c>
      <c r="H10" s="19" t="s">
        <v>26</v>
      </c>
      <c r="I10" s="43"/>
      <c r="J10" s="13" t="s">
        <v>27</v>
      </c>
      <c r="K10" s="13" t="s">
        <v>26</v>
      </c>
      <c r="L10" s="19" t="s">
        <v>27</v>
      </c>
      <c r="M10" s="19" t="s">
        <v>26</v>
      </c>
    </row>
    <row r="11" spans="2:19" ht="15.75">
      <c r="B11" s="14" t="s">
        <v>2</v>
      </c>
      <c r="C11" s="6">
        <v>29</v>
      </c>
      <c r="D11" s="33">
        <v>3600</v>
      </c>
      <c r="E11" s="34">
        <v>2650</v>
      </c>
      <c r="F11" s="30">
        <v>3</v>
      </c>
      <c r="G11" s="30">
        <v>50</v>
      </c>
      <c r="H11" s="30">
        <f>50+600</f>
        <v>650</v>
      </c>
      <c r="I11" s="11"/>
      <c r="J11" s="7"/>
      <c r="K11" s="17"/>
      <c r="L11" s="24">
        <f>D11+G11+J11</f>
        <v>3650</v>
      </c>
      <c r="M11" s="22">
        <f>E11+H11+K11</f>
        <v>3300</v>
      </c>
    </row>
    <row r="12" spans="2:19" ht="15.75">
      <c r="B12" s="15" t="s">
        <v>3</v>
      </c>
      <c r="C12" s="25">
        <v>30</v>
      </c>
      <c r="D12" s="9">
        <v>3350</v>
      </c>
      <c r="E12" s="9">
        <v>2900</v>
      </c>
      <c r="F12" s="9">
        <v>3</v>
      </c>
      <c r="G12" s="9">
        <v>50</v>
      </c>
      <c r="H12" s="9">
        <v>650</v>
      </c>
      <c r="I12" s="12"/>
      <c r="J12" s="9"/>
      <c r="K12" s="18"/>
      <c r="L12" s="23">
        <f>D12+G12+J12</f>
        <v>3400</v>
      </c>
      <c r="M12" s="23">
        <f>E12+H12+K12</f>
        <v>3550</v>
      </c>
    </row>
    <row r="13" spans="2:19" ht="15.75">
      <c r="B13" s="15" t="s">
        <v>4</v>
      </c>
      <c r="C13" s="25">
        <v>30</v>
      </c>
      <c r="D13" s="9">
        <v>3550</v>
      </c>
      <c r="E13" s="9">
        <v>2850</v>
      </c>
      <c r="F13" s="9">
        <v>3</v>
      </c>
      <c r="G13" s="9">
        <v>50</v>
      </c>
      <c r="H13" s="9">
        <v>650</v>
      </c>
      <c r="I13" s="12"/>
      <c r="J13" s="9"/>
      <c r="K13" s="18"/>
      <c r="L13" s="23">
        <f>D13+G13+J13</f>
        <v>3600</v>
      </c>
      <c r="M13" s="23">
        <f t="shared" ref="M13:M22" si="0">E13+H13+K13</f>
        <v>3500</v>
      </c>
    </row>
    <row r="14" spans="2:19" ht="15.75">
      <c r="B14" s="15" t="s">
        <v>5</v>
      </c>
      <c r="C14" s="25">
        <v>30</v>
      </c>
      <c r="D14" s="9">
        <v>3550</v>
      </c>
      <c r="E14" s="9">
        <v>2850</v>
      </c>
      <c r="F14" s="9">
        <v>3</v>
      </c>
      <c r="G14" s="9">
        <v>50</v>
      </c>
      <c r="H14" s="9">
        <v>350</v>
      </c>
      <c r="I14" s="12"/>
      <c r="J14" s="9"/>
      <c r="K14" s="18"/>
      <c r="L14" s="23">
        <f>D14+G14+J14</f>
        <v>3600</v>
      </c>
      <c r="M14" s="23">
        <f t="shared" si="0"/>
        <v>3200</v>
      </c>
    </row>
    <row r="15" spans="2:19" ht="15.75">
      <c r="B15" s="15" t="s">
        <v>6</v>
      </c>
      <c r="C15" s="25">
        <v>30</v>
      </c>
      <c r="D15" s="9">
        <v>3550</v>
      </c>
      <c r="E15" s="9">
        <v>2950</v>
      </c>
      <c r="F15" s="9">
        <v>3</v>
      </c>
      <c r="G15" s="9">
        <v>50</v>
      </c>
      <c r="H15" s="9">
        <v>50</v>
      </c>
      <c r="I15" s="12"/>
      <c r="J15" s="9"/>
      <c r="K15" s="18"/>
      <c r="L15" s="23">
        <f>D15+G15+J15</f>
        <v>3600</v>
      </c>
      <c r="M15" s="23">
        <f t="shared" si="0"/>
        <v>3000</v>
      </c>
    </row>
    <row r="16" spans="2:19" ht="15.75">
      <c r="B16" s="15" t="s">
        <v>7</v>
      </c>
      <c r="C16" s="25">
        <v>30</v>
      </c>
      <c r="D16" s="9">
        <v>3550</v>
      </c>
      <c r="E16" s="9">
        <v>2850</v>
      </c>
      <c r="F16" s="9">
        <v>3</v>
      </c>
      <c r="G16" s="9">
        <v>50</v>
      </c>
      <c r="H16" s="9">
        <v>50</v>
      </c>
      <c r="I16" s="12"/>
      <c r="J16" s="9"/>
      <c r="K16" s="18"/>
      <c r="L16" s="23">
        <f t="shared" ref="L16:L21" si="1">D16+G16+J16</f>
        <v>3600</v>
      </c>
      <c r="M16" s="23">
        <f t="shared" si="0"/>
        <v>2900</v>
      </c>
    </row>
    <row r="17" spans="2:21" ht="15.75">
      <c r="B17" s="15" t="s">
        <v>8</v>
      </c>
      <c r="C17" s="25">
        <v>30</v>
      </c>
      <c r="D17" s="9">
        <v>3550</v>
      </c>
      <c r="E17" s="9">
        <v>2850</v>
      </c>
      <c r="F17" s="9">
        <v>3</v>
      </c>
      <c r="G17" s="9">
        <v>50</v>
      </c>
      <c r="H17" s="9">
        <v>50</v>
      </c>
      <c r="I17" s="12"/>
      <c r="J17" s="9"/>
      <c r="K17" s="18"/>
      <c r="L17" s="23">
        <f t="shared" si="1"/>
        <v>3600</v>
      </c>
      <c r="M17" s="23">
        <f t="shared" si="0"/>
        <v>2900</v>
      </c>
    </row>
    <row r="18" spans="2:21" ht="15.75">
      <c r="B18" s="15" t="s">
        <v>9</v>
      </c>
      <c r="C18" s="25">
        <v>30</v>
      </c>
      <c r="D18" s="9">
        <v>3550</v>
      </c>
      <c r="E18" s="9">
        <v>2850</v>
      </c>
      <c r="F18" s="9">
        <v>3</v>
      </c>
      <c r="G18" s="9">
        <v>50</v>
      </c>
      <c r="H18" s="9">
        <v>50</v>
      </c>
      <c r="I18" s="12"/>
      <c r="J18" s="9"/>
      <c r="K18" s="18"/>
      <c r="L18" s="23">
        <f t="shared" si="1"/>
        <v>3600</v>
      </c>
      <c r="M18" s="23">
        <f t="shared" si="0"/>
        <v>2900</v>
      </c>
    </row>
    <row r="19" spans="2:21" ht="15.75">
      <c r="B19" s="15" t="s">
        <v>10</v>
      </c>
      <c r="C19" s="25">
        <v>30</v>
      </c>
      <c r="D19" s="9">
        <v>3550</v>
      </c>
      <c r="E19" s="9">
        <v>2850</v>
      </c>
      <c r="F19" s="9">
        <v>3</v>
      </c>
      <c r="G19" s="9">
        <v>50</v>
      </c>
      <c r="H19" s="9">
        <v>50</v>
      </c>
      <c r="I19" s="12"/>
      <c r="J19" s="9"/>
      <c r="K19" s="18"/>
      <c r="L19" s="23">
        <f t="shared" si="1"/>
        <v>3600</v>
      </c>
      <c r="M19" s="23">
        <f t="shared" si="0"/>
        <v>2900</v>
      </c>
    </row>
    <row r="20" spans="2:21" ht="15.75">
      <c r="B20" s="15" t="s">
        <v>11</v>
      </c>
      <c r="C20" s="8">
        <v>30</v>
      </c>
      <c r="D20" s="9">
        <v>3550</v>
      </c>
      <c r="E20" s="9">
        <v>2850</v>
      </c>
      <c r="F20" s="9">
        <v>3</v>
      </c>
      <c r="G20" s="9">
        <v>50</v>
      </c>
      <c r="H20" s="9">
        <v>50</v>
      </c>
      <c r="I20" s="12"/>
      <c r="J20" s="9"/>
      <c r="K20" s="18"/>
      <c r="L20" s="23">
        <f>D20+G20+J20</f>
        <v>3600</v>
      </c>
      <c r="M20" s="23">
        <f t="shared" si="0"/>
        <v>2900</v>
      </c>
    </row>
    <row r="21" spans="2:21" ht="15.75">
      <c r="B21" s="15" t="s">
        <v>12</v>
      </c>
      <c r="C21" s="25">
        <v>29</v>
      </c>
      <c r="D21" s="9">
        <v>3400</v>
      </c>
      <c r="E21" s="9">
        <v>3000</v>
      </c>
      <c r="F21" s="9">
        <v>3</v>
      </c>
      <c r="G21" s="9">
        <v>50</v>
      </c>
      <c r="H21" s="9">
        <v>350</v>
      </c>
      <c r="I21" s="12"/>
      <c r="J21" s="9"/>
      <c r="K21" s="18"/>
      <c r="L21" s="23">
        <f t="shared" si="1"/>
        <v>3450</v>
      </c>
      <c r="M21" s="23">
        <f t="shared" si="0"/>
        <v>3350</v>
      </c>
    </row>
    <row r="22" spans="2:21" ht="16.5" customHeight="1" thickBot="1">
      <c r="B22" s="16" t="s">
        <v>13</v>
      </c>
      <c r="C22" s="29">
        <v>29</v>
      </c>
      <c r="D22" s="9">
        <v>3400</v>
      </c>
      <c r="E22" s="9">
        <v>3000</v>
      </c>
      <c r="F22" s="31">
        <v>3</v>
      </c>
      <c r="G22" s="9">
        <v>50</v>
      </c>
      <c r="H22" s="9">
        <v>650</v>
      </c>
      <c r="I22" s="12"/>
      <c r="J22" s="9"/>
      <c r="K22" s="18"/>
      <c r="L22" s="23">
        <f>D22+G22+J22</f>
        <v>3450</v>
      </c>
      <c r="M22" s="23">
        <f t="shared" si="0"/>
        <v>3650</v>
      </c>
      <c r="N22" s="36"/>
      <c r="O22" s="36"/>
      <c r="P22" s="36"/>
      <c r="Q22" s="36"/>
      <c r="R22" s="36"/>
      <c r="S22" s="36"/>
      <c r="T22" s="36"/>
      <c r="U22" s="36"/>
    </row>
    <row r="23" spans="2:21" ht="15.75" thickBot="1">
      <c r="B23" s="26" t="s">
        <v>14</v>
      </c>
      <c r="C23" s="27" t="s">
        <v>30</v>
      </c>
      <c r="D23" s="28">
        <f>SUM(D11:D22)</f>
        <v>42150</v>
      </c>
      <c r="E23" s="28">
        <f>SUM(E11:E22)</f>
        <v>34450</v>
      </c>
      <c r="F23" s="27" t="s">
        <v>30</v>
      </c>
      <c r="G23" s="28">
        <f>SUM(G11:G22)</f>
        <v>600</v>
      </c>
      <c r="H23" s="28">
        <f t="shared" ref="H23:M23" si="2">SUM(H11:H22)</f>
        <v>3600</v>
      </c>
      <c r="I23" s="27" t="s">
        <v>30</v>
      </c>
      <c r="J23" s="28">
        <f t="shared" si="2"/>
        <v>0</v>
      </c>
      <c r="K23" s="28">
        <f t="shared" si="2"/>
        <v>0</v>
      </c>
      <c r="L23" s="28">
        <f t="shared" si="2"/>
        <v>42750</v>
      </c>
      <c r="M23" s="28">
        <f t="shared" si="2"/>
        <v>38050</v>
      </c>
    </row>
  </sheetData>
  <autoFilter ref="B6:M6"/>
  <mergeCells count="17">
    <mergeCell ref="L7:L9"/>
    <mergeCell ref="I9:I10"/>
    <mergeCell ref="J9:K9"/>
    <mergeCell ref="B2:M2"/>
    <mergeCell ref="G9:H9"/>
    <mergeCell ref="F7:H7"/>
    <mergeCell ref="B3:M3"/>
    <mergeCell ref="M7:M9"/>
    <mergeCell ref="B7:B10"/>
    <mergeCell ref="C9:C10"/>
    <mergeCell ref="D9:E9"/>
    <mergeCell ref="F9:F10"/>
    <mergeCell ref="C7:E7"/>
    <mergeCell ref="C8:E8"/>
    <mergeCell ref="F8:H8"/>
    <mergeCell ref="I7:K7"/>
    <mergeCell ref="I8:K8"/>
  </mergeCells>
  <phoneticPr fontId="0" type="noConversion"/>
  <pageMargins left="0.25" right="0.25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topLeftCell="A4" zoomScaleNormal="100" workbookViewId="0">
      <selection activeCell="E19" sqref="E19"/>
    </sheetView>
  </sheetViews>
  <sheetFormatPr defaultRowHeight="12.75"/>
  <cols>
    <col min="1" max="1" width="3.7109375" style="47" customWidth="1"/>
    <col min="2" max="2" width="15.28515625" style="48" customWidth="1"/>
    <col min="3" max="3" width="13.85546875" style="48" customWidth="1"/>
    <col min="4" max="4" width="11.5703125" style="48" customWidth="1"/>
    <col min="5" max="5" width="10" style="48" customWidth="1"/>
    <col min="6" max="7" width="8.28515625" style="48" customWidth="1"/>
    <col min="8" max="8" width="20.140625" style="48" customWidth="1"/>
    <col min="9" max="9" width="24.42578125" style="48" customWidth="1"/>
    <col min="10" max="16384" width="9.140625" style="48"/>
  </cols>
  <sheetData>
    <row r="1" spans="1:9">
      <c r="I1" s="48" t="s">
        <v>18</v>
      </c>
    </row>
    <row r="3" spans="1:9" ht="21" customHeight="1">
      <c r="B3" s="48" t="s">
        <v>32</v>
      </c>
    </row>
    <row r="4" spans="1:9">
      <c r="B4" s="48" t="s">
        <v>127</v>
      </c>
    </row>
    <row r="7" spans="1:9" ht="12.75" customHeight="1">
      <c r="A7" s="49" t="s">
        <v>34</v>
      </c>
      <c r="B7" s="50" t="s">
        <v>35</v>
      </c>
      <c r="C7" s="50" t="s">
        <v>36</v>
      </c>
      <c r="D7" s="50" t="s">
        <v>37</v>
      </c>
      <c r="E7" s="51" t="s">
        <v>38</v>
      </c>
      <c r="F7" s="50" t="s">
        <v>39</v>
      </c>
      <c r="G7" s="50"/>
      <c r="H7" s="52" t="s">
        <v>41</v>
      </c>
      <c r="I7" s="53"/>
    </row>
    <row r="8" spans="1:9" s="47" customFormat="1">
      <c r="A8" s="49"/>
      <c r="B8" s="50"/>
      <c r="C8" s="50"/>
      <c r="D8" s="50"/>
      <c r="E8" s="54"/>
      <c r="F8" s="55" t="s">
        <v>27</v>
      </c>
      <c r="G8" s="55" t="s">
        <v>26</v>
      </c>
      <c r="H8" s="56" t="s">
        <v>42</v>
      </c>
      <c r="I8" s="56" t="s">
        <v>43</v>
      </c>
    </row>
    <row r="9" spans="1:9" s="59" customFormat="1" ht="51">
      <c r="A9" s="55">
        <v>1</v>
      </c>
      <c r="B9" s="56" t="s">
        <v>128</v>
      </c>
      <c r="C9" s="55" t="s">
        <v>129</v>
      </c>
      <c r="D9" s="55">
        <v>2016</v>
      </c>
      <c r="E9" s="55">
        <v>5.0999999999999996</v>
      </c>
      <c r="F9" s="55">
        <v>200</v>
      </c>
      <c r="G9" s="55"/>
      <c r="H9" s="57" t="s">
        <v>130</v>
      </c>
      <c r="I9" s="58" t="s">
        <v>131</v>
      </c>
    </row>
    <row r="10" spans="1:9" s="59" customFormat="1" ht="57" customHeight="1">
      <c r="A10" s="55">
        <v>2</v>
      </c>
      <c r="B10" s="56" t="s">
        <v>132</v>
      </c>
      <c r="C10" s="55" t="s">
        <v>133</v>
      </c>
      <c r="D10" s="55">
        <v>2006</v>
      </c>
      <c r="E10" s="55">
        <v>10</v>
      </c>
      <c r="F10" s="55"/>
      <c r="G10" s="55">
        <v>200</v>
      </c>
      <c r="H10" s="57" t="s">
        <v>134</v>
      </c>
      <c r="I10" s="58" t="s">
        <v>135</v>
      </c>
    </row>
    <row r="11" spans="1:9" s="59" customFormat="1" ht="38.25">
      <c r="A11" s="55">
        <v>3</v>
      </c>
      <c r="B11" s="56" t="s">
        <v>59</v>
      </c>
      <c r="C11" s="55" t="s">
        <v>136</v>
      </c>
      <c r="D11" s="55">
        <v>2016</v>
      </c>
      <c r="E11" s="55">
        <v>4.5</v>
      </c>
      <c r="F11" s="55"/>
      <c r="G11" s="55">
        <v>150</v>
      </c>
      <c r="H11" s="57" t="s">
        <v>134</v>
      </c>
      <c r="I11" s="58" t="s">
        <v>135</v>
      </c>
    </row>
    <row r="12" spans="1:9" s="59" customFormat="1" ht="25.5">
      <c r="A12" s="55">
        <v>4</v>
      </c>
      <c r="B12" s="56" t="s">
        <v>107</v>
      </c>
      <c r="C12" s="55" t="s">
        <v>137</v>
      </c>
      <c r="D12" s="55">
        <v>2014</v>
      </c>
      <c r="E12" s="55">
        <v>4.5</v>
      </c>
      <c r="F12" s="55"/>
      <c r="G12" s="55">
        <v>150</v>
      </c>
      <c r="H12" s="57" t="s">
        <v>138</v>
      </c>
      <c r="I12" s="58" t="s">
        <v>139</v>
      </c>
    </row>
    <row r="13" spans="1:9" s="59" customFormat="1" ht="25.5">
      <c r="A13" s="55">
        <v>5</v>
      </c>
      <c r="B13" s="56" t="s">
        <v>140</v>
      </c>
      <c r="C13" s="55" t="s">
        <v>141</v>
      </c>
      <c r="D13" s="55">
        <v>2003</v>
      </c>
      <c r="E13" s="55">
        <v>11</v>
      </c>
      <c r="F13" s="55"/>
      <c r="G13" s="55">
        <v>150</v>
      </c>
      <c r="H13" s="57" t="s">
        <v>142</v>
      </c>
      <c r="I13" s="58" t="s">
        <v>143</v>
      </c>
    </row>
    <row r="14" spans="1:9" s="59" customFormat="1" ht="25.5">
      <c r="A14" s="55">
        <v>6</v>
      </c>
      <c r="B14" s="56" t="s">
        <v>144</v>
      </c>
      <c r="C14" s="55" t="s">
        <v>145</v>
      </c>
      <c r="D14" s="55">
        <v>2008</v>
      </c>
      <c r="E14" s="55">
        <v>14</v>
      </c>
      <c r="F14" s="55"/>
      <c r="G14" s="55">
        <f>250-100</f>
        <v>150</v>
      </c>
      <c r="H14" s="57" t="s">
        <v>146</v>
      </c>
      <c r="I14" s="58" t="s">
        <v>147</v>
      </c>
    </row>
    <row r="15" spans="1:9" s="59" customFormat="1" ht="25.5">
      <c r="A15" s="55">
        <v>7</v>
      </c>
      <c r="B15" s="56" t="s">
        <v>140</v>
      </c>
      <c r="C15" s="55" t="s">
        <v>148</v>
      </c>
      <c r="D15" s="55">
        <v>2006</v>
      </c>
      <c r="E15" s="55">
        <v>11</v>
      </c>
      <c r="F15" s="55"/>
      <c r="G15" s="55">
        <f>150+50</f>
        <v>200</v>
      </c>
      <c r="H15" s="57" t="s">
        <v>149</v>
      </c>
      <c r="I15" s="58" t="s">
        <v>150</v>
      </c>
    </row>
    <row r="16" spans="1:9" s="59" customFormat="1" ht="25.5">
      <c r="A16" s="55">
        <v>8</v>
      </c>
      <c r="B16" s="56" t="s">
        <v>151</v>
      </c>
      <c r="C16" s="55" t="s">
        <v>152</v>
      </c>
      <c r="D16" s="55">
        <v>1998</v>
      </c>
      <c r="E16" s="55">
        <v>11</v>
      </c>
      <c r="F16" s="55"/>
      <c r="G16" s="55">
        <f>150+50</f>
        <v>200</v>
      </c>
      <c r="H16" s="57" t="s">
        <v>153</v>
      </c>
      <c r="I16" s="58" t="s">
        <v>154</v>
      </c>
    </row>
    <row r="17" spans="1:9" s="59" customFormat="1" ht="25.5">
      <c r="A17" s="55">
        <v>9</v>
      </c>
      <c r="B17" s="56" t="s">
        <v>151</v>
      </c>
      <c r="C17" s="55" t="s">
        <v>155</v>
      </c>
      <c r="D17" s="55">
        <v>1998</v>
      </c>
      <c r="E17" s="55">
        <v>11</v>
      </c>
      <c r="F17" s="55"/>
      <c r="G17" s="55">
        <v>150</v>
      </c>
      <c r="H17" s="57" t="s">
        <v>146</v>
      </c>
      <c r="I17" s="58" t="s">
        <v>147</v>
      </c>
    </row>
    <row r="18" spans="1:9" s="59" customFormat="1" ht="51">
      <c r="A18" s="55">
        <v>10</v>
      </c>
      <c r="B18" s="56" t="s">
        <v>156</v>
      </c>
      <c r="C18" s="55" t="s">
        <v>157</v>
      </c>
      <c r="D18" s="55">
        <v>2003</v>
      </c>
      <c r="E18" s="55">
        <v>17</v>
      </c>
      <c r="F18" s="55"/>
      <c r="G18" s="55">
        <f>100-50+50</f>
        <v>100</v>
      </c>
      <c r="H18" s="57" t="s">
        <v>158</v>
      </c>
      <c r="I18" s="58" t="s">
        <v>159</v>
      </c>
    </row>
    <row r="19" spans="1:9" s="59" customFormat="1" ht="25.5">
      <c r="A19" s="55">
        <v>11</v>
      </c>
      <c r="B19" s="56" t="s">
        <v>160</v>
      </c>
      <c r="C19" s="55" t="s">
        <v>161</v>
      </c>
      <c r="D19" s="55">
        <v>2000</v>
      </c>
      <c r="E19" s="55">
        <v>11</v>
      </c>
      <c r="F19" s="55"/>
      <c r="G19" s="55">
        <v>150</v>
      </c>
      <c r="H19" s="57" t="s">
        <v>81</v>
      </c>
      <c r="I19" s="58" t="s">
        <v>82</v>
      </c>
    </row>
    <row r="20" spans="1:9" s="59" customFormat="1" ht="25.5">
      <c r="A20" s="55">
        <v>12</v>
      </c>
      <c r="B20" s="56" t="s">
        <v>160</v>
      </c>
      <c r="C20" s="55" t="s">
        <v>162</v>
      </c>
      <c r="D20" s="55">
        <v>2001</v>
      </c>
      <c r="E20" s="55">
        <v>11</v>
      </c>
      <c r="F20" s="55"/>
      <c r="G20" s="55">
        <v>150</v>
      </c>
      <c r="H20" s="57" t="s">
        <v>163</v>
      </c>
      <c r="I20" s="58" t="s">
        <v>164</v>
      </c>
    </row>
    <row r="21" spans="1:9" s="59" customFormat="1" ht="25.5">
      <c r="A21" s="55">
        <v>13</v>
      </c>
      <c r="B21" s="56" t="s">
        <v>165</v>
      </c>
      <c r="C21" s="55" t="s">
        <v>166</v>
      </c>
      <c r="D21" s="55">
        <v>2002</v>
      </c>
      <c r="E21" s="55">
        <v>8</v>
      </c>
      <c r="F21" s="55">
        <v>150</v>
      </c>
      <c r="G21" s="55"/>
      <c r="H21" s="57" t="s">
        <v>167</v>
      </c>
      <c r="I21" s="58" t="s">
        <v>168</v>
      </c>
    </row>
    <row r="22" spans="1:9" s="65" customFormat="1">
      <c r="A22" s="55"/>
      <c r="B22" s="62" t="s">
        <v>117</v>
      </c>
      <c r="C22" s="61"/>
      <c r="D22" s="61"/>
      <c r="E22" s="61"/>
      <c r="F22" s="61">
        <f>SUM(F9:F21)</f>
        <v>350</v>
      </c>
      <c r="G22" s="61">
        <f>SUM(G9:G21)</f>
        <v>1750</v>
      </c>
      <c r="H22" s="63"/>
      <c r="I22" s="64"/>
    </row>
    <row r="23" spans="1:9" s="59" customFormat="1">
      <c r="A23" s="66"/>
      <c r="B23" s="67"/>
      <c r="C23" s="66"/>
      <c r="D23" s="66"/>
      <c r="E23" s="66"/>
      <c r="F23" s="66"/>
      <c r="G23" s="66"/>
      <c r="H23" s="68"/>
      <c r="I23" s="69"/>
    </row>
    <row r="24" spans="1:9" s="59" customFormat="1">
      <c r="A24" s="66"/>
      <c r="B24" s="67"/>
      <c r="C24" s="66"/>
      <c r="D24" s="66"/>
      <c r="E24" s="66"/>
      <c r="F24" s="66"/>
      <c r="G24" s="66"/>
      <c r="H24" s="68"/>
      <c r="I24" s="69"/>
    </row>
    <row r="25" spans="1:9" s="59" customFormat="1">
      <c r="A25" s="66"/>
      <c r="H25" s="68"/>
      <c r="I25" s="69"/>
    </row>
    <row r="26" spans="1:9" s="59" customFormat="1">
      <c r="A26" s="66"/>
      <c r="B26" s="67"/>
      <c r="C26" s="66"/>
      <c r="D26" s="66"/>
      <c r="E26" s="66"/>
      <c r="F26" s="66"/>
      <c r="G26" s="66"/>
      <c r="H26" s="68"/>
      <c r="I26" s="69"/>
    </row>
    <row r="27" spans="1:9" s="59" customFormat="1">
      <c r="A27" s="66"/>
      <c r="B27" s="67"/>
      <c r="C27" s="66"/>
      <c r="D27" s="66"/>
      <c r="E27" s="66"/>
      <c r="F27" s="66"/>
      <c r="G27" s="66"/>
      <c r="H27" s="68"/>
      <c r="I27" s="69"/>
    </row>
    <row r="28" spans="1:9" s="59" customFormat="1">
      <c r="A28" s="66"/>
      <c r="B28" s="67"/>
      <c r="C28" s="66"/>
      <c r="D28" s="66"/>
      <c r="E28" s="66"/>
      <c r="F28" s="66"/>
      <c r="G28" s="66"/>
      <c r="H28" s="68"/>
      <c r="I28" s="69"/>
    </row>
    <row r="29" spans="1:9" s="59" customFormat="1">
      <c r="A29" s="66"/>
      <c r="B29" s="67"/>
      <c r="C29" s="66"/>
      <c r="D29" s="66"/>
      <c r="E29" s="66"/>
      <c r="F29" s="66"/>
      <c r="G29" s="66"/>
      <c r="H29" s="68"/>
      <c r="I29" s="69"/>
    </row>
    <row r="30" spans="1:9" s="59" customFormat="1">
      <c r="A30" s="66"/>
      <c r="B30" s="67"/>
      <c r="C30" s="66"/>
      <c r="D30" s="66"/>
      <c r="E30" s="66"/>
      <c r="F30" s="66"/>
      <c r="G30" s="66"/>
      <c r="H30" s="68"/>
      <c r="I30" s="69"/>
    </row>
    <row r="31" spans="1:9" s="59" customFormat="1">
      <c r="A31" s="66"/>
      <c r="B31" s="67"/>
      <c r="C31" s="66"/>
      <c r="D31" s="66"/>
      <c r="E31" s="66"/>
      <c r="F31" s="66"/>
      <c r="G31" s="66"/>
      <c r="H31" s="68"/>
      <c r="I31" s="69"/>
    </row>
    <row r="32" spans="1:9" s="59" customFormat="1">
      <c r="A32" s="66"/>
      <c r="B32" s="67"/>
      <c r="C32" s="66"/>
      <c r="D32" s="66"/>
      <c r="E32" s="66"/>
      <c r="F32" s="66"/>
      <c r="G32" s="66"/>
      <c r="H32" s="68"/>
      <c r="I32" s="69"/>
    </row>
    <row r="33" spans="1:9" s="59" customFormat="1">
      <c r="A33" s="66"/>
      <c r="B33" s="67"/>
      <c r="C33" s="66"/>
      <c r="D33" s="66"/>
      <c r="E33" s="66"/>
      <c r="F33" s="66"/>
      <c r="G33" s="66"/>
      <c r="H33" s="68"/>
      <c r="I33" s="69"/>
    </row>
    <row r="34" spans="1:9" s="59" customFormat="1">
      <c r="A34" s="66"/>
      <c r="B34" s="67"/>
      <c r="C34" s="66"/>
      <c r="D34" s="66"/>
      <c r="E34" s="66"/>
      <c r="F34" s="66"/>
      <c r="G34" s="66"/>
      <c r="H34" s="68"/>
      <c r="I34" s="69"/>
    </row>
    <row r="35" spans="1:9" s="59" customFormat="1">
      <c r="A35" s="66"/>
      <c r="B35" s="67"/>
      <c r="C35" s="66"/>
      <c r="D35" s="66"/>
      <c r="E35" s="66"/>
      <c r="F35" s="66"/>
      <c r="G35" s="66"/>
      <c r="H35" s="68"/>
      <c r="I35" s="69"/>
    </row>
    <row r="36" spans="1:9" s="59" customFormat="1">
      <c r="A36" s="66"/>
      <c r="B36" s="67"/>
      <c r="C36" s="66"/>
      <c r="D36" s="66"/>
      <c r="E36" s="66"/>
      <c r="F36" s="66"/>
      <c r="G36" s="66"/>
      <c r="H36" s="68"/>
      <c r="I36" s="69"/>
    </row>
    <row r="37" spans="1:9" s="59" customFormat="1">
      <c r="A37" s="66"/>
      <c r="B37" s="67"/>
      <c r="C37" s="66"/>
      <c r="D37" s="66"/>
      <c r="E37" s="66"/>
      <c r="F37" s="66"/>
      <c r="G37" s="66"/>
      <c r="H37" s="68"/>
      <c r="I37" s="69"/>
    </row>
    <row r="38" spans="1:9" s="59" customFormat="1">
      <c r="A38" s="66"/>
      <c r="B38" s="67"/>
      <c r="C38" s="66"/>
      <c r="D38" s="66"/>
      <c r="E38" s="66"/>
      <c r="F38" s="66"/>
      <c r="G38" s="66"/>
      <c r="H38" s="68"/>
      <c r="I38" s="69"/>
    </row>
    <row r="39" spans="1:9" s="59" customFormat="1">
      <c r="A39" s="66"/>
      <c r="B39" s="67"/>
      <c r="C39" s="66"/>
      <c r="D39" s="66"/>
      <c r="E39" s="66"/>
      <c r="F39" s="66"/>
      <c r="G39" s="66"/>
      <c r="H39" s="68"/>
      <c r="I39" s="69"/>
    </row>
    <row r="40" spans="1:9" s="59" customFormat="1">
      <c r="A40" s="66"/>
      <c r="B40" s="67"/>
      <c r="C40" s="66"/>
      <c r="D40" s="66"/>
      <c r="E40" s="66"/>
      <c r="F40" s="66"/>
      <c r="G40" s="66"/>
      <c r="H40" s="68"/>
      <c r="I40" s="69"/>
    </row>
    <row r="41" spans="1:9" s="59" customFormat="1">
      <c r="A41" s="66"/>
      <c r="B41" s="67"/>
      <c r="C41" s="66"/>
      <c r="D41" s="66"/>
      <c r="E41" s="66"/>
      <c r="F41" s="66"/>
      <c r="G41" s="66"/>
      <c r="H41" s="68"/>
      <c r="I41" s="69"/>
    </row>
    <row r="42" spans="1:9" s="59" customFormat="1">
      <c r="A42" s="66"/>
      <c r="B42" s="66"/>
      <c r="C42" s="66"/>
      <c r="D42" s="66"/>
      <c r="E42" s="66"/>
      <c r="F42" s="66"/>
      <c r="G42" s="66"/>
      <c r="H42" s="68"/>
      <c r="I42" s="69"/>
    </row>
    <row r="43" spans="1:9" s="59" customFormat="1">
      <c r="A43" s="66"/>
      <c r="B43" s="66"/>
      <c r="C43" s="66"/>
      <c r="D43" s="66"/>
      <c r="E43" s="66"/>
      <c r="F43" s="66"/>
      <c r="G43" s="66"/>
      <c r="H43" s="68"/>
      <c r="I43" s="69"/>
    </row>
    <row r="44" spans="1:9" s="59" customFormat="1">
      <c r="A44" s="66"/>
      <c r="B44" s="66"/>
      <c r="C44" s="66"/>
      <c r="D44" s="66"/>
      <c r="E44" s="66"/>
      <c r="F44" s="66"/>
      <c r="G44" s="66"/>
      <c r="H44" s="68"/>
      <c r="I44" s="69"/>
    </row>
    <row r="45" spans="1:9" s="59" customFormat="1">
      <c r="A45" s="66"/>
      <c r="B45" s="66"/>
      <c r="C45" s="66"/>
      <c r="D45" s="66"/>
      <c r="E45" s="66"/>
      <c r="F45" s="66"/>
      <c r="G45" s="66"/>
      <c r="H45" s="68"/>
      <c r="I45" s="69"/>
    </row>
    <row r="46" spans="1:9" s="59" customFormat="1">
      <c r="A46" s="66"/>
      <c r="B46" s="66"/>
      <c r="C46" s="66"/>
      <c r="D46" s="66"/>
      <c r="E46" s="66"/>
      <c r="F46" s="66"/>
      <c r="G46" s="66"/>
      <c r="H46" s="68"/>
      <c r="I46" s="69"/>
    </row>
    <row r="47" spans="1:9" s="59" customFormat="1">
      <c r="A47" s="66"/>
      <c r="B47" s="66"/>
      <c r="C47" s="66"/>
      <c r="D47" s="66"/>
      <c r="E47" s="66"/>
      <c r="F47" s="66"/>
      <c r="G47" s="66"/>
      <c r="H47" s="68"/>
      <c r="I47" s="69"/>
    </row>
    <row r="48" spans="1:9" s="59" customFormat="1">
      <c r="A48" s="66"/>
      <c r="B48" s="66"/>
      <c r="C48" s="66"/>
      <c r="D48" s="66"/>
      <c r="E48" s="66"/>
      <c r="F48" s="66"/>
      <c r="G48" s="66"/>
      <c r="H48" s="68"/>
      <c r="I48" s="69"/>
    </row>
    <row r="49" spans="1:9" s="59" customFormat="1">
      <c r="A49" s="66"/>
      <c r="B49" s="66"/>
      <c r="C49" s="66"/>
      <c r="D49" s="66"/>
      <c r="E49" s="66"/>
      <c r="F49" s="66"/>
      <c r="G49" s="66"/>
      <c r="H49" s="68"/>
      <c r="I49" s="69"/>
    </row>
    <row r="50" spans="1:9" s="59" customFormat="1">
      <c r="A50" s="66"/>
      <c r="B50" s="66"/>
      <c r="C50" s="66"/>
      <c r="D50" s="66"/>
      <c r="E50" s="66"/>
      <c r="F50" s="66"/>
      <c r="G50" s="66"/>
      <c r="H50" s="68"/>
      <c r="I50" s="69"/>
    </row>
    <row r="51" spans="1:9" s="59" customFormat="1">
      <c r="A51" s="66"/>
      <c r="B51" s="66"/>
      <c r="C51" s="66"/>
      <c r="D51" s="66"/>
      <c r="E51" s="66"/>
      <c r="F51" s="66"/>
      <c r="G51" s="66"/>
      <c r="H51" s="68"/>
      <c r="I51" s="69"/>
    </row>
    <row r="52" spans="1:9" s="59" customFormat="1">
      <c r="A52" s="66"/>
      <c r="B52" s="66"/>
      <c r="C52" s="66"/>
      <c r="D52" s="66"/>
      <c r="E52" s="66"/>
      <c r="F52" s="66"/>
      <c r="G52" s="66"/>
      <c r="H52" s="68"/>
      <c r="I52" s="69"/>
    </row>
    <row r="53" spans="1:9" s="59" customFormat="1">
      <c r="A53" s="66"/>
      <c r="B53" s="66"/>
      <c r="C53" s="66"/>
      <c r="D53" s="66"/>
      <c r="E53" s="66"/>
      <c r="F53" s="66"/>
      <c r="G53" s="66"/>
      <c r="H53" s="68"/>
      <c r="I53" s="69"/>
    </row>
    <row r="54" spans="1:9" s="59" customFormat="1">
      <c r="A54" s="66"/>
      <c r="B54" s="66"/>
      <c r="C54" s="66"/>
      <c r="D54" s="66"/>
      <c r="E54" s="66"/>
      <c r="F54" s="66"/>
      <c r="G54" s="66"/>
      <c r="H54" s="68"/>
      <c r="I54" s="69"/>
    </row>
    <row r="55" spans="1:9" s="59" customFormat="1">
      <c r="A55" s="66"/>
      <c r="B55" s="66"/>
      <c r="C55" s="66"/>
      <c r="D55" s="66"/>
      <c r="E55" s="66"/>
      <c r="F55" s="66"/>
      <c r="G55" s="66"/>
      <c r="H55" s="68"/>
      <c r="I55" s="69"/>
    </row>
    <row r="56" spans="1:9" s="59" customFormat="1">
      <c r="A56" s="66"/>
      <c r="B56" s="66"/>
      <c r="C56" s="66"/>
      <c r="D56" s="66"/>
      <c r="E56" s="66"/>
      <c r="F56" s="66"/>
      <c r="G56" s="66"/>
      <c r="H56" s="68"/>
      <c r="I56" s="69"/>
    </row>
    <row r="57" spans="1:9" s="59" customFormat="1">
      <c r="A57" s="66"/>
      <c r="B57" s="66"/>
      <c r="C57" s="66"/>
      <c r="D57" s="66"/>
      <c r="E57" s="66"/>
      <c r="F57" s="66"/>
      <c r="G57" s="66"/>
      <c r="H57" s="68"/>
      <c r="I57" s="68"/>
    </row>
    <row r="58" spans="1:9" s="59" customFormat="1">
      <c r="A58" s="66"/>
      <c r="B58" s="66"/>
      <c r="C58" s="66"/>
      <c r="D58" s="66"/>
      <c r="E58" s="66"/>
      <c r="F58" s="66"/>
      <c r="G58" s="66"/>
      <c r="H58" s="68"/>
      <c r="I58" s="68"/>
    </row>
    <row r="59" spans="1:9" s="59" customFormat="1">
      <c r="A59" s="66"/>
      <c r="B59" s="66"/>
      <c r="C59" s="66"/>
      <c r="D59" s="66"/>
      <c r="E59" s="66"/>
      <c r="F59" s="66"/>
      <c r="G59" s="66"/>
      <c r="H59" s="68"/>
      <c r="I59" s="68"/>
    </row>
    <row r="60" spans="1:9" s="59" customFormat="1">
      <c r="A60" s="66"/>
      <c r="B60" s="66"/>
      <c r="C60" s="66"/>
      <c r="D60" s="66"/>
      <c r="E60" s="66"/>
      <c r="F60" s="66"/>
      <c r="G60" s="66"/>
      <c r="H60" s="68"/>
      <c r="I60" s="68"/>
    </row>
    <row r="61" spans="1:9" s="59" customFormat="1">
      <c r="A61" s="66"/>
      <c r="B61" s="66"/>
      <c r="C61" s="66"/>
      <c r="D61" s="66"/>
      <c r="E61" s="66"/>
      <c r="F61" s="66"/>
      <c r="G61" s="66"/>
      <c r="H61" s="68"/>
      <c r="I61" s="68"/>
    </row>
    <row r="62" spans="1:9" s="59" customFormat="1">
      <c r="A62" s="66"/>
      <c r="B62" s="66"/>
      <c r="C62" s="66"/>
      <c r="D62" s="66"/>
      <c r="E62" s="66"/>
      <c r="F62" s="66"/>
      <c r="G62" s="66"/>
      <c r="H62" s="68"/>
      <c r="I62" s="68"/>
    </row>
    <row r="63" spans="1:9" s="59" customFormat="1">
      <c r="A63" s="66"/>
      <c r="B63" s="66"/>
      <c r="C63" s="66"/>
      <c r="D63" s="66"/>
      <c r="E63" s="66"/>
      <c r="F63" s="66"/>
      <c r="G63" s="66"/>
      <c r="H63" s="68"/>
      <c r="I63" s="68"/>
    </row>
    <row r="64" spans="1:9" s="59" customFormat="1">
      <c r="A64" s="66"/>
      <c r="B64" s="66"/>
      <c r="C64" s="66"/>
      <c r="D64" s="66"/>
      <c r="E64" s="66"/>
      <c r="F64" s="66"/>
      <c r="G64" s="66"/>
      <c r="H64" s="68"/>
      <c r="I64" s="68"/>
    </row>
    <row r="65" spans="2:9">
      <c r="B65" s="47"/>
      <c r="C65" s="47"/>
      <c r="D65" s="47"/>
      <c r="E65" s="47"/>
      <c r="F65" s="47"/>
      <c r="G65" s="47"/>
      <c r="H65" s="47"/>
      <c r="I65" s="47"/>
    </row>
    <row r="66" spans="2:9">
      <c r="B66" s="47"/>
      <c r="C66" s="47"/>
      <c r="D66" s="47"/>
      <c r="E66" s="47"/>
      <c r="F66" s="47"/>
      <c r="G66" s="47"/>
      <c r="H66" s="47"/>
      <c r="I66" s="47"/>
    </row>
    <row r="67" spans="2:9">
      <c r="B67" s="47"/>
      <c r="D67" s="47"/>
      <c r="E67" s="47"/>
    </row>
    <row r="68" spans="2:9">
      <c r="B68" s="47"/>
      <c r="D68" s="47"/>
      <c r="E68" s="47"/>
    </row>
    <row r="69" spans="2:9">
      <c r="B69" s="47"/>
      <c r="D69" s="47"/>
      <c r="E69" s="47"/>
    </row>
    <row r="70" spans="2:9">
      <c r="B70" s="47"/>
      <c r="D70" s="47"/>
      <c r="E70" s="47"/>
    </row>
    <row r="71" spans="2:9">
      <c r="B71" s="47"/>
    </row>
    <row r="72" spans="2:9">
      <c r="B72" s="47"/>
    </row>
    <row r="73" spans="2:9">
      <c r="B73" s="47"/>
    </row>
    <row r="74" spans="2:9">
      <c r="B74" s="47"/>
    </row>
  </sheetData>
  <mergeCells count="7">
    <mergeCell ref="H7:I7"/>
    <mergeCell ref="A7:A8"/>
    <mergeCell ref="B7:B8"/>
    <mergeCell ref="C7:C8"/>
    <mergeCell ref="D7:D8"/>
    <mergeCell ref="E7:E8"/>
    <mergeCell ref="F7:G7"/>
  </mergeCells>
  <pageMargins left="0.2" right="0.2" top="0.25" bottom="0.2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topLeftCell="A7" zoomScaleNormal="100" workbookViewId="0">
      <selection activeCell="B7" sqref="B7:B8"/>
    </sheetView>
  </sheetViews>
  <sheetFormatPr defaultRowHeight="12.75"/>
  <cols>
    <col min="1" max="1" width="3.42578125" style="47" customWidth="1"/>
    <col min="2" max="2" width="26.7109375" style="48" customWidth="1"/>
    <col min="3" max="3" width="13.85546875" style="48" customWidth="1"/>
    <col min="4" max="4" width="11.5703125" style="48" customWidth="1"/>
    <col min="5" max="7" width="8.28515625" style="48" customWidth="1"/>
    <col min="8" max="8" width="22.7109375" style="48" bestFit="1" customWidth="1"/>
    <col min="9" max="9" width="36.85546875" style="48" bestFit="1" customWidth="1"/>
    <col min="10" max="10" width="22.7109375" style="48" bestFit="1" customWidth="1"/>
    <col min="11" max="11" width="26.140625" style="48" bestFit="1" customWidth="1"/>
    <col min="12" max="16384" width="9.140625" style="48"/>
  </cols>
  <sheetData>
    <row r="1" spans="1:11">
      <c r="K1" s="48" t="s">
        <v>0</v>
      </c>
    </row>
    <row r="3" spans="1:11">
      <c r="B3" s="48" t="s">
        <v>32</v>
      </c>
    </row>
    <row r="4" spans="1:11">
      <c r="B4" s="48" t="s">
        <v>33</v>
      </c>
    </row>
    <row r="7" spans="1:11" ht="38.25" customHeight="1">
      <c r="A7" s="49" t="s">
        <v>34</v>
      </c>
      <c r="B7" s="50" t="s">
        <v>35</v>
      </c>
      <c r="C7" s="50" t="s">
        <v>36</v>
      </c>
      <c r="D7" s="50" t="s">
        <v>37</v>
      </c>
      <c r="E7" s="51" t="s">
        <v>38</v>
      </c>
      <c r="F7" s="50" t="s">
        <v>39</v>
      </c>
      <c r="G7" s="50"/>
      <c r="H7" s="50" t="s">
        <v>40</v>
      </c>
      <c r="I7" s="50"/>
      <c r="J7" s="52" t="s">
        <v>41</v>
      </c>
      <c r="K7" s="53"/>
    </row>
    <row r="8" spans="1:11" s="47" customFormat="1" ht="28.5" customHeight="1">
      <c r="A8" s="49"/>
      <c r="B8" s="50"/>
      <c r="C8" s="50"/>
      <c r="D8" s="50"/>
      <c r="E8" s="54"/>
      <c r="F8" s="55" t="s">
        <v>27</v>
      </c>
      <c r="G8" s="55" t="s">
        <v>26</v>
      </c>
      <c r="H8" s="55" t="s">
        <v>42</v>
      </c>
      <c r="I8" s="55" t="s">
        <v>43</v>
      </c>
      <c r="J8" s="56" t="s">
        <v>42</v>
      </c>
      <c r="K8" s="56" t="s">
        <v>43</v>
      </c>
    </row>
    <row r="9" spans="1:11" s="59" customFormat="1">
      <c r="A9" s="55">
        <v>1</v>
      </c>
      <c r="B9" s="56" t="s">
        <v>44</v>
      </c>
      <c r="C9" s="55" t="s">
        <v>45</v>
      </c>
      <c r="D9" s="55">
        <v>2003</v>
      </c>
      <c r="E9" s="55">
        <v>15</v>
      </c>
      <c r="F9" s="55">
        <f>350-30</f>
        <v>320</v>
      </c>
      <c r="G9" s="55"/>
      <c r="H9" s="57" t="s">
        <v>46</v>
      </c>
      <c r="I9" s="57" t="s">
        <v>47</v>
      </c>
      <c r="J9" s="57" t="s">
        <v>46</v>
      </c>
      <c r="K9" s="58" t="s">
        <v>48</v>
      </c>
    </row>
    <row r="10" spans="1:11" s="59" customFormat="1" ht="17.25" customHeight="1">
      <c r="A10" s="55">
        <v>2</v>
      </c>
      <c r="B10" s="56" t="s">
        <v>49</v>
      </c>
      <c r="C10" s="55" t="s">
        <v>50</v>
      </c>
      <c r="D10" s="55">
        <v>2005</v>
      </c>
      <c r="E10" s="55">
        <v>18</v>
      </c>
      <c r="F10" s="55">
        <v>300</v>
      </c>
      <c r="G10" s="55"/>
      <c r="H10" s="57" t="s">
        <v>51</v>
      </c>
      <c r="I10" s="58" t="s">
        <v>52</v>
      </c>
      <c r="J10" s="57" t="s">
        <v>51</v>
      </c>
      <c r="K10" s="58" t="s">
        <v>52</v>
      </c>
    </row>
    <row r="11" spans="1:11" s="59" customFormat="1" ht="27.75" customHeight="1">
      <c r="A11" s="55">
        <v>3</v>
      </c>
      <c r="B11" s="56" t="s">
        <v>53</v>
      </c>
      <c r="C11" s="55" t="s">
        <v>54</v>
      </c>
      <c r="D11" s="55">
        <v>2006</v>
      </c>
      <c r="E11" s="55">
        <v>18</v>
      </c>
      <c r="F11" s="55">
        <f>300-10</f>
        <v>290</v>
      </c>
      <c r="G11" s="55"/>
      <c r="H11" s="57" t="s">
        <v>55</v>
      </c>
      <c r="I11" s="58" t="s">
        <v>52</v>
      </c>
      <c r="J11" s="57" t="s">
        <v>55</v>
      </c>
      <c r="K11" s="58" t="s">
        <v>52</v>
      </c>
    </row>
    <row r="12" spans="1:11" s="59" customFormat="1">
      <c r="A12" s="55">
        <v>4</v>
      </c>
      <c r="B12" s="56" t="s">
        <v>56</v>
      </c>
      <c r="C12" s="55" t="s">
        <v>57</v>
      </c>
      <c r="D12" s="55">
        <v>2002</v>
      </c>
      <c r="E12" s="55">
        <v>14</v>
      </c>
      <c r="F12" s="55">
        <f>300-10</f>
        <v>290</v>
      </c>
      <c r="G12" s="55"/>
      <c r="H12" s="57" t="s">
        <v>58</v>
      </c>
      <c r="I12" s="58" t="s">
        <v>52</v>
      </c>
      <c r="J12" s="57" t="s">
        <v>58</v>
      </c>
      <c r="K12" s="58" t="s">
        <v>52</v>
      </c>
    </row>
    <row r="13" spans="1:11" s="59" customFormat="1" ht="81" customHeight="1">
      <c r="A13" s="55">
        <v>5</v>
      </c>
      <c r="B13" s="56" t="s">
        <v>59</v>
      </c>
      <c r="C13" s="55" t="s">
        <v>60</v>
      </c>
      <c r="D13" s="55">
        <v>2016</v>
      </c>
      <c r="E13" s="55">
        <v>4.5</v>
      </c>
      <c r="F13" s="55"/>
      <c r="G13" s="55">
        <v>150</v>
      </c>
      <c r="H13" s="57" t="s">
        <v>61</v>
      </c>
      <c r="I13" s="58" t="s">
        <v>62</v>
      </c>
      <c r="J13" s="57" t="s">
        <v>63</v>
      </c>
      <c r="K13" s="58" t="s">
        <v>64</v>
      </c>
    </row>
    <row r="14" spans="1:11" s="59" customFormat="1" ht="29.25" customHeight="1">
      <c r="A14" s="55">
        <v>6</v>
      </c>
      <c r="B14" s="56" t="s">
        <v>65</v>
      </c>
      <c r="C14" s="55" t="s">
        <v>66</v>
      </c>
      <c r="D14" s="55">
        <v>2003</v>
      </c>
      <c r="E14" s="55">
        <v>16</v>
      </c>
      <c r="F14" s="55">
        <f>300-50</f>
        <v>250</v>
      </c>
      <c r="G14" s="55"/>
      <c r="H14" s="57" t="s">
        <v>67</v>
      </c>
      <c r="I14" s="58" t="s">
        <v>68</v>
      </c>
      <c r="J14" s="57" t="s">
        <v>67</v>
      </c>
      <c r="K14" s="58" t="s">
        <v>68</v>
      </c>
    </row>
    <row r="15" spans="1:11" s="59" customFormat="1" ht="29.25" customHeight="1">
      <c r="A15" s="55">
        <v>7</v>
      </c>
      <c r="B15" s="56" t="s">
        <v>69</v>
      </c>
      <c r="C15" s="55" t="s">
        <v>70</v>
      </c>
      <c r="D15" s="55">
        <v>2003</v>
      </c>
      <c r="E15" s="55">
        <v>14</v>
      </c>
      <c r="F15" s="55"/>
      <c r="G15" s="55">
        <f>250+50-50</f>
        <v>250</v>
      </c>
      <c r="H15" s="57" t="s">
        <v>71</v>
      </c>
      <c r="I15" s="58" t="s">
        <v>72</v>
      </c>
      <c r="J15" s="57" t="s">
        <v>71</v>
      </c>
      <c r="K15" s="58" t="s">
        <v>72</v>
      </c>
    </row>
    <row r="16" spans="1:11" s="59" customFormat="1" ht="25.5">
      <c r="A16" s="55">
        <v>8</v>
      </c>
      <c r="B16" s="56" t="s">
        <v>73</v>
      </c>
      <c r="C16" s="55" t="s">
        <v>74</v>
      </c>
      <c r="D16" s="55">
        <v>1997</v>
      </c>
      <c r="E16" s="55">
        <v>14</v>
      </c>
      <c r="F16" s="55">
        <f>250+50</f>
        <v>300</v>
      </c>
      <c r="G16" s="55"/>
      <c r="H16" s="57" t="s">
        <v>75</v>
      </c>
      <c r="I16" s="58" t="s">
        <v>76</v>
      </c>
      <c r="J16" s="57" t="s">
        <v>75</v>
      </c>
      <c r="K16" s="58" t="s">
        <v>76</v>
      </c>
    </row>
    <row r="17" spans="1:13" s="59" customFormat="1" ht="25.5" customHeight="1">
      <c r="A17" s="55">
        <v>9</v>
      </c>
      <c r="B17" s="56" t="s">
        <v>77</v>
      </c>
      <c r="C17" s="55" t="s">
        <v>78</v>
      </c>
      <c r="D17" s="55">
        <v>1996</v>
      </c>
      <c r="E17" s="55">
        <v>11</v>
      </c>
      <c r="F17" s="55">
        <v>150</v>
      </c>
      <c r="G17" s="55"/>
      <c r="H17" s="57" t="s">
        <v>79</v>
      </c>
      <c r="I17" s="58" t="s">
        <v>80</v>
      </c>
      <c r="J17" s="57" t="s">
        <v>81</v>
      </c>
      <c r="K17" s="58" t="s">
        <v>82</v>
      </c>
    </row>
    <row r="18" spans="1:13" s="59" customFormat="1" ht="25.5" customHeight="1">
      <c r="A18" s="55">
        <v>10</v>
      </c>
      <c r="B18" s="56" t="s">
        <v>83</v>
      </c>
      <c r="C18" s="55" t="s">
        <v>84</v>
      </c>
      <c r="D18" s="55">
        <v>1996</v>
      </c>
      <c r="E18" s="55">
        <v>11</v>
      </c>
      <c r="F18" s="55">
        <v>200</v>
      </c>
      <c r="H18" s="57" t="s">
        <v>85</v>
      </c>
      <c r="I18" s="58" t="s">
        <v>86</v>
      </c>
      <c r="J18" s="57" t="s">
        <v>85</v>
      </c>
      <c r="K18" s="58" t="s">
        <v>86</v>
      </c>
    </row>
    <row r="19" spans="1:13" s="59" customFormat="1" ht="91.5" customHeight="1">
      <c r="A19" s="55">
        <v>11</v>
      </c>
      <c r="B19" s="56" t="s">
        <v>87</v>
      </c>
      <c r="C19" s="55" t="s">
        <v>88</v>
      </c>
      <c r="D19" s="55">
        <v>1999</v>
      </c>
      <c r="E19" s="55">
        <v>9</v>
      </c>
      <c r="F19" s="55"/>
      <c r="G19" s="55">
        <v>150</v>
      </c>
      <c r="H19" s="57" t="s">
        <v>89</v>
      </c>
      <c r="I19" s="58" t="s">
        <v>90</v>
      </c>
      <c r="J19" s="57" t="s">
        <v>89</v>
      </c>
      <c r="K19" s="58" t="s">
        <v>90</v>
      </c>
    </row>
    <row r="20" spans="1:13" s="59" customFormat="1" ht="73.5" customHeight="1">
      <c r="A20" s="55">
        <v>12</v>
      </c>
      <c r="B20" s="56" t="s">
        <v>91</v>
      </c>
      <c r="C20" s="55" t="s">
        <v>92</v>
      </c>
      <c r="D20" s="55">
        <v>2004</v>
      </c>
      <c r="E20" s="55">
        <v>18</v>
      </c>
      <c r="F20" s="55">
        <v>150</v>
      </c>
      <c r="G20" s="55"/>
      <c r="H20" s="57" t="s">
        <v>93</v>
      </c>
      <c r="I20" s="58" t="s">
        <v>94</v>
      </c>
      <c r="J20" s="57" t="s">
        <v>95</v>
      </c>
      <c r="K20" s="58" t="s">
        <v>96</v>
      </c>
    </row>
    <row r="21" spans="1:13" s="59" customFormat="1" ht="63.75">
      <c r="A21" s="55">
        <v>13</v>
      </c>
      <c r="B21" s="56" t="s">
        <v>97</v>
      </c>
      <c r="C21" s="55" t="s">
        <v>98</v>
      </c>
      <c r="D21" s="55">
        <v>2001</v>
      </c>
      <c r="E21" s="55">
        <v>9</v>
      </c>
      <c r="F21" s="55"/>
      <c r="G21" s="55">
        <v>150</v>
      </c>
      <c r="H21" s="57" t="s">
        <v>99</v>
      </c>
      <c r="I21" s="58" t="s">
        <v>100</v>
      </c>
      <c r="J21" s="57" t="s">
        <v>101</v>
      </c>
      <c r="K21" s="58" t="s">
        <v>102</v>
      </c>
    </row>
    <row r="22" spans="1:13" s="59" customFormat="1" ht="37.5" customHeight="1">
      <c r="A22" s="55">
        <v>14</v>
      </c>
      <c r="B22" s="56" t="s">
        <v>103</v>
      </c>
      <c r="C22" s="55" t="s">
        <v>104</v>
      </c>
      <c r="D22" s="55">
        <v>2005</v>
      </c>
      <c r="E22" s="55">
        <v>15.7</v>
      </c>
      <c r="F22" s="55">
        <v>250</v>
      </c>
      <c r="G22" s="55"/>
      <c r="H22" s="57" t="s">
        <v>105</v>
      </c>
      <c r="I22" s="58" t="s">
        <v>106</v>
      </c>
      <c r="J22" s="57" t="s">
        <v>105</v>
      </c>
      <c r="K22" s="58" t="s">
        <v>106</v>
      </c>
    </row>
    <row r="23" spans="1:13" s="59" customFormat="1" ht="63.75">
      <c r="A23" s="55">
        <v>15</v>
      </c>
      <c r="B23" s="56" t="s">
        <v>107</v>
      </c>
      <c r="C23" s="55" t="s">
        <v>108</v>
      </c>
      <c r="D23" s="55">
        <v>2014</v>
      </c>
      <c r="E23" s="55">
        <v>4.5</v>
      </c>
      <c r="F23" s="55"/>
      <c r="G23" s="55">
        <v>150</v>
      </c>
      <c r="H23" s="57" t="s">
        <v>109</v>
      </c>
      <c r="I23" s="58" t="s">
        <v>110</v>
      </c>
      <c r="J23" s="59" t="s">
        <v>111</v>
      </c>
      <c r="K23" s="58" t="s">
        <v>112</v>
      </c>
      <c r="L23" s="60"/>
      <c r="M23" s="60"/>
    </row>
    <row r="24" spans="1:13" s="59" customFormat="1" ht="81" customHeight="1">
      <c r="A24" s="55">
        <v>16</v>
      </c>
      <c r="B24" s="56" t="s">
        <v>113</v>
      </c>
      <c r="C24" s="55" t="s">
        <v>114</v>
      </c>
      <c r="D24" s="55">
        <v>1998</v>
      </c>
      <c r="E24" s="55">
        <v>12</v>
      </c>
      <c r="F24" s="55">
        <v>150</v>
      </c>
      <c r="G24" s="55"/>
      <c r="H24" s="57" t="s">
        <v>115</v>
      </c>
      <c r="I24" s="58" t="s">
        <v>116</v>
      </c>
      <c r="J24" s="57" t="s">
        <v>115</v>
      </c>
      <c r="K24" s="58" t="s">
        <v>116</v>
      </c>
    </row>
    <row r="25" spans="1:13" s="65" customFormat="1" ht="12.75" customHeight="1">
      <c r="A25" s="61"/>
      <c r="B25" s="62" t="s">
        <v>117</v>
      </c>
      <c r="C25" s="61"/>
      <c r="D25" s="61"/>
      <c r="E25" s="61"/>
      <c r="F25" s="61">
        <f>SUM(F9:F24)</f>
        <v>2650</v>
      </c>
      <c r="G25" s="61">
        <f>SUM(G9:G24)</f>
        <v>850</v>
      </c>
      <c r="H25" s="63"/>
      <c r="I25" s="64"/>
      <c r="J25" s="63"/>
      <c r="K25" s="64"/>
    </row>
    <row r="26" spans="1:13" s="59" customFormat="1">
      <c r="A26" s="66"/>
      <c r="B26" s="67"/>
      <c r="C26" s="66"/>
      <c r="D26" s="66"/>
      <c r="E26" s="66"/>
      <c r="F26" s="66"/>
      <c r="G26" s="66"/>
      <c r="H26" s="68"/>
      <c r="I26" s="69"/>
      <c r="J26" s="68"/>
      <c r="K26" s="69"/>
    </row>
    <row r="27" spans="1:13" s="32" customFormat="1" ht="25.5" customHeight="1">
      <c r="A27" s="70"/>
      <c r="B27" s="71" t="s">
        <v>118</v>
      </c>
      <c r="C27" s="72" t="s">
        <v>119</v>
      </c>
      <c r="D27" s="70">
        <f>50+400</f>
        <v>450</v>
      </c>
      <c r="E27" s="73" t="s">
        <v>120</v>
      </c>
      <c r="F27" s="73"/>
      <c r="G27" s="73"/>
      <c r="H27" s="73"/>
      <c r="I27" s="73"/>
      <c r="J27" s="71"/>
    </row>
    <row r="28" spans="1:13" s="32" customFormat="1" ht="35.25" customHeight="1">
      <c r="A28" s="70"/>
      <c r="B28" s="74"/>
      <c r="C28" s="72" t="s">
        <v>121</v>
      </c>
      <c r="D28" s="70">
        <f>50+400+600</f>
        <v>1050</v>
      </c>
      <c r="E28" s="75" t="s">
        <v>122</v>
      </c>
      <c r="F28" s="75"/>
      <c r="G28" s="75"/>
      <c r="H28" s="75"/>
      <c r="I28" s="75"/>
      <c r="J28" s="76"/>
    </row>
    <row r="29" spans="1:13" s="32" customFormat="1" ht="11.25" customHeight="1">
      <c r="A29" s="70"/>
      <c r="B29" s="74"/>
      <c r="C29" s="72"/>
      <c r="D29" s="70"/>
      <c r="E29" s="77"/>
      <c r="F29" s="77"/>
      <c r="G29" s="77"/>
      <c r="H29" s="77"/>
      <c r="I29" s="77"/>
      <c r="J29" s="78"/>
    </row>
    <row r="30" spans="1:13" s="32" customFormat="1" ht="51" customHeight="1">
      <c r="A30" s="70"/>
      <c r="B30" s="79" t="s">
        <v>123</v>
      </c>
      <c r="C30" s="72" t="s">
        <v>124</v>
      </c>
      <c r="D30" s="70">
        <f>F25</f>
        <v>2650</v>
      </c>
      <c r="E30" s="77"/>
      <c r="F30" s="77"/>
      <c r="G30" s="77"/>
      <c r="H30" s="77"/>
      <c r="I30" s="77"/>
      <c r="J30" s="74"/>
    </row>
    <row r="31" spans="1:13" s="32" customFormat="1" ht="15">
      <c r="A31" s="70"/>
      <c r="B31" s="77"/>
      <c r="C31" s="72" t="s">
        <v>121</v>
      </c>
      <c r="D31" s="70">
        <f>G25</f>
        <v>850</v>
      </c>
      <c r="E31" s="77"/>
      <c r="F31" s="77"/>
      <c r="G31" s="77"/>
      <c r="H31" s="77"/>
      <c r="I31" s="77"/>
      <c r="J31" s="74"/>
    </row>
    <row r="32" spans="1:13" s="59" customFormat="1">
      <c r="A32" s="66"/>
      <c r="B32" s="67"/>
      <c r="C32" s="66"/>
      <c r="D32" s="66"/>
      <c r="E32" s="66"/>
      <c r="F32" s="66"/>
      <c r="G32" s="66"/>
      <c r="H32" s="68"/>
      <c r="I32" s="69"/>
      <c r="J32" s="68"/>
      <c r="K32" s="69"/>
    </row>
    <row r="33" spans="1:11" s="59" customFormat="1">
      <c r="A33" s="66"/>
      <c r="B33" s="67"/>
      <c r="C33" s="66"/>
      <c r="D33" s="66"/>
      <c r="E33" s="66"/>
      <c r="F33" s="66"/>
      <c r="G33" s="66"/>
      <c r="H33" s="68"/>
      <c r="I33" s="69"/>
      <c r="J33" s="68"/>
      <c r="K33" s="69"/>
    </row>
    <row r="34" spans="1:11" s="59" customFormat="1" ht="25.5">
      <c r="A34" s="66"/>
      <c r="B34" s="79" t="s">
        <v>125</v>
      </c>
      <c r="C34" s="72" t="s">
        <v>124</v>
      </c>
      <c r="D34" s="66">
        <f>'[1]სამორიგეო ავტომობ.'!F22</f>
        <v>350</v>
      </c>
      <c r="E34" s="66"/>
      <c r="F34" s="66"/>
      <c r="G34" s="66"/>
      <c r="H34" s="68"/>
      <c r="I34" s="69"/>
      <c r="J34" s="68"/>
      <c r="K34" s="69"/>
    </row>
    <row r="35" spans="1:11" s="59" customFormat="1">
      <c r="A35" s="66"/>
      <c r="B35" s="67"/>
      <c r="C35" s="72" t="s">
        <v>121</v>
      </c>
      <c r="D35" s="66">
        <f>'[1]სამორიგეო ავტომობ.'!G22</f>
        <v>1750</v>
      </c>
      <c r="E35" s="66"/>
      <c r="F35" s="66"/>
      <c r="G35" s="66"/>
      <c r="H35" s="68"/>
      <c r="I35" s="69"/>
      <c r="J35" s="68"/>
      <c r="K35" s="69"/>
    </row>
    <row r="36" spans="1:11" s="59" customFormat="1">
      <c r="A36" s="66"/>
      <c r="B36" s="67"/>
      <c r="C36" s="72"/>
      <c r="D36" s="66"/>
      <c r="E36" s="66"/>
      <c r="F36" s="66"/>
      <c r="G36" s="66"/>
      <c r="H36" s="68"/>
      <c r="I36" s="69"/>
      <c r="J36" s="68"/>
      <c r="K36" s="69"/>
    </row>
    <row r="37" spans="1:11" s="59" customFormat="1" ht="15">
      <c r="A37" s="66"/>
      <c r="B37" s="80" t="s">
        <v>126</v>
      </c>
      <c r="C37" s="81" t="s">
        <v>119</v>
      </c>
      <c r="D37" s="82">
        <f>D27+D30+D34</f>
        <v>3450</v>
      </c>
      <c r="E37" s="66"/>
      <c r="F37" s="66"/>
      <c r="G37" s="66"/>
      <c r="H37" s="68"/>
      <c r="I37" s="69"/>
      <c r="J37" s="68"/>
      <c r="K37" s="69"/>
    </row>
    <row r="38" spans="1:11" s="59" customFormat="1">
      <c r="A38" s="66"/>
      <c r="B38" s="67"/>
      <c r="C38" s="81" t="s">
        <v>121</v>
      </c>
      <c r="D38" s="82">
        <f>D28+D31+D35</f>
        <v>3650</v>
      </c>
      <c r="E38" s="66"/>
      <c r="F38" s="66"/>
      <c r="G38" s="66"/>
      <c r="H38" s="68"/>
      <c r="I38" s="69"/>
      <c r="J38" s="68"/>
      <c r="K38" s="69"/>
    </row>
    <row r="39" spans="1:11" s="59" customFormat="1">
      <c r="A39" s="66"/>
      <c r="B39" s="67"/>
      <c r="C39" s="66"/>
      <c r="D39" s="66"/>
      <c r="E39" s="66"/>
      <c r="F39" s="66"/>
      <c r="G39" s="66"/>
      <c r="H39" s="68"/>
      <c r="I39" s="69"/>
      <c r="J39" s="68"/>
      <c r="K39" s="69"/>
    </row>
    <row r="40" spans="1:11" s="59" customFormat="1">
      <c r="A40" s="66"/>
      <c r="B40" s="67"/>
      <c r="C40" s="66"/>
      <c r="D40" s="66"/>
      <c r="E40" s="66"/>
      <c r="F40" s="69"/>
      <c r="G40" s="69"/>
      <c r="H40" s="68"/>
      <c r="I40" s="69"/>
      <c r="J40" s="68"/>
      <c r="K40" s="69"/>
    </row>
    <row r="41" spans="1:11" s="59" customFormat="1">
      <c r="A41" s="66"/>
      <c r="B41" s="67"/>
      <c r="C41" s="66"/>
      <c r="D41" s="83"/>
      <c r="E41" s="66"/>
      <c r="F41" s="69"/>
      <c r="G41" s="69"/>
      <c r="H41" s="68"/>
      <c r="I41" s="69"/>
      <c r="J41" s="68"/>
      <c r="K41" s="69"/>
    </row>
    <row r="42" spans="1:11" s="59" customFormat="1">
      <c r="A42" s="66"/>
      <c r="B42" s="67"/>
      <c r="C42" s="66"/>
      <c r="D42" s="66"/>
      <c r="E42" s="66"/>
      <c r="F42" s="69"/>
      <c r="G42" s="69"/>
      <c r="H42" s="66"/>
      <c r="I42" s="69"/>
      <c r="J42" s="68"/>
      <c r="K42" s="69"/>
    </row>
    <row r="43" spans="1:11" s="59" customFormat="1">
      <c r="A43" s="66"/>
      <c r="B43" s="67"/>
      <c r="C43" s="66"/>
      <c r="D43" s="66"/>
      <c r="E43" s="66"/>
      <c r="F43" s="69"/>
      <c r="G43" s="69"/>
      <c r="H43" s="66"/>
      <c r="I43" s="69"/>
      <c r="J43" s="68"/>
      <c r="K43" s="69"/>
    </row>
    <row r="44" spans="1:11" s="59" customFormat="1">
      <c r="A44" s="66"/>
      <c r="B44" s="67"/>
      <c r="C44" s="66"/>
      <c r="D44" s="66"/>
      <c r="E44" s="66"/>
      <c r="F44" s="69"/>
      <c r="G44" s="69"/>
      <c r="H44" s="66"/>
      <c r="I44" s="69"/>
      <c r="J44" s="68"/>
      <c r="K44" s="69"/>
    </row>
    <row r="45" spans="1:11" s="59" customFormat="1">
      <c r="A45" s="66"/>
      <c r="B45" s="66"/>
      <c r="C45" s="66"/>
      <c r="D45" s="66"/>
      <c r="E45" s="66"/>
      <c r="F45" s="69"/>
      <c r="G45" s="69"/>
      <c r="H45" s="66"/>
      <c r="I45" s="69"/>
      <c r="J45" s="68"/>
      <c r="K45" s="69"/>
    </row>
    <row r="46" spans="1:11" s="59" customFormat="1">
      <c r="A46" s="66"/>
      <c r="B46" s="66"/>
      <c r="C46" s="66"/>
      <c r="D46" s="66"/>
      <c r="E46" s="66"/>
      <c r="F46" s="69"/>
      <c r="G46" s="69"/>
      <c r="H46" s="66"/>
      <c r="I46" s="69"/>
      <c r="J46" s="68"/>
      <c r="K46" s="69"/>
    </row>
    <row r="47" spans="1:11" s="59" customFormat="1">
      <c r="A47" s="66"/>
      <c r="B47" s="66"/>
      <c r="C47" s="66"/>
      <c r="D47" s="66"/>
      <c r="E47" s="66"/>
      <c r="F47" s="69"/>
      <c r="G47" s="69"/>
      <c r="H47" s="66"/>
      <c r="I47" s="69"/>
      <c r="J47" s="68"/>
      <c r="K47" s="69"/>
    </row>
    <row r="48" spans="1:11" s="59" customFormat="1">
      <c r="A48" s="66"/>
      <c r="B48" s="66"/>
      <c r="C48" s="66"/>
      <c r="D48" s="66"/>
      <c r="E48" s="66"/>
      <c r="F48" s="69"/>
      <c r="G48" s="69"/>
      <c r="H48" s="66"/>
      <c r="I48" s="69"/>
      <c r="J48" s="68"/>
      <c r="K48" s="69"/>
    </row>
    <row r="49" spans="1:11" s="59" customFormat="1">
      <c r="A49" s="66"/>
      <c r="B49" s="66"/>
      <c r="C49" s="66"/>
      <c r="D49" s="66"/>
      <c r="E49" s="66"/>
      <c r="F49" s="69"/>
      <c r="G49" s="69"/>
      <c r="H49" s="66"/>
      <c r="I49" s="69"/>
      <c r="J49" s="68"/>
      <c r="K49" s="69"/>
    </row>
    <row r="50" spans="1:11" s="59" customFormat="1">
      <c r="A50" s="66"/>
      <c r="B50" s="66"/>
      <c r="C50" s="66"/>
      <c r="D50" s="66"/>
      <c r="E50" s="66"/>
      <c r="F50" s="69"/>
      <c r="G50" s="69"/>
      <c r="H50" s="66"/>
      <c r="I50" s="69"/>
      <c r="J50" s="68"/>
      <c r="K50" s="69"/>
    </row>
    <row r="51" spans="1:11" s="59" customFormat="1">
      <c r="A51" s="66"/>
      <c r="B51" s="66"/>
      <c r="C51" s="66"/>
      <c r="D51" s="66"/>
      <c r="E51" s="66"/>
      <c r="F51" s="69"/>
      <c r="G51" s="69"/>
      <c r="H51" s="66"/>
      <c r="I51" s="69"/>
      <c r="J51" s="68"/>
      <c r="K51" s="69"/>
    </row>
    <row r="52" spans="1:11" s="59" customFormat="1">
      <c r="A52" s="66"/>
      <c r="B52" s="66"/>
      <c r="C52" s="66"/>
      <c r="D52" s="66"/>
      <c r="E52" s="66"/>
      <c r="F52" s="69"/>
      <c r="G52" s="69"/>
      <c r="H52" s="66"/>
      <c r="I52" s="69"/>
      <c r="J52" s="68"/>
      <c r="K52" s="69"/>
    </row>
    <row r="53" spans="1:11" s="59" customFormat="1">
      <c r="A53" s="66"/>
      <c r="B53" s="66"/>
      <c r="C53" s="66"/>
      <c r="D53" s="66"/>
      <c r="E53" s="66"/>
      <c r="F53" s="69"/>
      <c r="G53" s="69"/>
      <c r="H53" s="66"/>
      <c r="I53" s="69"/>
      <c r="J53" s="68"/>
      <c r="K53" s="69"/>
    </row>
    <row r="54" spans="1:11" s="59" customFormat="1">
      <c r="A54" s="66"/>
      <c r="B54" s="66"/>
      <c r="C54" s="66"/>
      <c r="D54" s="66"/>
      <c r="E54" s="66"/>
      <c r="F54" s="69"/>
      <c r="G54" s="69"/>
      <c r="H54" s="66"/>
      <c r="I54" s="69"/>
      <c r="J54" s="68"/>
      <c r="K54" s="69"/>
    </row>
    <row r="55" spans="1:11" s="59" customFormat="1">
      <c r="A55" s="66"/>
      <c r="B55" s="66"/>
      <c r="C55" s="66"/>
      <c r="D55" s="66"/>
      <c r="E55" s="66"/>
      <c r="F55" s="69"/>
      <c r="G55" s="69"/>
      <c r="H55" s="66"/>
      <c r="I55" s="69"/>
      <c r="J55" s="68"/>
      <c r="K55" s="69"/>
    </row>
    <row r="56" spans="1:11" s="59" customFormat="1">
      <c r="A56" s="66"/>
      <c r="B56" s="66"/>
      <c r="C56" s="66"/>
      <c r="D56" s="66"/>
      <c r="E56" s="66"/>
      <c r="F56" s="69"/>
      <c r="G56" s="69"/>
      <c r="H56" s="66"/>
      <c r="I56" s="69"/>
      <c r="J56" s="68"/>
      <c r="K56" s="69"/>
    </row>
    <row r="57" spans="1:11" s="59" customFormat="1">
      <c r="A57" s="66"/>
      <c r="B57" s="66"/>
      <c r="C57" s="66"/>
      <c r="D57" s="66"/>
      <c r="E57" s="66"/>
      <c r="F57" s="69"/>
      <c r="G57" s="69"/>
      <c r="H57" s="66"/>
      <c r="I57" s="69"/>
      <c r="J57" s="68"/>
      <c r="K57" s="69"/>
    </row>
    <row r="58" spans="1:11" s="59" customFormat="1">
      <c r="A58" s="66"/>
      <c r="B58" s="66"/>
      <c r="C58" s="66"/>
      <c r="D58" s="66"/>
      <c r="E58" s="66"/>
      <c r="F58" s="69"/>
      <c r="G58" s="69"/>
      <c r="H58" s="66"/>
      <c r="I58" s="69"/>
      <c r="J58" s="68"/>
      <c r="K58" s="69"/>
    </row>
    <row r="59" spans="1:11" s="59" customFormat="1">
      <c r="A59" s="66"/>
      <c r="B59" s="66"/>
      <c r="C59" s="66"/>
      <c r="D59" s="66"/>
      <c r="E59" s="66"/>
      <c r="F59" s="69"/>
      <c r="G59" s="69"/>
      <c r="H59" s="66"/>
      <c r="I59" s="69"/>
      <c r="J59" s="68"/>
      <c r="K59" s="69"/>
    </row>
    <row r="60" spans="1:11" s="59" customFormat="1">
      <c r="A60" s="66"/>
      <c r="B60" s="66"/>
      <c r="C60" s="66"/>
      <c r="D60" s="66"/>
      <c r="E60" s="66"/>
      <c r="F60" s="69"/>
      <c r="G60" s="69"/>
      <c r="H60" s="66"/>
      <c r="I60" s="69"/>
      <c r="J60" s="68"/>
      <c r="K60" s="68"/>
    </row>
    <row r="61" spans="1:11" s="59" customFormat="1">
      <c r="A61" s="66"/>
      <c r="B61" s="66"/>
      <c r="C61" s="66"/>
      <c r="D61" s="66"/>
      <c r="E61" s="66"/>
      <c r="F61" s="69"/>
      <c r="G61" s="69"/>
      <c r="H61" s="66"/>
      <c r="I61" s="69"/>
      <c r="J61" s="68"/>
      <c r="K61" s="68"/>
    </row>
    <row r="62" spans="1:11" s="59" customFormat="1">
      <c r="A62" s="66"/>
      <c r="B62" s="66"/>
      <c r="C62" s="66"/>
      <c r="D62" s="66"/>
      <c r="E62" s="66"/>
      <c r="F62" s="69"/>
      <c r="G62" s="69"/>
      <c r="H62" s="66"/>
      <c r="I62" s="69"/>
      <c r="J62" s="68"/>
      <c r="K62" s="68"/>
    </row>
    <row r="63" spans="1:11" s="59" customFormat="1">
      <c r="A63" s="66"/>
      <c r="B63" s="66"/>
      <c r="C63" s="66"/>
      <c r="D63" s="66"/>
      <c r="E63" s="66"/>
      <c r="F63" s="69"/>
      <c r="G63" s="69"/>
      <c r="H63" s="66"/>
      <c r="I63" s="69"/>
      <c r="J63" s="68"/>
      <c r="K63" s="68"/>
    </row>
    <row r="64" spans="1:11" s="59" customFormat="1">
      <c r="A64" s="66"/>
      <c r="B64" s="66"/>
      <c r="C64" s="66"/>
      <c r="D64" s="66"/>
      <c r="E64" s="66"/>
      <c r="F64" s="69"/>
      <c r="G64" s="69"/>
      <c r="H64" s="66"/>
      <c r="I64" s="69"/>
      <c r="J64" s="68"/>
      <c r="K64" s="68"/>
    </row>
    <row r="65" spans="1:11" s="59" customFormat="1">
      <c r="A65" s="66"/>
      <c r="B65" s="66"/>
      <c r="C65" s="66"/>
      <c r="D65" s="66"/>
      <c r="E65" s="66"/>
      <c r="F65" s="69"/>
      <c r="G65" s="69"/>
      <c r="H65" s="66"/>
      <c r="I65" s="69"/>
      <c r="J65" s="68"/>
      <c r="K65" s="68"/>
    </row>
    <row r="66" spans="1:11" s="59" customFormat="1">
      <c r="A66" s="66"/>
      <c r="B66" s="66"/>
      <c r="C66" s="66"/>
      <c r="D66" s="66"/>
      <c r="E66" s="66"/>
      <c r="F66" s="69"/>
      <c r="G66" s="69"/>
      <c r="H66" s="66"/>
      <c r="I66" s="69"/>
      <c r="J66" s="68"/>
      <c r="K66" s="68"/>
    </row>
    <row r="67" spans="1:11" s="59" customFormat="1">
      <c r="A67" s="66"/>
      <c r="B67" s="66"/>
      <c r="C67" s="66"/>
      <c r="D67" s="66"/>
      <c r="E67" s="66"/>
      <c r="F67" s="69"/>
      <c r="G67" s="69"/>
      <c r="H67" s="66"/>
      <c r="I67" s="69"/>
      <c r="J67" s="68"/>
      <c r="K67" s="68"/>
    </row>
    <row r="68" spans="1:11">
      <c r="B68" s="47"/>
      <c r="C68" s="47"/>
      <c r="D68" s="47"/>
      <c r="E68" s="47"/>
      <c r="F68" s="69"/>
      <c r="G68" s="69"/>
      <c r="H68" s="47"/>
      <c r="I68" s="84"/>
      <c r="J68" s="47"/>
      <c r="K68" s="47"/>
    </row>
    <row r="69" spans="1:11">
      <c r="B69" s="47"/>
      <c r="C69" s="47"/>
      <c r="D69" s="47"/>
      <c r="E69" s="47"/>
      <c r="F69" s="69"/>
      <c r="G69" s="69"/>
      <c r="H69" s="47"/>
      <c r="I69" s="84"/>
      <c r="J69" s="47"/>
      <c r="K69" s="47"/>
    </row>
    <row r="70" spans="1:11">
      <c r="B70" s="47"/>
      <c r="D70" s="47"/>
      <c r="E70" s="47"/>
      <c r="F70" s="69"/>
      <c r="G70" s="69"/>
    </row>
    <row r="71" spans="1:11">
      <c r="B71" s="47"/>
      <c r="D71" s="47"/>
      <c r="E71" s="47"/>
      <c r="F71" s="69"/>
      <c r="G71" s="69"/>
    </row>
    <row r="72" spans="1:11">
      <c r="B72" s="47"/>
      <c r="D72" s="47"/>
      <c r="E72" s="47"/>
      <c r="F72" s="69"/>
      <c r="G72" s="69"/>
    </row>
    <row r="73" spans="1:11">
      <c r="B73" s="47"/>
      <c r="D73" s="47"/>
      <c r="E73" s="47"/>
    </row>
    <row r="74" spans="1:11">
      <c r="B74" s="47"/>
    </row>
    <row r="75" spans="1:11">
      <c r="B75" s="47"/>
    </row>
    <row r="76" spans="1:11">
      <c r="B76" s="47"/>
    </row>
    <row r="77" spans="1:11">
      <c r="B77" s="47"/>
    </row>
  </sheetData>
  <mergeCells count="10">
    <mergeCell ref="H7:I7"/>
    <mergeCell ref="J7:K7"/>
    <mergeCell ref="E27:I27"/>
    <mergeCell ref="E28:I28"/>
    <mergeCell ref="A7:A8"/>
    <mergeCell ref="B7:B8"/>
    <mergeCell ref="C7:C8"/>
    <mergeCell ref="D7:D8"/>
    <mergeCell ref="E7:E8"/>
    <mergeCell ref="F7:G7"/>
  </mergeCells>
  <pageMargins left="0" right="0" top="0" bottom="0" header="0.3" footer="0.16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danarti 3 - ბიუჯეტი</vt:lpstr>
      <vt:lpstr>სამორიგეო ავტომობ.</vt:lpstr>
      <vt:lpstr>განპიროვნებული ავტომობ.</vt:lpstr>
      <vt:lpstr>'danarti 3 - ბიუჯეტი'!Print_Area</vt:lpstr>
      <vt:lpstr>'განპიროვნებული ავტომობ.'!Print_Area</vt:lpstr>
      <vt:lpstr>'სამორიგეო ავტომობ.'!Print_Area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mzhordania</cp:lastModifiedBy>
  <cp:lastPrinted>2017-11-30T09:39:57Z</cp:lastPrinted>
  <dcterms:created xsi:type="dcterms:W3CDTF">2009-05-14T14:44:41Z</dcterms:created>
  <dcterms:modified xsi:type="dcterms:W3CDTF">2018-01-09T12:46:06Z</dcterms:modified>
</cp:coreProperties>
</file>