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eadamia\Desktop\2019 ბიუჯეტი\"/>
    </mc:Choice>
  </mc:AlternateContent>
  <bookViews>
    <workbookView xWindow="345" yWindow="195" windowWidth="19245" windowHeight="12075" tabRatio="776"/>
  </bookViews>
  <sheets>
    <sheet name="Danarti 3.ა2" sheetId="6" r:id="rId1"/>
  </sheets>
  <definedNames>
    <definedName name="_xlnm.Print_Area" localSheetId="0">'Danarti 3.ა2'!$B$2:$W$235</definedName>
    <definedName name="_xlnm.Print_Titles" localSheetId="0">'Danarti 3.ა2'!$5:$7</definedName>
  </definedNames>
  <calcPr calcId="162913"/>
</workbook>
</file>

<file path=xl/calcChain.xml><?xml version="1.0" encoding="utf-8"?>
<calcChain xmlns="http://schemas.openxmlformats.org/spreadsheetml/2006/main">
  <c r="W12" i="6" l="1"/>
  <c r="W13" i="6"/>
  <c r="W14" i="6"/>
  <c r="W15" i="6"/>
  <c r="W16" i="6"/>
  <c r="W17" i="6"/>
  <c r="W18" i="6"/>
  <c r="W19" i="6"/>
  <c r="W20" i="6"/>
  <c r="W21" i="6"/>
  <c r="W22" i="6"/>
  <c r="W23" i="6"/>
  <c r="W24" i="6"/>
  <c r="W25" i="6"/>
  <c r="W26" i="6"/>
  <c r="W27" i="6"/>
  <c r="W28" i="6"/>
  <c r="W29" i="6"/>
  <c r="W30" i="6"/>
  <c r="W31" i="6"/>
  <c r="W32" i="6"/>
  <c r="W33" i="6"/>
  <c r="W34" i="6"/>
  <c r="W35" i="6"/>
  <c r="W36" i="6"/>
  <c r="W37" i="6"/>
  <c r="W38" i="6"/>
  <c r="W39" i="6"/>
  <c r="W40" i="6"/>
  <c r="W41" i="6"/>
  <c r="W42" i="6"/>
  <c r="W43" i="6"/>
  <c r="W44" i="6"/>
  <c r="W45" i="6"/>
  <c r="W46" i="6"/>
  <c r="W47" i="6"/>
  <c r="W48" i="6"/>
  <c r="W49" i="6"/>
  <c r="W50" i="6"/>
  <c r="W51" i="6"/>
  <c r="W52" i="6"/>
  <c r="W53" i="6"/>
  <c r="W54" i="6"/>
  <c r="W55" i="6"/>
  <c r="W56" i="6"/>
  <c r="W57" i="6"/>
  <c r="W58" i="6"/>
  <c r="W59" i="6"/>
  <c r="W60" i="6"/>
  <c r="W61" i="6"/>
  <c r="W62" i="6"/>
  <c r="W63" i="6"/>
  <c r="W64" i="6"/>
  <c r="W65" i="6"/>
  <c r="W66" i="6"/>
  <c r="W67" i="6"/>
  <c r="W68" i="6"/>
  <c r="W69" i="6"/>
  <c r="W70" i="6"/>
  <c r="W71" i="6"/>
  <c r="W72" i="6"/>
  <c r="W73" i="6"/>
  <c r="W74" i="6"/>
  <c r="W75" i="6"/>
  <c r="W76" i="6"/>
  <c r="W77" i="6"/>
  <c r="W78" i="6"/>
  <c r="W79" i="6"/>
  <c r="W80" i="6"/>
  <c r="W81" i="6"/>
  <c r="W82" i="6"/>
  <c r="W83" i="6"/>
  <c r="W84" i="6"/>
  <c r="W85" i="6"/>
  <c r="W86" i="6"/>
  <c r="W87" i="6"/>
  <c r="W88" i="6"/>
  <c r="W89" i="6"/>
  <c r="W90" i="6"/>
  <c r="W91" i="6"/>
  <c r="W92" i="6"/>
  <c r="W93" i="6"/>
  <c r="W94" i="6"/>
  <c r="W95" i="6"/>
  <c r="W96" i="6"/>
  <c r="W97" i="6"/>
  <c r="W98" i="6"/>
  <c r="W99" i="6"/>
  <c r="W100" i="6"/>
  <c r="W101" i="6"/>
  <c r="W102" i="6"/>
  <c r="W103" i="6"/>
  <c r="W104" i="6"/>
  <c r="W105" i="6"/>
  <c r="W106" i="6"/>
  <c r="W107" i="6"/>
  <c r="W108" i="6"/>
  <c r="W109" i="6"/>
  <c r="W110" i="6"/>
  <c r="W111" i="6"/>
  <c r="W112" i="6"/>
  <c r="W113" i="6"/>
  <c r="W114" i="6"/>
  <c r="W115" i="6"/>
  <c r="W116" i="6"/>
  <c r="W117" i="6"/>
  <c r="W118" i="6"/>
  <c r="W119" i="6"/>
  <c r="W120" i="6"/>
  <c r="W121" i="6"/>
  <c r="W122" i="6"/>
  <c r="W123" i="6"/>
  <c r="W124" i="6"/>
  <c r="W125" i="6"/>
  <c r="W126" i="6"/>
  <c r="W127" i="6"/>
  <c r="W128" i="6"/>
  <c r="W129" i="6"/>
  <c r="W130" i="6"/>
  <c r="W131" i="6"/>
  <c r="W132" i="6"/>
  <c r="W133" i="6"/>
  <c r="W134" i="6"/>
  <c r="W135" i="6"/>
  <c r="W136" i="6"/>
  <c r="W137" i="6"/>
  <c r="W138" i="6"/>
  <c r="W139" i="6"/>
  <c r="W140" i="6"/>
  <c r="W141" i="6"/>
  <c r="W142" i="6"/>
  <c r="W143" i="6"/>
  <c r="W144" i="6"/>
  <c r="W145" i="6"/>
  <c r="W146" i="6"/>
  <c r="W147" i="6"/>
  <c r="W148" i="6"/>
  <c r="W149" i="6"/>
  <c r="W150" i="6"/>
  <c r="W151" i="6"/>
  <c r="W152" i="6"/>
  <c r="W153" i="6"/>
  <c r="W154" i="6"/>
  <c r="W155" i="6"/>
  <c r="W156" i="6"/>
  <c r="W157" i="6"/>
  <c r="W158" i="6"/>
  <c r="W159" i="6"/>
  <c r="W160" i="6"/>
  <c r="W161" i="6"/>
  <c r="W162" i="6"/>
  <c r="W163" i="6"/>
  <c r="W164" i="6"/>
  <c r="W165" i="6"/>
  <c r="W166" i="6"/>
  <c r="W167" i="6"/>
  <c r="W168" i="6"/>
  <c r="W169" i="6"/>
  <c r="W170" i="6"/>
  <c r="W171" i="6"/>
  <c r="W172" i="6"/>
  <c r="W173" i="6"/>
  <c r="W174" i="6"/>
  <c r="W175" i="6"/>
  <c r="W176" i="6"/>
  <c r="W177" i="6"/>
  <c r="W178" i="6"/>
  <c r="W179" i="6"/>
  <c r="W180" i="6"/>
  <c r="W181" i="6"/>
  <c r="W182" i="6"/>
  <c r="W183" i="6"/>
  <c r="W184" i="6"/>
  <c r="W185" i="6"/>
  <c r="W186" i="6"/>
  <c r="W187" i="6"/>
  <c r="W188" i="6"/>
  <c r="W189" i="6"/>
  <c r="W190" i="6"/>
  <c r="W191" i="6"/>
  <c r="W192" i="6"/>
  <c r="W193" i="6"/>
  <c r="W194" i="6"/>
  <c r="W195" i="6"/>
  <c r="W196" i="6"/>
  <c r="W197" i="6"/>
  <c r="W198" i="6"/>
  <c r="W199" i="6"/>
  <c r="W200" i="6"/>
  <c r="W201" i="6"/>
  <c r="W202" i="6"/>
  <c r="W203" i="6"/>
  <c r="W204" i="6"/>
  <c r="W205" i="6"/>
  <c r="W206" i="6"/>
  <c r="W207" i="6"/>
  <c r="W208" i="6"/>
  <c r="W209" i="6"/>
  <c r="W210" i="6"/>
  <c r="W211" i="6"/>
  <c r="W212" i="6"/>
  <c r="W213" i="6"/>
  <c r="W214" i="6"/>
  <c r="W215" i="6"/>
  <c r="W216" i="6"/>
  <c r="W217" i="6"/>
  <c r="W218" i="6"/>
  <c r="W219" i="6"/>
  <c r="W220" i="6"/>
  <c r="W221" i="6"/>
  <c r="W222" i="6"/>
  <c r="W223" i="6"/>
  <c r="W224" i="6"/>
  <c r="W225" i="6"/>
  <c r="W226" i="6"/>
  <c r="W227" i="6"/>
  <c r="W228" i="6"/>
  <c r="W229" i="6"/>
  <c r="W230" i="6"/>
  <c r="W231" i="6"/>
  <c r="W232" i="6"/>
  <c r="W233" i="6"/>
  <c r="W234" i="6"/>
  <c r="W235" i="6"/>
  <c r="W9" i="6"/>
  <c r="W10" i="6"/>
  <c r="W11" i="6"/>
  <c r="W8" i="6"/>
  <c r="V67" i="6" l="1"/>
  <c r="F124" i="6" l="1"/>
  <c r="V222" i="6"/>
  <c r="V136" i="6"/>
  <c r="V102" i="6"/>
  <c r="V30" i="6"/>
  <c r="V20" i="6"/>
  <c r="F20" i="6"/>
  <c r="F222" i="6"/>
  <c r="F216" i="6"/>
  <c r="F210" i="6"/>
  <c r="F196" i="6"/>
  <c r="F180" i="6"/>
  <c r="F172" i="6"/>
  <c r="F162" i="6"/>
  <c r="F148" i="6"/>
  <c r="F136" i="6"/>
  <c r="F113" i="6"/>
  <c r="F102" i="6"/>
  <c r="F92" i="6"/>
  <c r="F81" i="6"/>
  <c r="F67" i="6"/>
  <c r="F49" i="6"/>
  <c r="F30" i="6"/>
  <c r="F232" i="6" l="1"/>
  <c r="F223" i="6"/>
  <c r="F217" i="6"/>
  <c r="F211" i="6"/>
  <c r="F203" i="6"/>
  <c r="F197" i="6"/>
  <c r="F181" i="6"/>
  <c r="F173" i="6"/>
  <c r="F163" i="6"/>
  <c r="F158" i="6"/>
  <c r="F149" i="6"/>
  <c r="F137" i="6"/>
  <c r="F135" i="6"/>
  <c r="F133" i="6" s="1"/>
  <c r="F132" i="6"/>
  <c r="F125" i="6"/>
  <c r="F114" i="6"/>
  <c r="F103" i="6"/>
  <c r="F93" i="6"/>
  <c r="F82" i="6"/>
  <c r="F68" i="6"/>
  <c r="F63" i="6"/>
  <c r="F57" i="6"/>
  <c r="F50" i="6"/>
  <c r="F41" i="6"/>
  <c r="F31" i="6"/>
  <c r="F21" i="6"/>
  <c r="F16" i="6"/>
  <c r="F19" i="6"/>
  <c r="F17" i="6" s="1"/>
  <c r="F13" i="6"/>
  <c r="F10" i="6"/>
  <c r="F11" i="6" l="1"/>
  <c r="F236" i="6"/>
  <c r="F8" i="6"/>
  <c r="F9" i="6"/>
  <c r="G223" i="6"/>
  <c r="G222" i="6"/>
  <c r="G211" i="6"/>
  <c r="G210" i="6"/>
  <c r="G203" i="6"/>
  <c r="G202" i="6"/>
  <c r="G197" i="6"/>
  <c r="G196" i="6"/>
  <c r="G181" i="6"/>
  <c r="G180" i="6"/>
  <c r="G173" i="6"/>
  <c r="G172" i="6"/>
  <c r="G163" i="6"/>
  <c r="G162" i="6"/>
  <c r="G158" i="6"/>
  <c r="G157" i="6"/>
  <c r="G149" i="6"/>
  <c r="G148" i="6"/>
  <c r="G137" i="6"/>
  <c r="G136" i="6"/>
  <c r="G127" i="6"/>
  <c r="G125" i="6" s="1"/>
  <c r="G124" i="6"/>
  <c r="G114" i="6"/>
  <c r="G113" i="6"/>
  <c r="G103" i="6"/>
  <c r="G102" i="6"/>
  <c r="G93" i="6"/>
  <c r="G92" i="6"/>
  <c r="G82" i="6"/>
  <c r="G81" i="6"/>
  <c r="G68" i="6"/>
  <c r="G67" i="6"/>
  <c r="G50" i="6"/>
  <c r="G49" i="6"/>
  <c r="G13" i="6"/>
  <c r="G12" i="6"/>
  <c r="G31" i="6"/>
  <c r="G30" i="6"/>
  <c r="G21" i="6"/>
  <c r="G20" i="6"/>
  <c r="K13" i="6"/>
  <c r="F237" i="6" l="1"/>
  <c r="K232" i="6"/>
  <c r="K231" i="6"/>
  <c r="K223" i="6"/>
  <c r="K222" i="6"/>
  <c r="K217" i="6"/>
  <c r="K216" i="6"/>
  <c r="K211" i="6"/>
  <c r="K210" i="6"/>
  <c r="K203" i="6"/>
  <c r="K202" i="6"/>
  <c r="K197" i="6"/>
  <c r="K196" i="6"/>
  <c r="K181" i="6"/>
  <c r="K180" i="6"/>
  <c r="K173" i="6"/>
  <c r="K172" i="6"/>
  <c r="K163" i="6"/>
  <c r="K162" i="6"/>
  <c r="K158" i="6"/>
  <c r="K157" i="6"/>
  <c r="K149" i="6"/>
  <c r="K148" i="6"/>
  <c r="K137" i="6"/>
  <c r="K136" i="6"/>
  <c r="K135" i="6"/>
  <c r="K133" i="6" s="1"/>
  <c r="K132" i="6"/>
  <c r="K127" i="6"/>
  <c r="K125" i="6" s="1"/>
  <c r="K124" i="6"/>
  <c r="K114" i="6"/>
  <c r="K113" i="6"/>
  <c r="K103" i="6"/>
  <c r="K102" i="6"/>
  <c r="K93" i="6"/>
  <c r="K92" i="6"/>
  <c r="K82" i="6"/>
  <c r="K81" i="6"/>
  <c r="K68" i="6"/>
  <c r="K67" i="6"/>
  <c r="K63" i="6"/>
  <c r="K62" i="6"/>
  <c r="K57" i="6"/>
  <c r="K56" i="6"/>
  <c r="K50" i="6"/>
  <c r="K49" i="6"/>
  <c r="K41" i="6"/>
  <c r="K40" i="6"/>
  <c r="K31" i="6"/>
  <c r="K30" i="6"/>
  <c r="K21" i="6"/>
  <c r="K20" i="6"/>
  <c r="K16" i="6" s="1"/>
  <c r="K8" i="6" s="1"/>
  <c r="K10" i="6"/>
  <c r="K19" i="6" l="1"/>
  <c r="K11" i="6" s="1"/>
  <c r="K17" i="6"/>
  <c r="K9" i="6" s="1"/>
  <c r="S194" i="6"/>
  <c r="O194" i="6"/>
  <c r="J194" i="6"/>
  <c r="E194" i="6"/>
  <c r="S195" i="6"/>
  <c r="O195" i="6"/>
  <c r="J195" i="6"/>
  <c r="E195" i="6"/>
  <c r="T67" i="6" l="1"/>
  <c r="E12" i="6" l="1"/>
  <c r="J12" i="6"/>
  <c r="O12" i="6"/>
  <c r="S12" i="6"/>
  <c r="E14" i="6"/>
  <c r="J14" i="6"/>
  <c r="O14" i="6"/>
  <c r="S14" i="6"/>
  <c r="E15" i="6"/>
  <c r="J15" i="6"/>
  <c r="O15" i="6"/>
  <c r="S15" i="6"/>
  <c r="E18" i="6"/>
  <c r="J18" i="6"/>
  <c r="O18" i="6"/>
  <c r="S18" i="6"/>
  <c r="E22" i="6"/>
  <c r="J22" i="6"/>
  <c r="O22" i="6"/>
  <c r="S22" i="6"/>
  <c r="E23" i="6"/>
  <c r="J23" i="6"/>
  <c r="O23" i="6"/>
  <c r="S23" i="6"/>
  <c r="E24" i="6"/>
  <c r="J24" i="6"/>
  <c r="O24" i="6"/>
  <c r="S24" i="6"/>
  <c r="E25" i="6"/>
  <c r="J25" i="6"/>
  <c r="O25" i="6"/>
  <c r="S25" i="6"/>
  <c r="E26" i="6"/>
  <c r="J26" i="6"/>
  <c r="O26" i="6"/>
  <c r="S26" i="6"/>
  <c r="E27" i="6"/>
  <c r="J27" i="6"/>
  <c r="O27" i="6"/>
  <c r="S27" i="6"/>
  <c r="E28" i="6"/>
  <c r="J28" i="6"/>
  <c r="O28" i="6"/>
  <c r="S28" i="6"/>
  <c r="E29" i="6"/>
  <c r="J29" i="6"/>
  <c r="O29" i="6"/>
  <c r="S29" i="6"/>
  <c r="E32" i="6"/>
  <c r="J32" i="6"/>
  <c r="O32" i="6"/>
  <c r="S32" i="6"/>
  <c r="E33" i="6"/>
  <c r="J33" i="6"/>
  <c r="O33" i="6"/>
  <c r="S33" i="6"/>
  <c r="E34" i="6"/>
  <c r="J34" i="6"/>
  <c r="O34" i="6"/>
  <c r="S34" i="6"/>
  <c r="E35" i="6"/>
  <c r="J35" i="6"/>
  <c r="O35" i="6"/>
  <c r="S35" i="6"/>
  <c r="E36" i="6"/>
  <c r="J36" i="6"/>
  <c r="O36" i="6"/>
  <c r="S36" i="6"/>
  <c r="E37" i="6"/>
  <c r="J37" i="6"/>
  <c r="O37" i="6"/>
  <c r="S37" i="6"/>
  <c r="E38" i="6"/>
  <c r="J38" i="6"/>
  <c r="O38" i="6"/>
  <c r="S38" i="6"/>
  <c r="E39" i="6"/>
  <c r="J39" i="6"/>
  <c r="O39" i="6"/>
  <c r="S39" i="6"/>
  <c r="E42" i="6"/>
  <c r="J42" i="6"/>
  <c r="O42" i="6"/>
  <c r="S42" i="6"/>
  <c r="E43" i="6"/>
  <c r="J43" i="6"/>
  <c r="O43" i="6"/>
  <c r="S43" i="6"/>
  <c r="E44" i="6"/>
  <c r="J44" i="6"/>
  <c r="O44" i="6"/>
  <c r="S44" i="6"/>
  <c r="E45" i="6"/>
  <c r="J45" i="6"/>
  <c r="O45" i="6"/>
  <c r="S45" i="6"/>
  <c r="E46" i="6"/>
  <c r="J46" i="6"/>
  <c r="O46" i="6"/>
  <c r="S46" i="6"/>
  <c r="E47" i="6"/>
  <c r="J47" i="6"/>
  <c r="O47" i="6"/>
  <c r="S47" i="6"/>
  <c r="E48" i="6"/>
  <c r="J48" i="6"/>
  <c r="O48" i="6"/>
  <c r="S48" i="6"/>
  <c r="T127" i="6"/>
  <c r="P127" i="6"/>
  <c r="L127" i="6"/>
  <c r="G19" i="6"/>
  <c r="V19" i="6"/>
  <c r="U19" i="6"/>
  <c r="V10" i="6"/>
  <c r="U10" i="6"/>
  <c r="T10" i="6"/>
  <c r="I180" i="6"/>
  <c r="H180" i="6"/>
  <c r="N180" i="6"/>
  <c r="M180" i="6"/>
  <c r="L180" i="6"/>
  <c r="R180" i="6"/>
  <c r="Q180" i="6"/>
  <c r="P180" i="6"/>
  <c r="V180" i="6"/>
  <c r="U180" i="6"/>
  <c r="T180" i="6"/>
  <c r="S89" i="6"/>
  <c r="S90" i="6"/>
  <c r="S91" i="6"/>
  <c r="S78" i="6"/>
  <c r="S79" i="6"/>
  <c r="V81" i="6"/>
  <c r="U81" i="6"/>
  <c r="T81" i="6"/>
  <c r="R81" i="6"/>
  <c r="Q81" i="6"/>
  <c r="P81" i="6"/>
  <c r="O89" i="6"/>
  <c r="O90" i="6"/>
  <c r="O91" i="6"/>
  <c r="O78" i="6"/>
  <c r="O79" i="6"/>
  <c r="U67" i="6"/>
  <c r="R67" i="6"/>
  <c r="Q67" i="6"/>
  <c r="P67" i="6"/>
  <c r="J89" i="6"/>
  <c r="J90" i="6"/>
  <c r="J91" i="6"/>
  <c r="N81" i="6"/>
  <c r="M81" i="6"/>
  <c r="L81" i="6"/>
  <c r="M67" i="6"/>
  <c r="N67" i="6"/>
  <c r="L67" i="6"/>
  <c r="J78" i="6"/>
  <c r="J79" i="6"/>
  <c r="H81" i="6"/>
  <c r="I81" i="6"/>
  <c r="E89" i="6"/>
  <c r="E90" i="6"/>
  <c r="E91" i="6"/>
  <c r="H67" i="6"/>
  <c r="I67" i="6"/>
  <c r="E78" i="6"/>
  <c r="E79" i="6"/>
  <c r="V63" i="6"/>
  <c r="U63" i="6"/>
  <c r="T63" i="6"/>
  <c r="S63" i="6" s="1"/>
  <c r="V62" i="6"/>
  <c r="U62" i="6"/>
  <c r="T62" i="6"/>
  <c r="R63" i="6"/>
  <c r="O63" i="6" s="1"/>
  <c r="Q63" i="6"/>
  <c r="P63" i="6"/>
  <c r="R62" i="6"/>
  <c r="Q62" i="6"/>
  <c r="O62" i="6" s="1"/>
  <c r="P62" i="6"/>
  <c r="M62" i="6"/>
  <c r="N62" i="6"/>
  <c r="L62" i="6"/>
  <c r="J62" i="6" s="1"/>
  <c r="H62" i="6"/>
  <c r="I62" i="6"/>
  <c r="G62" i="6"/>
  <c r="S61" i="6"/>
  <c r="S60" i="6"/>
  <c r="S59" i="6"/>
  <c r="S58" i="6"/>
  <c r="V57" i="6"/>
  <c r="U57" i="6"/>
  <c r="T57" i="6"/>
  <c r="V56" i="6"/>
  <c r="U56" i="6"/>
  <c r="T56" i="6"/>
  <c r="O61" i="6"/>
  <c r="O60" i="6"/>
  <c r="O59" i="6"/>
  <c r="O58" i="6"/>
  <c r="R57" i="6"/>
  <c r="Q57" i="6"/>
  <c r="P57" i="6"/>
  <c r="R56" i="6"/>
  <c r="Q56" i="6"/>
  <c r="P56" i="6"/>
  <c r="J61" i="6"/>
  <c r="J60" i="6"/>
  <c r="J59" i="6"/>
  <c r="J58" i="6"/>
  <c r="N57" i="6"/>
  <c r="M57" i="6"/>
  <c r="L57" i="6"/>
  <c r="N56" i="6"/>
  <c r="M56" i="6"/>
  <c r="L56" i="6"/>
  <c r="H56" i="6"/>
  <c r="I56" i="6"/>
  <c r="G56" i="6"/>
  <c r="E56" i="6" s="1"/>
  <c r="E61" i="6"/>
  <c r="E60" i="6"/>
  <c r="S235" i="6"/>
  <c r="O235" i="6"/>
  <c r="J235" i="6"/>
  <c r="E235" i="6"/>
  <c r="S234" i="6"/>
  <c r="O234" i="6"/>
  <c r="J234" i="6"/>
  <c r="E234" i="6"/>
  <c r="S233" i="6"/>
  <c r="O233" i="6"/>
  <c r="J233" i="6"/>
  <c r="E233" i="6"/>
  <c r="V232" i="6"/>
  <c r="U232" i="6"/>
  <c r="S232" i="6" s="1"/>
  <c r="T232" i="6"/>
  <c r="R232" i="6"/>
  <c r="Q232" i="6"/>
  <c r="P232" i="6"/>
  <c r="N232" i="6"/>
  <c r="M232" i="6"/>
  <c r="L232" i="6"/>
  <c r="I232" i="6"/>
  <c r="H232" i="6"/>
  <c r="G232" i="6"/>
  <c r="V231" i="6"/>
  <c r="U231" i="6"/>
  <c r="S231" i="6" s="1"/>
  <c r="T231" i="6"/>
  <c r="R231" i="6"/>
  <c r="Q231" i="6"/>
  <c r="P231" i="6"/>
  <c r="N231" i="6"/>
  <c r="M231" i="6"/>
  <c r="L231" i="6"/>
  <c r="I231" i="6"/>
  <c r="E231" i="6" s="1"/>
  <c r="H231" i="6"/>
  <c r="G231" i="6"/>
  <c r="S230" i="6"/>
  <c r="O230" i="6"/>
  <c r="J230" i="6"/>
  <c r="E230" i="6"/>
  <c r="S229" i="6"/>
  <c r="O229" i="6"/>
  <c r="J229" i="6"/>
  <c r="E229" i="6"/>
  <c r="S228" i="6"/>
  <c r="O228" i="6"/>
  <c r="J228" i="6"/>
  <c r="E228" i="6"/>
  <c r="S227" i="6"/>
  <c r="O227" i="6"/>
  <c r="J227" i="6"/>
  <c r="E227" i="6"/>
  <c r="S226" i="6"/>
  <c r="O226" i="6"/>
  <c r="J226" i="6"/>
  <c r="E226" i="6"/>
  <c r="S225" i="6"/>
  <c r="O225" i="6"/>
  <c r="J225" i="6"/>
  <c r="E225" i="6"/>
  <c r="S224" i="6"/>
  <c r="O224" i="6"/>
  <c r="J224" i="6"/>
  <c r="E224" i="6"/>
  <c r="V223" i="6"/>
  <c r="U223" i="6"/>
  <c r="S223" i="6" s="1"/>
  <c r="T223" i="6"/>
  <c r="R223" i="6"/>
  <c r="Q223" i="6"/>
  <c r="P223" i="6"/>
  <c r="N223" i="6"/>
  <c r="M223" i="6"/>
  <c r="L223" i="6"/>
  <c r="I223" i="6"/>
  <c r="E223" i="6" s="1"/>
  <c r="H223" i="6"/>
  <c r="T222" i="6"/>
  <c r="P222" i="6"/>
  <c r="L222" i="6"/>
  <c r="S221" i="6"/>
  <c r="O221" i="6"/>
  <c r="J221" i="6"/>
  <c r="E221" i="6"/>
  <c r="S220" i="6"/>
  <c r="O220" i="6"/>
  <c r="J220" i="6"/>
  <c r="E220" i="6"/>
  <c r="S219" i="6"/>
  <c r="O219" i="6"/>
  <c r="J219" i="6"/>
  <c r="E219" i="6"/>
  <c r="S218" i="6"/>
  <c r="O218" i="6"/>
  <c r="J218" i="6"/>
  <c r="E218" i="6"/>
  <c r="V217" i="6"/>
  <c r="U217" i="6"/>
  <c r="T217" i="6"/>
  <c r="R217" i="6"/>
  <c r="Q217" i="6"/>
  <c r="P217" i="6"/>
  <c r="N217" i="6"/>
  <c r="M217" i="6"/>
  <c r="L217" i="6"/>
  <c r="I217" i="6"/>
  <c r="H217" i="6"/>
  <c r="G217" i="6"/>
  <c r="V216" i="6"/>
  <c r="U216" i="6"/>
  <c r="T216" i="6"/>
  <c r="R216" i="6"/>
  <c r="Q216" i="6"/>
  <c r="P216" i="6"/>
  <c r="N216" i="6"/>
  <c r="M216" i="6"/>
  <c r="L216" i="6"/>
  <c r="I216" i="6"/>
  <c r="H216" i="6"/>
  <c r="G216" i="6"/>
  <c r="S215" i="6"/>
  <c r="O215" i="6"/>
  <c r="J215" i="6"/>
  <c r="E215" i="6"/>
  <c r="S214" i="6"/>
  <c r="O214" i="6"/>
  <c r="J214" i="6"/>
  <c r="E214" i="6"/>
  <c r="S213" i="6"/>
  <c r="O213" i="6"/>
  <c r="J213" i="6"/>
  <c r="E213" i="6"/>
  <c r="S212" i="6"/>
  <c r="O212" i="6"/>
  <c r="J212" i="6"/>
  <c r="E212" i="6"/>
  <c r="V211" i="6"/>
  <c r="U211" i="6"/>
  <c r="T211" i="6"/>
  <c r="R211" i="6"/>
  <c r="O211" i="6" s="1"/>
  <c r="Q211" i="6"/>
  <c r="P211" i="6"/>
  <c r="N211" i="6"/>
  <c r="M211" i="6"/>
  <c r="L211" i="6"/>
  <c r="I211" i="6"/>
  <c r="H211" i="6"/>
  <c r="V210" i="6"/>
  <c r="U210" i="6"/>
  <c r="T210" i="6"/>
  <c r="R210" i="6"/>
  <c r="Q210" i="6"/>
  <c r="P210" i="6"/>
  <c r="N210" i="6"/>
  <c r="M210" i="6"/>
  <c r="L210" i="6"/>
  <c r="I210" i="6"/>
  <c r="H210" i="6"/>
  <c r="S209" i="6"/>
  <c r="O209" i="6"/>
  <c r="J209" i="6"/>
  <c r="E209" i="6"/>
  <c r="S208" i="6"/>
  <c r="O208" i="6"/>
  <c r="J208" i="6"/>
  <c r="E208" i="6"/>
  <c r="S207" i="6"/>
  <c r="O207" i="6"/>
  <c r="J207" i="6"/>
  <c r="E207" i="6"/>
  <c r="S206" i="6"/>
  <c r="O206" i="6"/>
  <c r="J206" i="6"/>
  <c r="E206" i="6"/>
  <c r="S205" i="6"/>
  <c r="O205" i="6"/>
  <c r="J205" i="6"/>
  <c r="E205" i="6"/>
  <c r="S204" i="6"/>
  <c r="O204" i="6"/>
  <c r="J204" i="6"/>
  <c r="E204" i="6"/>
  <c r="V203" i="6"/>
  <c r="U203" i="6"/>
  <c r="T203" i="6"/>
  <c r="R203" i="6"/>
  <c r="Q203" i="6"/>
  <c r="P203" i="6"/>
  <c r="N203" i="6"/>
  <c r="M203" i="6"/>
  <c r="L203" i="6"/>
  <c r="I203" i="6"/>
  <c r="H203" i="6"/>
  <c r="V202" i="6"/>
  <c r="U202" i="6"/>
  <c r="T202" i="6"/>
  <c r="R202" i="6"/>
  <c r="Q202" i="6"/>
  <c r="P202" i="6"/>
  <c r="N202" i="6"/>
  <c r="M202" i="6"/>
  <c r="L202" i="6"/>
  <c r="I202" i="6"/>
  <c r="H202" i="6"/>
  <c r="S201" i="6"/>
  <c r="O201" i="6"/>
  <c r="J201" i="6"/>
  <c r="E201" i="6"/>
  <c r="S200" i="6"/>
  <c r="O200" i="6"/>
  <c r="J200" i="6"/>
  <c r="E200" i="6"/>
  <c r="S199" i="6"/>
  <c r="O199" i="6"/>
  <c r="J199" i="6"/>
  <c r="E199" i="6"/>
  <c r="S198" i="6"/>
  <c r="O198" i="6"/>
  <c r="J198" i="6"/>
  <c r="E198" i="6"/>
  <c r="V197" i="6"/>
  <c r="U197" i="6"/>
  <c r="T197" i="6"/>
  <c r="R197" i="6"/>
  <c r="Q197" i="6"/>
  <c r="P197" i="6"/>
  <c r="N197" i="6"/>
  <c r="M197" i="6"/>
  <c r="L197" i="6"/>
  <c r="I197" i="6"/>
  <c r="H197" i="6"/>
  <c r="V196" i="6"/>
  <c r="U196" i="6"/>
  <c r="T196" i="6"/>
  <c r="R196" i="6"/>
  <c r="Q196" i="6"/>
  <c r="P196" i="6"/>
  <c r="N196" i="6"/>
  <c r="M196" i="6"/>
  <c r="L196" i="6"/>
  <c r="I196" i="6"/>
  <c r="H196" i="6"/>
  <c r="S193" i="6"/>
  <c r="O193" i="6"/>
  <c r="J193" i="6"/>
  <c r="E193" i="6"/>
  <c r="S192" i="6"/>
  <c r="O192" i="6"/>
  <c r="J192" i="6"/>
  <c r="E192" i="6"/>
  <c r="S191" i="6"/>
  <c r="O191" i="6"/>
  <c r="J191" i="6"/>
  <c r="E191" i="6"/>
  <c r="S190" i="6"/>
  <c r="O190" i="6"/>
  <c r="J190" i="6"/>
  <c r="E190" i="6"/>
  <c r="S189" i="6"/>
  <c r="O189" i="6"/>
  <c r="J189" i="6"/>
  <c r="E189" i="6"/>
  <c r="S188" i="6"/>
  <c r="O188" i="6"/>
  <c r="J188" i="6"/>
  <c r="E188" i="6"/>
  <c r="S187" i="6"/>
  <c r="O187" i="6"/>
  <c r="J187" i="6"/>
  <c r="E187" i="6"/>
  <c r="S186" i="6"/>
  <c r="O186" i="6"/>
  <c r="J186" i="6"/>
  <c r="E186" i="6"/>
  <c r="S185" i="6"/>
  <c r="O185" i="6"/>
  <c r="J185" i="6"/>
  <c r="E185" i="6"/>
  <c r="S184" i="6"/>
  <c r="O184" i="6"/>
  <c r="J184" i="6"/>
  <c r="E184" i="6"/>
  <c r="S183" i="6"/>
  <c r="O183" i="6"/>
  <c r="J183" i="6"/>
  <c r="E183" i="6"/>
  <c r="S182" i="6"/>
  <c r="O182" i="6"/>
  <c r="J182" i="6"/>
  <c r="E182" i="6"/>
  <c r="V181" i="6"/>
  <c r="U181" i="6"/>
  <c r="T181" i="6"/>
  <c r="R181" i="6"/>
  <c r="Q181" i="6"/>
  <c r="P181" i="6"/>
  <c r="N181" i="6"/>
  <c r="M181" i="6"/>
  <c r="L181" i="6"/>
  <c r="I181" i="6"/>
  <c r="H181" i="6"/>
  <c r="S179" i="6"/>
  <c r="O179" i="6"/>
  <c r="J179" i="6"/>
  <c r="E179" i="6"/>
  <c r="S178" i="6"/>
  <c r="O178" i="6"/>
  <c r="J178" i="6"/>
  <c r="E178" i="6"/>
  <c r="S177" i="6"/>
  <c r="O177" i="6"/>
  <c r="J177" i="6"/>
  <c r="E177" i="6"/>
  <c r="S176" i="6"/>
  <c r="O176" i="6"/>
  <c r="J176" i="6"/>
  <c r="E176" i="6"/>
  <c r="S175" i="6"/>
  <c r="O175" i="6"/>
  <c r="J175" i="6"/>
  <c r="E175" i="6"/>
  <c r="S174" i="6"/>
  <c r="O174" i="6"/>
  <c r="J174" i="6"/>
  <c r="E174" i="6"/>
  <c r="V173" i="6"/>
  <c r="U173" i="6"/>
  <c r="T173" i="6"/>
  <c r="R173" i="6"/>
  <c r="Q173" i="6"/>
  <c r="P173" i="6"/>
  <c r="N173" i="6"/>
  <c r="M173" i="6"/>
  <c r="L173" i="6"/>
  <c r="I173" i="6"/>
  <c r="H173" i="6"/>
  <c r="V172" i="6"/>
  <c r="U172" i="6"/>
  <c r="T172" i="6"/>
  <c r="R172" i="6"/>
  <c r="Q172" i="6"/>
  <c r="P172" i="6"/>
  <c r="N172" i="6"/>
  <c r="M172" i="6"/>
  <c r="L172" i="6"/>
  <c r="I172" i="6"/>
  <c r="H172" i="6"/>
  <c r="S171" i="6"/>
  <c r="O171" i="6"/>
  <c r="J171" i="6"/>
  <c r="E171" i="6"/>
  <c r="S170" i="6"/>
  <c r="O170" i="6"/>
  <c r="J170" i="6"/>
  <c r="E170" i="6"/>
  <c r="S169" i="6"/>
  <c r="O169" i="6"/>
  <c r="J169" i="6"/>
  <c r="E169" i="6"/>
  <c r="S168" i="6"/>
  <c r="O168" i="6"/>
  <c r="J168" i="6"/>
  <c r="E168" i="6"/>
  <c r="S167" i="6"/>
  <c r="O167" i="6"/>
  <c r="J167" i="6"/>
  <c r="E167" i="6"/>
  <c r="S166" i="6"/>
  <c r="O166" i="6"/>
  <c r="J166" i="6"/>
  <c r="E166" i="6"/>
  <c r="S165" i="6"/>
  <c r="O165" i="6"/>
  <c r="J165" i="6"/>
  <c r="E165" i="6"/>
  <c r="S164" i="6"/>
  <c r="O164" i="6"/>
  <c r="J164" i="6"/>
  <c r="E164" i="6"/>
  <c r="V163" i="6"/>
  <c r="U163" i="6"/>
  <c r="T163" i="6"/>
  <c r="R163" i="6"/>
  <c r="Q163" i="6"/>
  <c r="P163" i="6"/>
  <c r="N163" i="6"/>
  <c r="M163" i="6"/>
  <c r="L163" i="6"/>
  <c r="I163" i="6"/>
  <c r="H163" i="6"/>
  <c r="V162" i="6"/>
  <c r="U162" i="6"/>
  <c r="T162" i="6"/>
  <c r="R162" i="6"/>
  <c r="Q162" i="6"/>
  <c r="P162" i="6"/>
  <c r="O162" i="6" s="1"/>
  <c r="N162" i="6"/>
  <c r="M162" i="6"/>
  <c r="L162" i="6"/>
  <c r="I162" i="6"/>
  <c r="H162" i="6"/>
  <c r="S161" i="6"/>
  <c r="O161" i="6"/>
  <c r="J161" i="6"/>
  <c r="E161" i="6"/>
  <c r="S160" i="6"/>
  <c r="O160" i="6"/>
  <c r="J160" i="6"/>
  <c r="E160" i="6"/>
  <c r="S159" i="6"/>
  <c r="O159" i="6"/>
  <c r="J159" i="6"/>
  <c r="E159" i="6"/>
  <c r="V158" i="6"/>
  <c r="U158" i="6"/>
  <c r="T158" i="6"/>
  <c r="R158" i="6"/>
  <c r="Q158" i="6"/>
  <c r="P158" i="6"/>
  <c r="N158" i="6"/>
  <c r="M158" i="6"/>
  <c r="L158" i="6"/>
  <c r="I158" i="6"/>
  <c r="H158" i="6"/>
  <c r="V157" i="6"/>
  <c r="U157" i="6"/>
  <c r="T157" i="6"/>
  <c r="R157" i="6"/>
  <c r="Q157" i="6"/>
  <c r="P157" i="6"/>
  <c r="N157" i="6"/>
  <c r="M157" i="6"/>
  <c r="L157" i="6"/>
  <c r="I157" i="6"/>
  <c r="H157" i="6"/>
  <c r="S156" i="6"/>
  <c r="O156" i="6"/>
  <c r="J156" i="6"/>
  <c r="E156" i="6"/>
  <c r="S155" i="6"/>
  <c r="O155" i="6"/>
  <c r="J155" i="6"/>
  <c r="E155" i="6"/>
  <c r="S154" i="6"/>
  <c r="O154" i="6"/>
  <c r="J154" i="6"/>
  <c r="E154" i="6"/>
  <c r="S153" i="6"/>
  <c r="O153" i="6"/>
  <c r="J153" i="6"/>
  <c r="E153" i="6"/>
  <c r="S152" i="6"/>
  <c r="O152" i="6"/>
  <c r="J152" i="6"/>
  <c r="E152" i="6"/>
  <c r="S151" i="6"/>
  <c r="O151" i="6"/>
  <c r="J151" i="6"/>
  <c r="E151" i="6"/>
  <c r="S150" i="6"/>
  <c r="O150" i="6"/>
  <c r="J150" i="6"/>
  <c r="E150" i="6"/>
  <c r="V149" i="6"/>
  <c r="U149" i="6"/>
  <c r="T149" i="6"/>
  <c r="R149" i="6"/>
  <c r="Q149" i="6"/>
  <c r="P149" i="6"/>
  <c r="N149" i="6"/>
  <c r="M149" i="6"/>
  <c r="L149" i="6"/>
  <c r="I149" i="6"/>
  <c r="H149" i="6"/>
  <c r="V148" i="6"/>
  <c r="U148" i="6"/>
  <c r="T148" i="6"/>
  <c r="R148" i="6"/>
  <c r="Q148" i="6"/>
  <c r="P148" i="6"/>
  <c r="N148" i="6"/>
  <c r="M148" i="6"/>
  <c r="L148" i="6"/>
  <c r="I148" i="6"/>
  <c r="H148" i="6"/>
  <c r="S147" i="6"/>
  <c r="O147" i="6"/>
  <c r="J147" i="6"/>
  <c r="E147" i="6"/>
  <c r="S146" i="6"/>
  <c r="O146" i="6"/>
  <c r="J146" i="6"/>
  <c r="E146" i="6"/>
  <c r="S145" i="6"/>
  <c r="O145" i="6"/>
  <c r="J145" i="6"/>
  <c r="E145" i="6"/>
  <c r="S144" i="6"/>
  <c r="O144" i="6"/>
  <c r="J144" i="6"/>
  <c r="E144" i="6"/>
  <c r="S143" i="6"/>
  <c r="O143" i="6"/>
  <c r="J143" i="6"/>
  <c r="E143" i="6"/>
  <c r="S142" i="6"/>
  <c r="O142" i="6"/>
  <c r="J142" i="6"/>
  <c r="E142" i="6"/>
  <c r="S141" i="6"/>
  <c r="O141" i="6"/>
  <c r="J141" i="6"/>
  <c r="E141" i="6"/>
  <c r="S140" i="6"/>
  <c r="O140" i="6"/>
  <c r="J140" i="6"/>
  <c r="E140" i="6"/>
  <c r="S139" i="6"/>
  <c r="O139" i="6"/>
  <c r="J139" i="6"/>
  <c r="E139" i="6"/>
  <c r="S138" i="6"/>
  <c r="O138" i="6"/>
  <c r="J138" i="6"/>
  <c r="E138" i="6"/>
  <c r="V137" i="6"/>
  <c r="U137" i="6"/>
  <c r="T137" i="6"/>
  <c r="R137" i="6"/>
  <c r="Q137" i="6"/>
  <c r="P137" i="6"/>
  <c r="N137" i="6"/>
  <c r="M137" i="6"/>
  <c r="L137" i="6"/>
  <c r="I137" i="6"/>
  <c r="H137" i="6"/>
  <c r="U136" i="6"/>
  <c r="T136" i="6"/>
  <c r="R136" i="6"/>
  <c r="Q136" i="6"/>
  <c r="P136" i="6"/>
  <c r="N136" i="6"/>
  <c r="M136" i="6"/>
  <c r="L136" i="6"/>
  <c r="I136" i="6"/>
  <c r="H136" i="6"/>
  <c r="V135" i="6"/>
  <c r="U135" i="6"/>
  <c r="T135" i="6"/>
  <c r="R135" i="6"/>
  <c r="R133" i="6" s="1"/>
  <c r="Q135" i="6"/>
  <c r="Q133" i="6" s="1"/>
  <c r="P135" i="6"/>
  <c r="P133" i="6" s="1"/>
  <c r="N135" i="6"/>
  <c r="M135" i="6"/>
  <c r="L135" i="6"/>
  <c r="I135" i="6"/>
  <c r="H135" i="6"/>
  <c r="H11" i="6" s="1"/>
  <c r="G135" i="6"/>
  <c r="G133" i="6" s="1"/>
  <c r="S134" i="6"/>
  <c r="O134" i="6"/>
  <c r="J134" i="6"/>
  <c r="E134" i="6"/>
  <c r="V133" i="6"/>
  <c r="N133" i="6"/>
  <c r="H133" i="6"/>
  <c r="S131" i="6"/>
  <c r="O131" i="6"/>
  <c r="J131" i="6"/>
  <c r="E131" i="6"/>
  <c r="S130" i="6"/>
  <c r="O130" i="6"/>
  <c r="J130" i="6"/>
  <c r="E130" i="6"/>
  <c r="S129" i="6"/>
  <c r="O129" i="6"/>
  <c r="J129" i="6"/>
  <c r="E129" i="6"/>
  <c r="S128" i="6"/>
  <c r="O128" i="6"/>
  <c r="J128" i="6"/>
  <c r="E128" i="6"/>
  <c r="S127" i="6"/>
  <c r="O127" i="6"/>
  <c r="J127" i="6"/>
  <c r="S126" i="6"/>
  <c r="O126" i="6"/>
  <c r="J126" i="6"/>
  <c r="E126" i="6"/>
  <c r="V125" i="6"/>
  <c r="U125" i="6"/>
  <c r="T125" i="6"/>
  <c r="R125" i="6"/>
  <c r="Q125" i="6"/>
  <c r="P125" i="6"/>
  <c r="N125" i="6"/>
  <c r="M125" i="6"/>
  <c r="I125" i="6"/>
  <c r="H125" i="6"/>
  <c r="V124" i="6"/>
  <c r="U124" i="6"/>
  <c r="T124" i="6"/>
  <c r="R124" i="6"/>
  <c r="Q124" i="6"/>
  <c r="P124" i="6"/>
  <c r="N124" i="6"/>
  <c r="M124" i="6"/>
  <c r="L124" i="6"/>
  <c r="I124" i="6"/>
  <c r="H124" i="6"/>
  <c r="S123" i="6"/>
  <c r="O123" i="6"/>
  <c r="J123" i="6"/>
  <c r="E123" i="6"/>
  <c r="S122" i="6"/>
  <c r="O122" i="6"/>
  <c r="J122" i="6"/>
  <c r="E122" i="6"/>
  <c r="S121" i="6"/>
  <c r="O121" i="6"/>
  <c r="J121" i="6"/>
  <c r="E121" i="6"/>
  <c r="S120" i="6"/>
  <c r="O120" i="6"/>
  <c r="J120" i="6"/>
  <c r="E120" i="6"/>
  <c r="S119" i="6"/>
  <c r="O119" i="6"/>
  <c r="J119" i="6"/>
  <c r="E119" i="6"/>
  <c r="S118" i="6"/>
  <c r="O118" i="6"/>
  <c r="J118" i="6"/>
  <c r="E118" i="6"/>
  <c r="S117" i="6"/>
  <c r="O117" i="6"/>
  <c r="J117" i="6"/>
  <c r="E117" i="6"/>
  <c r="S116" i="6"/>
  <c r="O116" i="6"/>
  <c r="J116" i="6"/>
  <c r="E116" i="6"/>
  <c r="S115" i="6"/>
  <c r="O115" i="6"/>
  <c r="J115" i="6"/>
  <c r="E115" i="6"/>
  <c r="V114" i="6"/>
  <c r="U114" i="6"/>
  <c r="T114" i="6"/>
  <c r="R114" i="6"/>
  <c r="O114" i="6" s="1"/>
  <c r="Q114" i="6"/>
  <c r="P114" i="6"/>
  <c r="N114" i="6"/>
  <c r="M114" i="6"/>
  <c r="L114" i="6"/>
  <c r="I114" i="6"/>
  <c r="H114" i="6"/>
  <c r="V113" i="6"/>
  <c r="U113" i="6"/>
  <c r="T113" i="6"/>
  <c r="R113" i="6"/>
  <c r="Q113" i="6"/>
  <c r="P113" i="6"/>
  <c r="N113" i="6"/>
  <c r="M113" i="6"/>
  <c r="L113" i="6"/>
  <c r="I113" i="6"/>
  <c r="H113" i="6"/>
  <c r="S112" i="6"/>
  <c r="O112" i="6"/>
  <c r="J112" i="6"/>
  <c r="E112" i="6"/>
  <c r="S111" i="6"/>
  <c r="O111" i="6"/>
  <c r="J111" i="6"/>
  <c r="E111" i="6"/>
  <c r="S110" i="6"/>
  <c r="O110" i="6"/>
  <c r="J110" i="6"/>
  <c r="E110" i="6"/>
  <c r="S109" i="6"/>
  <c r="O109" i="6"/>
  <c r="J109" i="6"/>
  <c r="E109" i="6"/>
  <c r="S108" i="6"/>
  <c r="O108" i="6"/>
  <c r="J108" i="6"/>
  <c r="E108" i="6"/>
  <c r="S107" i="6"/>
  <c r="O107" i="6"/>
  <c r="J107" i="6"/>
  <c r="E107" i="6"/>
  <c r="S106" i="6"/>
  <c r="O106" i="6"/>
  <c r="J106" i="6"/>
  <c r="E106" i="6"/>
  <c r="S105" i="6"/>
  <c r="O105" i="6"/>
  <c r="J105" i="6"/>
  <c r="E105" i="6"/>
  <c r="S104" i="6"/>
  <c r="O104" i="6"/>
  <c r="J104" i="6"/>
  <c r="E104" i="6"/>
  <c r="V103" i="6"/>
  <c r="U103" i="6"/>
  <c r="T103" i="6"/>
  <c r="R103" i="6"/>
  <c r="Q103" i="6"/>
  <c r="P103" i="6"/>
  <c r="N103" i="6"/>
  <c r="M103" i="6"/>
  <c r="L103" i="6"/>
  <c r="I103" i="6"/>
  <c r="H103" i="6"/>
  <c r="U102" i="6"/>
  <c r="T102" i="6"/>
  <c r="R102" i="6"/>
  <c r="Q102" i="6"/>
  <c r="P102" i="6"/>
  <c r="N102" i="6"/>
  <c r="M102" i="6"/>
  <c r="L102" i="6"/>
  <c r="I102" i="6"/>
  <c r="H102" i="6"/>
  <c r="E102" i="6" s="1"/>
  <c r="S101" i="6"/>
  <c r="O101" i="6"/>
  <c r="J101" i="6"/>
  <c r="E101" i="6"/>
  <c r="S100" i="6"/>
  <c r="O100" i="6"/>
  <c r="J100" i="6"/>
  <c r="E100" i="6"/>
  <c r="S99" i="6"/>
  <c r="O99" i="6"/>
  <c r="J99" i="6"/>
  <c r="E99" i="6"/>
  <c r="S98" i="6"/>
  <c r="O98" i="6"/>
  <c r="J98" i="6"/>
  <c r="E98" i="6"/>
  <c r="S97" i="6"/>
  <c r="O97" i="6"/>
  <c r="J97" i="6"/>
  <c r="E97" i="6"/>
  <c r="S96" i="6"/>
  <c r="O96" i="6"/>
  <c r="J96" i="6"/>
  <c r="E96" i="6"/>
  <c r="S95" i="6"/>
  <c r="O95" i="6"/>
  <c r="J95" i="6"/>
  <c r="E95" i="6"/>
  <c r="S94" i="6"/>
  <c r="O94" i="6"/>
  <c r="J94" i="6"/>
  <c r="E94" i="6"/>
  <c r="V93" i="6"/>
  <c r="U93" i="6"/>
  <c r="T93" i="6"/>
  <c r="R93" i="6"/>
  <c r="Q93" i="6"/>
  <c r="P93" i="6"/>
  <c r="N93" i="6"/>
  <c r="M93" i="6"/>
  <c r="L93" i="6"/>
  <c r="I93" i="6"/>
  <c r="H93" i="6"/>
  <c r="V92" i="6"/>
  <c r="U92" i="6"/>
  <c r="T92" i="6"/>
  <c r="R92" i="6"/>
  <c r="Q92" i="6"/>
  <c r="P92" i="6"/>
  <c r="N92" i="6"/>
  <c r="M92" i="6"/>
  <c r="L92" i="6"/>
  <c r="I92" i="6"/>
  <c r="H92" i="6"/>
  <c r="S88" i="6"/>
  <c r="O88" i="6"/>
  <c r="J88" i="6"/>
  <c r="E88" i="6"/>
  <c r="S87" i="6"/>
  <c r="O87" i="6"/>
  <c r="J87" i="6"/>
  <c r="E87" i="6"/>
  <c r="S86" i="6"/>
  <c r="O86" i="6"/>
  <c r="J86" i="6"/>
  <c r="E86" i="6"/>
  <c r="S85" i="6"/>
  <c r="O85" i="6"/>
  <c r="J85" i="6"/>
  <c r="E85" i="6"/>
  <c r="S84" i="6"/>
  <c r="O84" i="6"/>
  <c r="J84" i="6"/>
  <c r="E84" i="6"/>
  <c r="S83" i="6"/>
  <c r="O83" i="6"/>
  <c r="J83" i="6"/>
  <c r="E83" i="6"/>
  <c r="V82" i="6"/>
  <c r="U82" i="6"/>
  <c r="T82" i="6"/>
  <c r="R82" i="6"/>
  <c r="Q82" i="6"/>
  <c r="P82" i="6"/>
  <c r="N82" i="6"/>
  <c r="M82" i="6"/>
  <c r="L82" i="6"/>
  <c r="I82" i="6"/>
  <c r="H82" i="6"/>
  <c r="S77" i="6"/>
  <c r="O77" i="6"/>
  <c r="J77" i="6"/>
  <c r="E77" i="6"/>
  <c r="S76" i="6"/>
  <c r="O76" i="6"/>
  <c r="J76" i="6"/>
  <c r="E76" i="6"/>
  <c r="S75" i="6"/>
  <c r="O75" i="6"/>
  <c r="J75" i="6"/>
  <c r="E75" i="6"/>
  <c r="S74" i="6"/>
  <c r="O74" i="6"/>
  <c r="J74" i="6"/>
  <c r="E74" i="6"/>
  <c r="S73" i="6"/>
  <c r="O73" i="6"/>
  <c r="J73" i="6"/>
  <c r="E73" i="6"/>
  <c r="S72" i="6"/>
  <c r="O72" i="6"/>
  <c r="J72" i="6"/>
  <c r="E72" i="6"/>
  <c r="S71" i="6"/>
  <c r="O71" i="6"/>
  <c r="J71" i="6"/>
  <c r="E71" i="6"/>
  <c r="S70" i="6"/>
  <c r="O70" i="6"/>
  <c r="J70" i="6"/>
  <c r="E70" i="6"/>
  <c r="S69" i="6"/>
  <c r="O69" i="6"/>
  <c r="J69" i="6"/>
  <c r="E69" i="6"/>
  <c r="V68" i="6"/>
  <c r="U68" i="6"/>
  <c r="T68" i="6"/>
  <c r="R68" i="6"/>
  <c r="Q68" i="6"/>
  <c r="P68" i="6"/>
  <c r="N68" i="6"/>
  <c r="M68" i="6"/>
  <c r="L68" i="6"/>
  <c r="I68" i="6"/>
  <c r="H68" i="6"/>
  <c r="S66" i="6"/>
  <c r="O66" i="6"/>
  <c r="J66" i="6"/>
  <c r="E66" i="6"/>
  <c r="S65" i="6"/>
  <c r="O65" i="6"/>
  <c r="J65" i="6"/>
  <c r="E65" i="6"/>
  <c r="S64" i="6"/>
  <c r="O64" i="6"/>
  <c r="J64" i="6"/>
  <c r="E64" i="6"/>
  <c r="N63" i="6"/>
  <c r="M63" i="6"/>
  <c r="L63" i="6"/>
  <c r="I63" i="6"/>
  <c r="H63" i="6"/>
  <c r="G63" i="6"/>
  <c r="S62" i="6"/>
  <c r="E59" i="6"/>
  <c r="E58" i="6"/>
  <c r="I57" i="6"/>
  <c r="H57" i="6"/>
  <c r="G57" i="6"/>
  <c r="S55" i="6"/>
  <c r="O55" i="6"/>
  <c r="J55" i="6"/>
  <c r="E55" i="6"/>
  <c r="S54" i="6"/>
  <c r="O54" i="6"/>
  <c r="J54" i="6"/>
  <c r="E54" i="6"/>
  <c r="S53" i="6"/>
  <c r="O53" i="6"/>
  <c r="J53" i="6"/>
  <c r="E53" i="6"/>
  <c r="S52" i="6"/>
  <c r="O52" i="6"/>
  <c r="J52" i="6"/>
  <c r="E52" i="6"/>
  <c r="S51" i="6"/>
  <c r="O51" i="6"/>
  <c r="J51" i="6"/>
  <c r="E51" i="6"/>
  <c r="V50" i="6"/>
  <c r="U50" i="6"/>
  <c r="T50" i="6"/>
  <c r="R50" i="6"/>
  <c r="Q50" i="6"/>
  <c r="P50" i="6"/>
  <c r="N50" i="6"/>
  <c r="M50" i="6"/>
  <c r="L50" i="6"/>
  <c r="I50" i="6"/>
  <c r="H50" i="6"/>
  <c r="E50" i="6" s="1"/>
  <c r="V49" i="6"/>
  <c r="U49" i="6"/>
  <c r="T49" i="6"/>
  <c r="R49" i="6"/>
  <c r="Q49" i="6"/>
  <c r="P49" i="6"/>
  <c r="N49" i="6"/>
  <c r="M49" i="6"/>
  <c r="L49" i="6"/>
  <c r="I49" i="6"/>
  <c r="H49" i="6"/>
  <c r="V41" i="6"/>
  <c r="U41" i="6"/>
  <c r="T41" i="6"/>
  <c r="R41" i="6"/>
  <c r="Q41" i="6"/>
  <c r="P41" i="6"/>
  <c r="N41" i="6"/>
  <c r="M41" i="6"/>
  <c r="L41" i="6"/>
  <c r="I41" i="6"/>
  <c r="H41" i="6"/>
  <c r="G41" i="6"/>
  <c r="V40" i="6"/>
  <c r="U40" i="6"/>
  <c r="T40" i="6"/>
  <c r="R40" i="6"/>
  <c r="Q40" i="6"/>
  <c r="P40" i="6"/>
  <c r="N40" i="6"/>
  <c r="M40" i="6"/>
  <c r="L40" i="6"/>
  <c r="I40" i="6"/>
  <c r="H40" i="6"/>
  <c r="G40" i="6"/>
  <c r="V31" i="6"/>
  <c r="U31" i="6"/>
  <c r="T31" i="6"/>
  <c r="R31" i="6"/>
  <c r="Q31" i="6"/>
  <c r="P31" i="6"/>
  <c r="N31" i="6"/>
  <c r="M31" i="6"/>
  <c r="L31" i="6"/>
  <c r="I31" i="6"/>
  <c r="H31" i="6"/>
  <c r="U30" i="6"/>
  <c r="T30" i="6"/>
  <c r="R30" i="6"/>
  <c r="Q30" i="6"/>
  <c r="P30" i="6"/>
  <c r="N30" i="6"/>
  <c r="M30" i="6"/>
  <c r="L30" i="6"/>
  <c r="I30" i="6"/>
  <c r="H30" i="6"/>
  <c r="V21" i="6"/>
  <c r="U21" i="6"/>
  <c r="T21" i="6"/>
  <c r="R21" i="6"/>
  <c r="Q21" i="6"/>
  <c r="P21" i="6"/>
  <c r="N21" i="6"/>
  <c r="M21" i="6"/>
  <c r="L21" i="6"/>
  <c r="I21" i="6"/>
  <c r="H21" i="6"/>
  <c r="U20" i="6"/>
  <c r="T20" i="6"/>
  <c r="R20" i="6"/>
  <c r="Q20" i="6"/>
  <c r="P20" i="6"/>
  <c r="N20" i="6"/>
  <c r="M20" i="6"/>
  <c r="L20" i="6"/>
  <c r="I20" i="6"/>
  <c r="H20" i="6"/>
  <c r="V17" i="6"/>
  <c r="U17" i="6"/>
  <c r="R19" i="6"/>
  <c r="R17" i="6" s="1"/>
  <c r="Q19" i="6"/>
  <c r="P19" i="6"/>
  <c r="N19" i="6"/>
  <c r="N17" i="6" s="1"/>
  <c r="M19" i="6"/>
  <c r="M17" i="6" s="1"/>
  <c r="L19" i="6"/>
  <c r="I19" i="6"/>
  <c r="H19" i="6"/>
  <c r="H17" i="6"/>
  <c r="Q17" i="6"/>
  <c r="I17" i="6"/>
  <c r="V13" i="6"/>
  <c r="U13" i="6"/>
  <c r="T13" i="6"/>
  <c r="R13" i="6"/>
  <c r="Q13" i="6"/>
  <c r="P13" i="6"/>
  <c r="N13" i="6"/>
  <c r="M13" i="6"/>
  <c r="L13" i="6"/>
  <c r="I13" i="6"/>
  <c r="H13" i="6"/>
  <c r="N11" i="6"/>
  <c r="R10" i="6"/>
  <c r="Q10" i="6"/>
  <c r="P10" i="6"/>
  <c r="N10" i="6"/>
  <c r="M10" i="6"/>
  <c r="L10" i="6"/>
  <c r="I10" i="6"/>
  <c r="H10" i="6"/>
  <c r="G10" i="6"/>
  <c r="E148" i="6"/>
  <c r="O103" i="6"/>
  <c r="E62" i="6"/>
  <c r="L125" i="6"/>
  <c r="J158" i="6"/>
  <c r="J173" i="6"/>
  <c r="E163" i="6"/>
  <c r="E172" i="6"/>
  <c r="E196" i="6"/>
  <c r="J217" i="6"/>
  <c r="J125" i="6" l="1"/>
  <c r="J49" i="6"/>
  <c r="J103" i="6"/>
  <c r="O148" i="6"/>
  <c r="E158" i="6"/>
  <c r="O158" i="6"/>
  <c r="J181" i="6"/>
  <c r="O181" i="6"/>
  <c r="E197" i="6"/>
  <c r="J203" i="6"/>
  <c r="O210" i="6"/>
  <c r="J216" i="6"/>
  <c r="J68" i="6"/>
  <c r="J223" i="6"/>
  <c r="E82" i="6"/>
  <c r="O93" i="6"/>
  <c r="M11" i="6"/>
  <c r="J202" i="6"/>
  <c r="I11" i="6"/>
  <c r="J172" i="6"/>
  <c r="J197" i="6"/>
  <c r="E232" i="6"/>
  <c r="O232" i="6"/>
  <c r="R16" i="6"/>
  <c r="J114" i="6"/>
  <c r="J135" i="6"/>
  <c r="J163" i="6"/>
  <c r="O163" i="6"/>
  <c r="O196" i="6"/>
  <c r="J211" i="6"/>
  <c r="E81" i="6"/>
  <c r="G11" i="6"/>
  <c r="S68" i="6"/>
  <c r="S93" i="6"/>
  <c r="S113" i="6"/>
  <c r="E127" i="6"/>
  <c r="P11" i="6"/>
  <c r="E63" i="6"/>
  <c r="O82" i="6"/>
  <c r="S163" i="6"/>
  <c r="S203" i="6"/>
  <c r="E210" i="6"/>
  <c r="S210" i="6"/>
  <c r="O216" i="6"/>
  <c r="O217" i="6"/>
  <c r="R11" i="6"/>
  <c r="J93" i="6"/>
  <c r="O173" i="6"/>
  <c r="O197" i="6"/>
  <c r="O203" i="6"/>
  <c r="O223" i="6"/>
  <c r="M16" i="6"/>
  <c r="E173" i="6"/>
  <c r="E181" i="6"/>
  <c r="E203" i="6"/>
  <c r="O135" i="6"/>
  <c r="P17" i="6"/>
  <c r="O17" i="6" s="1"/>
  <c r="E125" i="6"/>
  <c r="S148" i="6"/>
  <c r="S57" i="6"/>
  <c r="S50" i="6"/>
  <c r="S216" i="6"/>
  <c r="S13" i="6"/>
  <c r="S31" i="6"/>
  <c r="S41" i="6"/>
  <c r="S82" i="6"/>
  <c r="E93" i="6"/>
  <c r="S125" i="6"/>
  <c r="I133" i="6"/>
  <c r="I9" i="6" s="1"/>
  <c r="R132" i="6"/>
  <c r="S157" i="6"/>
  <c r="O172" i="6"/>
  <c r="S181" i="6"/>
  <c r="S196" i="6"/>
  <c r="S197" i="6"/>
  <c r="J231" i="6"/>
  <c r="O231" i="6"/>
  <c r="J81" i="6"/>
  <c r="U11" i="6"/>
  <c r="T19" i="6"/>
  <c r="T11" i="6" s="1"/>
  <c r="E19" i="6"/>
  <c r="U16" i="6"/>
  <c r="J19" i="6"/>
  <c r="S21" i="6"/>
  <c r="S40" i="6"/>
  <c r="G17" i="6"/>
  <c r="G9" i="6" s="1"/>
  <c r="J102" i="6"/>
  <c r="J63" i="6"/>
  <c r="E49" i="6"/>
  <c r="O113" i="6"/>
  <c r="O68" i="6"/>
  <c r="E135" i="6"/>
  <c r="Q11" i="6"/>
  <c r="J13" i="6"/>
  <c r="O13" i="6"/>
  <c r="V16" i="6"/>
  <c r="Q9" i="6"/>
  <c r="O19" i="6"/>
  <c r="E20" i="6"/>
  <c r="O21" i="6"/>
  <c r="O31" i="6"/>
  <c r="O40" i="6"/>
  <c r="O41" i="6"/>
  <c r="O50" i="6"/>
  <c r="S103" i="6"/>
  <c r="E113" i="6"/>
  <c r="S114" i="6"/>
  <c r="E124" i="6"/>
  <c r="M133" i="6"/>
  <c r="M9" i="6" s="1"/>
  <c r="U133" i="6"/>
  <c r="U9" i="6" s="1"/>
  <c r="O157" i="6"/>
  <c r="S158" i="6"/>
  <c r="J210" i="6"/>
  <c r="E217" i="6"/>
  <c r="E13" i="6"/>
  <c r="O92" i="6"/>
  <c r="J56" i="6"/>
  <c r="J57" i="6"/>
  <c r="O56" i="6"/>
  <c r="O57" i="6"/>
  <c r="S56" i="6"/>
  <c r="O67" i="6"/>
  <c r="J21" i="6"/>
  <c r="J31" i="6"/>
  <c r="J40" i="6"/>
  <c r="J41" i="6"/>
  <c r="J113" i="6"/>
  <c r="J82" i="6"/>
  <c r="E57" i="6"/>
  <c r="O125" i="6"/>
  <c r="J50" i="6"/>
  <c r="S135" i="6"/>
  <c r="H132" i="6"/>
  <c r="Q16" i="6"/>
  <c r="N9" i="6"/>
  <c r="N16" i="6"/>
  <c r="H9" i="6"/>
  <c r="L17" i="6"/>
  <c r="R9" i="6"/>
  <c r="V9" i="6"/>
  <c r="H16" i="6"/>
  <c r="E21" i="6"/>
  <c r="E31" i="6"/>
  <c r="E40" i="6"/>
  <c r="E41" i="6"/>
  <c r="I16" i="6"/>
  <c r="E68" i="6"/>
  <c r="E103" i="6"/>
  <c r="E114" i="6"/>
  <c r="O124" i="6"/>
  <c r="E137" i="6"/>
  <c r="J137" i="6"/>
  <c r="O137" i="6"/>
  <c r="S137" i="6"/>
  <c r="E149" i="6"/>
  <c r="J149" i="6"/>
  <c r="O149" i="6"/>
  <c r="S149" i="6"/>
  <c r="E157" i="6"/>
  <c r="J157" i="6"/>
  <c r="S172" i="6"/>
  <c r="S173" i="6"/>
  <c r="E211" i="6"/>
  <c r="E216" i="6"/>
  <c r="S217" i="6"/>
  <c r="J232" i="6"/>
  <c r="V11" i="6"/>
  <c r="M132" i="6"/>
  <c r="I132" i="6"/>
  <c r="Q132" i="6"/>
  <c r="U132" i="6"/>
  <c r="V132" i="6"/>
  <c r="N132" i="6"/>
  <c r="E10" i="6"/>
  <c r="J10" i="6"/>
  <c r="O10" i="6"/>
  <c r="S10" i="6"/>
  <c r="E222" i="6"/>
  <c r="O222" i="6"/>
  <c r="S222" i="6"/>
  <c r="J222" i="6"/>
  <c r="T133" i="6"/>
  <c r="S211" i="6"/>
  <c r="P9" i="6"/>
  <c r="O133" i="6"/>
  <c r="L133" i="6"/>
  <c r="L11" i="6"/>
  <c r="S202" i="6"/>
  <c r="O202" i="6"/>
  <c r="E202" i="6"/>
  <c r="J196" i="6"/>
  <c r="O180" i="6"/>
  <c r="S180" i="6"/>
  <c r="J180" i="6"/>
  <c r="E180" i="6"/>
  <c r="S162" i="6"/>
  <c r="J162" i="6"/>
  <c r="E162" i="6"/>
  <c r="G132" i="6"/>
  <c r="J148" i="6"/>
  <c r="T132" i="6"/>
  <c r="S136" i="6"/>
  <c r="L132" i="6"/>
  <c r="J136" i="6"/>
  <c r="E136" i="6"/>
  <c r="P132" i="6"/>
  <c r="O136" i="6"/>
  <c r="S124" i="6"/>
  <c r="J124" i="6"/>
  <c r="S102" i="6"/>
  <c r="O102" i="6"/>
  <c r="J92" i="6"/>
  <c r="E92" i="6"/>
  <c r="S92" i="6"/>
  <c r="S81" i="6"/>
  <c r="O81" i="6"/>
  <c r="E67" i="6"/>
  <c r="J67" i="6"/>
  <c r="G16" i="6"/>
  <c r="S67" i="6"/>
  <c r="O49" i="6"/>
  <c r="S49" i="6"/>
  <c r="T16" i="6"/>
  <c r="S30" i="6"/>
  <c r="O30" i="6"/>
  <c r="L16" i="6"/>
  <c r="J30" i="6"/>
  <c r="E30" i="6"/>
  <c r="S20" i="6"/>
  <c r="O20" i="6"/>
  <c r="P16" i="6"/>
  <c r="J20" i="6"/>
  <c r="E11" i="6" l="1"/>
  <c r="V8" i="6"/>
  <c r="V236" i="6"/>
  <c r="U8" i="6"/>
  <c r="R8" i="6"/>
  <c r="H8" i="6"/>
  <c r="M8" i="6"/>
  <c r="S11" i="6"/>
  <c r="Q8" i="6"/>
  <c r="O11" i="6"/>
  <c r="E9" i="6"/>
  <c r="E133" i="6"/>
  <c r="S19" i="6"/>
  <c r="T17" i="6"/>
  <c r="S17" i="6" s="1"/>
  <c r="J17" i="6"/>
  <c r="E17" i="6"/>
  <c r="I8" i="6"/>
  <c r="N8" i="6"/>
  <c r="E132" i="6"/>
  <c r="S133" i="6"/>
  <c r="O9" i="6"/>
  <c r="J11" i="6"/>
  <c r="J133" i="6"/>
  <c r="L9" i="6"/>
  <c r="S132" i="6"/>
  <c r="J132" i="6"/>
  <c r="O132" i="6"/>
  <c r="G8" i="6"/>
  <c r="E16" i="6"/>
  <c r="S16" i="6"/>
  <c r="T8" i="6"/>
  <c r="J16" i="6"/>
  <c r="L8" i="6"/>
  <c r="O16" i="6"/>
  <c r="P8" i="6"/>
  <c r="V237" i="6" l="1"/>
  <c r="T9" i="6"/>
  <c r="S9" i="6" s="1"/>
  <c r="J9" i="6"/>
  <c r="E8" i="6"/>
  <c r="S8" i="6"/>
  <c r="J8" i="6"/>
  <c r="O8" i="6"/>
</calcChain>
</file>

<file path=xl/comments1.xml><?xml version="1.0" encoding="utf-8"?>
<comments xmlns="http://schemas.openxmlformats.org/spreadsheetml/2006/main">
  <authors>
    <author>Maia Gotiashvili</author>
  </authors>
  <commentList>
    <comment ref="S6" authorId="0" shapeId="0">
      <text>
        <r>
          <rPr>
            <b/>
            <sz val="9"/>
            <color indexed="81"/>
            <rFont val="Tahoma"/>
            <family val="2"/>
            <charset val="204"/>
          </rPr>
          <t>Maia Gotiashvili:</t>
        </r>
        <r>
          <rPr>
            <sz val="9"/>
            <color indexed="81"/>
            <rFont val="Tahoma"/>
            <family val="2"/>
            <charset val="204"/>
          </rPr>
          <t xml:space="preserve">
შესავსები</t>
        </r>
      </text>
    </comment>
  </commentList>
</comments>
</file>

<file path=xl/sharedStrings.xml><?xml version="1.0" encoding="utf-8"?>
<sst xmlns="http://schemas.openxmlformats.org/spreadsheetml/2006/main" count="398" uniqueCount="314">
  <si>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</si>
  <si>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</si>
  <si>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</si>
  <si>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სულ</t>
  </si>
  <si>
    <t>მ.შ. სახელმწიფო ბიუჯეტი</t>
  </si>
  <si>
    <t>მ.შ. დონორები</t>
  </si>
  <si>
    <t>მ.შ. კანონმდებლობით ნებადართული სხვა შემოსავლები</t>
  </si>
  <si>
    <t>სასწრაფო გადაუდებელი დახმარება და სამედიცინო ტრანსპორტირება</t>
  </si>
  <si>
    <t>საზოგადოებრივი ჯანმრთელობის დაცვა</t>
  </si>
  <si>
    <t>35 03</t>
  </si>
  <si>
    <t>მოსახლეობის ჯანმრთელობის დაცვა</t>
  </si>
  <si>
    <t>35 03 01</t>
  </si>
  <si>
    <t>მოსახლეობის საყოველთაო ჯანმრთელობის დაცვა</t>
  </si>
  <si>
    <t>35 03 02</t>
  </si>
  <si>
    <t>35 03 02 01</t>
  </si>
  <si>
    <t>დაავადებათა ადრეული გამოვლენა და სკრინინგი</t>
  </si>
  <si>
    <t xml:space="preserve">იმუნიზაცია </t>
  </si>
  <si>
    <t>35 03 02 02</t>
  </si>
  <si>
    <t>ეპიდზედამხედველობა</t>
  </si>
  <si>
    <t>35 03 02 03</t>
  </si>
  <si>
    <t>უსაფრთხო სისხლი</t>
  </si>
  <si>
    <t>35 03 02 04</t>
  </si>
  <si>
    <t>35 03 02 05</t>
  </si>
  <si>
    <t>35 03 02 06</t>
  </si>
  <si>
    <t>ინფექციური დაავადებების მართვა</t>
  </si>
  <si>
    <t>35 03 02 07</t>
  </si>
  <si>
    <t>ტუბერკულოზის მართვა</t>
  </si>
  <si>
    <t>აივ ინფექცია/შიდსის მართვა</t>
  </si>
  <si>
    <t>35 03 02 08</t>
  </si>
  <si>
    <t>დედათა და ბავშვთა ჯანმრთელობა</t>
  </si>
  <si>
    <t>35 03 02 09</t>
  </si>
  <si>
    <t>35 03 02 10</t>
  </si>
  <si>
    <t>ნარკომანიით დაავადებულ პაციენტთა მკურნალობა</t>
  </si>
  <si>
    <t>ჯანმრთელობის ხელშეწყობა</t>
  </si>
  <si>
    <t>35 03 02 11</t>
  </si>
  <si>
    <t>35 03 02 12</t>
  </si>
  <si>
    <t>C ჰეპატიტის მართვა</t>
  </si>
  <si>
    <t>35 03 03</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</si>
  <si>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</si>
  <si>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</si>
  <si>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35 03 03 01</t>
  </si>
  <si>
    <t>35 03 03 02</t>
  </si>
  <si>
    <t>დიაბეტის მართვა</t>
  </si>
  <si>
    <t>35 03 03 03</t>
  </si>
  <si>
    <t>ბავშვთა ონკოჰემატოლოგიური მომსახურება</t>
  </si>
  <si>
    <t>დიალიზი და თირკმლის ტრანსპლანტაცია</t>
  </si>
  <si>
    <t>35 03 03 04</t>
  </si>
  <si>
    <t>35 03 03 05</t>
  </si>
  <si>
    <t>ინკურაბელურ პაციენტთა პალიატიური მზრუნველობა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</si>
  <si>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</si>
  <si>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</si>
  <si>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35 03 03 07</t>
  </si>
  <si>
    <t>სოფლის ექიმი</t>
  </si>
  <si>
    <t>35 03 03 08</t>
  </si>
  <si>
    <t>რეფერალური მომსახურება</t>
  </si>
  <si>
    <t>35 03 03 09</t>
  </si>
  <si>
    <t>სამხედრო ძალებში გასაწვევ მოქალაქეთა სამედიცინო შემოწმება</t>
  </si>
  <si>
    <t>35 03 03 10</t>
  </si>
  <si>
    <t>35 03 04</t>
  </si>
  <si>
    <t>დიპლომისშემდგომი სამედიცინო განათლების პროგრამა</t>
  </si>
  <si>
    <t>სულ მომუშავეთა რიცხოვნობა</t>
  </si>
  <si>
    <t>მ.შ. შტატით გათვალისწინებული</t>
  </si>
  <si>
    <t>მ.შ. შტატგარეშე მომუშავე</t>
  </si>
  <si>
    <t>2021 წელი</t>
  </si>
  <si>
    <t>შტატგარეშე მომუშავეთა რიცხოვნობა</t>
  </si>
  <si>
    <t>3.2.1.1</t>
  </si>
  <si>
    <t>კიბოს სკრინინგის კომპონენტი</t>
  </si>
  <si>
    <t>3.2.1.2</t>
  </si>
  <si>
    <t>3.2.1.3</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</si>
  <si>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</si>
  <si>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3.2.1.4</t>
  </si>
  <si>
    <t>ეპილეფსიის დიაგნოსტიკა და ზედამხედველობა</t>
  </si>
  <si>
    <t>3.2.15</t>
  </si>
  <si>
    <t>დღენაკლულთა რეტინოპათიის სკრინინგის პილოტი</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</si>
  <si>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</si>
  <si>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</si>
  <si>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</si>
  <si>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</si>
  <si>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</si>
  <si>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</si>
  <si>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</si>
  <si>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აცრა-ვიზიტისა და ექიმის კონსულტაციის მომსახურება</t>
  </si>
  <si>
    <t>3.2.2.5</t>
  </si>
  <si>
    <t>გრიპის საწინააღმდეგო ვაქცინის შესყიდვა</t>
  </si>
  <si>
    <t>3.2.3.1</t>
  </si>
  <si>
    <t>3.2.3.2</t>
  </si>
  <si>
    <t>3.2.3.3</t>
  </si>
  <si>
    <t>ნოზოკომიური ინფექციების ეპიდზედამხედველობა</t>
  </si>
  <si>
    <t>3.2.3.4</t>
  </si>
  <si>
    <t>ვირუსული დიარეების კვლევა</t>
  </si>
  <si>
    <t>3.2.3.5</t>
  </si>
  <si>
    <t>3.2.4.1</t>
  </si>
  <si>
    <t>3.2.4.2</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</si>
  <si>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</si>
  <si>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3.2.4.3</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</si>
  <si>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</si>
  <si>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3.2.6.1</t>
  </si>
  <si>
    <t>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t>
  </si>
  <si>
    <t>3.2.7.1</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</si>
  <si>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</si>
  <si>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3.2.7.2</t>
  </si>
  <si>
    <t>ლაბორატორიული კონტროლი და ნახველის ლოჯისტიკა</t>
  </si>
  <si>
    <t>3.2.7.3</t>
  </si>
  <si>
    <t>სტაციონარული მომსახურება</t>
  </si>
  <si>
    <t>3.2.7.4</t>
  </si>
  <si>
    <t>3.2.7.5</t>
  </si>
  <si>
    <t>ტუბერკულოზის პროგრამის რეგიონალური მართვა და მონიტორინგი</t>
  </si>
  <si>
    <t>3.2.7.6</t>
  </si>
  <si>
    <t>3.2.8.1</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</si>
  <si>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</si>
  <si>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</si>
  <si>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</si>
  <si>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</si>
  <si>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</si>
  <si>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3.2.9.1</t>
  </si>
  <si>
    <t>3.2.9.2</t>
  </si>
  <si>
    <t>3.2.9.3</t>
  </si>
  <si>
    <t>გენეტიკური პათოლოგიების ადრეული გამოვლენა</t>
  </si>
  <si>
    <t>3.2.9.4</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</si>
  <si>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</si>
  <si>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3.2.9.5</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</si>
  <si>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</si>
  <si>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3.2.9.6</t>
  </si>
  <si>
    <t>ახალშობილთა სმენის სკრინინგული გამოკვლევა</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</si>
  <si>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</si>
  <si>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</si>
  <si>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</si>
  <si>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</si>
  <si>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</si>
  <si>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</si>
  <si>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</si>
  <si>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</si>
  <si>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</si>
  <si>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</si>
  <si>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</si>
  <si>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3.2.11.1</t>
  </si>
  <si>
    <t>თამბაქოს მოხმარების კონტროლის გაძლიერება</t>
  </si>
  <si>
    <t>3.2.11.2</t>
  </si>
  <si>
    <t>3.2.11.3</t>
  </si>
  <si>
    <t>ფიზიკური აქტივობის ხელშეწყობა</t>
  </si>
  <si>
    <t>3.2.11.4</t>
  </si>
  <si>
    <t>C ჰეპატიტის პრევენცია და მოსახლეობის განათლების ხელშეწყობა</t>
  </si>
  <si>
    <t>3.2.11.5</t>
  </si>
  <si>
    <t>ჯანმრთელობის ხელშეწყობის პოპულარიზაცია და გაძლიერება</t>
  </si>
  <si>
    <t>3.2.11.6</t>
  </si>
  <si>
    <t>ფსიქიკური ჯანმრთელობის ხელშეწყობა და ნივთიერებადამოკიდებულების პრევენცია</t>
  </si>
  <si>
    <t>3.2.12.1</t>
  </si>
  <si>
    <t xml:space="preserve">C ჰეპატიტით დაავადებულ პირთა დიაგნოსტიკა </t>
  </si>
  <si>
    <t>3.2.12.2</t>
  </si>
  <si>
    <t xml:space="preserve">C ჰეპატიტით დაავადებულ პირთა C ჰეპატიტის სამკურნალო ფარმაცევტული პროდუქტით უზრუნველყოფა </t>
  </si>
  <si>
    <t>3.2.12.3</t>
  </si>
  <si>
    <t>მედიკამენტების ლოჯისტიკა</t>
  </si>
  <si>
    <t>3.3.1.1</t>
  </si>
  <si>
    <t>3.3.1.2</t>
  </si>
  <si>
    <t>ფსიქოსოციალური რეაბილიტაცია</t>
  </si>
  <si>
    <t>3.3.1.3</t>
  </si>
  <si>
    <t>ბავშვთა ფსიქიკური ჯანმრთელობა</t>
  </si>
  <si>
    <t>3.3.1.4</t>
  </si>
  <si>
    <t>3.3.1.5</t>
  </si>
  <si>
    <t>თემზე დაფუძნებული მობილური გუნდის მომსახურება</t>
  </si>
  <si>
    <t>3.3.1.6</t>
  </si>
  <si>
    <t>3.3.1.7</t>
  </si>
  <si>
    <t>3.3.2.1</t>
  </si>
  <si>
    <t>შაქრიანი დიაბეტით დაავადებულ ბავშვთა მომსახურება</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</si>
  <si>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</si>
  <si>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</si>
  <si>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</si>
  <si>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</si>
  <si>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</si>
  <si>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</si>
  <si>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</si>
  <si>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</si>
  <si>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</si>
  <si>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</si>
  <si>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</si>
  <si>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</si>
  <si>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</si>
  <si>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</si>
  <si>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</si>
  <si>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</si>
  <si>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</si>
  <si>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</si>
  <si>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</si>
  <si>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</si>
  <si>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</si>
  <si>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სამკურნალო საშუალებათა ტრანსპორტირება, შენახვა და გაცემა</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</si>
  <si>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</si>
  <si>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</si>
  <si>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</si>
  <si>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</si>
  <si>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</si>
  <si>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</si>
  <si>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</si>
  <si>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3.3.6.1</t>
  </si>
  <si>
    <t>იშვიათი დაავადებების მქონე  18 წლამდე ასაკის ბავშვთა ამბულატორიული მომსახურება</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</si>
  <si>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</si>
  <si>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</si>
  <si>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</si>
  <si>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</si>
  <si>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</si>
  <si>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ჰემოფილიით დაავადებულ ბავშვთა და მოზრდილთა მედიკამენტებით უზრუნველყოფა</t>
  </si>
  <si>
    <t>3.3.6.5</t>
  </si>
  <si>
    <t>ფენილკეტონურიით დაავადებულთა სამკურნალო საკვები დანამატით უზრუნველყოფა</t>
  </si>
  <si>
    <t>3.3.6.6</t>
  </si>
  <si>
    <t>მუკოვისციდოზით დაავადებულთა სპეციფიკური მედიკამენტებით უზრუნველყოფა</t>
  </si>
  <si>
    <t>3.3.6.7</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</si>
  <si>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</si>
  <si>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3.3.6.8</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</si>
  <si>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</si>
  <si>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3.3.6.9</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</si>
  <si>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</si>
  <si>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3.3.6.10</t>
  </si>
  <si>
    <t>დიდი თალასემიით დაავადებულთათვის რკინის შემბოჭავი პრეპარატებით უზრუნველყოფა</t>
  </si>
  <si>
    <t>3.3.6.11</t>
  </si>
  <si>
    <t>სპეციალური სამკურნალო საშუალებათა ტრანსპორტირების, შენახვისა და გაცემის ხარჯები</t>
  </si>
  <si>
    <t>3.3.7.1</t>
  </si>
  <si>
    <t>სასწრაფო სამედიცინო დახმარება (მ.შ. ოკუპირებულ ტერიტორიაზე მოქმედი სასწრაფო სამედიცინო დახმარება)</t>
  </si>
  <si>
    <t>3.3.7.2</t>
  </si>
  <si>
    <t>3.3.8.1</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</si>
  <si>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</si>
  <si>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3.3.8.2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</si>
  <si>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</si>
  <si>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3.3.8.3</t>
  </si>
  <si>
    <t>შიდა ქართლის სოფლების ამბულატორიული ქსელის ხელშეწყობა და განვითარება</t>
  </si>
  <si>
    <t>3.3.8.4</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</si>
  <si>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</si>
  <si>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</si>
  <si>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</si>
  <si>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</si>
  <si>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</si>
  <si>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3.3.10.1</t>
  </si>
  <si>
    <t>სამხედრო ძალებში გასაწვევ მოქალაქეთა ამბულატორიული შემოწმების კომპონენტი</t>
  </si>
  <si>
    <t>3.3.10.2</t>
  </si>
  <si>
    <t>სამხედრო ძალებში გასაწვევ მოქალაქეთა დამატებითი გამოკვლევის კომპონენტი</t>
  </si>
  <si>
    <t>3.4.1</t>
  </si>
  <si>
    <t>საშვილოსნოს ყელის ორგანიზებული სკრინინგი</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</si>
  <si>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</si>
  <si>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</si>
  <si>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3.2.11.7</t>
  </si>
  <si>
    <t xml:space="preserve">სკრინინგული კომპონენტი </t>
  </si>
  <si>
    <t>3.2.12.4</t>
  </si>
  <si>
    <t>35 03 03 11</t>
  </si>
  <si>
    <t>შტატით გათვალისწინებული</t>
  </si>
  <si>
    <t>საინფორმაციო რეგისტრების და ელექტრონული მოდულების განვითარება</t>
  </si>
  <si>
    <t>3.2.16</t>
  </si>
  <si>
    <t>,,ცივი ჯაჭვის“ მოწყობილობების/ინვენტარის შესყიდვა და მონტაჟი</t>
  </si>
  <si>
    <t>3.2..2.6</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</si>
  <si>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</si>
  <si>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</si>
  <si>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</si>
  <si>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დონორული სისხლის კვლევა В და С ჰეპატიტზე, აივ-ინფექციასა/ შიდსა და სიფილისზე</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</si>
  <si>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</si>
  <si>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აივ-ინფექცია/შიდსზე ნებაყოფლობითი კონსულტირება და ტესტირება, მათ შორის: (აივ-ინფექცია/შიდსზე, B და C ჰეპატიტზე სკრინინგული კვლევისათვის და არვ მკურნალობის მონიტორინგისათვის საჭირო ტესტ-სისტემების და სახარჯი მასალების შესყიდვა)</t>
  </si>
  <si>
    <t>ანტენატალური მეთვალყურეობა, მათ შორის: (სამედიცინო მომსახურება სიფილისზე ეჭვის შემთხვევაში)</t>
  </si>
  <si>
    <t>მედიკამენტებითა და საკვები დანამატით უზრუნველყოფა, მათ შორის: (ფოლიუმის მჟავისა და რკინის პრეპარატების შესყიდვა,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მიკროელემენტების შემცველი საკვები დანამატის შესყიდვა)</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</si>
  <si>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</si>
  <si>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3.2.10.7</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</si>
  <si>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</si>
  <si>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სათემო ამბულატორიული მომსახურება</t>
  </si>
  <si>
    <t>ფსიქიატრიული კრიზისული ინტერვენციის სამსახური მოზრდილთათვის</t>
  </si>
  <si>
    <t>ფსიქიკური აშლილობის მქონე მოზრდილთა ფსიქიატრიული სტაციონარული მომსახურება</t>
  </si>
  <si>
    <t>3.3.1.8</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</si>
  <si>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</si>
  <si>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</si>
  <si>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სასწრაფო სამედიცინო გადაუდებელი დახმარება და სამედიცინო ტრანსპორტირება, მათ შორის:(ქალაქ ბათუმის/ხელვაჩაურის მუნიციპალიტეტების ტერიტორიაზე სასწრაფო სამედიცინო გადაუდებელი დახმარება)</t>
  </si>
  <si>
    <t>3.3.11.1</t>
  </si>
  <si>
    <t>3.3.11.2</t>
  </si>
  <si>
    <t>3.3.11.3</t>
  </si>
  <si>
    <t>3.3.11.4</t>
  </si>
  <si>
    <t>გულ-სისხლძარღვთა ქრონიკული დაავადებების სამკურნალო ფარმაცევტული პროდუქტის შესყიდვა</t>
  </si>
  <si>
    <t>ფილტვის ქრონიკულ დაავადებათა სამკურნალო ფარმაცევტული პროდუქტის შესყიდვა</t>
  </si>
  <si>
    <t>3.3.11.5</t>
  </si>
  <si>
    <t>დიაბეტის (ტიპი 2) სამკურნალო ფარმაცევტული პროდუქტის შესყიდვა</t>
  </si>
  <si>
    <t>ფარისებრი ჯირკვლის დაავადებათა სამკურნალო ფარმაცევტული პროდუქტის შესყიდვა</t>
  </si>
  <si>
    <t>ლოჯისტიკის კომპონენტი</t>
  </si>
  <si>
    <t>ქრონიკული დაავადებების სამკურნალო მედიკამენტებით უზრუნველყოფა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</si>
  <si>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</si>
  <si>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3.2.7.7</t>
  </si>
  <si>
    <t>დაფინანსება</t>
  </si>
  <si>
    <t>3.2.5.1</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</si>
  <si>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</si>
  <si>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3.2.5.2</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</si>
  <si>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</si>
  <si>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3.2.7.8</t>
  </si>
  <si>
    <t>3.2.7.9</t>
  </si>
  <si>
    <t>ტუბერკულოზის სამკურნალო პირველი და მეორე რიგის ( 2019-75%, 2020-100%) მედიკამენტების შესყიდვა</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</si>
  <si>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</si>
  <si>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Xpert MTB/RIF ლაბორატორიული კვლევები - Fast სტრატეგია</t>
  </si>
  <si>
    <t>ქვეყანაში GeneXpert სისტემის ზედამხედველობა ცენტრალურ დონეზე, GeneXpert ტესტ სისტემის კარტრიჯების შეძენა</t>
  </si>
  <si>
    <t>3.2.8.5</t>
  </si>
  <si>
    <t>3.2.8.6</t>
  </si>
  <si>
    <t>3.2.8.7</t>
  </si>
  <si>
    <t>აივ-ინფექცია/შიდსის სამკურნალო პირველი რიგის (სრულად) და მეორე რიგის (2019-75%, 2020-100%) მედიკამენტების შესყიდვა</t>
  </si>
  <si>
    <t>არვ მკურნალობის მონიტორინგის ტესტ-სისტემები  (2019 -100%) შესყიდვა</t>
  </si>
  <si>
    <t>სწრაფი-მარტივი ტესტ-სისტემების შესყიდვა (აივ, ჰეპატიტი  B და  C, სიფილისი) ლარში</t>
  </si>
  <si>
    <t>სხვა ღონისძიებები, დაფინანსებული გლობალური ფონდის პრგროამის ფარგლებში (მომსახურბები, როგორც პრევენციული, ისე სამკურნალო პროგრამის ფარგლებში) ლარში</t>
  </si>
  <si>
    <t xml:space="preserve">იდიოპათური პულმონური ფიბროზით დაავადებულთა მედიკამენტით (პირფენიდონი) უზრუნველყოფა </t>
  </si>
  <si>
    <t>3.3.6.12</t>
  </si>
  <si>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</si>
  <si>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 xml:space="preserve">2019 წლის პროექტი (ჭერის ფარგლებში) </t>
  </si>
  <si>
    <t xml:space="preserve">2019 წლის პროექტი (ჭერს ზევით) </t>
  </si>
  <si>
    <t>გაგზავნილი ფინანსთაში</t>
  </si>
  <si>
    <t>ფინანსთას განსაზღვრული ჭერით</t>
  </si>
  <si>
    <t>2018 წლის დამტკიცებული ბიუჯეტი</t>
  </si>
  <si>
    <t>გლობალური ფონდის პროგრამების ფარგლებში სახელმწიფოს მიერ აღებული ვალდებულებების შესასრულებად, 2019 წელს აივ-ინფექცია/შიდსის სახელმწიფო პროგრამის ფარგლებში გათვალისწინებულია  1 რიგის მედიკამენტების 100%-ის და მეორე რიგის მედიკამენტების 75%-ის შესყიდვა, ასევე, არვ მკურნალობის მონიტორინგის ტესტ-სისტემების შესყიდვა 100%, ასევე, პროგრამას ემატება პრევენციული ღონისძიებების prep და pep (ექსპოზიციამდე და ექსპოზიციის შემდგომი პროფილაქტიკა) ნაწილობრივი (მხოლოდ მონიტორინგის ნაწილი) დაფინანსება</t>
  </si>
  <si>
    <t>2017 წლის 1 ივლისიდან სახელმწიფომ მთლიანად თავის თავზე აიღო გლობალური ფონდის პროგრამების დაფინანსება, ამასთან სულად მოიხსნა თანაგადახდა ბენეფიციართათვის ჩანაცვლებითი თერაპიის მიწოდებაზე, შესაბამისად, პროგრამის ფარგლებში ჩართულ ბენეფიციართა რიცხვი  მნიშვნელოვნად გაიზარდა (2017 წელს გადააჭარბა 6500-ს) და მიმდინარე წელსაც ფიქსირდება ბენეფიციართა ყოველთვიური ზრდა. აღნიშნულის გათვალისწინებით, იზრდება ჩანაცვლებითი თერაპიის კომპონენტის ბიუჯეტი</t>
  </si>
  <si>
    <t>პროგრამის ბიუჯეტი იზრდება მედიკამენტების შესყიდვის კომპონენტის ხარჯზე პროგნოზულად პაციენტთა რიცხვის ზრდის გათვალისწინებით.</t>
  </si>
  <si>
    <t>პროგრამის ბიუჯეტი იზრდება ჰემოდიალიზისა (სეანსების) და მედიკამენტების შესყიდვის კომპონენტის ხარჯზე პროგნოზულად პაციენტთა რიცხვის ზრდის გათვალისწინებით.</t>
  </si>
  <si>
    <t>პროგრამაში მესამე წელია ვცდილობთ იშვიათი დაავადების ფილტვების იდიოპათური ფიბროზით (ფილტვის იდიოპათიური ფიბროზი (ფიფ) ფილტვის იშვიათი, პროგრესირებადი, შეუქცევადი ფილტვის იდიოპათიური ფიბროზი სიკვდილობის უფრო მაღალი მაჩვენებლით გამოირჩევა, ვიდრე ავთვისებიანი სიმსივნეების უმრავლესობა.) დაავადებულთათვის მედიკამენტის შესყიდვის კომპონენტის დამატებას, რომელიც ამ ეტაპზე წილობრივად ფინანსდება რეფერალური მომსახურების პროგრამიდან (80%/20%), მედიკამენტის ღირებულების გამო პაციენტთა უმეტესობა ვერ ახერხებს 20% გადახდასაც კი. პრეპარატის ერთი კოლოფის საბაზრო ღირებულება შეადგენს 6300 ლარს. სახელმწიფო პროგრამისთვის კომპანია როში გვთავაზობს სპეციალურ ფასს დაახლოებით 25% ფასდაკლებით - ერთი კოლოფისთვის 4700 ლარს. ცენტრალიზებულად შესყიდვის შემთხვევაში ეს ფასი კიდევ უფრო შემცირდება</t>
  </si>
  <si>
    <t>2016 წლის ივლისიდან სსიპ "საგანგებო სიტუაციების კოორდინაციისა და გადაუდებელი დახმარების ცენტრი" ახორციელებს სამედიცინო ბრიგადის წევრების კვალიფიკაციის ამაღლების მიზნით სასწავლო სატრენინგო ცენტრში მათ გადამზადებას. გამომდინარე იქიდან, რომ ცენტრისთვის მნიშვნელოვანია სასწარაფო სამედიცინო დახმარების ბრიგადის მიერ პაციენტებისათვის გაწეული მომსახურების ხარისხი, შესაბამისად ცენტრი მიზანშეწონილად მიიჩნევს, რომ იმ თანამშრომლებს , რომლებსაც წარმატებით ექნებათ გავლილი კვალიფიკაციის ამაღლების კურსები , 2018 წლის 1 ივლისიდან ხელფასი მოემატოთ დღეის მდგომარეოობით არსებულ ანაზღაურებასთან შედარებით 30%-35%-ით.  აღნიშნულის გათვალისწინებით იზრდება 2019 ბიუჯეტი (?)</t>
  </si>
  <si>
    <t>პროგრამის ბიუჯეტი იზრდება  პროგნოზულად პაციენტთა/შემთხვევათა რიცხვის ზრდის გათვალისწინებით.</t>
  </si>
  <si>
    <t>MGIT  და LPA კვლევებისთვის საჭირო რეაგენტების და  სახარჯი მასალის 50%-ის შეძენა</t>
  </si>
  <si>
    <t>გლობალური ფონდის პროგრამების ფარგლებში სახელმწიფოს მიერ აღებული ვალდებულებების შესასრულებად, 2019 წელს ტუბერკულოზის სახელმწიფო პროგრამის ფარგლებში გათვალისწინებულია  1 რიგის მედიკამენტების 100%-ის და მეორე რიგის მედიკამენტების 75%-ის შესყიდვა, ასევე პროგრამას ემატება fast სტრატეგია (ტუბერკულოზით დაავადებული პირების, ან ტუბერკულოზის სავარაუდო შემთხვევების აქტიური მოძიება/გამოვლენა, მათი სეპარაცია სხვა პირებისგან და მკურნალობის დროულად დაწყება. Fast სტრატეგიის მიხედვით ტარდება Xpert MTB/RIF ლაბორატორიული კვლევები.) დაფინანსება, MGIT  და LPA კვლევებისთვის საჭირო (თხევად ნიადაგზე კულტურალური კვლევა და წამლისადმი რეზისტენტობის დადგენის სწრაფი მეთოდები) რეაგენტების და  სახარჯი მასალის 50%-ის  და genexpert სისტემის ზედამხედველობა და ტესტ-სისტემების კარტრიჯების შესყიდვა</t>
  </si>
  <si>
    <t>C ჰეპატიტის ელიმინაციის სამიზნეს წარმოადგენს 2020 წლისათვის დაავადებულთა 90% გამოვლენა და დიაგნოსტირება, მათ შორის 95% მკურნალობა და მათ შორის 95% განკურნება. აღნიშნული სამიზნეების მისაღწევად აუცილებელია წელიწადში მინიმუმ 25 000- 30 000 ბენეფიციარის მკურნალობა, შესაბამისად, მიზანშეწონილია დიაგნოსტიკური კომპონენტის ბიუჯეტის ზრდა, აქვე აღსანიშნავია, რომ პაციენტთა გამოვლენის და პროგრამაში მოზიდვის გართულების გამო, წინა წლებში უმეტესად ვერ იქნა ბიუჯეტი სრულად ათვისებული, თუმცა, ამჟამად პარალელურად მიმდინარეობს მუშაობა სხვადსხვა პროექტზე, რაც გაზრდის მომართვიანობას (მათ შორის, პროგრამის დეცენტრალიზაცია, გავრეცელება ზიანის შემცირების ცენტრებში და პჯდ დაწესებულებებში, ახალი მედიკამენტის შემოტანა) და შესაბამისად, ხარჯვას.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</si>
</sst>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a_r_i_-;\-* #,##0.00\ _L_a_r_i_-;_-* &quot;-&quot;??\ _L_a_r_i_-;_-@_-"/>
    <numFmt numFmtId="165" formatCode="#,##0.0"/>
  </numFmts>
  <fonts count="46"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charset val="1"/>
      <scheme val="minor"/>
    </font>
    <font>
      <b/>
      <sz val="11"/>
      <name val="Sylfaen"/>
      <family val="1"/>
    </font>
    <font>
      <b/>
      <sz val="11"/>
      <name val="Calibri"/>
      <family val="2"/>
      <scheme val="minor"/>
    </font>
    <font>
      <sz val="11"/>
      <name val="Sylfaen"/>
      <family val="1"/>
    </font>
    <font>
      <sz val="10"/>
      <name val="Arial"/>
      <family val="2"/>
    </font>
    <font>
      <b/>
      <sz val="12"/>
      <name val="Sylfaen"/>
      <family val="1"/>
    </font>
    <font>
      <sz val="11"/>
      <color indexed="8"/>
      <name val="Calibri"/>
      <family val="2"/>
    </font>
    <font>
      <sz val="11"/>
      <color rgb="FF000000"/>
      <name val="Calibri"/>
      <family val="2"/>
      <scheme val="minor"/>
    </font>
    <font>
      <sz val="10"/>
      <name val="Sylfaen"/>
      <family val="1"/>
    </font>
    <font>
      <b/>
      <u/>
      <sz val="12"/>
      <name val="Sylfaen"/>
      <family val="1"/>
    </font>
    <font>
      <b/>
      <sz val="12"/>
      <name val="Calibri"/>
      <family val="2"/>
      <scheme val="minor"/>
    </font>
    <font>
      <sz val="12"/>
      <name val="Calibri"/>
      <family val="2"/>
      <scheme val="minor"/>
    </font>
    <font>
      <b/>
      <sz val="12"/>
      <name val="Arial"/>
      <family val="2"/>
    </font>
    <font>
      <b/>
      <sz val="13"/>
      <name val="Calibri"/>
      <family val="2"/>
      <scheme val="minor"/>
    </font>
    <font>
      <b/>
      <sz val="13"/>
      <name val="Arial"/>
      <family val="2"/>
    </font>
    <font>
      <b/>
      <sz val="13"/>
      <name val="Sylfaen"/>
      <family val="1"/>
    </font>
    <font>
      <sz val="11"/>
      <name val="Calibri"/>
      <family val="2"/>
      <scheme val="minor"/>
    </font>
    <font>
      <b/>
      <sz val="15"/>
      <name val="Calibri"/>
      <family val="2"/>
      <scheme val="minor"/>
    </font>
    <font>
      <b/>
      <sz val="15"/>
      <name val="Arial"/>
      <family val="2"/>
    </font>
    <font>
      <b/>
      <sz val="15"/>
      <name val="Sylfaen"/>
      <family val="1"/>
    </font>
    <font>
      <sz val="11"/>
      <name val="Arial"/>
      <family val="2"/>
    </font>
    <font>
      <b/>
      <sz val="16"/>
      <name val="Sylfaen"/>
      <family val="1"/>
    </font>
    <font>
      <b/>
      <i/>
      <sz val="12"/>
      <name val="Sylfaen"/>
      <family val="1"/>
    </font>
    <font>
      <sz val="15"/>
      <name val="Calibri"/>
      <family val="2"/>
      <scheme val="minor"/>
    </font>
    <font>
      <sz val="12"/>
      <name val="Sylfaen"/>
      <family val="1"/>
    </font>
    <font>
      <sz val="13"/>
      <name val="Calibri"/>
      <family val="2"/>
      <scheme val="minor"/>
    </font>
    <font>
      <sz val="11"/>
      <color theme="1"/>
      <name val="Sylfaen"/>
      <family val="1"/>
    </font>
    <font>
      <sz val="12"/>
      <name val="Arial"/>
      <family val="2"/>
    </font>
    <font>
      <sz val="9"/>
      <color indexed="81"/>
      <name val="Tahoma"/>
      <family val="2"/>
      <charset val="204"/>
    </font>
    <font>
      <b/>
      <sz val="9"/>
      <color indexed="81"/>
      <name val="Tahoma"/>
      <family val="2"/>
      <charset val="204"/>
    </font>
    <font>
      <b/>
      <sz val="12"/>
      <color rgb="FFFF0000"/>
      <name val="Calibri"/>
      <family val="2"/>
      <scheme val="minor"/>
    </font>
    <font>
      <b/>
      <sz val="12"/>
      <color rgb="FFFF0000"/>
      <name val="Arial"/>
      <family val="2"/>
    </font>
    <font>
      <b/>
      <sz val="12"/>
      <color rgb="FFFF0000"/>
      <name val="Sylfaen"/>
      <family val="1"/>
    </font>
    <font>
      <sz val="12"/>
      <color rgb="FFFF0000"/>
      <name val="Sylfaen"/>
      <family val="1"/>
    </font>
    <font>
      <sz val="11"/>
      <color rgb="FFFF0000"/>
      <name val="Calibri"/>
      <family val="2"/>
      <scheme val="minor"/>
    </font>
    <font>
      <sz val="10"/>
      <color rgb="FFFF0000"/>
      <name val="Arial"/>
      <family val="2"/>
    </font>
    <font>
      <sz val="11"/>
      <color rgb="FFFF0000"/>
      <name val="Sylfaen"/>
      <family val="1"/>
    </font>
    <font>
      <sz val="12"/>
      <color rgb="FFFF0000"/>
      <name val="Calibri"/>
      <family val="2"/>
      <scheme val="minor"/>
    </font>
    <font>
      <b/>
      <sz val="11"/>
      <color rgb="FFFF0000"/>
      <name val="Calibri"/>
      <family val="2"/>
      <scheme val="minor"/>
    </font>
    <font>
      <b/>
      <sz val="15"/>
      <color rgb="FFC00000"/>
      <name val="Calibri"/>
      <family val="2"/>
      <scheme val="minor"/>
    </font>
    <font>
      <b/>
      <sz val="11"/>
      <color rgb="FFC00000"/>
      <name val="Sylfaen"/>
      <family val="1"/>
      <charset val="204"/>
    </font>
    <font>
      <b/>
      <sz val="11"/>
      <name val="Sylfaen"/>
      <family val="1"/>
      <charset val="204"/>
    </font>
    <font>
      <sz val="11"/>
      <color rgb="FFC00000"/>
      <name val="Sylfaen"/>
      <family val="1"/>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4">
    <xf numFmtId="0" fontId="0" fillId="0" borderId="0"/>
    <xf numFmtId="43" fontId="9"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10" fillId="0" borderId="0"/>
    <xf numFmtId="0" fontId="7" fillId="0" borderId="0"/>
    <xf numFmtId="9"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103">
    <xf numFmtId="0" fontId="0" fillId="0" borderId="0" xfId="0"/>
    <xf numFmtId="0" fontId="6" fillId="2" borderId="0" xfId="0" applyFont="1" applyFill="1" applyAlignment="1">
      <alignment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center" vertical="center" wrapText="1"/>
    </xf>
    <xf numFmtId="165" fontId="6" fillId="2" borderId="0" xfId="0" applyNumberFormat="1" applyFont="1" applyFill="1" applyAlignment="1">
      <alignment vertical="center" wrapText="1"/>
    </xf>
    <xf numFmtId="0" fontId="12" fillId="2" borderId="0" xfId="0" applyFont="1" applyFill="1" applyAlignment="1">
      <alignment vertical="center" wrapText="1"/>
    </xf>
    <xf numFmtId="49" fontId="6" fillId="2" borderId="0" xfId="0" applyNumberFormat="1" applyFont="1" applyFill="1" applyBorder="1" applyAlignment="1">
      <alignment horizontal="center" vertical="center" wrapText="1"/>
    </xf>
    <xf numFmtId="49" fontId="12" fillId="2" borderId="0" xfId="0"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165" fontId="43" fillId="2" borderId="0" xfId="0" applyNumberFormat="1" applyFont="1" applyFill="1" applyAlignment="1">
      <alignment vertical="center" wrapText="1"/>
    </xf>
    <xf numFmtId="43" fontId="44" fillId="2" borderId="0" xfId="13" applyFont="1" applyFill="1" applyAlignment="1">
      <alignment vertical="center" wrapText="1"/>
    </xf>
    <xf numFmtId="43" fontId="6" fillId="2" borderId="0" xfId="0" applyNumberFormat="1" applyFont="1" applyFill="1" applyAlignment="1">
      <alignment vertical="center" wrapText="1"/>
    </xf>
    <xf numFmtId="0" fontId="39" fillId="2" borderId="0" xfId="0" applyFont="1" applyFill="1" applyAlignment="1">
      <alignment vertical="center" wrapText="1"/>
    </xf>
    <xf numFmtId="0" fontId="6" fillId="2" borderId="1" xfId="0" applyFont="1" applyFill="1" applyBorder="1" applyAlignment="1">
      <alignment vertical="center" wrapText="1"/>
    </xf>
    <xf numFmtId="0" fontId="6" fillId="2" borderId="0" xfId="0" applyFont="1" applyFill="1" applyBorder="1" applyAlignment="1">
      <alignment horizontal="center" vertical="center" wrapText="1"/>
    </xf>
    <xf numFmtId="0" fontId="25"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49" fontId="21" fillId="5" borderId="1" xfId="0" applyNumberFormat="1" applyFont="1" applyFill="1" applyBorder="1" applyAlignment="1">
      <alignment horizontal="center" vertical="center" wrapText="1"/>
    </xf>
    <xf numFmtId="0" fontId="22" fillId="5" borderId="1" xfId="0" applyFont="1" applyFill="1" applyBorder="1" applyAlignment="1">
      <alignment vertical="center" wrapText="1"/>
    </xf>
    <xf numFmtId="165" fontId="20" fillId="5" borderId="1" xfId="0" applyNumberFormat="1" applyFont="1" applyFill="1" applyBorder="1" applyAlignment="1">
      <alignment horizontal="center" vertical="center" wrapText="1"/>
    </xf>
    <xf numFmtId="165" fontId="42" fillId="5"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49" fontId="21" fillId="2" borderId="1" xfId="0" applyNumberFormat="1" applyFont="1" applyFill="1" applyBorder="1" applyAlignment="1">
      <alignment horizontal="center" vertical="center" wrapText="1"/>
    </xf>
    <xf numFmtId="0" fontId="22" fillId="2" borderId="1" xfId="0" applyFont="1" applyFill="1" applyBorder="1" applyAlignment="1">
      <alignment vertical="center" wrapText="1"/>
    </xf>
    <xf numFmtId="165" fontId="20" fillId="2" borderId="1" xfId="0" applyNumberFormat="1" applyFont="1" applyFill="1" applyBorder="1" applyAlignment="1">
      <alignment horizontal="center" vertical="center" wrapText="1"/>
    </xf>
    <xf numFmtId="3" fontId="26" fillId="2"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49" fontId="15" fillId="4" borderId="1" xfId="0" applyNumberFormat="1" applyFont="1" applyFill="1" applyBorder="1" applyAlignment="1">
      <alignment horizontal="center" vertical="center" wrapText="1"/>
    </xf>
    <xf numFmtId="0" fontId="8" fillId="4" borderId="1" xfId="0" applyFont="1" applyFill="1" applyBorder="1" applyAlignment="1">
      <alignment vertical="center" wrapText="1"/>
    </xf>
    <xf numFmtId="165" fontId="13" fillId="3" borderId="1" xfId="0" applyNumberFormat="1" applyFont="1" applyFill="1" applyBorder="1" applyAlignment="1">
      <alignment horizontal="center" vertical="center" wrapText="1"/>
    </xf>
    <xf numFmtId="165" fontId="28" fillId="4" borderId="1" xfId="0" applyNumberFormat="1" applyFont="1" applyFill="1" applyBorder="1" applyAlignment="1">
      <alignment horizontal="center" vertical="center" wrapText="1"/>
    </xf>
    <xf numFmtId="165" fontId="16" fillId="4"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8" fillId="2" borderId="1" xfId="0" applyFont="1" applyFill="1" applyBorder="1" applyAlignment="1">
      <alignment vertical="center" wrapText="1"/>
    </xf>
    <xf numFmtId="165" fontId="13" fillId="2" borderId="1" xfId="0" applyNumberFormat="1" applyFont="1" applyFill="1" applyBorder="1" applyAlignment="1">
      <alignment horizontal="center" vertical="center" wrapText="1"/>
    </xf>
    <xf numFmtId="0" fontId="27" fillId="2" borderId="1" xfId="0" applyFont="1" applyFill="1" applyBorder="1" applyAlignment="1">
      <alignment vertical="center" wrapText="1"/>
    </xf>
    <xf numFmtId="165" fontId="14" fillId="2"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49" fontId="17" fillId="4" borderId="1" xfId="0" applyNumberFormat="1" applyFont="1" applyFill="1" applyBorder="1" applyAlignment="1">
      <alignment horizontal="center" vertical="center" wrapText="1"/>
    </xf>
    <xf numFmtId="0" fontId="18" fillId="4" borderId="1" xfId="0" applyFont="1" applyFill="1" applyBorder="1" applyAlignment="1">
      <alignment vertical="center" wrapText="1"/>
    </xf>
    <xf numFmtId="165" fontId="28" fillId="2" borderId="1" xfId="0" applyNumberFormat="1" applyFont="1" applyFill="1" applyBorder="1" applyAlignment="1">
      <alignment horizontal="center" vertical="center" wrapText="1"/>
    </xf>
    <xf numFmtId="165" fontId="13" fillId="4" borderId="1" xfId="0" applyNumberFormat="1" applyFont="1" applyFill="1" applyBorder="1" applyAlignment="1">
      <alignment horizontal="center" vertical="center" wrapText="1"/>
    </xf>
    <xf numFmtId="165" fontId="14" fillId="4"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165" fontId="19" fillId="2" borderId="1" xfId="0" applyNumberFormat="1" applyFont="1" applyFill="1" applyBorder="1" applyAlignment="1">
      <alignment horizontal="center" vertical="center" wrapText="1"/>
    </xf>
    <xf numFmtId="0" fontId="33" fillId="4" borderId="1" xfId="0" applyFont="1" applyFill="1" applyBorder="1" applyAlignment="1">
      <alignment horizontal="center" vertical="center" wrapText="1"/>
    </xf>
    <xf numFmtId="49" fontId="34" fillId="4" borderId="1" xfId="0" applyNumberFormat="1" applyFont="1" applyFill="1" applyBorder="1" applyAlignment="1">
      <alignment horizontal="center" vertical="center" wrapText="1"/>
    </xf>
    <xf numFmtId="0" fontId="35" fillId="4" borderId="1" xfId="0" applyFont="1" applyFill="1" applyBorder="1" applyAlignment="1">
      <alignment vertical="center" wrapText="1"/>
    </xf>
    <xf numFmtId="165" fontId="33" fillId="4" borderId="1" xfId="0" applyNumberFormat="1" applyFont="1" applyFill="1" applyBorder="1" applyAlignment="1">
      <alignment horizontal="center" vertical="center" wrapText="1"/>
    </xf>
    <xf numFmtId="165" fontId="40" fillId="4" borderId="1" xfId="0" applyNumberFormat="1" applyFont="1" applyFill="1" applyBorder="1" applyAlignment="1">
      <alignment horizontal="center" vertical="center" wrapText="1"/>
    </xf>
    <xf numFmtId="0" fontId="33" fillId="2" borderId="1" xfId="0" applyFont="1" applyFill="1" applyBorder="1" applyAlignment="1">
      <alignment horizontal="center" vertical="center" wrapText="1"/>
    </xf>
    <xf numFmtId="49" fontId="34" fillId="2" borderId="1" xfId="0" applyNumberFormat="1" applyFont="1" applyFill="1" applyBorder="1" applyAlignment="1">
      <alignment horizontal="center" vertical="center" wrapText="1"/>
    </xf>
    <xf numFmtId="0" fontId="35" fillId="2" borderId="1" xfId="0" applyFont="1" applyFill="1" applyBorder="1" applyAlignment="1">
      <alignment vertical="center" wrapText="1"/>
    </xf>
    <xf numFmtId="165" fontId="33" fillId="2" borderId="1" xfId="0" applyNumberFormat="1" applyFont="1" applyFill="1" applyBorder="1" applyAlignment="1">
      <alignment horizontal="center" vertical="center" wrapText="1"/>
    </xf>
    <xf numFmtId="0" fontId="36" fillId="2" borderId="1" xfId="0" applyFont="1" applyFill="1" applyBorder="1" applyAlignment="1">
      <alignment vertical="center" wrapText="1"/>
    </xf>
    <xf numFmtId="165" fontId="40" fillId="2" borderId="1" xfId="0" applyNumberFormat="1" applyFont="1" applyFill="1" applyBorder="1" applyAlignment="1">
      <alignment horizontal="center" vertical="center" wrapText="1"/>
    </xf>
    <xf numFmtId="0" fontId="37" fillId="2" borderId="1" xfId="0" applyFont="1" applyFill="1" applyBorder="1" applyAlignment="1">
      <alignment horizontal="center" vertical="center" wrapText="1"/>
    </xf>
    <xf numFmtId="49" fontId="38" fillId="2" borderId="1" xfId="0" applyNumberFormat="1" applyFont="1" applyFill="1" applyBorder="1" applyAlignment="1">
      <alignment horizontal="center" vertical="center" wrapText="1"/>
    </xf>
    <xf numFmtId="0" fontId="39" fillId="2" borderId="1" xfId="0" applyFont="1" applyFill="1" applyBorder="1" applyAlignment="1">
      <alignment vertical="center" wrapText="1"/>
    </xf>
    <xf numFmtId="165" fontId="41" fillId="2" borderId="1" xfId="0" applyNumberFormat="1" applyFont="1" applyFill="1" applyBorder="1" applyAlignment="1">
      <alignment horizontal="center" vertical="center" wrapText="1"/>
    </xf>
    <xf numFmtId="165" fontId="37" fillId="2" borderId="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165" fontId="16" fillId="2" borderId="1" xfId="0" applyNumberFormat="1" applyFont="1" applyFill="1" applyBorder="1" applyAlignment="1">
      <alignment horizontal="center" vertical="center" wrapText="1"/>
    </xf>
    <xf numFmtId="0" fontId="29" fillId="0" borderId="1" xfId="0" applyFont="1" applyBorder="1"/>
    <xf numFmtId="49" fontId="30" fillId="2" borderId="1" xfId="0" applyNumberFormat="1" applyFont="1" applyFill="1" applyBorder="1" applyAlignment="1">
      <alignment horizontal="center" vertical="center" wrapText="1"/>
    </xf>
    <xf numFmtId="0" fontId="19" fillId="2" borderId="2" xfId="0"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0" fontId="6" fillId="2" borderId="2" xfId="0" applyFont="1" applyFill="1" applyBorder="1" applyAlignment="1">
      <alignment vertical="center" wrapText="1"/>
    </xf>
    <xf numFmtId="165" fontId="19" fillId="2" borderId="2" xfId="0" applyNumberFormat="1" applyFont="1" applyFill="1" applyBorder="1" applyAlignment="1">
      <alignment horizontal="center" vertical="center" wrapText="1"/>
    </xf>
    <xf numFmtId="0" fontId="6" fillId="2" borderId="0" xfId="0" applyFont="1" applyFill="1" applyBorder="1" applyAlignment="1">
      <alignment vertical="center" wrapText="1"/>
    </xf>
    <xf numFmtId="43" fontId="44" fillId="2" borderId="0" xfId="13" applyFont="1" applyFill="1" applyBorder="1" applyAlignment="1">
      <alignment vertical="center" wrapText="1"/>
    </xf>
    <xf numFmtId="165" fontId="43" fillId="2" borderId="0" xfId="0" applyNumberFormat="1" applyFont="1" applyFill="1" applyBorder="1" applyAlignment="1">
      <alignment horizontal="center" vertical="center" wrapText="1"/>
    </xf>
    <xf numFmtId="165" fontId="45" fillId="6" borderId="0" xfId="0" applyNumberFormat="1" applyFont="1" applyFill="1" applyAlignment="1">
      <alignment horizontal="center" vertical="center" wrapText="1"/>
    </xf>
    <xf numFmtId="0" fontId="6" fillId="6" borderId="0" xfId="0" applyFont="1" applyFill="1" applyAlignment="1">
      <alignment horizontal="center" vertical="center" wrapText="1"/>
    </xf>
    <xf numFmtId="0" fontId="25" fillId="6" borderId="1" xfId="0" applyFont="1" applyFill="1" applyBorder="1" applyAlignment="1">
      <alignment vertical="center" wrapText="1"/>
    </xf>
    <xf numFmtId="165" fontId="42" fillId="6" borderId="1" xfId="0" applyNumberFormat="1" applyFont="1" applyFill="1" applyBorder="1" applyAlignment="1">
      <alignment horizontal="center" vertical="center" wrapText="1"/>
    </xf>
    <xf numFmtId="165" fontId="20" fillId="6" borderId="1" xfId="0" applyNumberFormat="1" applyFont="1" applyFill="1" applyBorder="1" applyAlignment="1">
      <alignment horizontal="center" vertical="center" wrapText="1"/>
    </xf>
    <xf numFmtId="3" fontId="26" fillId="6" borderId="1" xfId="0" applyNumberFormat="1" applyFont="1" applyFill="1" applyBorder="1" applyAlignment="1">
      <alignment horizontal="center" vertical="center" wrapText="1"/>
    </xf>
    <xf numFmtId="165" fontId="28" fillId="6" borderId="1" xfId="0" applyNumberFormat="1" applyFont="1" applyFill="1" applyBorder="1" applyAlignment="1">
      <alignment horizontal="center" vertical="center" wrapText="1"/>
    </xf>
    <xf numFmtId="165" fontId="13" fillId="6" borderId="1" xfId="0" applyNumberFormat="1" applyFont="1" applyFill="1" applyBorder="1" applyAlignment="1">
      <alignment horizontal="center" vertical="center" wrapText="1"/>
    </xf>
    <xf numFmtId="165" fontId="14" fillId="6" borderId="1" xfId="0" applyNumberFormat="1" applyFont="1" applyFill="1" applyBorder="1" applyAlignment="1">
      <alignment horizontal="center" vertical="center" wrapText="1"/>
    </xf>
    <xf numFmtId="165" fontId="40" fillId="6" borderId="1" xfId="0" applyNumberFormat="1" applyFont="1" applyFill="1" applyBorder="1" applyAlignment="1">
      <alignment horizontal="center" vertical="center" wrapText="1"/>
    </xf>
    <xf numFmtId="165" fontId="33" fillId="6" borderId="1" xfId="0" applyNumberFormat="1" applyFont="1" applyFill="1" applyBorder="1" applyAlignment="1">
      <alignment horizontal="center" vertical="center" wrapText="1"/>
    </xf>
    <xf numFmtId="165" fontId="19" fillId="6" borderId="1" xfId="0" applyNumberFormat="1" applyFont="1" applyFill="1" applyBorder="1" applyAlignment="1">
      <alignment horizontal="center" vertical="center" wrapText="1"/>
    </xf>
    <xf numFmtId="165" fontId="19" fillId="6" borderId="2" xfId="0" applyNumberFormat="1" applyFont="1" applyFill="1" applyBorder="1" applyAlignment="1">
      <alignment horizontal="center" vertical="center" wrapText="1"/>
    </xf>
    <xf numFmtId="165" fontId="43" fillId="6" borderId="0" xfId="0" applyNumberFormat="1" applyFont="1" applyFill="1" applyBorder="1" applyAlignment="1">
      <alignment horizontal="center" vertical="center" wrapText="1"/>
    </xf>
    <xf numFmtId="165" fontId="6" fillId="6" borderId="0" xfId="0" applyNumberFormat="1" applyFont="1" applyFill="1" applyAlignment="1">
      <alignment vertical="center" wrapText="1"/>
    </xf>
    <xf numFmtId="0" fontId="6" fillId="2" borderId="0"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2" borderId="0" xfId="0" applyFont="1" applyFill="1" applyAlignment="1">
      <alignment horizontal="center" vertical="center" wrapText="1"/>
    </xf>
    <xf numFmtId="0" fontId="6" fillId="2"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0" xfId="0" applyFont="1" applyFill="1" applyAlignment="1">
      <alignment horizontal="center" vertical="top" wrapText="1"/>
    </xf>
    <xf numFmtId="4" fontId="6" fillId="2" borderId="0" xfId="0" applyNumberFormat="1" applyFont="1" applyFill="1" applyAlignment="1">
      <alignment vertical="center" wrapText="1"/>
    </xf>
    <xf numFmtId="165" fontId="14" fillId="6" borderId="0" xfId="0" applyNumberFormat="1" applyFont="1" applyFill="1" applyBorder="1" applyAlignment="1">
      <alignment horizontal="center" vertical="center" wrapText="1"/>
    </xf>
  </cellXfs>
  <cellStyles count="14">
    <cellStyle name="Comma" xfId="13" builtinId="3"/>
    <cellStyle name="Comma 2" xfId="1"/>
    <cellStyle name="Comma 3" xfId="2"/>
    <cellStyle name="Comma 4" xfId="8"/>
    <cellStyle name="Comma 5" xfId="10"/>
    <cellStyle name="Normal" xfId="0" builtinId="0"/>
    <cellStyle name="Normal 2" xfId="3"/>
    <cellStyle name="Normal 2 2" xfId="4"/>
    <cellStyle name="Normal 3" xfId="5"/>
    <cellStyle name="Normal 4" xfId="6"/>
    <cellStyle name="Normal 5" xfId="9"/>
    <cellStyle name="Normal 6" xfId="11"/>
    <cellStyle name="Normal 7" xfId="12"/>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A3:AE240"/>
  <sheetViews>
    <sheetView tabSelected="1" view="pageBreakPreview" zoomScale="80" zoomScaleNormal="100" zoomScaleSheetLayoutView="80" workbookViewId="0">
      <pane xSplit="4" ySplit="7" topLeftCell="F230" activePane="bottomRight" state="frozen"/>
      <selection pane="topRight" activeCell="E1" sqref="E1"/>
      <selection pane="bottomLeft" activeCell="A8" sqref="A8"/>
      <selection pane="bottomRight" activeCell="V12" sqref="V12"/>
    </sheetView>
  </sheetViews>
  <sheetFormatPr defaultColWidth="9.140625" defaultRowHeight="15" x14ac:dyDescent="0.25"/>
  <cols>
    <col min="1" max="1" width="7.140625" style="2" customWidth="1"/>
    <col min="2" max="2" width="17.85546875" style="3" customWidth="1"/>
    <col min="3" max="3" width="13" style="3" customWidth="1"/>
    <col min="4" max="4" width="49.140625" style="1" customWidth="1"/>
    <col min="5" max="5" width="16" style="1" hidden="1" customWidth="1"/>
    <col min="6" max="6" width="24" style="3" customWidth="1"/>
    <col min="7" max="7" width="17" style="1" customWidth="1"/>
    <col min="8" max="9" width="14.85546875" style="1" hidden="1" customWidth="1"/>
    <col min="10" max="10" width="16" style="1" hidden="1" customWidth="1"/>
    <col min="11" max="11" width="17" style="1" customWidth="1"/>
    <col min="12" max="12" width="17.5703125" style="1" hidden="1" customWidth="1"/>
    <col min="13" max="13" width="13.28515625" style="1" hidden="1" customWidth="1"/>
    <col min="14" max="14" width="14.140625" style="3" hidden="1" customWidth="1"/>
    <col min="15" max="15" width="17.85546875" style="1" hidden="1" customWidth="1"/>
    <col min="16" max="16" width="16.7109375" style="1" hidden="1" customWidth="1"/>
    <col min="17" max="17" width="14" style="1" hidden="1" customWidth="1"/>
    <col min="18" max="18" width="14.140625" style="3" hidden="1" customWidth="1"/>
    <col min="19" max="19" width="17.85546875" style="1" hidden="1" customWidth="1"/>
    <col min="20" max="20" width="16.7109375" style="1" hidden="1" customWidth="1"/>
    <col min="21" max="21" width="14" style="1" hidden="1" customWidth="1"/>
    <col min="22" max="22" width="24" style="78" customWidth="1"/>
    <col min="23" max="23" width="22.28515625" style="10" customWidth="1"/>
    <col min="24" max="24" width="13.7109375" style="1" bestFit="1" customWidth="1"/>
    <col min="25" max="25" width="11" style="1" customWidth="1"/>
    <col min="26" max="26" width="17.85546875" style="1" customWidth="1"/>
    <col min="27" max="27" width="17.7109375" style="1" customWidth="1"/>
    <col min="28" max="28" width="16.85546875" style="1" customWidth="1"/>
    <col min="29" max="29" width="14.5703125" style="1" customWidth="1"/>
    <col min="30" max="30" width="17" style="1" customWidth="1"/>
    <col min="31" max="16384" width="9.140625" style="1"/>
  </cols>
  <sheetData>
    <row r="3" spans="1:25" ht="21" x14ac:dyDescent="0.25">
      <c r="B3" s="94"/>
      <c r="C3" s="94"/>
      <c r="D3" s="94"/>
      <c r="E3" s="94"/>
      <c r="F3" s="94"/>
      <c r="G3" s="94"/>
      <c r="H3" s="94"/>
      <c r="I3" s="94"/>
      <c r="J3" s="94"/>
      <c r="K3" s="94"/>
      <c r="L3" s="94"/>
      <c r="M3" s="94"/>
      <c r="N3" s="94"/>
      <c r="O3" s="94"/>
      <c r="P3" s="94"/>
      <c r="Q3" s="94"/>
      <c r="R3" s="94"/>
      <c r="S3" s="94"/>
      <c r="T3" s="94"/>
      <c r="U3" s="94"/>
      <c r="V3" s="94"/>
    </row>
    <row r="4" spans="1:25" x14ac:dyDescent="0.25">
      <c r="G4" s="9"/>
      <c r="H4" s="9"/>
      <c r="I4" s="9"/>
      <c r="J4" s="9"/>
      <c r="K4" s="9"/>
      <c r="L4" s="9"/>
      <c r="M4" s="9"/>
      <c r="N4" s="9"/>
      <c r="O4" s="9"/>
      <c r="P4" s="9"/>
      <c r="Q4" s="9"/>
      <c r="R4" s="9"/>
      <c r="S4" s="9"/>
      <c r="T4" s="9"/>
      <c r="U4" s="4"/>
    </row>
    <row r="5" spans="1:25" ht="54" customHeight="1" x14ac:dyDescent="0.25">
      <c r="A5" s="95"/>
      <c r="B5" s="96" t="s">
        <v>0</v>
      </c>
      <c r="C5" s="96" t="s">
        <v>1</v>
      </c>
      <c r="D5" s="96" t="s">
        <v>2</v>
      </c>
      <c r="E5" s="15" t="s">
        <v>278</v>
      </c>
      <c r="F5" s="15"/>
      <c r="G5" s="93" t="s">
        <v>301</v>
      </c>
      <c r="H5" s="93"/>
      <c r="I5" s="93"/>
      <c r="J5" s="93"/>
      <c r="K5" s="93"/>
      <c r="L5" s="15"/>
      <c r="M5" s="15"/>
      <c r="N5" s="15"/>
      <c r="O5" s="15"/>
      <c r="P5" s="15"/>
      <c r="Q5" s="15"/>
      <c r="R5" s="15"/>
      <c r="S5" s="15"/>
      <c r="T5" s="15"/>
      <c r="U5" s="15"/>
      <c r="V5" s="79" t="s">
        <v>302</v>
      </c>
    </row>
    <row r="6" spans="1:25" ht="18" customHeight="1" x14ac:dyDescent="0.25">
      <c r="A6" s="95"/>
      <c r="B6" s="96"/>
      <c r="C6" s="96"/>
      <c r="D6" s="96"/>
      <c r="E6" s="36" t="s">
        <v>299</v>
      </c>
      <c r="F6" s="98" t="s">
        <v>303</v>
      </c>
      <c r="G6" s="98" t="s">
        <v>299</v>
      </c>
      <c r="H6" s="36"/>
      <c r="I6" s="36"/>
      <c r="J6" s="97" t="s">
        <v>300</v>
      </c>
      <c r="K6" s="97"/>
      <c r="L6" s="97"/>
      <c r="M6" s="97"/>
      <c r="N6" s="97"/>
      <c r="O6" s="97" t="s">
        <v>63</v>
      </c>
      <c r="P6" s="97"/>
      <c r="Q6" s="97"/>
      <c r="R6" s="97"/>
      <c r="S6" s="97" t="s">
        <v>299</v>
      </c>
      <c r="T6" s="97"/>
      <c r="U6" s="97"/>
      <c r="V6" s="97"/>
    </row>
    <row r="7" spans="1:25" ht="90" x14ac:dyDescent="0.25">
      <c r="A7" s="95"/>
      <c r="B7" s="96"/>
      <c r="C7" s="96"/>
      <c r="D7" s="96"/>
      <c r="E7" s="36"/>
      <c r="F7" s="99"/>
      <c r="G7" s="99"/>
      <c r="H7" s="36"/>
      <c r="I7" s="36"/>
      <c r="J7" s="97"/>
      <c r="K7" s="97"/>
      <c r="L7" s="97"/>
      <c r="M7" s="97"/>
      <c r="N7" s="97" t="s">
        <v>6</v>
      </c>
      <c r="O7" s="16" t="s">
        <v>3</v>
      </c>
      <c r="P7" s="17" t="s">
        <v>4</v>
      </c>
      <c r="Q7" s="17" t="s">
        <v>5</v>
      </c>
      <c r="R7" s="17" t="s">
        <v>6</v>
      </c>
      <c r="S7" s="97"/>
      <c r="T7" s="97"/>
      <c r="U7" s="97"/>
      <c r="V7" s="97"/>
    </row>
    <row r="8" spans="1:25" ht="40.5" x14ac:dyDescent="0.25">
      <c r="B8" s="18" t="s">
        <v>9</v>
      </c>
      <c r="C8" s="19"/>
      <c r="D8" s="20" t="s">
        <v>10</v>
      </c>
      <c r="E8" s="21">
        <f t="shared" ref="E8:E48" si="0">SUM(G8:I8)</f>
        <v>1004000</v>
      </c>
      <c r="F8" s="22">
        <f>F12+F16+F132+F231</f>
        <v>983370</v>
      </c>
      <c r="G8" s="22">
        <f>G12+G16+G132+G231</f>
        <v>1004000</v>
      </c>
      <c r="H8" s="22">
        <f>H12+H16+H132+H231</f>
        <v>0</v>
      </c>
      <c r="I8" s="22">
        <f>I12+I16+I132+I231</f>
        <v>0</v>
      </c>
      <c r="J8" s="22">
        <f t="shared" ref="J8:J48" si="1">SUM(L8:N8)</f>
        <v>1144910</v>
      </c>
      <c r="K8" s="22">
        <f t="shared" ref="K8" si="2">K12+K16+K132+K231</f>
        <v>1119360</v>
      </c>
      <c r="L8" s="22">
        <f t="shared" ref="L8:N11" si="3">L12+L16+L132+L231</f>
        <v>1144910</v>
      </c>
      <c r="M8" s="22">
        <f t="shared" si="3"/>
        <v>0</v>
      </c>
      <c r="N8" s="22">
        <f t="shared" si="3"/>
        <v>0</v>
      </c>
      <c r="O8" s="22">
        <f t="shared" ref="O8:O48" si="4">SUM(P8:R8)</f>
        <v>1172249.98</v>
      </c>
      <c r="P8" s="22">
        <f t="shared" ref="P8:R11" si="5">P12+P16+P132+P231</f>
        <v>1172249.98</v>
      </c>
      <c r="Q8" s="22">
        <f t="shared" si="5"/>
        <v>0</v>
      </c>
      <c r="R8" s="22">
        <f t="shared" si="5"/>
        <v>0</v>
      </c>
      <c r="S8" s="22">
        <f t="shared" ref="S8:S48" si="6">SUM(T8:V8)</f>
        <v>2196010.0030999999</v>
      </c>
      <c r="T8" s="22">
        <f t="shared" ref="T8:V11" si="7">T12+T16+T132+T231</f>
        <v>1201010.0030999999</v>
      </c>
      <c r="U8" s="22">
        <f t="shared" si="7"/>
        <v>0</v>
      </c>
      <c r="V8" s="80">
        <f t="shared" si="7"/>
        <v>995000</v>
      </c>
      <c r="W8" s="10">
        <f>V8-F8</f>
        <v>11630</v>
      </c>
      <c r="X8" s="11"/>
      <c r="Y8" s="11"/>
    </row>
    <row r="9" spans="1:25" s="5" customFormat="1" ht="20.25" x14ac:dyDescent="0.25">
      <c r="A9" s="7"/>
      <c r="B9" s="23"/>
      <c r="C9" s="24"/>
      <c r="D9" s="25" t="s">
        <v>60</v>
      </c>
      <c r="E9" s="26">
        <f t="shared" si="0"/>
        <v>3709</v>
      </c>
      <c r="F9" s="26">
        <f t="shared" ref="F9" si="8">F13+F17+F133+F232</f>
        <v>0</v>
      </c>
      <c r="G9" s="26">
        <f t="shared" ref="G9:I11" si="9">G13+G17+G133+G232</f>
        <v>3709</v>
      </c>
      <c r="H9" s="26">
        <f t="shared" si="9"/>
        <v>0</v>
      </c>
      <c r="I9" s="26">
        <f t="shared" si="9"/>
        <v>0</v>
      </c>
      <c r="J9" s="26">
        <f t="shared" si="1"/>
        <v>3698</v>
      </c>
      <c r="K9" s="26">
        <f t="shared" ref="K9" si="10">K13+K17+K133+K232</f>
        <v>3698</v>
      </c>
      <c r="L9" s="26">
        <f t="shared" si="3"/>
        <v>3698</v>
      </c>
      <c r="M9" s="26">
        <f t="shared" si="3"/>
        <v>0</v>
      </c>
      <c r="N9" s="26">
        <f t="shared" si="3"/>
        <v>0</v>
      </c>
      <c r="O9" s="26">
        <f t="shared" si="4"/>
        <v>3698</v>
      </c>
      <c r="P9" s="26">
        <f t="shared" si="5"/>
        <v>3698</v>
      </c>
      <c r="Q9" s="26">
        <f t="shared" si="5"/>
        <v>0</v>
      </c>
      <c r="R9" s="26">
        <f t="shared" si="5"/>
        <v>0</v>
      </c>
      <c r="S9" s="26">
        <f t="shared" si="6"/>
        <v>3698</v>
      </c>
      <c r="T9" s="26">
        <f t="shared" si="7"/>
        <v>3698</v>
      </c>
      <c r="U9" s="26">
        <f t="shared" si="7"/>
        <v>0</v>
      </c>
      <c r="V9" s="81">
        <f t="shared" si="7"/>
        <v>0</v>
      </c>
      <c r="W9" s="10">
        <f t="shared" ref="W9:W72" si="11">V9-F9</f>
        <v>0</v>
      </c>
    </row>
    <row r="10" spans="1:25" s="5" customFormat="1" ht="40.5" x14ac:dyDescent="0.25">
      <c r="A10" s="7"/>
      <c r="B10" s="23"/>
      <c r="C10" s="24"/>
      <c r="D10" s="25" t="s">
        <v>61</v>
      </c>
      <c r="E10" s="27">
        <f t="shared" si="0"/>
        <v>0</v>
      </c>
      <c r="F10" s="27">
        <f t="shared" ref="F10" si="12">F14+F18+F134+F233</f>
        <v>0</v>
      </c>
      <c r="G10" s="27">
        <f t="shared" si="9"/>
        <v>0</v>
      </c>
      <c r="H10" s="27">
        <f t="shared" si="9"/>
        <v>0</v>
      </c>
      <c r="I10" s="27">
        <f t="shared" si="9"/>
        <v>0</v>
      </c>
      <c r="J10" s="27">
        <f t="shared" si="1"/>
        <v>0</v>
      </c>
      <c r="K10" s="27">
        <f t="shared" ref="K10" si="13">K14+K18+K134+K233</f>
        <v>0</v>
      </c>
      <c r="L10" s="27">
        <f t="shared" si="3"/>
        <v>0</v>
      </c>
      <c r="M10" s="27">
        <f t="shared" si="3"/>
        <v>0</v>
      </c>
      <c r="N10" s="27">
        <f t="shared" si="3"/>
        <v>0</v>
      </c>
      <c r="O10" s="27">
        <f t="shared" si="4"/>
        <v>0</v>
      </c>
      <c r="P10" s="27">
        <f t="shared" si="5"/>
        <v>0</v>
      </c>
      <c r="Q10" s="27">
        <f t="shared" si="5"/>
        <v>0</v>
      </c>
      <c r="R10" s="27">
        <f t="shared" si="5"/>
        <v>0</v>
      </c>
      <c r="S10" s="27">
        <f t="shared" si="6"/>
        <v>0</v>
      </c>
      <c r="T10" s="27">
        <f t="shared" si="7"/>
        <v>0</v>
      </c>
      <c r="U10" s="27">
        <f t="shared" si="7"/>
        <v>0</v>
      </c>
      <c r="V10" s="82">
        <f t="shared" si="7"/>
        <v>0</v>
      </c>
      <c r="W10" s="10">
        <f t="shared" si="11"/>
        <v>0</v>
      </c>
    </row>
    <row r="11" spans="1:25" s="5" customFormat="1" ht="20.25" x14ac:dyDescent="0.25">
      <c r="A11" s="7"/>
      <c r="B11" s="23"/>
      <c r="C11" s="24"/>
      <c r="D11" s="25" t="s">
        <v>62</v>
      </c>
      <c r="E11" s="27">
        <f t="shared" si="0"/>
        <v>3709</v>
      </c>
      <c r="F11" s="27">
        <f t="shared" ref="F11" si="14">F15+F19+F135+F234</f>
        <v>0</v>
      </c>
      <c r="G11" s="27">
        <f t="shared" si="9"/>
        <v>3709</v>
      </c>
      <c r="H11" s="27">
        <f t="shared" si="9"/>
        <v>0</v>
      </c>
      <c r="I11" s="27">
        <f t="shared" si="9"/>
        <v>0</v>
      </c>
      <c r="J11" s="27">
        <f t="shared" si="1"/>
        <v>3698</v>
      </c>
      <c r="K11" s="27">
        <f t="shared" ref="K11" si="15">K15+K19+K135+K234</f>
        <v>3698</v>
      </c>
      <c r="L11" s="27">
        <f t="shared" si="3"/>
        <v>3698</v>
      </c>
      <c r="M11" s="27">
        <f t="shared" si="3"/>
        <v>0</v>
      </c>
      <c r="N11" s="27">
        <f t="shared" si="3"/>
        <v>0</v>
      </c>
      <c r="O11" s="27">
        <f t="shared" si="4"/>
        <v>3698</v>
      </c>
      <c r="P11" s="27">
        <f t="shared" si="5"/>
        <v>3698</v>
      </c>
      <c r="Q11" s="27">
        <f t="shared" si="5"/>
        <v>0</v>
      </c>
      <c r="R11" s="27">
        <f t="shared" si="5"/>
        <v>0</v>
      </c>
      <c r="S11" s="27">
        <f t="shared" si="6"/>
        <v>3698</v>
      </c>
      <c r="T11" s="27">
        <f t="shared" si="7"/>
        <v>3698</v>
      </c>
      <c r="U11" s="27">
        <f t="shared" si="7"/>
        <v>0</v>
      </c>
      <c r="V11" s="82">
        <f t="shared" si="7"/>
        <v>0</v>
      </c>
      <c r="W11" s="10">
        <f t="shared" si="11"/>
        <v>0</v>
      </c>
    </row>
    <row r="12" spans="1:25" ht="36" x14ac:dyDescent="0.25">
      <c r="B12" s="28" t="s">
        <v>11</v>
      </c>
      <c r="C12" s="29"/>
      <c r="D12" s="30" t="s">
        <v>12</v>
      </c>
      <c r="E12" s="31">
        <f t="shared" si="0"/>
        <v>730500</v>
      </c>
      <c r="F12" s="32">
        <v>704000</v>
      </c>
      <c r="G12" s="32">
        <f>720000+10500</f>
        <v>730500</v>
      </c>
      <c r="H12" s="32">
        <v>0</v>
      </c>
      <c r="I12" s="32">
        <v>0</v>
      </c>
      <c r="J12" s="33">
        <f t="shared" si="1"/>
        <v>800000</v>
      </c>
      <c r="K12" s="32">
        <v>800000</v>
      </c>
      <c r="L12" s="32">
        <v>800000</v>
      </c>
      <c r="M12" s="32">
        <v>0</v>
      </c>
      <c r="N12" s="32">
        <v>0</v>
      </c>
      <c r="O12" s="33">
        <f t="shared" si="4"/>
        <v>800000</v>
      </c>
      <c r="P12" s="32">
        <v>800000</v>
      </c>
      <c r="Q12" s="32">
        <v>0</v>
      </c>
      <c r="R12" s="32">
        <v>0</v>
      </c>
      <c r="S12" s="33">
        <f t="shared" si="6"/>
        <v>1514000</v>
      </c>
      <c r="T12" s="32">
        <v>800000</v>
      </c>
      <c r="U12" s="32">
        <v>0</v>
      </c>
      <c r="V12" s="83">
        <v>714000</v>
      </c>
      <c r="W12" s="10">
        <f t="shared" si="11"/>
        <v>10000</v>
      </c>
      <c r="X12" s="12"/>
    </row>
    <row r="13" spans="1:25" ht="18" x14ac:dyDescent="0.25">
      <c r="B13" s="34"/>
      <c r="C13" s="35"/>
      <c r="D13" s="36" t="s">
        <v>60</v>
      </c>
      <c r="E13" s="37">
        <f t="shared" si="0"/>
        <v>315</v>
      </c>
      <c r="F13" s="37">
        <f t="shared" ref="F13" si="16">SUM(F14:F15)</f>
        <v>0</v>
      </c>
      <c r="G13" s="37">
        <f t="shared" ref="G13" si="17">SUM(G14:G15)</f>
        <v>315</v>
      </c>
      <c r="H13" s="37">
        <f t="shared" ref="H13:N13" si="18">SUM(H14:H15)</f>
        <v>0</v>
      </c>
      <c r="I13" s="37">
        <f t="shared" si="18"/>
        <v>0</v>
      </c>
      <c r="J13" s="37">
        <f t="shared" si="1"/>
        <v>315</v>
      </c>
      <c r="K13" s="37">
        <f t="shared" ref="K13" si="19">SUM(K14:K15)</f>
        <v>315</v>
      </c>
      <c r="L13" s="37">
        <f t="shared" si="18"/>
        <v>315</v>
      </c>
      <c r="M13" s="37">
        <f t="shared" si="18"/>
        <v>0</v>
      </c>
      <c r="N13" s="37">
        <f t="shared" si="18"/>
        <v>0</v>
      </c>
      <c r="O13" s="37">
        <f t="shared" si="4"/>
        <v>315</v>
      </c>
      <c r="P13" s="37">
        <f t="shared" ref="P13:R13" si="20">SUM(P14:P15)</f>
        <v>315</v>
      </c>
      <c r="Q13" s="37">
        <f t="shared" si="20"/>
        <v>0</v>
      </c>
      <c r="R13" s="37">
        <f t="shared" si="20"/>
        <v>0</v>
      </c>
      <c r="S13" s="37">
        <f t="shared" si="6"/>
        <v>315</v>
      </c>
      <c r="T13" s="37">
        <f t="shared" ref="T13:V13" si="21">SUM(T14:T15)</f>
        <v>315</v>
      </c>
      <c r="U13" s="37">
        <f t="shared" si="21"/>
        <v>0</v>
      </c>
      <c r="V13" s="84">
        <f t="shared" si="21"/>
        <v>0</v>
      </c>
      <c r="W13" s="10">
        <f t="shared" si="11"/>
        <v>0</v>
      </c>
    </row>
    <row r="14" spans="1:25" ht="18" x14ac:dyDescent="0.25">
      <c r="B14" s="34"/>
      <c r="C14" s="35"/>
      <c r="D14" s="38" t="s">
        <v>242</v>
      </c>
      <c r="E14" s="39">
        <f t="shared" si="0"/>
        <v>0</v>
      </c>
      <c r="F14" s="39">
        <v>0</v>
      </c>
      <c r="G14" s="39">
        <v>0</v>
      </c>
      <c r="H14" s="39">
        <v>0</v>
      </c>
      <c r="I14" s="39">
        <v>0</v>
      </c>
      <c r="J14" s="39">
        <f t="shared" si="1"/>
        <v>0</v>
      </c>
      <c r="K14" s="39">
        <v>0</v>
      </c>
      <c r="L14" s="39">
        <v>0</v>
      </c>
      <c r="M14" s="39">
        <v>0</v>
      </c>
      <c r="N14" s="39">
        <v>0</v>
      </c>
      <c r="O14" s="39">
        <f t="shared" si="4"/>
        <v>0</v>
      </c>
      <c r="P14" s="39">
        <v>0</v>
      </c>
      <c r="Q14" s="39">
        <v>0</v>
      </c>
      <c r="R14" s="39">
        <v>0</v>
      </c>
      <c r="S14" s="39">
        <f t="shared" si="6"/>
        <v>0</v>
      </c>
      <c r="T14" s="39">
        <v>0</v>
      </c>
      <c r="U14" s="39">
        <v>0</v>
      </c>
      <c r="V14" s="85">
        <v>0</v>
      </c>
      <c r="W14" s="10">
        <f t="shared" si="11"/>
        <v>0</v>
      </c>
    </row>
    <row r="15" spans="1:25" ht="18" x14ac:dyDescent="0.25">
      <c r="B15" s="34"/>
      <c r="C15" s="35"/>
      <c r="D15" s="38" t="s">
        <v>64</v>
      </c>
      <c r="E15" s="39">
        <f t="shared" si="0"/>
        <v>315</v>
      </c>
      <c r="F15" s="39">
        <v>0</v>
      </c>
      <c r="G15" s="39">
        <v>315</v>
      </c>
      <c r="H15" s="39">
        <v>0</v>
      </c>
      <c r="I15" s="39">
        <v>0</v>
      </c>
      <c r="J15" s="39">
        <f t="shared" si="1"/>
        <v>315</v>
      </c>
      <c r="K15" s="39">
        <v>315</v>
      </c>
      <c r="L15" s="39">
        <v>315</v>
      </c>
      <c r="M15" s="39">
        <v>0</v>
      </c>
      <c r="N15" s="39">
        <v>0</v>
      </c>
      <c r="O15" s="39">
        <f t="shared" si="4"/>
        <v>315</v>
      </c>
      <c r="P15" s="39">
        <v>315</v>
      </c>
      <c r="Q15" s="39">
        <v>0</v>
      </c>
      <c r="R15" s="39">
        <v>0</v>
      </c>
      <c r="S15" s="39">
        <f t="shared" si="6"/>
        <v>315</v>
      </c>
      <c r="T15" s="39">
        <v>315</v>
      </c>
      <c r="U15" s="39">
        <v>0</v>
      </c>
      <c r="V15" s="85">
        <v>0</v>
      </c>
      <c r="W15" s="10">
        <f t="shared" si="11"/>
        <v>0</v>
      </c>
    </row>
    <row r="16" spans="1:25" ht="34.5" x14ac:dyDescent="0.25">
      <c r="B16" s="40" t="s">
        <v>13</v>
      </c>
      <c r="C16" s="41"/>
      <c r="D16" s="42" t="s">
        <v>8</v>
      </c>
      <c r="E16" s="33">
        <f t="shared" si="0"/>
        <v>92100</v>
      </c>
      <c r="F16" s="32">
        <f>F20+F30+F40+F49+F56+F62+F67+F81+F92+F102+F113+F124</f>
        <v>98470</v>
      </c>
      <c r="G16" s="32">
        <f>G20+G30+G40+G49+G56+G62+G67+G81+G92+G102+G113+G124</f>
        <v>92100</v>
      </c>
      <c r="H16" s="32">
        <f>H20+H30+H40+H49+H56+H62+H67+H81+H92+H102+H113+H124</f>
        <v>0</v>
      </c>
      <c r="I16" s="32">
        <f>I20+I30+I40+I49+I56+I62+I67+I81+I92+I102+I113+I124</f>
        <v>0</v>
      </c>
      <c r="J16" s="33">
        <f t="shared" si="1"/>
        <v>115830</v>
      </c>
      <c r="K16" s="32">
        <f>K20+K30+K40+K49+K56+K62+K67+K81+K92+K102+K113+K124</f>
        <v>108310</v>
      </c>
      <c r="L16" s="32">
        <f>L20+L30+L40+L49+L56+L62+L67+L81+L92+L102+L113+L124</f>
        <v>115830</v>
      </c>
      <c r="M16" s="32">
        <f>M20+M30+M40+M49+M56+M62+M67+M81+M92+M102+M113+M124</f>
        <v>0</v>
      </c>
      <c r="N16" s="32">
        <f>N20+N30+N40+N49+N56+N62+N67+N81+N92+N102+N113+N124</f>
        <v>0</v>
      </c>
      <c r="O16" s="33">
        <f t="shared" si="4"/>
        <v>124340</v>
      </c>
      <c r="P16" s="32">
        <f>P20+P30+P40+P49+P56+P62+P67+P81+P92+P102+P113+P124</f>
        <v>124340</v>
      </c>
      <c r="Q16" s="32">
        <f>Q20+Q30+Q40+Q49+Q56+Q62+Q67+Q81+Q92+Q102+Q113+Q124</f>
        <v>0</v>
      </c>
      <c r="R16" s="32">
        <f>R20+R30+R40+R49+R56+R62+R67+R81+R92+R102+R113+R124</f>
        <v>0</v>
      </c>
      <c r="S16" s="33">
        <f t="shared" si="6"/>
        <v>224955.98509999999</v>
      </c>
      <c r="T16" s="32">
        <f>T20+T30+T40+T49+T56+T62+T67+T81+T92+T102+T113+T124</f>
        <v>132209.98509999999</v>
      </c>
      <c r="U16" s="32">
        <f>U20+U30+U40+U49+U56+U62+U67+U81+U92+U102+U113+U124</f>
        <v>0</v>
      </c>
      <c r="V16" s="83">
        <f>V20+V30+V40+V49+V56+V62+V67+V81+V92+V102+V113+V124</f>
        <v>92746</v>
      </c>
      <c r="W16" s="10">
        <f t="shared" si="11"/>
        <v>-5724</v>
      </c>
    </row>
    <row r="17" spans="2:23" ht="18" x14ac:dyDescent="0.25">
      <c r="B17" s="34"/>
      <c r="C17" s="35"/>
      <c r="D17" s="36" t="s">
        <v>60</v>
      </c>
      <c r="E17" s="37">
        <f t="shared" si="0"/>
        <v>80</v>
      </c>
      <c r="F17" s="37">
        <f t="shared" ref="F17" si="22">SUM(F18:F19)</f>
        <v>0</v>
      </c>
      <c r="G17" s="37">
        <f t="shared" ref="G17:I17" si="23">SUM(G18:G19)</f>
        <v>80</v>
      </c>
      <c r="H17" s="37">
        <f t="shared" si="23"/>
        <v>0</v>
      </c>
      <c r="I17" s="37">
        <f t="shared" si="23"/>
        <v>0</v>
      </c>
      <c r="J17" s="37">
        <f t="shared" si="1"/>
        <v>89</v>
      </c>
      <c r="K17" s="37">
        <f t="shared" ref="K17" si="24">SUM(K18:K19)</f>
        <v>89</v>
      </c>
      <c r="L17" s="37">
        <f t="shared" ref="L17:N17" si="25">SUM(L18:L19)</f>
        <v>89</v>
      </c>
      <c r="M17" s="37">
        <f t="shared" si="25"/>
        <v>0</v>
      </c>
      <c r="N17" s="37">
        <f t="shared" si="25"/>
        <v>0</v>
      </c>
      <c r="O17" s="37">
        <f t="shared" si="4"/>
        <v>89</v>
      </c>
      <c r="P17" s="37">
        <f t="shared" ref="P17:R17" si="26">SUM(P18:P19)</f>
        <v>89</v>
      </c>
      <c r="Q17" s="37">
        <f t="shared" si="26"/>
        <v>0</v>
      </c>
      <c r="R17" s="37">
        <f t="shared" si="26"/>
        <v>0</v>
      </c>
      <c r="S17" s="37">
        <f t="shared" si="6"/>
        <v>89</v>
      </c>
      <c r="T17" s="37">
        <f t="shared" ref="T17:V17" si="27">SUM(T18:T19)</f>
        <v>89</v>
      </c>
      <c r="U17" s="37">
        <f t="shared" si="27"/>
        <v>0</v>
      </c>
      <c r="V17" s="84">
        <f t="shared" si="27"/>
        <v>0</v>
      </c>
      <c r="W17" s="10">
        <f t="shared" si="11"/>
        <v>0</v>
      </c>
    </row>
    <row r="18" spans="2:23" ht="18" x14ac:dyDescent="0.25">
      <c r="B18" s="34"/>
      <c r="C18" s="35"/>
      <c r="D18" s="38" t="s">
        <v>242</v>
      </c>
      <c r="E18" s="39">
        <f t="shared" si="0"/>
        <v>0</v>
      </c>
      <c r="F18" s="39">
        <v>0</v>
      </c>
      <c r="G18" s="39">
        <v>0</v>
      </c>
      <c r="H18" s="39">
        <v>0</v>
      </c>
      <c r="I18" s="39">
        <v>0</v>
      </c>
      <c r="J18" s="39">
        <f t="shared" si="1"/>
        <v>0</v>
      </c>
      <c r="K18" s="39">
        <v>0</v>
      </c>
      <c r="L18" s="39">
        <v>0</v>
      </c>
      <c r="M18" s="39">
        <v>0</v>
      </c>
      <c r="N18" s="39">
        <v>0</v>
      </c>
      <c r="O18" s="39">
        <f t="shared" si="4"/>
        <v>0</v>
      </c>
      <c r="P18" s="39">
        <v>0</v>
      </c>
      <c r="Q18" s="39">
        <v>0</v>
      </c>
      <c r="R18" s="39">
        <v>0</v>
      </c>
      <c r="S18" s="39">
        <f t="shared" si="6"/>
        <v>0</v>
      </c>
      <c r="T18" s="39">
        <v>0</v>
      </c>
      <c r="U18" s="39">
        <v>0</v>
      </c>
      <c r="V18" s="85">
        <v>0</v>
      </c>
      <c r="W18" s="10">
        <f t="shared" si="11"/>
        <v>0</v>
      </c>
    </row>
    <row r="19" spans="2:23" ht="18" x14ac:dyDescent="0.25">
      <c r="B19" s="34"/>
      <c r="C19" s="35"/>
      <c r="D19" s="38" t="s">
        <v>64</v>
      </c>
      <c r="E19" s="43">
        <f t="shared" si="0"/>
        <v>80</v>
      </c>
      <c r="F19" s="43">
        <f>F23+F33+F43+F52+F59+F65+F70+F84+F95+F105+F116+F127</f>
        <v>0</v>
      </c>
      <c r="G19" s="43">
        <f>G23+G33+G43+G52+G59+G65+G70+G84+G95+G105+G116+G127</f>
        <v>80</v>
      </c>
      <c r="H19" s="43">
        <f>H23+H33+H43+H52+H59+H65+H70+H84+H95+H105+H116+H127</f>
        <v>0</v>
      </c>
      <c r="I19" s="43">
        <f>I23+I33+I43+I52+I59+I65+I70+I84+I95+I105+I116+I127</f>
        <v>0</v>
      </c>
      <c r="J19" s="43">
        <f t="shared" si="1"/>
        <v>89</v>
      </c>
      <c r="K19" s="43">
        <f>K23+K33+K43+K52+K59+K65+K70+K84+K95+K105+K116+K127</f>
        <v>89</v>
      </c>
      <c r="L19" s="43">
        <f>L23+L33+L43+L52+L59+L65+L70+L84+L95+L105+L116+L127</f>
        <v>89</v>
      </c>
      <c r="M19" s="43">
        <f>M23+M33+M43+M52+M59+M65+M70+M84+M95+M105+M116+M127</f>
        <v>0</v>
      </c>
      <c r="N19" s="43">
        <f>N23+N33+N43+N52+N59+N65+N70+N84+N95+N105+N116+N127</f>
        <v>0</v>
      </c>
      <c r="O19" s="43">
        <f t="shared" si="4"/>
        <v>89</v>
      </c>
      <c r="P19" s="43">
        <f>P23+P33+P43+P52+P59+P65+P70+P84+P95+P105+P116+P127</f>
        <v>89</v>
      </c>
      <c r="Q19" s="43">
        <f>Q23+Q33+Q43+Q52+Q59+Q65+Q70+Q84+Q95+Q105+Q116+Q127</f>
        <v>0</v>
      </c>
      <c r="R19" s="43">
        <f>R23+R33+R43+R52+R59+R65+R70+R84+R95+R105+R116+R127</f>
        <v>0</v>
      </c>
      <c r="S19" s="43">
        <f t="shared" si="6"/>
        <v>89</v>
      </c>
      <c r="T19" s="43">
        <f>T23+T33+T43+T52+T59+T65+T70+T84+T95+T105+T116+T127</f>
        <v>89</v>
      </c>
      <c r="U19" s="43">
        <f>U23+U33+U43+U52+U59+U65+U70+U84+U95+U105+U116+U127</f>
        <v>0</v>
      </c>
      <c r="V19" s="83">
        <f>V23+V33+V43+V52+V59+V65+V70+V84+V95+V105+V116+V127</f>
        <v>0</v>
      </c>
      <c r="W19" s="10">
        <f t="shared" si="11"/>
        <v>0</v>
      </c>
    </row>
    <row r="20" spans="2:23" ht="36" x14ac:dyDescent="0.25">
      <c r="B20" s="28" t="s">
        <v>14</v>
      </c>
      <c r="C20" s="29"/>
      <c r="D20" s="30" t="s">
        <v>15</v>
      </c>
      <c r="E20" s="44">
        <f t="shared" si="0"/>
        <v>1970</v>
      </c>
      <c r="F20" s="45">
        <f>F24+F25+F26+F27+F28+F29</f>
        <v>1900</v>
      </c>
      <c r="G20" s="45">
        <f>G24+G25+G26+G27+G28+G29</f>
        <v>1970</v>
      </c>
      <c r="H20" s="45">
        <f t="shared" ref="H20:I20" si="28">SUM(H24:H27)</f>
        <v>0</v>
      </c>
      <c r="I20" s="45">
        <f t="shared" si="28"/>
        <v>0</v>
      </c>
      <c r="J20" s="44">
        <f t="shared" si="1"/>
        <v>2020</v>
      </c>
      <c r="K20" s="45">
        <f>K24+K25+K26+K27+K28+K29</f>
        <v>1830</v>
      </c>
      <c r="L20" s="45">
        <f>L24+L25+L26+L27+L28+L29</f>
        <v>2020</v>
      </c>
      <c r="M20" s="45">
        <f t="shared" ref="M20:R20" si="29">SUM(M24:M28)</f>
        <v>0</v>
      </c>
      <c r="N20" s="45">
        <f t="shared" si="29"/>
        <v>0</v>
      </c>
      <c r="O20" s="44">
        <f t="shared" si="4"/>
        <v>2210</v>
      </c>
      <c r="P20" s="45">
        <f>P24+P25+P26+P27+P28+P29</f>
        <v>2210</v>
      </c>
      <c r="Q20" s="45">
        <f t="shared" si="29"/>
        <v>0</v>
      </c>
      <c r="R20" s="45">
        <f t="shared" si="29"/>
        <v>0</v>
      </c>
      <c r="S20" s="44">
        <f t="shared" si="6"/>
        <v>4339.9809999999998</v>
      </c>
      <c r="T20" s="45">
        <f>T24+T25+T26+T27+T28+T29</f>
        <v>2439.9809999999998</v>
      </c>
      <c r="U20" s="45">
        <f t="shared" ref="U20" si="30">SUM(U24:U28)</f>
        <v>0</v>
      </c>
      <c r="V20" s="85">
        <f>SUM(V24:V29)</f>
        <v>1900</v>
      </c>
      <c r="W20" s="10">
        <f t="shared" si="11"/>
        <v>0</v>
      </c>
    </row>
    <row r="21" spans="2:23" ht="18" x14ac:dyDescent="0.25">
      <c r="B21" s="34"/>
      <c r="C21" s="35"/>
      <c r="D21" s="36" t="s">
        <v>60</v>
      </c>
      <c r="E21" s="37">
        <f t="shared" si="0"/>
        <v>0</v>
      </c>
      <c r="F21" s="37">
        <f t="shared" ref="F21" si="31">SUM(F22:F23)</f>
        <v>0</v>
      </c>
      <c r="G21" s="37">
        <f t="shared" ref="G21" si="32">SUM(G22:G23)</f>
        <v>0</v>
      </c>
      <c r="H21" s="37">
        <f t="shared" ref="H21:I21" si="33">SUM(H22:H23)</f>
        <v>0</v>
      </c>
      <c r="I21" s="37">
        <f t="shared" si="33"/>
        <v>0</v>
      </c>
      <c r="J21" s="37">
        <f t="shared" si="1"/>
        <v>2</v>
      </c>
      <c r="K21" s="37">
        <f t="shared" ref="K21" si="34">SUM(K22:K23)</f>
        <v>2</v>
      </c>
      <c r="L21" s="37">
        <f t="shared" ref="L21:N21" si="35">SUM(L22:L23)</f>
        <v>2</v>
      </c>
      <c r="M21" s="37">
        <f t="shared" si="35"/>
        <v>0</v>
      </c>
      <c r="N21" s="37">
        <f t="shared" si="35"/>
        <v>0</v>
      </c>
      <c r="O21" s="37">
        <f t="shared" si="4"/>
        <v>2</v>
      </c>
      <c r="P21" s="37">
        <f t="shared" ref="P21:R21" si="36">SUM(P22:P23)</f>
        <v>2</v>
      </c>
      <c r="Q21" s="37">
        <f t="shared" si="36"/>
        <v>0</v>
      </c>
      <c r="R21" s="37">
        <f t="shared" si="36"/>
        <v>0</v>
      </c>
      <c r="S21" s="37">
        <f t="shared" si="6"/>
        <v>2</v>
      </c>
      <c r="T21" s="37">
        <f t="shared" ref="T21:V21" si="37">SUM(T22:T23)</f>
        <v>2</v>
      </c>
      <c r="U21" s="37">
        <f t="shared" si="37"/>
        <v>0</v>
      </c>
      <c r="V21" s="84">
        <f t="shared" si="37"/>
        <v>0</v>
      </c>
      <c r="W21" s="10">
        <f t="shared" si="11"/>
        <v>0</v>
      </c>
    </row>
    <row r="22" spans="2:23" ht="18" x14ac:dyDescent="0.25">
      <c r="B22" s="34"/>
      <c r="C22" s="35"/>
      <c r="D22" s="38" t="s">
        <v>242</v>
      </c>
      <c r="E22" s="39">
        <f t="shared" si="0"/>
        <v>0</v>
      </c>
      <c r="F22" s="39">
        <v>0</v>
      </c>
      <c r="G22" s="39">
        <v>0</v>
      </c>
      <c r="H22" s="39">
        <v>0</v>
      </c>
      <c r="I22" s="39">
        <v>0</v>
      </c>
      <c r="J22" s="39">
        <f t="shared" si="1"/>
        <v>0</v>
      </c>
      <c r="K22" s="39">
        <v>0</v>
      </c>
      <c r="L22" s="39">
        <v>0</v>
      </c>
      <c r="M22" s="39">
        <v>0</v>
      </c>
      <c r="N22" s="39">
        <v>0</v>
      </c>
      <c r="O22" s="39">
        <f t="shared" si="4"/>
        <v>0</v>
      </c>
      <c r="P22" s="39">
        <v>0</v>
      </c>
      <c r="Q22" s="39">
        <v>0</v>
      </c>
      <c r="R22" s="39">
        <v>0</v>
      </c>
      <c r="S22" s="39">
        <f t="shared" si="6"/>
        <v>0</v>
      </c>
      <c r="T22" s="39">
        <v>0</v>
      </c>
      <c r="U22" s="39">
        <v>0</v>
      </c>
      <c r="V22" s="85">
        <v>0</v>
      </c>
      <c r="W22" s="10">
        <f t="shared" si="11"/>
        <v>0</v>
      </c>
    </row>
    <row r="23" spans="2:23" ht="18" x14ac:dyDescent="0.25">
      <c r="B23" s="34"/>
      <c r="C23" s="35"/>
      <c r="D23" s="38" t="s">
        <v>64</v>
      </c>
      <c r="E23" s="37">
        <f t="shared" si="0"/>
        <v>0</v>
      </c>
      <c r="F23" s="39">
        <v>0</v>
      </c>
      <c r="G23" s="39">
        <v>0</v>
      </c>
      <c r="H23" s="39">
        <v>0</v>
      </c>
      <c r="I23" s="39">
        <v>0</v>
      </c>
      <c r="J23" s="37">
        <f t="shared" si="1"/>
        <v>2</v>
      </c>
      <c r="K23" s="39">
        <v>2</v>
      </c>
      <c r="L23" s="39">
        <v>2</v>
      </c>
      <c r="M23" s="39">
        <v>0</v>
      </c>
      <c r="N23" s="39">
        <v>0</v>
      </c>
      <c r="O23" s="37">
        <f t="shared" si="4"/>
        <v>2</v>
      </c>
      <c r="P23" s="39">
        <v>2</v>
      </c>
      <c r="Q23" s="39">
        <v>0</v>
      </c>
      <c r="R23" s="39">
        <v>0</v>
      </c>
      <c r="S23" s="37">
        <f t="shared" si="6"/>
        <v>2</v>
      </c>
      <c r="T23" s="39">
        <v>2</v>
      </c>
      <c r="U23" s="39">
        <v>0</v>
      </c>
      <c r="V23" s="85">
        <v>0</v>
      </c>
      <c r="W23" s="10">
        <f t="shared" si="11"/>
        <v>0</v>
      </c>
    </row>
    <row r="24" spans="2:23" ht="15.75" x14ac:dyDescent="0.25">
      <c r="B24" s="46"/>
      <c r="C24" s="47" t="s">
        <v>65</v>
      </c>
      <c r="D24" s="13" t="s">
        <v>66</v>
      </c>
      <c r="E24" s="48">
        <f t="shared" si="0"/>
        <v>1209</v>
      </c>
      <c r="F24" s="39">
        <v>1144</v>
      </c>
      <c r="G24" s="49">
        <v>1209</v>
      </c>
      <c r="H24" s="39">
        <v>0</v>
      </c>
      <c r="I24" s="39">
        <v>0</v>
      </c>
      <c r="J24" s="48">
        <f t="shared" si="1"/>
        <v>1186.4000000000001</v>
      </c>
      <c r="K24" s="49">
        <v>1074</v>
      </c>
      <c r="L24" s="49">
        <v>1186.4000000000001</v>
      </c>
      <c r="M24" s="39">
        <v>0</v>
      </c>
      <c r="N24" s="39">
        <v>0</v>
      </c>
      <c r="O24" s="48">
        <f t="shared" si="4"/>
        <v>1300</v>
      </c>
      <c r="P24" s="49">
        <v>1300</v>
      </c>
      <c r="Q24" s="39">
        <v>0</v>
      </c>
      <c r="R24" s="39">
        <v>0</v>
      </c>
      <c r="S24" s="48">
        <f t="shared" si="6"/>
        <v>2573.4939999999997</v>
      </c>
      <c r="T24" s="39">
        <v>1429.4939999999999</v>
      </c>
      <c r="U24" s="39">
        <v>0</v>
      </c>
      <c r="V24" s="85">
        <v>1144</v>
      </c>
      <c r="W24" s="10">
        <f t="shared" si="11"/>
        <v>0</v>
      </c>
    </row>
    <row r="25" spans="2:23" ht="30" x14ac:dyDescent="0.25">
      <c r="B25" s="46"/>
      <c r="C25" s="47" t="s">
        <v>67</v>
      </c>
      <c r="D25" s="13" t="s">
        <v>235</v>
      </c>
      <c r="E25" s="48">
        <f t="shared" si="0"/>
        <v>34</v>
      </c>
      <c r="F25" s="39">
        <v>34</v>
      </c>
      <c r="G25" s="49">
        <v>34</v>
      </c>
      <c r="H25" s="39">
        <v>0</v>
      </c>
      <c r="I25" s="39">
        <v>0</v>
      </c>
      <c r="J25" s="48">
        <f t="shared" si="1"/>
        <v>37.400000000000006</v>
      </c>
      <c r="K25" s="49">
        <v>34</v>
      </c>
      <c r="L25" s="49">
        <v>37.400000000000006</v>
      </c>
      <c r="M25" s="39">
        <v>0</v>
      </c>
      <c r="N25" s="39">
        <v>0</v>
      </c>
      <c r="O25" s="48">
        <f t="shared" si="4"/>
        <v>41.140000000000008</v>
      </c>
      <c r="P25" s="49">
        <v>41.140000000000008</v>
      </c>
      <c r="Q25" s="39">
        <v>0</v>
      </c>
      <c r="R25" s="39">
        <v>0</v>
      </c>
      <c r="S25" s="48">
        <f t="shared" si="6"/>
        <v>81.3</v>
      </c>
      <c r="T25" s="39">
        <v>47.3</v>
      </c>
      <c r="U25" s="39">
        <v>0</v>
      </c>
      <c r="V25" s="85">
        <v>34</v>
      </c>
      <c r="W25" s="10">
        <f t="shared" si="11"/>
        <v>0</v>
      </c>
    </row>
    <row r="26" spans="2:23" ht="45" x14ac:dyDescent="0.25">
      <c r="B26" s="46"/>
      <c r="C26" s="47" t="s">
        <v>68</v>
      </c>
      <c r="D26" s="13" t="s">
        <v>69</v>
      </c>
      <c r="E26" s="48">
        <f t="shared" si="0"/>
        <v>161</v>
      </c>
      <c r="F26" s="39">
        <v>161</v>
      </c>
      <c r="G26" s="49">
        <v>161</v>
      </c>
      <c r="H26" s="39">
        <v>0</v>
      </c>
      <c r="I26" s="39">
        <v>0</v>
      </c>
      <c r="J26" s="48">
        <f t="shared" si="1"/>
        <v>178.1</v>
      </c>
      <c r="K26" s="49">
        <v>161</v>
      </c>
      <c r="L26" s="49">
        <v>178.1</v>
      </c>
      <c r="M26" s="39">
        <v>0</v>
      </c>
      <c r="N26" s="39">
        <v>0</v>
      </c>
      <c r="O26" s="48">
        <f t="shared" si="4"/>
        <v>194</v>
      </c>
      <c r="P26" s="49">
        <v>194</v>
      </c>
      <c r="Q26" s="39">
        <v>0</v>
      </c>
      <c r="R26" s="39">
        <v>0</v>
      </c>
      <c r="S26" s="48">
        <f t="shared" si="6"/>
        <v>375.29100000000005</v>
      </c>
      <c r="T26" s="39">
        <v>214.29100000000005</v>
      </c>
      <c r="U26" s="39">
        <v>0</v>
      </c>
      <c r="V26" s="85">
        <v>161</v>
      </c>
      <c r="W26" s="10">
        <f t="shared" si="11"/>
        <v>0</v>
      </c>
    </row>
    <row r="27" spans="2:23" ht="30" x14ac:dyDescent="0.25">
      <c r="B27" s="46"/>
      <c r="C27" s="47" t="s">
        <v>70</v>
      </c>
      <c r="D27" s="13" t="s">
        <v>71</v>
      </c>
      <c r="E27" s="48">
        <f t="shared" si="0"/>
        <v>420</v>
      </c>
      <c r="F27" s="39">
        <v>416</v>
      </c>
      <c r="G27" s="49">
        <v>420</v>
      </c>
      <c r="H27" s="39">
        <v>0</v>
      </c>
      <c r="I27" s="39">
        <v>0</v>
      </c>
      <c r="J27" s="48">
        <f t="shared" si="1"/>
        <v>457.6</v>
      </c>
      <c r="K27" s="49">
        <v>416</v>
      </c>
      <c r="L27" s="49">
        <v>457.6</v>
      </c>
      <c r="M27" s="39">
        <v>0</v>
      </c>
      <c r="N27" s="39">
        <v>0</v>
      </c>
      <c r="O27" s="48">
        <f t="shared" si="4"/>
        <v>500.4</v>
      </c>
      <c r="P27" s="49">
        <v>500.4</v>
      </c>
      <c r="Q27" s="39">
        <v>0</v>
      </c>
      <c r="R27" s="39">
        <v>0</v>
      </c>
      <c r="S27" s="48">
        <f t="shared" si="6"/>
        <v>969.69600000000014</v>
      </c>
      <c r="T27" s="39">
        <v>553.69600000000014</v>
      </c>
      <c r="U27" s="39">
        <v>0</v>
      </c>
      <c r="V27" s="85">
        <v>416</v>
      </c>
      <c r="W27" s="10">
        <f t="shared" si="11"/>
        <v>0</v>
      </c>
    </row>
    <row r="28" spans="2:23" ht="30" x14ac:dyDescent="0.25">
      <c r="B28" s="46"/>
      <c r="C28" s="47" t="s">
        <v>72</v>
      </c>
      <c r="D28" s="13" t="s">
        <v>73</v>
      </c>
      <c r="E28" s="48">
        <f t="shared" si="0"/>
        <v>110</v>
      </c>
      <c r="F28" s="39">
        <v>109</v>
      </c>
      <c r="G28" s="49">
        <v>110</v>
      </c>
      <c r="H28" s="39">
        <v>0</v>
      </c>
      <c r="I28" s="39">
        <v>0</v>
      </c>
      <c r="J28" s="48">
        <f t="shared" si="1"/>
        <v>120.9</v>
      </c>
      <c r="K28" s="49">
        <v>109</v>
      </c>
      <c r="L28" s="49">
        <v>120.9</v>
      </c>
      <c r="M28" s="39">
        <v>0</v>
      </c>
      <c r="N28" s="39">
        <v>0</v>
      </c>
      <c r="O28" s="48">
        <f t="shared" si="4"/>
        <v>130.9</v>
      </c>
      <c r="P28" s="49">
        <v>130.9</v>
      </c>
      <c r="Q28" s="39">
        <v>0</v>
      </c>
      <c r="R28" s="39">
        <v>0</v>
      </c>
      <c r="S28" s="48">
        <f t="shared" si="6"/>
        <v>254.2</v>
      </c>
      <c r="T28" s="39">
        <v>145.19999999999999</v>
      </c>
      <c r="U28" s="39">
        <v>0</v>
      </c>
      <c r="V28" s="85">
        <v>109</v>
      </c>
      <c r="W28" s="10">
        <f t="shared" si="11"/>
        <v>0</v>
      </c>
    </row>
    <row r="29" spans="2:23" ht="30" x14ac:dyDescent="0.25">
      <c r="B29" s="46"/>
      <c r="C29" s="47" t="s">
        <v>244</v>
      </c>
      <c r="D29" s="13" t="s">
        <v>243</v>
      </c>
      <c r="E29" s="48">
        <f t="shared" si="0"/>
        <v>36</v>
      </c>
      <c r="F29" s="39">
        <v>36</v>
      </c>
      <c r="G29" s="49">
        <v>36</v>
      </c>
      <c r="H29" s="39">
        <v>0</v>
      </c>
      <c r="I29" s="39">
        <v>0</v>
      </c>
      <c r="J29" s="48">
        <f t="shared" si="1"/>
        <v>39.6</v>
      </c>
      <c r="K29" s="49">
        <v>36</v>
      </c>
      <c r="L29" s="49">
        <v>39.6</v>
      </c>
      <c r="M29" s="39">
        <v>0</v>
      </c>
      <c r="N29" s="39">
        <v>0</v>
      </c>
      <c r="O29" s="48">
        <f t="shared" si="4"/>
        <v>43.56</v>
      </c>
      <c r="P29" s="49">
        <v>43.56</v>
      </c>
      <c r="Q29" s="39">
        <v>0</v>
      </c>
      <c r="R29" s="39">
        <v>0</v>
      </c>
      <c r="S29" s="48">
        <f t="shared" si="6"/>
        <v>86</v>
      </c>
      <c r="T29" s="39">
        <v>50</v>
      </c>
      <c r="U29" s="39">
        <v>0</v>
      </c>
      <c r="V29" s="85">
        <v>36</v>
      </c>
      <c r="W29" s="10">
        <f t="shared" si="11"/>
        <v>0</v>
      </c>
    </row>
    <row r="30" spans="2:23" ht="18" x14ac:dyDescent="0.25">
      <c r="B30" s="28" t="s">
        <v>17</v>
      </c>
      <c r="C30" s="29"/>
      <c r="D30" s="30" t="s">
        <v>16</v>
      </c>
      <c r="E30" s="44">
        <f t="shared" si="0"/>
        <v>22500</v>
      </c>
      <c r="F30" s="45">
        <f>F34+F35+F36+F37+F38+F39</f>
        <v>22400</v>
      </c>
      <c r="G30" s="45">
        <f>G34+G35+G36+G37+G38+G39</f>
        <v>22500</v>
      </c>
      <c r="H30" s="45">
        <f t="shared" ref="H30:R30" si="38">SUM(H34:H38)</f>
        <v>0</v>
      </c>
      <c r="I30" s="45">
        <f t="shared" si="38"/>
        <v>0</v>
      </c>
      <c r="J30" s="44">
        <f t="shared" si="1"/>
        <v>28550</v>
      </c>
      <c r="K30" s="45">
        <f>K34+K35+K36+K37+K38+K39</f>
        <v>25720</v>
      </c>
      <c r="L30" s="45">
        <f>L34+L35+L36+L37+L38+L39</f>
        <v>28550</v>
      </c>
      <c r="M30" s="45">
        <f t="shared" si="38"/>
        <v>0</v>
      </c>
      <c r="N30" s="45">
        <f t="shared" si="38"/>
        <v>0</v>
      </c>
      <c r="O30" s="44">
        <f t="shared" si="4"/>
        <v>31400</v>
      </c>
      <c r="P30" s="45">
        <f>P34+P35+P36+P37+P38+P39</f>
        <v>31400</v>
      </c>
      <c r="Q30" s="45">
        <f t="shared" si="38"/>
        <v>0</v>
      </c>
      <c r="R30" s="45">
        <f t="shared" si="38"/>
        <v>0</v>
      </c>
      <c r="S30" s="44">
        <f t="shared" si="6"/>
        <v>56950</v>
      </c>
      <c r="T30" s="45">
        <f>T34+T35+T36+T37+T38+T39</f>
        <v>34550</v>
      </c>
      <c r="U30" s="45">
        <f t="shared" ref="U30" si="39">SUM(U34:U38)</f>
        <v>0</v>
      </c>
      <c r="V30" s="85">
        <f>SUM(V34:V39)</f>
        <v>22400</v>
      </c>
      <c r="W30" s="10">
        <f t="shared" si="11"/>
        <v>0</v>
      </c>
    </row>
    <row r="31" spans="2:23" ht="18" x14ac:dyDescent="0.25">
      <c r="B31" s="34"/>
      <c r="C31" s="35"/>
      <c r="D31" s="36" t="s">
        <v>60</v>
      </c>
      <c r="E31" s="37">
        <f t="shared" si="0"/>
        <v>0</v>
      </c>
      <c r="F31" s="37">
        <f t="shared" ref="F31" si="40">SUM(F32:F33)</f>
        <v>0</v>
      </c>
      <c r="G31" s="37">
        <f t="shared" ref="G31" si="41">SUM(G32:G33)</f>
        <v>0</v>
      </c>
      <c r="H31" s="37">
        <f t="shared" ref="H31:I31" si="42">SUM(H32:H33)</f>
        <v>0</v>
      </c>
      <c r="I31" s="37">
        <f t="shared" si="42"/>
        <v>0</v>
      </c>
      <c r="J31" s="37">
        <f t="shared" si="1"/>
        <v>0</v>
      </c>
      <c r="K31" s="37">
        <f t="shared" ref="K31" si="43">SUM(K32:K33)</f>
        <v>0</v>
      </c>
      <c r="L31" s="37">
        <f t="shared" ref="L31:N31" si="44">SUM(L32:L33)</f>
        <v>0</v>
      </c>
      <c r="M31" s="37">
        <f t="shared" si="44"/>
        <v>0</v>
      </c>
      <c r="N31" s="37">
        <f t="shared" si="44"/>
        <v>0</v>
      </c>
      <c r="O31" s="37">
        <f t="shared" si="4"/>
        <v>0</v>
      </c>
      <c r="P31" s="37">
        <f t="shared" ref="P31:R31" si="45">SUM(P32:P33)</f>
        <v>0</v>
      </c>
      <c r="Q31" s="37">
        <f t="shared" si="45"/>
        <v>0</v>
      </c>
      <c r="R31" s="37">
        <f t="shared" si="45"/>
        <v>0</v>
      </c>
      <c r="S31" s="37">
        <f t="shared" si="6"/>
        <v>0</v>
      </c>
      <c r="T31" s="37">
        <f t="shared" ref="T31:V31" si="46">SUM(T32:T33)</f>
        <v>0</v>
      </c>
      <c r="U31" s="37">
        <f t="shared" si="46"/>
        <v>0</v>
      </c>
      <c r="V31" s="84">
        <f t="shared" si="46"/>
        <v>0</v>
      </c>
      <c r="W31" s="10">
        <f t="shared" si="11"/>
        <v>0</v>
      </c>
    </row>
    <row r="32" spans="2:23" ht="18" x14ac:dyDescent="0.25">
      <c r="B32" s="34"/>
      <c r="C32" s="35"/>
      <c r="D32" s="38" t="s">
        <v>242</v>
      </c>
      <c r="E32" s="39">
        <f t="shared" si="0"/>
        <v>0</v>
      </c>
      <c r="F32" s="39">
        <v>0</v>
      </c>
      <c r="G32" s="39">
        <v>0</v>
      </c>
      <c r="H32" s="39">
        <v>0</v>
      </c>
      <c r="I32" s="39">
        <v>0</v>
      </c>
      <c r="J32" s="39">
        <f t="shared" si="1"/>
        <v>0</v>
      </c>
      <c r="K32" s="39">
        <v>0</v>
      </c>
      <c r="L32" s="39">
        <v>0</v>
      </c>
      <c r="M32" s="39">
        <v>0</v>
      </c>
      <c r="N32" s="39">
        <v>0</v>
      </c>
      <c r="O32" s="39">
        <f t="shared" si="4"/>
        <v>0</v>
      </c>
      <c r="P32" s="39">
        <v>0</v>
      </c>
      <c r="Q32" s="39">
        <v>0</v>
      </c>
      <c r="R32" s="39">
        <v>0</v>
      </c>
      <c r="S32" s="39">
        <f t="shared" si="6"/>
        <v>0</v>
      </c>
      <c r="T32" s="39">
        <v>0</v>
      </c>
      <c r="U32" s="39">
        <v>0</v>
      </c>
      <c r="V32" s="85">
        <v>0</v>
      </c>
      <c r="W32" s="10">
        <f t="shared" si="11"/>
        <v>0</v>
      </c>
    </row>
    <row r="33" spans="2:23" ht="18" x14ac:dyDescent="0.25">
      <c r="B33" s="34"/>
      <c r="C33" s="35"/>
      <c r="D33" s="38" t="s">
        <v>64</v>
      </c>
      <c r="E33" s="37">
        <f t="shared" si="0"/>
        <v>0</v>
      </c>
      <c r="F33" s="39">
        <v>0</v>
      </c>
      <c r="G33" s="39">
        <v>0</v>
      </c>
      <c r="H33" s="39">
        <v>0</v>
      </c>
      <c r="I33" s="39">
        <v>0</v>
      </c>
      <c r="J33" s="37">
        <f t="shared" si="1"/>
        <v>0</v>
      </c>
      <c r="K33" s="39">
        <v>0</v>
      </c>
      <c r="L33" s="39">
        <v>0</v>
      </c>
      <c r="M33" s="39">
        <v>0</v>
      </c>
      <c r="N33" s="39">
        <v>0</v>
      </c>
      <c r="O33" s="37">
        <f t="shared" si="4"/>
        <v>0</v>
      </c>
      <c r="P33" s="39">
        <v>0</v>
      </c>
      <c r="Q33" s="39">
        <v>0</v>
      </c>
      <c r="R33" s="39">
        <v>0</v>
      </c>
      <c r="S33" s="37">
        <f t="shared" si="6"/>
        <v>0</v>
      </c>
      <c r="T33" s="39">
        <v>0</v>
      </c>
      <c r="U33" s="39">
        <v>0</v>
      </c>
      <c r="V33" s="85">
        <v>0</v>
      </c>
      <c r="W33" s="10">
        <f t="shared" si="11"/>
        <v>0</v>
      </c>
    </row>
    <row r="34" spans="2:23" ht="15.75" x14ac:dyDescent="0.25">
      <c r="B34" s="46"/>
      <c r="C34" s="47" t="s">
        <v>74</v>
      </c>
      <c r="D34" s="13" t="s">
        <v>75</v>
      </c>
      <c r="E34" s="48">
        <f t="shared" si="0"/>
        <v>14217</v>
      </c>
      <c r="F34" s="39">
        <v>14117</v>
      </c>
      <c r="G34" s="49">
        <v>14217</v>
      </c>
      <c r="H34" s="39">
        <v>0</v>
      </c>
      <c r="I34" s="39">
        <v>0</v>
      </c>
      <c r="J34" s="48">
        <f t="shared" si="1"/>
        <v>18022</v>
      </c>
      <c r="K34" s="49">
        <v>16235</v>
      </c>
      <c r="L34" s="49">
        <v>18022</v>
      </c>
      <c r="M34" s="39">
        <v>0</v>
      </c>
      <c r="N34" s="39">
        <v>0</v>
      </c>
      <c r="O34" s="48">
        <f t="shared" si="4"/>
        <v>19822.7</v>
      </c>
      <c r="P34" s="49">
        <v>19822.7</v>
      </c>
      <c r="Q34" s="39">
        <v>0</v>
      </c>
      <c r="R34" s="39">
        <v>0</v>
      </c>
      <c r="S34" s="48">
        <f t="shared" si="6"/>
        <v>35925.800000000003</v>
      </c>
      <c r="T34" s="39">
        <v>21808.799999999999</v>
      </c>
      <c r="U34" s="39">
        <v>0</v>
      </c>
      <c r="V34" s="85">
        <v>14117</v>
      </c>
      <c r="W34" s="10">
        <f t="shared" si="11"/>
        <v>0</v>
      </c>
    </row>
    <row r="35" spans="2:23" ht="30" x14ac:dyDescent="0.25">
      <c r="B35" s="46"/>
      <c r="C35" s="47" t="s">
        <v>76</v>
      </c>
      <c r="D35" s="13" t="s">
        <v>77</v>
      </c>
      <c r="E35" s="48">
        <f t="shared" si="0"/>
        <v>150</v>
      </c>
      <c r="F35" s="39">
        <v>150</v>
      </c>
      <c r="G35" s="49">
        <v>150</v>
      </c>
      <c r="H35" s="39">
        <v>0</v>
      </c>
      <c r="I35" s="39">
        <v>0</v>
      </c>
      <c r="J35" s="48">
        <f t="shared" si="1"/>
        <v>166</v>
      </c>
      <c r="K35" s="49">
        <v>150</v>
      </c>
      <c r="L35" s="49">
        <v>166</v>
      </c>
      <c r="M35" s="39">
        <v>0</v>
      </c>
      <c r="N35" s="39">
        <v>0</v>
      </c>
      <c r="O35" s="48">
        <f t="shared" si="4"/>
        <v>183.2</v>
      </c>
      <c r="P35" s="49">
        <v>183.2</v>
      </c>
      <c r="Q35" s="39">
        <v>0</v>
      </c>
      <c r="R35" s="39">
        <v>0</v>
      </c>
      <c r="S35" s="48">
        <f t="shared" si="6"/>
        <v>354.5</v>
      </c>
      <c r="T35" s="39">
        <v>204.5</v>
      </c>
      <c r="U35" s="39">
        <v>0</v>
      </c>
      <c r="V35" s="85">
        <v>150</v>
      </c>
      <c r="W35" s="10">
        <f t="shared" si="11"/>
        <v>0</v>
      </c>
    </row>
    <row r="36" spans="2:23" ht="30" x14ac:dyDescent="0.25">
      <c r="B36" s="46"/>
      <c r="C36" s="47" t="s">
        <v>78</v>
      </c>
      <c r="D36" s="13" t="s">
        <v>79</v>
      </c>
      <c r="E36" s="48">
        <f t="shared" si="0"/>
        <v>7603</v>
      </c>
      <c r="F36" s="39">
        <v>7603</v>
      </c>
      <c r="G36" s="49">
        <v>7603</v>
      </c>
      <c r="H36" s="39">
        <v>0</v>
      </c>
      <c r="I36" s="39">
        <v>0</v>
      </c>
      <c r="J36" s="48">
        <f t="shared" si="1"/>
        <v>9709</v>
      </c>
      <c r="K36" s="49">
        <v>8745</v>
      </c>
      <c r="L36" s="49">
        <v>9709</v>
      </c>
      <c r="M36" s="39">
        <v>0</v>
      </c>
      <c r="N36" s="39">
        <v>0</v>
      </c>
      <c r="O36" s="48">
        <f t="shared" si="4"/>
        <v>10675.8</v>
      </c>
      <c r="P36" s="49">
        <v>10675.8</v>
      </c>
      <c r="Q36" s="39">
        <v>0</v>
      </c>
      <c r="R36" s="39">
        <v>0</v>
      </c>
      <c r="S36" s="48">
        <f t="shared" si="6"/>
        <v>19348.400000000001</v>
      </c>
      <c r="T36" s="39">
        <v>11745.4</v>
      </c>
      <c r="U36" s="39">
        <v>0</v>
      </c>
      <c r="V36" s="85">
        <v>7603</v>
      </c>
      <c r="W36" s="10">
        <f t="shared" si="11"/>
        <v>0</v>
      </c>
    </row>
    <row r="37" spans="2:23" ht="15.75" x14ac:dyDescent="0.25">
      <c r="B37" s="46"/>
      <c r="C37" s="47" t="s">
        <v>80</v>
      </c>
      <c r="D37" s="13" t="s">
        <v>83</v>
      </c>
      <c r="E37" s="48">
        <f t="shared" si="0"/>
        <v>400</v>
      </c>
      <c r="F37" s="39">
        <v>400</v>
      </c>
      <c r="G37" s="49">
        <v>400</v>
      </c>
      <c r="H37" s="39">
        <v>0</v>
      </c>
      <c r="I37" s="39">
        <v>0</v>
      </c>
      <c r="J37" s="48">
        <f t="shared" si="1"/>
        <v>510</v>
      </c>
      <c r="K37" s="49">
        <v>460</v>
      </c>
      <c r="L37" s="49">
        <v>510</v>
      </c>
      <c r="M37" s="39">
        <v>0</v>
      </c>
      <c r="N37" s="39">
        <v>0</v>
      </c>
      <c r="O37" s="48">
        <f t="shared" si="4"/>
        <v>560.70000000000005</v>
      </c>
      <c r="P37" s="49">
        <v>560.70000000000005</v>
      </c>
      <c r="Q37" s="39">
        <v>0</v>
      </c>
      <c r="R37" s="39">
        <v>0</v>
      </c>
      <c r="S37" s="48">
        <f t="shared" si="6"/>
        <v>1017.9</v>
      </c>
      <c r="T37" s="39">
        <v>617.9</v>
      </c>
      <c r="U37" s="39">
        <v>0</v>
      </c>
      <c r="V37" s="85">
        <v>400</v>
      </c>
      <c r="W37" s="10">
        <f t="shared" si="11"/>
        <v>0</v>
      </c>
    </row>
    <row r="38" spans="2:23" ht="30" x14ac:dyDescent="0.25">
      <c r="B38" s="46"/>
      <c r="C38" s="47" t="s">
        <v>82</v>
      </c>
      <c r="D38" s="13" t="s">
        <v>81</v>
      </c>
      <c r="E38" s="48">
        <f t="shared" si="0"/>
        <v>30</v>
      </c>
      <c r="F38" s="39">
        <v>30</v>
      </c>
      <c r="G38" s="49">
        <v>30</v>
      </c>
      <c r="H38" s="39">
        <v>0</v>
      </c>
      <c r="I38" s="39">
        <v>0</v>
      </c>
      <c r="J38" s="48">
        <f t="shared" si="1"/>
        <v>33</v>
      </c>
      <c r="K38" s="49">
        <v>30</v>
      </c>
      <c r="L38" s="49">
        <v>33</v>
      </c>
      <c r="M38" s="39">
        <v>0</v>
      </c>
      <c r="N38" s="39">
        <v>0</v>
      </c>
      <c r="O38" s="48">
        <f t="shared" si="4"/>
        <v>36.6</v>
      </c>
      <c r="P38" s="49">
        <v>36.6</v>
      </c>
      <c r="Q38" s="39">
        <v>0</v>
      </c>
      <c r="R38" s="39">
        <v>0</v>
      </c>
      <c r="S38" s="48">
        <f t="shared" si="6"/>
        <v>70.3</v>
      </c>
      <c r="T38" s="39">
        <v>40.299999999999997</v>
      </c>
      <c r="U38" s="39">
        <v>0</v>
      </c>
      <c r="V38" s="85">
        <v>30</v>
      </c>
      <c r="W38" s="10">
        <f t="shared" si="11"/>
        <v>0</v>
      </c>
    </row>
    <row r="39" spans="2:23" ht="30" x14ac:dyDescent="0.25">
      <c r="B39" s="46"/>
      <c r="C39" s="47" t="s">
        <v>246</v>
      </c>
      <c r="D39" s="13" t="s">
        <v>245</v>
      </c>
      <c r="E39" s="48">
        <f t="shared" si="0"/>
        <v>100</v>
      </c>
      <c r="F39" s="39">
        <v>100</v>
      </c>
      <c r="G39" s="49">
        <v>100</v>
      </c>
      <c r="H39" s="39">
        <v>0</v>
      </c>
      <c r="I39" s="39">
        <v>0</v>
      </c>
      <c r="J39" s="48">
        <f t="shared" si="1"/>
        <v>110.00000000000001</v>
      </c>
      <c r="K39" s="49">
        <v>100</v>
      </c>
      <c r="L39" s="49">
        <v>110.00000000000001</v>
      </c>
      <c r="M39" s="39">
        <v>0</v>
      </c>
      <c r="N39" s="39">
        <v>0</v>
      </c>
      <c r="O39" s="48">
        <f t="shared" si="4"/>
        <v>121.00000000000003</v>
      </c>
      <c r="P39" s="49">
        <v>121.00000000000003</v>
      </c>
      <c r="Q39" s="39">
        <v>0</v>
      </c>
      <c r="R39" s="39">
        <v>0</v>
      </c>
      <c r="S39" s="48">
        <f t="shared" si="6"/>
        <v>233.10000000000005</v>
      </c>
      <c r="T39" s="39">
        <v>133.10000000000005</v>
      </c>
      <c r="U39" s="39">
        <v>0</v>
      </c>
      <c r="V39" s="85">
        <v>100</v>
      </c>
      <c r="W39" s="10">
        <f t="shared" si="11"/>
        <v>0</v>
      </c>
    </row>
    <row r="40" spans="2:23" ht="18" x14ac:dyDescent="0.25">
      <c r="B40" s="28" t="s">
        <v>19</v>
      </c>
      <c r="C40" s="29"/>
      <c r="D40" s="30" t="s">
        <v>18</v>
      </c>
      <c r="E40" s="44">
        <f t="shared" si="0"/>
        <v>1899.9999999999998</v>
      </c>
      <c r="F40" s="45">
        <v>1700</v>
      </c>
      <c r="G40" s="45">
        <f t="shared" ref="G40:R40" si="47">SUM(G44:G48)</f>
        <v>1899.9999999999998</v>
      </c>
      <c r="H40" s="45">
        <f t="shared" si="47"/>
        <v>0</v>
      </c>
      <c r="I40" s="45">
        <f t="shared" si="47"/>
        <v>0</v>
      </c>
      <c r="J40" s="44">
        <f t="shared" si="1"/>
        <v>1950</v>
      </c>
      <c r="K40" s="45">
        <f t="shared" ref="K40" si="48">SUM(K44:K48)</f>
        <v>1899.9999999999998</v>
      </c>
      <c r="L40" s="45">
        <f t="shared" si="47"/>
        <v>1950</v>
      </c>
      <c r="M40" s="45">
        <f t="shared" si="47"/>
        <v>0</v>
      </c>
      <c r="N40" s="45">
        <f t="shared" si="47"/>
        <v>0</v>
      </c>
      <c r="O40" s="44">
        <f t="shared" si="4"/>
        <v>2000</v>
      </c>
      <c r="P40" s="45">
        <f t="shared" si="47"/>
        <v>2000</v>
      </c>
      <c r="Q40" s="45">
        <f t="shared" si="47"/>
        <v>0</v>
      </c>
      <c r="R40" s="45">
        <f t="shared" si="47"/>
        <v>0</v>
      </c>
      <c r="S40" s="44">
        <f t="shared" si="6"/>
        <v>3900.0000000000005</v>
      </c>
      <c r="T40" s="45">
        <f t="shared" ref="T40:V40" si="49">SUM(T44:T48)</f>
        <v>2200.0000000000005</v>
      </c>
      <c r="U40" s="45">
        <f t="shared" si="49"/>
        <v>0</v>
      </c>
      <c r="V40" s="85">
        <f t="shared" si="49"/>
        <v>1700</v>
      </c>
      <c r="W40" s="10">
        <f t="shared" si="11"/>
        <v>0</v>
      </c>
    </row>
    <row r="41" spans="2:23" ht="18" x14ac:dyDescent="0.25">
      <c r="B41" s="34"/>
      <c r="C41" s="35"/>
      <c r="D41" s="36" t="s">
        <v>60</v>
      </c>
      <c r="E41" s="37">
        <f t="shared" si="0"/>
        <v>0</v>
      </c>
      <c r="F41" s="37">
        <f t="shared" ref="F41" si="50">SUM(F42:F43)</f>
        <v>0</v>
      </c>
      <c r="G41" s="37">
        <f t="shared" ref="G41:I41" si="51">SUM(G42:G43)</f>
        <v>0</v>
      </c>
      <c r="H41" s="37">
        <f t="shared" si="51"/>
        <v>0</v>
      </c>
      <c r="I41" s="37">
        <f t="shared" si="51"/>
        <v>0</v>
      </c>
      <c r="J41" s="37">
        <f t="shared" si="1"/>
        <v>0</v>
      </c>
      <c r="K41" s="37">
        <f t="shared" ref="K41" si="52">SUM(K42:K43)</f>
        <v>0</v>
      </c>
      <c r="L41" s="37">
        <f t="shared" ref="L41:N41" si="53">SUM(L42:L43)</f>
        <v>0</v>
      </c>
      <c r="M41" s="37">
        <f t="shared" si="53"/>
        <v>0</v>
      </c>
      <c r="N41" s="37">
        <f t="shared" si="53"/>
        <v>0</v>
      </c>
      <c r="O41" s="37">
        <f t="shared" si="4"/>
        <v>0</v>
      </c>
      <c r="P41" s="37">
        <f t="shared" ref="P41:R41" si="54">SUM(P42:P43)</f>
        <v>0</v>
      </c>
      <c r="Q41" s="37">
        <f t="shared" si="54"/>
        <v>0</v>
      </c>
      <c r="R41" s="37">
        <f t="shared" si="54"/>
        <v>0</v>
      </c>
      <c r="S41" s="37">
        <f t="shared" si="6"/>
        <v>0</v>
      </c>
      <c r="T41" s="37">
        <f t="shared" ref="T41:V41" si="55">SUM(T42:T43)</f>
        <v>0</v>
      </c>
      <c r="U41" s="37">
        <f t="shared" si="55"/>
        <v>0</v>
      </c>
      <c r="V41" s="84">
        <f t="shared" si="55"/>
        <v>0</v>
      </c>
      <c r="W41" s="10">
        <f t="shared" si="11"/>
        <v>0</v>
      </c>
    </row>
    <row r="42" spans="2:23" ht="18" x14ac:dyDescent="0.25">
      <c r="B42" s="34"/>
      <c r="C42" s="35"/>
      <c r="D42" s="38" t="s">
        <v>242</v>
      </c>
      <c r="E42" s="39">
        <f t="shared" si="0"/>
        <v>0</v>
      </c>
      <c r="F42" s="39">
        <v>0</v>
      </c>
      <c r="G42" s="39">
        <v>0</v>
      </c>
      <c r="H42" s="39">
        <v>0</v>
      </c>
      <c r="I42" s="39">
        <v>0</v>
      </c>
      <c r="J42" s="39">
        <f t="shared" si="1"/>
        <v>0</v>
      </c>
      <c r="K42" s="39">
        <v>0</v>
      </c>
      <c r="L42" s="39">
        <v>0</v>
      </c>
      <c r="M42" s="39">
        <v>0</v>
      </c>
      <c r="N42" s="39">
        <v>0</v>
      </c>
      <c r="O42" s="39">
        <f t="shared" si="4"/>
        <v>0</v>
      </c>
      <c r="P42" s="39">
        <v>0</v>
      </c>
      <c r="Q42" s="39">
        <v>0</v>
      </c>
      <c r="R42" s="39">
        <v>0</v>
      </c>
      <c r="S42" s="39">
        <f t="shared" si="6"/>
        <v>0</v>
      </c>
      <c r="T42" s="39">
        <v>0</v>
      </c>
      <c r="U42" s="39">
        <v>0</v>
      </c>
      <c r="V42" s="85">
        <v>0</v>
      </c>
      <c r="W42" s="10">
        <f t="shared" si="11"/>
        <v>0</v>
      </c>
    </row>
    <row r="43" spans="2:23" ht="18" x14ac:dyDescent="0.25">
      <c r="B43" s="34"/>
      <c r="C43" s="35"/>
      <c r="D43" s="38" t="s">
        <v>64</v>
      </c>
      <c r="E43" s="37">
        <f t="shared" si="0"/>
        <v>0</v>
      </c>
      <c r="F43" s="39">
        <v>0</v>
      </c>
      <c r="G43" s="39">
        <v>0</v>
      </c>
      <c r="H43" s="39">
        <v>0</v>
      </c>
      <c r="I43" s="39">
        <v>0</v>
      </c>
      <c r="J43" s="37">
        <f t="shared" si="1"/>
        <v>0</v>
      </c>
      <c r="K43" s="39">
        <v>0</v>
      </c>
      <c r="L43" s="39">
        <v>0</v>
      </c>
      <c r="M43" s="39">
        <v>0</v>
      </c>
      <c r="N43" s="39">
        <v>0</v>
      </c>
      <c r="O43" s="37">
        <f t="shared" si="4"/>
        <v>0</v>
      </c>
      <c r="P43" s="39">
        <v>0</v>
      </c>
      <c r="Q43" s="39">
        <v>0</v>
      </c>
      <c r="R43" s="39">
        <v>0</v>
      </c>
      <c r="S43" s="37">
        <f t="shared" si="6"/>
        <v>0</v>
      </c>
      <c r="T43" s="39">
        <v>0</v>
      </c>
      <c r="U43" s="39">
        <v>0</v>
      </c>
      <c r="V43" s="85">
        <v>0</v>
      </c>
      <c r="W43" s="10">
        <f t="shared" si="11"/>
        <v>0</v>
      </c>
    </row>
    <row r="44" spans="2:23" ht="75" x14ac:dyDescent="0.25">
      <c r="B44" s="46"/>
      <c r="C44" s="47" t="s">
        <v>84</v>
      </c>
      <c r="D44" s="13" t="s">
        <v>247</v>
      </c>
      <c r="E44" s="48">
        <f t="shared" si="0"/>
        <v>598.29999999999995</v>
      </c>
      <c r="F44" s="39">
        <v>553.5</v>
      </c>
      <c r="G44" s="49">
        <v>598.29999999999995</v>
      </c>
      <c r="H44" s="39">
        <v>0</v>
      </c>
      <c r="I44" s="39">
        <v>0</v>
      </c>
      <c r="J44" s="48">
        <f t="shared" si="1"/>
        <v>622.29999999999995</v>
      </c>
      <c r="K44" s="49">
        <v>598.29999999999995</v>
      </c>
      <c r="L44" s="49">
        <v>622.29999999999995</v>
      </c>
      <c r="M44" s="39">
        <v>0</v>
      </c>
      <c r="N44" s="39">
        <v>0</v>
      </c>
      <c r="O44" s="48">
        <f t="shared" si="4"/>
        <v>645.70000000000005</v>
      </c>
      <c r="P44" s="49">
        <v>645.70000000000005</v>
      </c>
      <c r="Q44" s="39">
        <v>0</v>
      </c>
      <c r="R44" s="39">
        <v>0</v>
      </c>
      <c r="S44" s="48">
        <f t="shared" si="6"/>
        <v>1263.77</v>
      </c>
      <c r="T44" s="39">
        <v>710.2700000000001</v>
      </c>
      <c r="U44" s="39">
        <v>0</v>
      </c>
      <c r="V44" s="85">
        <v>553.5</v>
      </c>
      <c r="W44" s="10">
        <f t="shared" si="11"/>
        <v>0</v>
      </c>
    </row>
    <row r="45" spans="2:23" ht="60" x14ac:dyDescent="0.25">
      <c r="B45" s="46"/>
      <c r="C45" s="47" t="s">
        <v>85</v>
      </c>
      <c r="D45" s="13" t="s">
        <v>248</v>
      </c>
      <c r="E45" s="48">
        <f t="shared" si="0"/>
        <v>1055.5</v>
      </c>
      <c r="F45" s="39">
        <v>916.5</v>
      </c>
      <c r="G45" s="49">
        <v>1055.5</v>
      </c>
      <c r="H45" s="39">
        <v>0</v>
      </c>
      <c r="I45" s="39">
        <v>0</v>
      </c>
      <c r="J45" s="48">
        <f t="shared" si="1"/>
        <v>1076.5999999999999</v>
      </c>
      <c r="K45" s="49">
        <v>1055.5</v>
      </c>
      <c r="L45" s="49">
        <v>1076.5999999999999</v>
      </c>
      <c r="M45" s="39">
        <v>0</v>
      </c>
      <c r="N45" s="39">
        <v>0</v>
      </c>
      <c r="O45" s="48">
        <f t="shared" si="4"/>
        <v>1098.2</v>
      </c>
      <c r="P45" s="49">
        <v>1098.2</v>
      </c>
      <c r="Q45" s="39">
        <v>0</v>
      </c>
      <c r="R45" s="39">
        <v>0</v>
      </c>
      <c r="S45" s="48">
        <f t="shared" si="6"/>
        <v>2124.5200000000004</v>
      </c>
      <c r="T45" s="39">
        <v>1208.0200000000002</v>
      </c>
      <c r="U45" s="39">
        <v>0</v>
      </c>
      <c r="V45" s="85">
        <v>916.5</v>
      </c>
      <c r="W45" s="10">
        <f t="shared" si="11"/>
        <v>0</v>
      </c>
    </row>
    <row r="46" spans="2:23" ht="30" x14ac:dyDescent="0.25">
      <c r="B46" s="46"/>
      <c r="C46" s="47" t="s">
        <v>86</v>
      </c>
      <c r="D46" s="13" t="s">
        <v>87</v>
      </c>
      <c r="E46" s="48">
        <f t="shared" si="0"/>
        <v>32.1</v>
      </c>
      <c r="F46" s="39">
        <v>30</v>
      </c>
      <c r="G46" s="49">
        <v>32.1</v>
      </c>
      <c r="H46" s="39">
        <v>0</v>
      </c>
      <c r="I46" s="39">
        <v>0</v>
      </c>
      <c r="J46" s="48">
        <f t="shared" si="1"/>
        <v>32.700000000000003</v>
      </c>
      <c r="K46" s="49">
        <v>32.1</v>
      </c>
      <c r="L46" s="49">
        <v>32.700000000000003</v>
      </c>
      <c r="M46" s="39">
        <v>0</v>
      </c>
      <c r="N46" s="39">
        <v>0</v>
      </c>
      <c r="O46" s="48">
        <f t="shared" si="4"/>
        <v>33.1</v>
      </c>
      <c r="P46" s="49">
        <v>33.1</v>
      </c>
      <c r="Q46" s="39">
        <v>0</v>
      </c>
      <c r="R46" s="39">
        <v>0</v>
      </c>
      <c r="S46" s="48">
        <f t="shared" si="6"/>
        <v>66.41</v>
      </c>
      <c r="T46" s="39">
        <v>36.410000000000004</v>
      </c>
      <c r="U46" s="39">
        <v>0</v>
      </c>
      <c r="V46" s="85">
        <v>30</v>
      </c>
      <c r="W46" s="10">
        <f t="shared" si="11"/>
        <v>0</v>
      </c>
    </row>
    <row r="47" spans="2:23" ht="15.75" x14ac:dyDescent="0.25">
      <c r="B47" s="46"/>
      <c r="C47" s="47" t="s">
        <v>88</v>
      </c>
      <c r="D47" s="13" t="s">
        <v>89</v>
      </c>
      <c r="E47" s="48">
        <f t="shared" si="0"/>
        <v>85.6</v>
      </c>
      <c r="F47" s="39">
        <v>80</v>
      </c>
      <c r="G47" s="49">
        <v>85.6</v>
      </c>
      <c r="H47" s="39">
        <v>0</v>
      </c>
      <c r="I47" s="39">
        <v>0</v>
      </c>
      <c r="J47" s="48">
        <f t="shared" si="1"/>
        <v>87.5</v>
      </c>
      <c r="K47" s="49">
        <v>85.6</v>
      </c>
      <c r="L47" s="49">
        <v>87.5</v>
      </c>
      <c r="M47" s="39">
        <v>0</v>
      </c>
      <c r="N47" s="39">
        <v>0</v>
      </c>
      <c r="O47" s="48">
        <f t="shared" si="4"/>
        <v>89</v>
      </c>
      <c r="P47" s="49">
        <v>89</v>
      </c>
      <c r="Q47" s="39">
        <v>0</v>
      </c>
      <c r="R47" s="39">
        <v>0</v>
      </c>
      <c r="S47" s="48">
        <f t="shared" si="6"/>
        <v>177.9</v>
      </c>
      <c r="T47" s="39">
        <v>97.9</v>
      </c>
      <c r="U47" s="39">
        <v>0</v>
      </c>
      <c r="V47" s="85">
        <v>80</v>
      </c>
      <c r="W47" s="10">
        <f t="shared" si="11"/>
        <v>0</v>
      </c>
    </row>
    <row r="48" spans="2:23" ht="90" x14ac:dyDescent="0.25">
      <c r="B48" s="46"/>
      <c r="C48" s="47" t="s">
        <v>90</v>
      </c>
      <c r="D48" s="13" t="s">
        <v>249</v>
      </c>
      <c r="E48" s="48">
        <f t="shared" si="0"/>
        <v>128.5</v>
      </c>
      <c r="F48" s="39">
        <v>120</v>
      </c>
      <c r="G48" s="49">
        <v>128.5</v>
      </c>
      <c r="H48" s="39">
        <v>0</v>
      </c>
      <c r="I48" s="39">
        <v>0</v>
      </c>
      <c r="J48" s="48">
        <f t="shared" si="1"/>
        <v>130.9</v>
      </c>
      <c r="K48" s="49">
        <v>128.5</v>
      </c>
      <c r="L48" s="49">
        <v>130.9</v>
      </c>
      <c r="M48" s="39">
        <v>0</v>
      </c>
      <c r="N48" s="39">
        <v>0</v>
      </c>
      <c r="O48" s="48">
        <f t="shared" si="4"/>
        <v>134</v>
      </c>
      <c r="P48" s="49">
        <v>134</v>
      </c>
      <c r="Q48" s="39">
        <v>0</v>
      </c>
      <c r="R48" s="39">
        <v>0</v>
      </c>
      <c r="S48" s="48">
        <f t="shared" si="6"/>
        <v>267.39999999999998</v>
      </c>
      <c r="T48" s="39">
        <v>147.4</v>
      </c>
      <c r="U48" s="39">
        <v>0</v>
      </c>
      <c r="V48" s="85">
        <v>120</v>
      </c>
      <c r="W48" s="10">
        <f t="shared" si="11"/>
        <v>0</v>
      </c>
    </row>
    <row r="49" spans="1:23" ht="18" x14ac:dyDescent="0.25">
      <c r="B49" s="28" t="s">
        <v>21</v>
      </c>
      <c r="C49" s="29"/>
      <c r="D49" s="30" t="s">
        <v>20</v>
      </c>
      <c r="E49" s="44">
        <f t="shared" ref="E49:E120" si="56">SUM(G49:I49)</f>
        <v>1900</v>
      </c>
      <c r="F49" s="45">
        <f t="shared" ref="F49:G49" si="57">SUM(F53:F55)</f>
        <v>1800</v>
      </c>
      <c r="G49" s="45">
        <f t="shared" si="57"/>
        <v>1900</v>
      </c>
      <c r="H49" s="45">
        <f t="shared" ref="H49:R49" si="58">SUM(H53:H55)</f>
        <v>0</v>
      </c>
      <c r="I49" s="45">
        <f t="shared" si="58"/>
        <v>0</v>
      </c>
      <c r="J49" s="44">
        <f t="shared" ref="J49:J120" si="59">SUM(L49:N49)</f>
        <v>2280</v>
      </c>
      <c r="K49" s="45">
        <f t="shared" ref="K49" si="60">SUM(K53:K55)</f>
        <v>2070</v>
      </c>
      <c r="L49" s="45">
        <f t="shared" si="58"/>
        <v>2280</v>
      </c>
      <c r="M49" s="45">
        <f t="shared" si="58"/>
        <v>0</v>
      </c>
      <c r="N49" s="45">
        <f t="shared" si="58"/>
        <v>0</v>
      </c>
      <c r="O49" s="44">
        <f t="shared" ref="O49:O120" si="61">SUM(P49:R49)</f>
        <v>2510</v>
      </c>
      <c r="P49" s="45">
        <f t="shared" si="58"/>
        <v>2510</v>
      </c>
      <c r="Q49" s="45">
        <f t="shared" si="58"/>
        <v>0</v>
      </c>
      <c r="R49" s="45">
        <f t="shared" si="58"/>
        <v>0</v>
      </c>
      <c r="S49" s="44">
        <f t="shared" ref="S49:S120" si="62">SUM(T49:V49)</f>
        <v>4550</v>
      </c>
      <c r="T49" s="45">
        <f t="shared" ref="T49:V49" si="63">SUM(T53:T55)</f>
        <v>2750</v>
      </c>
      <c r="U49" s="45">
        <f t="shared" si="63"/>
        <v>0</v>
      </c>
      <c r="V49" s="85">
        <f t="shared" si="63"/>
        <v>1800</v>
      </c>
      <c r="W49" s="10">
        <f t="shared" si="11"/>
        <v>0</v>
      </c>
    </row>
    <row r="50" spans="1:23" ht="18" x14ac:dyDescent="0.25">
      <c r="B50" s="34"/>
      <c r="C50" s="35"/>
      <c r="D50" s="36" t="s">
        <v>60</v>
      </c>
      <c r="E50" s="37">
        <f t="shared" si="56"/>
        <v>0</v>
      </c>
      <c r="F50" s="37">
        <f t="shared" ref="F50" si="64">SUM(F51:F52)</f>
        <v>0</v>
      </c>
      <c r="G50" s="37">
        <f t="shared" ref="G50" si="65">SUM(G51:G52)</f>
        <v>0</v>
      </c>
      <c r="H50" s="37">
        <f t="shared" ref="H50:I50" si="66">SUM(H51:H52)</f>
        <v>0</v>
      </c>
      <c r="I50" s="37">
        <f t="shared" si="66"/>
        <v>0</v>
      </c>
      <c r="J50" s="37">
        <f t="shared" si="59"/>
        <v>2</v>
      </c>
      <c r="K50" s="37">
        <f t="shared" ref="K50" si="67">SUM(K51:K52)</f>
        <v>2</v>
      </c>
      <c r="L50" s="37">
        <f t="shared" ref="L50:N50" si="68">SUM(L51:L52)</f>
        <v>2</v>
      </c>
      <c r="M50" s="37">
        <f t="shared" si="68"/>
        <v>0</v>
      </c>
      <c r="N50" s="37">
        <f t="shared" si="68"/>
        <v>0</v>
      </c>
      <c r="O50" s="37">
        <f t="shared" si="61"/>
        <v>2</v>
      </c>
      <c r="P50" s="37">
        <f t="shared" ref="P50:R50" si="69">SUM(P51:P52)</f>
        <v>2</v>
      </c>
      <c r="Q50" s="37">
        <f t="shared" si="69"/>
        <v>0</v>
      </c>
      <c r="R50" s="37">
        <f t="shared" si="69"/>
        <v>0</v>
      </c>
      <c r="S50" s="37">
        <f t="shared" si="62"/>
        <v>2</v>
      </c>
      <c r="T50" s="37">
        <f t="shared" ref="T50:V50" si="70">SUM(T51:T52)</f>
        <v>2</v>
      </c>
      <c r="U50" s="37">
        <f t="shared" si="70"/>
        <v>0</v>
      </c>
      <c r="V50" s="84">
        <f t="shared" si="70"/>
        <v>0</v>
      </c>
      <c r="W50" s="10">
        <f t="shared" si="11"/>
        <v>0</v>
      </c>
    </row>
    <row r="51" spans="1:23" ht="18" x14ac:dyDescent="0.25">
      <c r="B51" s="34"/>
      <c r="C51" s="35"/>
      <c r="D51" s="38" t="s">
        <v>242</v>
      </c>
      <c r="E51" s="39">
        <f t="shared" si="56"/>
        <v>0</v>
      </c>
      <c r="F51" s="39">
        <v>0</v>
      </c>
      <c r="G51" s="39">
        <v>0</v>
      </c>
      <c r="H51" s="39">
        <v>0</v>
      </c>
      <c r="I51" s="39">
        <v>0</v>
      </c>
      <c r="J51" s="39">
        <f t="shared" si="59"/>
        <v>0</v>
      </c>
      <c r="K51" s="39">
        <v>0</v>
      </c>
      <c r="L51" s="39">
        <v>0</v>
      </c>
      <c r="M51" s="39">
        <v>0</v>
      </c>
      <c r="N51" s="39">
        <v>0</v>
      </c>
      <c r="O51" s="39">
        <f t="shared" si="61"/>
        <v>0</v>
      </c>
      <c r="P51" s="39">
        <v>0</v>
      </c>
      <c r="Q51" s="39">
        <v>0</v>
      </c>
      <c r="R51" s="39">
        <v>0</v>
      </c>
      <c r="S51" s="39">
        <f t="shared" si="62"/>
        <v>0</v>
      </c>
      <c r="T51" s="39">
        <v>0</v>
      </c>
      <c r="U51" s="39">
        <v>0</v>
      </c>
      <c r="V51" s="85">
        <v>0</v>
      </c>
      <c r="W51" s="10">
        <f t="shared" si="11"/>
        <v>0</v>
      </c>
    </row>
    <row r="52" spans="1:23" ht="18" x14ac:dyDescent="0.25">
      <c r="B52" s="34"/>
      <c r="C52" s="35"/>
      <c r="D52" s="38" t="s">
        <v>64</v>
      </c>
      <c r="E52" s="37">
        <f t="shared" si="56"/>
        <v>0</v>
      </c>
      <c r="F52" s="39">
        <v>0</v>
      </c>
      <c r="G52" s="39">
        <v>0</v>
      </c>
      <c r="H52" s="39">
        <v>0</v>
      </c>
      <c r="I52" s="39">
        <v>0</v>
      </c>
      <c r="J52" s="37">
        <f t="shared" si="59"/>
        <v>2</v>
      </c>
      <c r="K52" s="39">
        <v>2</v>
      </c>
      <c r="L52" s="39">
        <v>2</v>
      </c>
      <c r="M52" s="39">
        <v>0</v>
      </c>
      <c r="N52" s="39">
        <v>0</v>
      </c>
      <c r="O52" s="37">
        <f t="shared" si="61"/>
        <v>2</v>
      </c>
      <c r="P52" s="39">
        <v>2</v>
      </c>
      <c r="Q52" s="39">
        <v>0</v>
      </c>
      <c r="R52" s="39">
        <v>0</v>
      </c>
      <c r="S52" s="37">
        <f t="shared" si="62"/>
        <v>2</v>
      </c>
      <c r="T52" s="39">
        <v>2</v>
      </c>
      <c r="U52" s="39">
        <v>0</v>
      </c>
      <c r="V52" s="85">
        <v>0</v>
      </c>
      <c r="W52" s="10">
        <f t="shared" si="11"/>
        <v>0</v>
      </c>
    </row>
    <row r="53" spans="1:23" ht="45" x14ac:dyDescent="0.25">
      <c r="B53" s="46"/>
      <c r="C53" s="47" t="s">
        <v>91</v>
      </c>
      <c r="D53" s="13" t="s">
        <v>250</v>
      </c>
      <c r="E53" s="48">
        <f t="shared" si="56"/>
        <v>1645</v>
      </c>
      <c r="F53" s="39">
        <v>1575</v>
      </c>
      <c r="G53" s="49">
        <v>1645</v>
      </c>
      <c r="H53" s="39">
        <v>0</v>
      </c>
      <c r="I53" s="39">
        <v>0</v>
      </c>
      <c r="J53" s="48">
        <f t="shared" si="59"/>
        <v>1990</v>
      </c>
      <c r="K53" s="49">
        <v>1811.2</v>
      </c>
      <c r="L53" s="49">
        <v>1990</v>
      </c>
      <c r="M53" s="39">
        <v>0</v>
      </c>
      <c r="N53" s="39">
        <v>0</v>
      </c>
      <c r="O53" s="48">
        <f t="shared" si="61"/>
        <v>2197.3000000000002</v>
      </c>
      <c r="P53" s="49">
        <v>2197.3000000000002</v>
      </c>
      <c r="Q53" s="39">
        <v>0</v>
      </c>
      <c r="R53" s="39">
        <v>0</v>
      </c>
      <c r="S53" s="48">
        <f t="shared" si="62"/>
        <v>3985.1</v>
      </c>
      <c r="T53" s="39">
        <v>2410.1</v>
      </c>
      <c r="U53" s="39">
        <v>0</v>
      </c>
      <c r="V53" s="85">
        <v>1575</v>
      </c>
      <c r="W53" s="10">
        <f t="shared" si="11"/>
        <v>0</v>
      </c>
    </row>
    <row r="54" spans="1:23" ht="75" x14ac:dyDescent="0.25">
      <c r="B54" s="46"/>
      <c r="C54" s="47" t="s">
        <v>92</v>
      </c>
      <c r="D54" s="13" t="s">
        <v>93</v>
      </c>
      <c r="E54" s="48">
        <f t="shared" si="56"/>
        <v>200</v>
      </c>
      <c r="F54" s="39">
        <v>170</v>
      </c>
      <c r="G54" s="49">
        <v>200</v>
      </c>
      <c r="H54" s="39">
        <v>0</v>
      </c>
      <c r="I54" s="39">
        <v>0</v>
      </c>
      <c r="J54" s="48">
        <f t="shared" si="59"/>
        <v>220</v>
      </c>
      <c r="K54" s="49">
        <v>195.5</v>
      </c>
      <c r="L54" s="49">
        <v>220</v>
      </c>
      <c r="M54" s="39">
        <v>0</v>
      </c>
      <c r="N54" s="39">
        <v>0</v>
      </c>
      <c r="O54" s="48">
        <f t="shared" si="61"/>
        <v>236.2</v>
      </c>
      <c r="P54" s="49">
        <v>236.2</v>
      </c>
      <c r="Q54" s="39">
        <v>0</v>
      </c>
      <c r="R54" s="39">
        <v>0</v>
      </c>
      <c r="S54" s="48">
        <f t="shared" si="62"/>
        <v>429.8</v>
      </c>
      <c r="T54" s="39">
        <v>259.8</v>
      </c>
      <c r="U54" s="39">
        <v>0</v>
      </c>
      <c r="V54" s="85">
        <v>170</v>
      </c>
      <c r="W54" s="10">
        <f t="shared" si="11"/>
        <v>0</v>
      </c>
    </row>
    <row r="55" spans="1:23" ht="105" x14ac:dyDescent="0.25">
      <c r="B55" s="46"/>
      <c r="C55" s="47" t="s">
        <v>94</v>
      </c>
      <c r="D55" s="13" t="s">
        <v>95</v>
      </c>
      <c r="E55" s="48">
        <f t="shared" si="56"/>
        <v>55</v>
      </c>
      <c r="F55" s="39">
        <v>55</v>
      </c>
      <c r="G55" s="49">
        <v>55</v>
      </c>
      <c r="H55" s="39">
        <v>0</v>
      </c>
      <c r="I55" s="39">
        <v>0</v>
      </c>
      <c r="J55" s="48">
        <f t="shared" si="59"/>
        <v>70</v>
      </c>
      <c r="K55" s="49">
        <v>63.3</v>
      </c>
      <c r="L55" s="49">
        <v>70</v>
      </c>
      <c r="M55" s="39">
        <v>0</v>
      </c>
      <c r="N55" s="39">
        <v>0</v>
      </c>
      <c r="O55" s="48">
        <f t="shared" si="61"/>
        <v>76.5</v>
      </c>
      <c r="P55" s="49">
        <v>76.5</v>
      </c>
      <c r="Q55" s="39">
        <v>0</v>
      </c>
      <c r="R55" s="39">
        <v>0</v>
      </c>
      <c r="S55" s="48">
        <f t="shared" si="62"/>
        <v>135.1</v>
      </c>
      <c r="T55" s="39">
        <v>80.099999999999994</v>
      </c>
      <c r="U55" s="39">
        <v>0</v>
      </c>
      <c r="V55" s="85">
        <v>55</v>
      </c>
      <c r="W55" s="10">
        <f t="shared" si="11"/>
        <v>0</v>
      </c>
    </row>
    <row r="56" spans="1:23" ht="90" x14ac:dyDescent="0.25">
      <c r="B56" s="28" t="s">
        <v>22</v>
      </c>
      <c r="C56" s="29"/>
      <c r="D56" s="30" t="s">
        <v>298</v>
      </c>
      <c r="E56" s="44">
        <f t="shared" si="56"/>
        <v>260</v>
      </c>
      <c r="F56" s="45">
        <v>260</v>
      </c>
      <c r="G56" s="45">
        <f>G60+G61</f>
        <v>260</v>
      </c>
      <c r="H56" s="45">
        <f t="shared" ref="H56:I56" si="71">H60+H61</f>
        <v>0</v>
      </c>
      <c r="I56" s="45">
        <f t="shared" si="71"/>
        <v>0</v>
      </c>
      <c r="J56" s="44">
        <f t="shared" si="59"/>
        <v>270</v>
      </c>
      <c r="K56" s="45">
        <f>K60+K61</f>
        <v>270</v>
      </c>
      <c r="L56" s="45">
        <f>L60+L61</f>
        <v>270</v>
      </c>
      <c r="M56" s="45">
        <f t="shared" ref="M56:N56" si="72">M60+M61</f>
        <v>0</v>
      </c>
      <c r="N56" s="45">
        <f t="shared" si="72"/>
        <v>0</v>
      </c>
      <c r="O56" s="44">
        <f t="shared" si="61"/>
        <v>270</v>
      </c>
      <c r="P56" s="45">
        <f>P60+P61</f>
        <v>270</v>
      </c>
      <c r="Q56" s="45">
        <f t="shared" ref="Q56:R56" si="73">Q60+Q61</f>
        <v>0</v>
      </c>
      <c r="R56" s="45">
        <f t="shared" si="73"/>
        <v>0</v>
      </c>
      <c r="S56" s="44">
        <f t="shared" si="62"/>
        <v>530</v>
      </c>
      <c r="T56" s="45">
        <f>T60+T61</f>
        <v>270</v>
      </c>
      <c r="U56" s="45">
        <f t="shared" ref="U56:V56" si="74">U60+U61</f>
        <v>0</v>
      </c>
      <c r="V56" s="85">
        <f t="shared" si="74"/>
        <v>260</v>
      </c>
      <c r="W56" s="10">
        <f t="shared" si="11"/>
        <v>0</v>
      </c>
    </row>
    <row r="57" spans="1:23" ht="18" x14ac:dyDescent="0.25">
      <c r="B57" s="34"/>
      <c r="C57" s="35"/>
      <c r="D57" s="36" t="s">
        <v>60</v>
      </c>
      <c r="E57" s="37">
        <f t="shared" si="56"/>
        <v>5</v>
      </c>
      <c r="F57" s="37">
        <f t="shared" ref="F57" si="75">SUM(F58:F59)</f>
        <v>0</v>
      </c>
      <c r="G57" s="37">
        <f t="shared" ref="G57:I57" si="76">SUM(G58:G59)</f>
        <v>5</v>
      </c>
      <c r="H57" s="37">
        <f t="shared" si="76"/>
        <v>0</v>
      </c>
      <c r="I57" s="37">
        <f t="shared" si="76"/>
        <v>0</v>
      </c>
      <c r="J57" s="37">
        <f t="shared" si="59"/>
        <v>5</v>
      </c>
      <c r="K57" s="37">
        <f t="shared" ref="K57" si="77">SUM(K58:K59)</f>
        <v>5</v>
      </c>
      <c r="L57" s="37">
        <f t="shared" ref="L57:N57" si="78">SUM(L58:L59)</f>
        <v>5</v>
      </c>
      <c r="M57" s="37">
        <f t="shared" si="78"/>
        <v>0</v>
      </c>
      <c r="N57" s="37">
        <f t="shared" si="78"/>
        <v>0</v>
      </c>
      <c r="O57" s="37">
        <f t="shared" si="61"/>
        <v>5</v>
      </c>
      <c r="P57" s="37">
        <f t="shared" ref="P57:R57" si="79">SUM(P58:P59)</f>
        <v>5</v>
      </c>
      <c r="Q57" s="37">
        <f t="shared" si="79"/>
        <v>0</v>
      </c>
      <c r="R57" s="37">
        <f t="shared" si="79"/>
        <v>0</v>
      </c>
      <c r="S57" s="37">
        <f t="shared" si="62"/>
        <v>5</v>
      </c>
      <c r="T57" s="37">
        <f t="shared" ref="T57:V57" si="80">SUM(T58:T59)</f>
        <v>5</v>
      </c>
      <c r="U57" s="37">
        <f t="shared" si="80"/>
        <v>0</v>
      </c>
      <c r="V57" s="84">
        <f t="shared" si="80"/>
        <v>0</v>
      </c>
      <c r="W57" s="10">
        <f t="shared" si="11"/>
        <v>0</v>
      </c>
    </row>
    <row r="58" spans="1:23" ht="18" x14ac:dyDescent="0.25">
      <c r="B58" s="34"/>
      <c r="C58" s="35"/>
      <c r="D58" s="38" t="s">
        <v>242</v>
      </c>
      <c r="E58" s="39">
        <f t="shared" si="56"/>
        <v>0</v>
      </c>
      <c r="F58" s="39">
        <v>0</v>
      </c>
      <c r="G58" s="39">
        <v>0</v>
      </c>
      <c r="H58" s="39">
        <v>0</v>
      </c>
      <c r="I58" s="39">
        <v>0</v>
      </c>
      <c r="J58" s="39">
        <f t="shared" si="59"/>
        <v>0</v>
      </c>
      <c r="K58" s="39">
        <v>0</v>
      </c>
      <c r="L58" s="39">
        <v>0</v>
      </c>
      <c r="M58" s="39">
        <v>0</v>
      </c>
      <c r="N58" s="39">
        <v>0</v>
      </c>
      <c r="O58" s="39">
        <f t="shared" si="61"/>
        <v>0</v>
      </c>
      <c r="P58" s="39">
        <v>0</v>
      </c>
      <c r="Q58" s="39">
        <v>0</v>
      </c>
      <c r="R58" s="39">
        <v>0</v>
      </c>
      <c r="S58" s="39">
        <f t="shared" si="62"/>
        <v>0</v>
      </c>
      <c r="T58" s="39">
        <v>0</v>
      </c>
      <c r="U58" s="39">
        <v>0</v>
      </c>
      <c r="V58" s="85">
        <v>0</v>
      </c>
      <c r="W58" s="10">
        <f t="shared" si="11"/>
        <v>0</v>
      </c>
    </row>
    <row r="59" spans="1:23" ht="18" x14ac:dyDescent="0.25">
      <c r="B59" s="34"/>
      <c r="C59" s="35"/>
      <c r="D59" s="38" t="s">
        <v>64</v>
      </c>
      <c r="E59" s="37">
        <f t="shared" si="56"/>
        <v>5</v>
      </c>
      <c r="F59" s="39">
        <v>0</v>
      </c>
      <c r="G59" s="39">
        <v>5</v>
      </c>
      <c r="H59" s="39">
        <v>0</v>
      </c>
      <c r="I59" s="39">
        <v>0</v>
      </c>
      <c r="J59" s="37">
        <f t="shared" si="59"/>
        <v>5</v>
      </c>
      <c r="K59" s="39">
        <v>5</v>
      </c>
      <c r="L59" s="39">
        <v>5</v>
      </c>
      <c r="M59" s="39">
        <v>0</v>
      </c>
      <c r="N59" s="39">
        <v>0</v>
      </c>
      <c r="O59" s="37">
        <f t="shared" si="61"/>
        <v>5</v>
      </c>
      <c r="P59" s="39">
        <v>5</v>
      </c>
      <c r="Q59" s="39">
        <v>0</v>
      </c>
      <c r="R59" s="39">
        <v>0</v>
      </c>
      <c r="S59" s="37">
        <f t="shared" si="62"/>
        <v>5</v>
      </c>
      <c r="T59" s="39">
        <v>5</v>
      </c>
      <c r="U59" s="39">
        <v>0</v>
      </c>
      <c r="V59" s="85">
        <v>0</v>
      </c>
      <c r="W59" s="10">
        <f t="shared" si="11"/>
        <v>0</v>
      </c>
    </row>
    <row r="60" spans="1:23" ht="60" x14ac:dyDescent="0.25">
      <c r="A60" s="8"/>
      <c r="B60" s="34"/>
      <c r="C60" s="47" t="s">
        <v>279</v>
      </c>
      <c r="D60" s="13" t="s">
        <v>280</v>
      </c>
      <c r="E60" s="48">
        <f t="shared" ref="E60:E61" si="81">SUM(G60:I60)</f>
        <v>170</v>
      </c>
      <c r="F60" s="39">
        <v>170</v>
      </c>
      <c r="G60" s="49">
        <v>170</v>
      </c>
      <c r="H60" s="39">
        <v>0</v>
      </c>
      <c r="I60" s="39">
        <v>0</v>
      </c>
      <c r="J60" s="48">
        <f t="shared" si="59"/>
        <v>180</v>
      </c>
      <c r="K60" s="49">
        <v>180</v>
      </c>
      <c r="L60" s="39">
        <v>180</v>
      </c>
      <c r="M60" s="39">
        <v>0</v>
      </c>
      <c r="N60" s="39">
        <v>0</v>
      </c>
      <c r="O60" s="48">
        <f t="shared" si="61"/>
        <v>180</v>
      </c>
      <c r="P60" s="39">
        <v>180</v>
      </c>
      <c r="Q60" s="39">
        <v>0</v>
      </c>
      <c r="R60" s="39">
        <v>0</v>
      </c>
      <c r="S60" s="48">
        <f t="shared" si="62"/>
        <v>350</v>
      </c>
      <c r="T60" s="39">
        <v>180</v>
      </c>
      <c r="U60" s="39">
        <v>0</v>
      </c>
      <c r="V60" s="85">
        <v>170</v>
      </c>
      <c r="W60" s="10">
        <f t="shared" si="11"/>
        <v>0</v>
      </c>
    </row>
    <row r="61" spans="1:23" ht="60" x14ac:dyDescent="0.25">
      <c r="A61" s="8"/>
      <c r="B61" s="34"/>
      <c r="C61" s="47" t="s">
        <v>281</v>
      </c>
      <c r="D61" s="13" t="s">
        <v>282</v>
      </c>
      <c r="E61" s="48">
        <f t="shared" si="81"/>
        <v>90</v>
      </c>
      <c r="F61" s="39">
        <v>90</v>
      </c>
      <c r="G61" s="49">
        <v>90</v>
      </c>
      <c r="H61" s="39">
        <v>0</v>
      </c>
      <c r="I61" s="39">
        <v>0</v>
      </c>
      <c r="J61" s="48">
        <f t="shared" si="59"/>
        <v>90</v>
      </c>
      <c r="K61" s="49">
        <v>90</v>
      </c>
      <c r="L61" s="39">
        <v>90</v>
      </c>
      <c r="M61" s="39">
        <v>0</v>
      </c>
      <c r="N61" s="39">
        <v>0</v>
      </c>
      <c r="O61" s="48">
        <f t="shared" si="61"/>
        <v>90</v>
      </c>
      <c r="P61" s="39">
        <v>90</v>
      </c>
      <c r="Q61" s="39">
        <v>0</v>
      </c>
      <c r="R61" s="39">
        <v>0</v>
      </c>
      <c r="S61" s="48">
        <f t="shared" si="62"/>
        <v>180</v>
      </c>
      <c r="T61" s="39">
        <v>90</v>
      </c>
      <c r="U61" s="39">
        <v>0</v>
      </c>
      <c r="V61" s="85">
        <v>90</v>
      </c>
      <c r="W61" s="10">
        <f t="shared" si="11"/>
        <v>0</v>
      </c>
    </row>
    <row r="62" spans="1:23" ht="18" x14ac:dyDescent="0.25">
      <c r="B62" s="50" t="s">
        <v>23</v>
      </c>
      <c r="C62" s="51"/>
      <c r="D62" s="52" t="s">
        <v>24</v>
      </c>
      <c r="E62" s="53">
        <f t="shared" si="56"/>
        <v>0</v>
      </c>
      <c r="F62" s="54">
        <v>10500</v>
      </c>
      <c r="G62" s="54">
        <f>G66</f>
        <v>0</v>
      </c>
      <c r="H62" s="54">
        <f t="shared" ref="H62:I62" si="82">H66</f>
        <v>0</v>
      </c>
      <c r="I62" s="54">
        <f t="shared" si="82"/>
        <v>0</v>
      </c>
      <c r="J62" s="53">
        <f t="shared" si="59"/>
        <v>0</v>
      </c>
      <c r="K62" s="54">
        <f>K66</f>
        <v>0</v>
      </c>
      <c r="L62" s="54">
        <f>L66</f>
        <v>0</v>
      </c>
      <c r="M62" s="54">
        <f t="shared" ref="M62:N62" si="83">M66</f>
        <v>0</v>
      </c>
      <c r="N62" s="54">
        <f t="shared" si="83"/>
        <v>0</v>
      </c>
      <c r="O62" s="53">
        <f t="shared" si="61"/>
        <v>0</v>
      </c>
      <c r="P62" s="54">
        <f>P66</f>
        <v>0</v>
      </c>
      <c r="Q62" s="54">
        <f t="shared" ref="Q62:R62" si="84">Q66</f>
        <v>0</v>
      </c>
      <c r="R62" s="54">
        <f t="shared" si="84"/>
        <v>0</v>
      </c>
      <c r="S62" s="53">
        <f t="shared" si="62"/>
        <v>0</v>
      </c>
      <c r="T62" s="54">
        <f>T66</f>
        <v>0</v>
      </c>
      <c r="U62" s="54">
        <f t="shared" ref="U62:V62" si="85">U66</f>
        <v>0</v>
      </c>
      <c r="V62" s="86">
        <f t="shared" si="85"/>
        <v>0</v>
      </c>
      <c r="W62" s="10">
        <f t="shared" si="11"/>
        <v>-10500</v>
      </c>
    </row>
    <row r="63" spans="1:23" ht="18" x14ac:dyDescent="0.25">
      <c r="B63" s="55"/>
      <c r="C63" s="56"/>
      <c r="D63" s="57" t="s">
        <v>60</v>
      </c>
      <c r="E63" s="58">
        <f t="shared" si="56"/>
        <v>0</v>
      </c>
      <c r="F63" s="58">
        <f t="shared" ref="F63" si="86">SUM(F64:F65)</f>
        <v>0</v>
      </c>
      <c r="G63" s="58">
        <f t="shared" ref="G63:I63" si="87">SUM(G64:G65)</f>
        <v>0</v>
      </c>
      <c r="H63" s="58">
        <f t="shared" si="87"/>
        <v>0</v>
      </c>
      <c r="I63" s="58">
        <f t="shared" si="87"/>
        <v>0</v>
      </c>
      <c r="J63" s="58">
        <f t="shared" si="59"/>
        <v>0</v>
      </c>
      <c r="K63" s="58">
        <f t="shared" ref="K63" si="88">SUM(K64:K65)</f>
        <v>0</v>
      </c>
      <c r="L63" s="58">
        <f t="shared" ref="L63:N63" si="89">SUM(L64:L65)</f>
        <v>0</v>
      </c>
      <c r="M63" s="58">
        <f t="shared" si="89"/>
        <v>0</v>
      </c>
      <c r="N63" s="58">
        <f t="shared" si="89"/>
        <v>0</v>
      </c>
      <c r="O63" s="58">
        <f t="shared" si="61"/>
        <v>0</v>
      </c>
      <c r="P63" s="58">
        <f t="shared" ref="P63:R63" si="90">SUM(P64:P65)</f>
        <v>0</v>
      </c>
      <c r="Q63" s="58">
        <f t="shared" si="90"/>
        <v>0</v>
      </c>
      <c r="R63" s="58">
        <f t="shared" si="90"/>
        <v>0</v>
      </c>
      <c r="S63" s="58">
        <f t="shared" si="62"/>
        <v>0</v>
      </c>
      <c r="T63" s="58">
        <f t="shared" ref="T63:V63" si="91">SUM(T64:T65)</f>
        <v>0</v>
      </c>
      <c r="U63" s="58">
        <f t="shared" si="91"/>
        <v>0</v>
      </c>
      <c r="V63" s="87">
        <f t="shared" si="91"/>
        <v>0</v>
      </c>
      <c r="W63" s="10">
        <f t="shared" si="11"/>
        <v>0</v>
      </c>
    </row>
    <row r="64" spans="1:23" ht="18" x14ac:dyDescent="0.25">
      <c r="B64" s="55"/>
      <c r="C64" s="56"/>
      <c r="D64" s="59" t="s">
        <v>242</v>
      </c>
      <c r="E64" s="60">
        <f t="shared" si="56"/>
        <v>0</v>
      </c>
      <c r="F64" s="60">
        <v>0</v>
      </c>
      <c r="G64" s="60">
        <v>0</v>
      </c>
      <c r="H64" s="60">
        <v>0</v>
      </c>
      <c r="I64" s="60">
        <v>0</v>
      </c>
      <c r="J64" s="60">
        <f t="shared" si="59"/>
        <v>0</v>
      </c>
      <c r="K64" s="60">
        <v>0</v>
      </c>
      <c r="L64" s="60">
        <v>0</v>
      </c>
      <c r="M64" s="60">
        <v>0</v>
      </c>
      <c r="N64" s="60">
        <v>0</v>
      </c>
      <c r="O64" s="60">
        <f t="shared" si="61"/>
        <v>0</v>
      </c>
      <c r="P64" s="60">
        <v>0</v>
      </c>
      <c r="Q64" s="60">
        <v>0</v>
      </c>
      <c r="R64" s="60">
        <v>0</v>
      </c>
      <c r="S64" s="60">
        <f t="shared" si="62"/>
        <v>0</v>
      </c>
      <c r="T64" s="60">
        <v>0</v>
      </c>
      <c r="U64" s="60">
        <v>0</v>
      </c>
      <c r="V64" s="86">
        <v>0</v>
      </c>
      <c r="W64" s="10">
        <f t="shared" si="11"/>
        <v>0</v>
      </c>
    </row>
    <row r="65" spans="1:31" ht="18" x14ac:dyDescent="0.25">
      <c r="B65" s="55"/>
      <c r="C65" s="56"/>
      <c r="D65" s="59" t="s">
        <v>64</v>
      </c>
      <c r="E65" s="58">
        <f t="shared" si="56"/>
        <v>0</v>
      </c>
      <c r="F65" s="60">
        <v>0</v>
      </c>
      <c r="G65" s="60">
        <v>0</v>
      </c>
      <c r="H65" s="60">
        <v>0</v>
      </c>
      <c r="I65" s="60">
        <v>0</v>
      </c>
      <c r="J65" s="58">
        <f t="shared" si="59"/>
        <v>0</v>
      </c>
      <c r="K65" s="60">
        <v>0</v>
      </c>
      <c r="L65" s="60">
        <v>0</v>
      </c>
      <c r="M65" s="60">
        <v>0</v>
      </c>
      <c r="N65" s="60">
        <v>0</v>
      </c>
      <c r="O65" s="58">
        <f t="shared" si="61"/>
        <v>0</v>
      </c>
      <c r="P65" s="60">
        <v>0</v>
      </c>
      <c r="Q65" s="60">
        <v>0</v>
      </c>
      <c r="R65" s="60">
        <v>0</v>
      </c>
      <c r="S65" s="58">
        <f t="shared" si="62"/>
        <v>0</v>
      </c>
      <c r="T65" s="60">
        <v>0</v>
      </c>
      <c r="U65" s="60">
        <v>0</v>
      </c>
      <c r="V65" s="86">
        <v>0</v>
      </c>
      <c r="W65" s="10">
        <f t="shared" si="11"/>
        <v>0</v>
      </c>
    </row>
    <row r="66" spans="1:31" ht="45" x14ac:dyDescent="0.25">
      <c r="B66" s="61"/>
      <c r="C66" s="62" t="s">
        <v>96</v>
      </c>
      <c r="D66" s="63" t="s">
        <v>97</v>
      </c>
      <c r="E66" s="64">
        <f t="shared" si="56"/>
        <v>0</v>
      </c>
      <c r="F66" s="60">
        <v>0</v>
      </c>
      <c r="G66" s="65">
        <v>0</v>
      </c>
      <c r="H66" s="60">
        <v>0</v>
      </c>
      <c r="I66" s="60">
        <v>0</v>
      </c>
      <c r="J66" s="64">
        <f t="shared" si="59"/>
        <v>0</v>
      </c>
      <c r="K66" s="65">
        <v>0</v>
      </c>
      <c r="L66" s="65">
        <v>0</v>
      </c>
      <c r="M66" s="60">
        <v>0</v>
      </c>
      <c r="N66" s="60">
        <v>0</v>
      </c>
      <c r="O66" s="64">
        <f t="shared" si="61"/>
        <v>0</v>
      </c>
      <c r="P66" s="65">
        <v>0</v>
      </c>
      <c r="Q66" s="60">
        <v>0</v>
      </c>
      <c r="R66" s="60">
        <v>0</v>
      </c>
      <c r="S66" s="64">
        <f t="shared" si="62"/>
        <v>0</v>
      </c>
      <c r="T66" s="65">
        <v>0</v>
      </c>
      <c r="U66" s="60">
        <v>0</v>
      </c>
      <c r="V66" s="86">
        <v>0</v>
      </c>
      <c r="W66" s="10">
        <f t="shared" si="11"/>
        <v>0</v>
      </c>
    </row>
    <row r="67" spans="1:31" ht="30" customHeight="1" x14ac:dyDescent="0.25">
      <c r="B67" s="28" t="s">
        <v>25</v>
      </c>
      <c r="C67" s="29"/>
      <c r="D67" s="30" t="s">
        <v>26</v>
      </c>
      <c r="E67" s="44">
        <f t="shared" si="56"/>
        <v>15700</v>
      </c>
      <c r="F67" s="45">
        <f>SUM(F71:F79)</f>
        <v>15580</v>
      </c>
      <c r="G67" s="45">
        <f>SUM(G71:G79)</f>
        <v>15700</v>
      </c>
      <c r="H67" s="45">
        <f t="shared" ref="H67:I67" si="92">SUM(H71:H79)</f>
        <v>0</v>
      </c>
      <c r="I67" s="45">
        <f t="shared" si="92"/>
        <v>0</v>
      </c>
      <c r="J67" s="44">
        <f t="shared" si="59"/>
        <v>17340</v>
      </c>
      <c r="K67" s="45">
        <f>SUM(K71:K79)</f>
        <v>16650</v>
      </c>
      <c r="L67" s="45">
        <f>SUM(L71:L79)</f>
        <v>17340</v>
      </c>
      <c r="M67" s="45">
        <f t="shared" ref="M67:N67" si="93">SUM(M71:M79)</f>
        <v>0</v>
      </c>
      <c r="N67" s="45">
        <f t="shared" si="93"/>
        <v>0</v>
      </c>
      <c r="O67" s="44">
        <f t="shared" si="61"/>
        <v>18189.999999999996</v>
      </c>
      <c r="P67" s="45">
        <f>SUM(P71:P79)</f>
        <v>18189.999999999996</v>
      </c>
      <c r="Q67" s="45">
        <f t="shared" ref="Q67:R67" si="94">SUM(Q71:Q79)</f>
        <v>0</v>
      </c>
      <c r="R67" s="45">
        <f t="shared" si="94"/>
        <v>0</v>
      </c>
      <c r="S67" s="44">
        <f t="shared" si="62"/>
        <v>34370.975000000006</v>
      </c>
      <c r="T67" s="45">
        <f>SUM(T71:T79)</f>
        <v>18699.975000000002</v>
      </c>
      <c r="U67" s="45">
        <f t="shared" ref="U67" si="95">SUM(U71:U79)</f>
        <v>0</v>
      </c>
      <c r="V67" s="85">
        <f>SUM(V71:V80)</f>
        <v>15671</v>
      </c>
      <c r="W67" s="10">
        <f t="shared" si="11"/>
        <v>91</v>
      </c>
      <c r="X67" s="100" t="s">
        <v>312</v>
      </c>
      <c r="Y67" s="100"/>
      <c r="Z67" s="100"/>
      <c r="AA67" s="100"/>
      <c r="AB67" s="100"/>
      <c r="AC67" s="100"/>
      <c r="AD67" s="100"/>
      <c r="AE67" s="100"/>
    </row>
    <row r="68" spans="1:31" ht="18" x14ac:dyDescent="0.25">
      <c r="B68" s="34"/>
      <c r="C68" s="35"/>
      <c r="D68" s="36" t="s">
        <v>60</v>
      </c>
      <c r="E68" s="37">
        <f t="shared" si="56"/>
        <v>31</v>
      </c>
      <c r="F68" s="37">
        <f t="shared" ref="F68" si="96">SUM(F69:F70)</f>
        <v>0</v>
      </c>
      <c r="G68" s="37">
        <f t="shared" ref="G68" si="97">SUM(G69:G70)</f>
        <v>31</v>
      </c>
      <c r="H68" s="37">
        <f t="shared" ref="H68:I68" si="98">SUM(H69:H70)</f>
        <v>0</v>
      </c>
      <c r="I68" s="37">
        <f t="shared" si="98"/>
        <v>0</v>
      </c>
      <c r="J68" s="37">
        <f t="shared" si="59"/>
        <v>31</v>
      </c>
      <c r="K68" s="37">
        <f t="shared" ref="K68" si="99">SUM(K69:K70)</f>
        <v>31</v>
      </c>
      <c r="L68" s="37">
        <f t="shared" ref="L68:N68" si="100">SUM(L69:L70)</f>
        <v>31</v>
      </c>
      <c r="M68" s="37">
        <f t="shared" si="100"/>
        <v>0</v>
      </c>
      <c r="N68" s="37">
        <f t="shared" si="100"/>
        <v>0</v>
      </c>
      <c r="O68" s="37">
        <f t="shared" si="61"/>
        <v>31</v>
      </c>
      <c r="P68" s="37">
        <f t="shared" ref="P68:R68" si="101">SUM(P69:P70)</f>
        <v>31</v>
      </c>
      <c r="Q68" s="37">
        <f t="shared" si="101"/>
        <v>0</v>
      </c>
      <c r="R68" s="37">
        <f t="shared" si="101"/>
        <v>0</v>
      </c>
      <c r="S68" s="37">
        <f t="shared" si="62"/>
        <v>31</v>
      </c>
      <c r="T68" s="37">
        <f t="shared" ref="T68:V68" si="102">SUM(T69:T70)</f>
        <v>31</v>
      </c>
      <c r="U68" s="37">
        <f t="shared" si="102"/>
        <v>0</v>
      </c>
      <c r="V68" s="84">
        <f t="shared" si="102"/>
        <v>0</v>
      </c>
      <c r="W68" s="10">
        <f t="shared" si="11"/>
        <v>0</v>
      </c>
      <c r="X68" s="100"/>
      <c r="Y68" s="100"/>
      <c r="Z68" s="100"/>
      <c r="AA68" s="100"/>
      <c r="AB68" s="100"/>
      <c r="AC68" s="100"/>
      <c r="AD68" s="100"/>
      <c r="AE68" s="100"/>
    </row>
    <row r="69" spans="1:31" ht="18" x14ac:dyDescent="0.25">
      <c r="B69" s="34"/>
      <c r="C69" s="35"/>
      <c r="D69" s="38" t="s">
        <v>242</v>
      </c>
      <c r="E69" s="39">
        <f t="shared" si="56"/>
        <v>0</v>
      </c>
      <c r="F69" s="39">
        <v>0</v>
      </c>
      <c r="G69" s="39">
        <v>0</v>
      </c>
      <c r="H69" s="39">
        <v>0</v>
      </c>
      <c r="I69" s="39">
        <v>0</v>
      </c>
      <c r="J69" s="39">
        <f t="shared" si="59"/>
        <v>0</v>
      </c>
      <c r="K69" s="39">
        <v>0</v>
      </c>
      <c r="L69" s="39">
        <v>0</v>
      </c>
      <c r="M69" s="39">
        <v>0</v>
      </c>
      <c r="N69" s="39">
        <v>0</v>
      </c>
      <c r="O69" s="39">
        <f t="shared" si="61"/>
        <v>0</v>
      </c>
      <c r="P69" s="39">
        <v>0</v>
      </c>
      <c r="Q69" s="39">
        <v>0</v>
      </c>
      <c r="R69" s="39">
        <v>0</v>
      </c>
      <c r="S69" s="39">
        <f t="shared" si="62"/>
        <v>0</v>
      </c>
      <c r="T69" s="39">
        <v>0</v>
      </c>
      <c r="U69" s="39">
        <v>0</v>
      </c>
      <c r="V69" s="85">
        <v>0</v>
      </c>
      <c r="W69" s="10">
        <f t="shared" si="11"/>
        <v>0</v>
      </c>
      <c r="X69" s="100"/>
      <c r="Y69" s="100"/>
      <c r="Z69" s="100"/>
      <c r="AA69" s="100"/>
      <c r="AB69" s="100"/>
      <c r="AC69" s="100"/>
      <c r="AD69" s="100"/>
      <c r="AE69" s="100"/>
    </row>
    <row r="70" spans="1:31" ht="18" x14ac:dyDescent="0.25">
      <c r="B70" s="34"/>
      <c r="C70" s="35"/>
      <c r="D70" s="38" t="s">
        <v>64</v>
      </c>
      <c r="E70" s="37">
        <f t="shared" si="56"/>
        <v>31</v>
      </c>
      <c r="F70" s="39">
        <v>0</v>
      </c>
      <c r="G70" s="39">
        <v>31</v>
      </c>
      <c r="H70" s="39">
        <v>0</v>
      </c>
      <c r="I70" s="39">
        <v>0</v>
      </c>
      <c r="J70" s="37">
        <f t="shared" si="59"/>
        <v>31</v>
      </c>
      <c r="K70" s="39">
        <v>31</v>
      </c>
      <c r="L70" s="39">
        <v>31</v>
      </c>
      <c r="M70" s="39">
        <v>0</v>
      </c>
      <c r="N70" s="39">
        <v>0</v>
      </c>
      <c r="O70" s="37">
        <f t="shared" si="61"/>
        <v>31</v>
      </c>
      <c r="P70" s="39">
        <v>31</v>
      </c>
      <c r="Q70" s="39">
        <v>0</v>
      </c>
      <c r="R70" s="39">
        <v>0</v>
      </c>
      <c r="S70" s="37">
        <f t="shared" si="62"/>
        <v>31</v>
      </c>
      <c r="T70" s="39">
        <v>31</v>
      </c>
      <c r="U70" s="39">
        <v>0</v>
      </c>
      <c r="V70" s="85">
        <v>0</v>
      </c>
      <c r="W70" s="10">
        <f t="shared" si="11"/>
        <v>0</v>
      </c>
      <c r="X70" s="100"/>
      <c r="Y70" s="100"/>
      <c r="Z70" s="100"/>
      <c r="AA70" s="100"/>
      <c r="AB70" s="100"/>
      <c r="AC70" s="100"/>
      <c r="AD70" s="100"/>
      <c r="AE70" s="100"/>
    </row>
    <row r="71" spans="1:31" ht="75" x14ac:dyDescent="0.25">
      <c r="B71" s="46"/>
      <c r="C71" s="47" t="s">
        <v>98</v>
      </c>
      <c r="D71" s="13" t="s">
        <v>99</v>
      </c>
      <c r="E71" s="48">
        <f t="shared" si="56"/>
        <v>2800</v>
      </c>
      <c r="F71" s="39">
        <v>2750</v>
      </c>
      <c r="G71" s="49">
        <v>2800</v>
      </c>
      <c r="H71" s="39">
        <v>0</v>
      </c>
      <c r="I71" s="39">
        <v>0</v>
      </c>
      <c r="J71" s="48">
        <f t="shared" si="59"/>
        <v>2800</v>
      </c>
      <c r="K71" s="49">
        <v>2800</v>
      </c>
      <c r="L71" s="49">
        <v>2800</v>
      </c>
      <c r="M71" s="39">
        <v>0</v>
      </c>
      <c r="N71" s="39">
        <v>0</v>
      </c>
      <c r="O71" s="48">
        <f t="shared" si="61"/>
        <v>3000</v>
      </c>
      <c r="P71" s="49">
        <v>3000</v>
      </c>
      <c r="Q71" s="39">
        <v>0</v>
      </c>
      <c r="R71" s="39">
        <v>0</v>
      </c>
      <c r="S71" s="48">
        <f t="shared" si="62"/>
        <v>5750</v>
      </c>
      <c r="T71" s="39">
        <v>3000</v>
      </c>
      <c r="U71" s="39">
        <v>0</v>
      </c>
      <c r="V71" s="85">
        <v>2750</v>
      </c>
      <c r="W71" s="10">
        <f t="shared" si="11"/>
        <v>0</v>
      </c>
      <c r="X71" s="100"/>
      <c r="Y71" s="100"/>
      <c r="Z71" s="100"/>
      <c r="AA71" s="100"/>
      <c r="AB71" s="100"/>
      <c r="AC71" s="100"/>
      <c r="AD71" s="100"/>
      <c r="AE71" s="100"/>
    </row>
    <row r="72" spans="1:31" ht="30" x14ac:dyDescent="0.25">
      <c r="B72" s="46"/>
      <c r="C72" s="47" t="s">
        <v>100</v>
      </c>
      <c r="D72" s="13" t="s">
        <v>101</v>
      </c>
      <c r="E72" s="48">
        <f t="shared" si="56"/>
        <v>1400</v>
      </c>
      <c r="F72" s="39">
        <v>1385.2</v>
      </c>
      <c r="G72" s="49">
        <v>1400</v>
      </c>
      <c r="H72" s="39">
        <v>0</v>
      </c>
      <c r="I72" s="39">
        <v>0</v>
      </c>
      <c r="J72" s="48">
        <f t="shared" si="59"/>
        <v>1660</v>
      </c>
      <c r="K72" s="49">
        <v>1400</v>
      </c>
      <c r="L72" s="49">
        <v>1660</v>
      </c>
      <c r="M72" s="39">
        <v>0</v>
      </c>
      <c r="N72" s="39">
        <v>0</v>
      </c>
      <c r="O72" s="48">
        <f t="shared" si="61"/>
        <v>1718.8</v>
      </c>
      <c r="P72" s="49">
        <v>1718.8</v>
      </c>
      <c r="Q72" s="39">
        <v>0</v>
      </c>
      <c r="R72" s="39">
        <v>0</v>
      </c>
      <c r="S72" s="48">
        <f t="shared" si="62"/>
        <v>3278.8</v>
      </c>
      <c r="T72" s="39">
        <v>1890.8</v>
      </c>
      <c r="U72" s="39">
        <v>0</v>
      </c>
      <c r="V72" s="85">
        <v>1388</v>
      </c>
      <c r="W72" s="10">
        <f t="shared" si="11"/>
        <v>2.7999999999999545</v>
      </c>
    </row>
    <row r="73" spans="1:31" ht="15.75" x14ac:dyDescent="0.25">
      <c r="B73" s="46"/>
      <c r="C73" s="47" t="s">
        <v>102</v>
      </c>
      <c r="D73" s="13" t="s">
        <v>103</v>
      </c>
      <c r="E73" s="48">
        <f t="shared" si="56"/>
        <v>9500</v>
      </c>
      <c r="F73" s="39">
        <v>9500</v>
      </c>
      <c r="G73" s="49">
        <v>9500</v>
      </c>
      <c r="H73" s="39">
        <v>0</v>
      </c>
      <c r="I73" s="39">
        <v>0</v>
      </c>
      <c r="J73" s="48">
        <f t="shared" si="59"/>
        <v>9500</v>
      </c>
      <c r="K73" s="49">
        <v>9500</v>
      </c>
      <c r="L73" s="49">
        <v>9500</v>
      </c>
      <c r="M73" s="39">
        <v>0</v>
      </c>
      <c r="N73" s="39">
        <v>0</v>
      </c>
      <c r="O73" s="48">
        <f t="shared" si="61"/>
        <v>10000</v>
      </c>
      <c r="P73" s="49">
        <v>10000</v>
      </c>
      <c r="Q73" s="39">
        <v>0</v>
      </c>
      <c r="R73" s="39">
        <v>0</v>
      </c>
      <c r="S73" s="48">
        <f t="shared" si="62"/>
        <v>19500</v>
      </c>
      <c r="T73" s="39">
        <v>10000</v>
      </c>
      <c r="U73" s="39">
        <v>0</v>
      </c>
      <c r="V73" s="85">
        <v>9500</v>
      </c>
      <c r="W73" s="10">
        <f t="shared" ref="W73:W136" si="103">V73-F73</f>
        <v>0</v>
      </c>
    </row>
    <row r="74" spans="1:31" ht="60" x14ac:dyDescent="0.25">
      <c r="B74" s="46"/>
      <c r="C74" s="47" t="s">
        <v>104</v>
      </c>
      <c r="D74" s="13" t="s">
        <v>251</v>
      </c>
      <c r="E74" s="48">
        <f t="shared" si="56"/>
        <v>40</v>
      </c>
      <c r="F74" s="39">
        <v>40</v>
      </c>
      <c r="G74" s="49">
        <v>40</v>
      </c>
      <c r="H74" s="39">
        <v>0</v>
      </c>
      <c r="I74" s="39">
        <v>0</v>
      </c>
      <c r="J74" s="48">
        <f t="shared" si="59"/>
        <v>40</v>
      </c>
      <c r="K74" s="49">
        <v>40</v>
      </c>
      <c r="L74" s="49">
        <v>40</v>
      </c>
      <c r="M74" s="39">
        <v>0</v>
      </c>
      <c r="N74" s="39">
        <v>0</v>
      </c>
      <c r="O74" s="48">
        <f t="shared" si="61"/>
        <v>40</v>
      </c>
      <c r="P74" s="49">
        <v>40</v>
      </c>
      <c r="Q74" s="39">
        <v>0</v>
      </c>
      <c r="R74" s="39">
        <v>0</v>
      </c>
      <c r="S74" s="48">
        <f t="shared" si="62"/>
        <v>80</v>
      </c>
      <c r="T74" s="39">
        <v>40</v>
      </c>
      <c r="U74" s="39">
        <v>0</v>
      </c>
      <c r="V74" s="85">
        <v>40</v>
      </c>
      <c r="W74" s="10">
        <f t="shared" si="103"/>
        <v>0</v>
      </c>
    </row>
    <row r="75" spans="1:31" ht="30" x14ac:dyDescent="0.25">
      <c r="B75" s="46"/>
      <c r="C75" s="47" t="s">
        <v>105</v>
      </c>
      <c r="D75" s="13" t="s">
        <v>106</v>
      </c>
      <c r="E75" s="48">
        <f t="shared" si="56"/>
        <v>40</v>
      </c>
      <c r="F75" s="39">
        <v>37.799999999999997</v>
      </c>
      <c r="G75" s="49">
        <v>40</v>
      </c>
      <c r="H75" s="39">
        <v>0</v>
      </c>
      <c r="I75" s="39">
        <v>0</v>
      </c>
      <c r="J75" s="48">
        <f t="shared" si="59"/>
        <v>63</v>
      </c>
      <c r="K75" s="49">
        <v>55</v>
      </c>
      <c r="L75" s="49">
        <v>63</v>
      </c>
      <c r="M75" s="39">
        <v>0</v>
      </c>
      <c r="N75" s="39">
        <v>0</v>
      </c>
      <c r="O75" s="48">
        <f t="shared" si="61"/>
        <v>66.099999999999994</v>
      </c>
      <c r="P75" s="49">
        <v>66.099999999999994</v>
      </c>
      <c r="Q75" s="39">
        <v>0</v>
      </c>
      <c r="R75" s="39">
        <v>0</v>
      </c>
      <c r="S75" s="48">
        <f t="shared" si="62"/>
        <v>109.39999999999999</v>
      </c>
      <c r="T75" s="39">
        <v>71.599999999999994</v>
      </c>
      <c r="U75" s="39">
        <v>0</v>
      </c>
      <c r="V75" s="85">
        <v>37.799999999999997</v>
      </c>
      <c r="W75" s="10">
        <f t="shared" si="103"/>
        <v>0</v>
      </c>
    </row>
    <row r="76" spans="1:31" ht="45" x14ac:dyDescent="0.25">
      <c r="B76" s="46"/>
      <c r="C76" s="47" t="s">
        <v>107</v>
      </c>
      <c r="D76" s="13" t="s">
        <v>285</v>
      </c>
      <c r="E76" s="48">
        <f t="shared" si="56"/>
        <v>1510</v>
      </c>
      <c r="F76" s="39">
        <v>1507</v>
      </c>
      <c r="G76" s="49">
        <v>1510</v>
      </c>
      <c r="H76" s="39">
        <v>0</v>
      </c>
      <c r="I76" s="39">
        <v>0</v>
      </c>
      <c r="J76" s="48">
        <f t="shared" si="59"/>
        <v>2361</v>
      </c>
      <c r="K76" s="49">
        <v>2055</v>
      </c>
      <c r="L76" s="49">
        <v>2361</v>
      </c>
      <c r="M76" s="39">
        <v>0</v>
      </c>
      <c r="N76" s="39">
        <v>0</v>
      </c>
      <c r="O76" s="48">
        <f t="shared" si="61"/>
        <v>2422.3000000000002</v>
      </c>
      <c r="P76" s="49">
        <v>2422.3000000000002</v>
      </c>
      <c r="Q76" s="39">
        <v>0</v>
      </c>
      <c r="R76" s="39">
        <v>0</v>
      </c>
      <c r="S76" s="48">
        <f t="shared" si="62"/>
        <v>3910.7</v>
      </c>
      <c r="T76" s="39">
        <v>2660.5</v>
      </c>
      <c r="U76" s="39">
        <v>0</v>
      </c>
      <c r="V76" s="85">
        <v>1250.2</v>
      </c>
      <c r="W76" s="10">
        <f t="shared" si="103"/>
        <v>-256.79999999999995</v>
      </c>
      <c r="Y76" s="102"/>
      <c r="AA76" s="4"/>
    </row>
    <row r="77" spans="1:31" ht="90" x14ac:dyDescent="0.25">
      <c r="B77" s="46"/>
      <c r="C77" s="47" t="s">
        <v>277</v>
      </c>
      <c r="D77" s="13" t="s">
        <v>286</v>
      </c>
      <c r="E77" s="48">
        <f t="shared" si="56"/>
        <v>410</v>
      </c>
      <c r="F77" s="39">
        <v>360</v>
      </c>
      <c r="G77" s="49">
        <v>410</v>
      </c>
      <c r="H77" s="39">
        <v>0</v>
      </c>
      <c r="I77" s="39">
        <v>0</v>
      </c>
      <c r="J77" s="48">
        <f t="shared" si="59"/>
        <v>472</v>
      </c>
      <c r="K77" s="49">
        <v>410</v>
      </c>
      <c r="L77" s="49">
        <v>472</v>
      </c>
      <c r="M77" s="39">
        <v>0</v>
      </c>
      <c r="N77" s="39">
        <v>0</v>
      </c>
      <c r="O77" s="48">
        <f t="shared" si="61"/>
        <v>485.6</v>
      </c>
      <c r="P77" s="49">
        <v>485.6</v>
      </c>
      <c r="Q77" s="39">
        <v>0</v>
      </c>
      <c r="R77" s="39">
        <v>0</v>
      </c>
      <c r="S77" s="48">
        <f t="shared" si="62"/>
        <v>944.20950000000005</v>
      </c>
      <c r="T77" s="39">
        <v>534.20950000000005</v>
      </c>
      <c r="U77" s="39">
        <v>0</v>
      </c>
      <c r="V77" s="85">
        <v>410</v>
      </c>
      <c r="W77" s="10">
        <f t="shared" si="103"/>
        <v>50</v>
      </c>
      <c r="AA77" s="4"/>
      <c r="AB77" s="4"/>
      <c r="AD77" s="101"/>
    </row>
    <row r="78" spans="1:31" ht="30" x14ac:dyDescent="0.25">
      <c r="A78" s="8"/>
      <c r="B78" s="46"/>
      <c r="C78" s="47" t="s">
        <v>283</v>
      </c>
      <c r="D78" s="13" t="s">
        <v>287</v>
      </c>
      <c r="E78" s="48">
        <f t="shared" si="56"/>
        <v>0</v>
      </c>
      <c r="F78" s="39">
        <v>0</v>
      </c>
      <c r="G78" s="39">
        <v>0</v>
      </c>
      <c r="H78" s="39">
        <v>0</v>
      </c>
      <c r="I78" s="39">
        <v>0</v>
      </c>
      <c r="J78" s="48">
        <f t="shared" si="59"/>
        <v>103.6</v>
      </c>
      <c r="K78" s="49">
        <v>90</v>
      </c>
      <c r="L78" s="49">
        <v>103.6</v>
      </c>
      <c r="M78" s="39">
        <v>0</v>
      </c>
      <c r="N78" s="39">
        <v>0</v>
      </c>
      <c r="O78" s="48">
        <f t="shared" si="61"/>
        <v>106.6</v>
      </c>
      <c r="P78" s="49">
        <v>106.6</v>
      </c>
      <c r="Q78" s="39">
        <v>0</v>
      </c>
      <c r="R78" s="39">
        <v>0</v>
      </c>
      <c r="S78" s="48">
        <f t="shared" si="62"/>
        <v>207.2655</v>
      </c>
      <c r="T78" s="39">
        <v>117.2655</v>
      </c>
      <c r="U78" s="39">
        <v>0</v>
      </c>
      <c r="V78" s="85">
        <v>90</v>
      </c>
      <c r="W78" s="10">
        <f t="shared" si="103"/>
        <v>90</v>
      </c>
    </row>
    <row r="79" spans="1:31" ht="45" x14ac:dyDescent="0.25">
      <c r="A79" s="8"/>
      <c r="B79" s="46"/>
      <c r="C79" s="47" t="s">
        <v>284</v>
      </c>
      <c r="D79" s="13" t="s">
        <v>288</v>
      </c>
      <c r="E79" s="48">
        <f t="shared" si="56"/>
        <v>0</v>
      </c>
      <c r="F79" s="39">
        <v>0</v>
      </c>
      <c r="G79" s="39">
        <v>0</v>
      </c>
      <c r="H79" s="39">
        <v>0</v>
      </c>
      <c r="I79" s="39">
        <v>0</v>
      </c>
      <c r="J79" s="48">
        <f t="shared" si="59"/>
        <v>340.4</v>
      </c>
      <c r="K79" s="49">
        <v>300</v>
      </c>
      <c r="L79" s="49">
        <v>340.4</v>
      </c>
      <c r="M79" s="39">
        <v>0</v>
      </c>
      <c r="N79" s="39">
        <v>0</v>
      </c>
      <c r="O79" s="48">
        <f t="shared" si="61"/>
        <v>350.6</v>
      </c>
      <c r="P79" s="49">
        <v>350.6</v>
      </c>
      <c r="Q79" s="39">
        <v>0</v>
      </c>
      <c r="R79" s="39">
        <v>0</v>
      </c>
      <c r="S79" s="48">
        <f t="shared" si="62"/>
        <v>385.6</v>
      </c>
      <c r="T79" s="39">
        <v>385.6</v>
      </c>
      <c r="U79" s="39">
        <v>0</v>
      </c>
      <c r="V79" s="85"/>
      <c r="W79" s="10">
        <f t="shared" si="103"/>
        <v>0</v>
      </c>
    </row>
    <row r="80" spans="1:31" ht="45" x14ac:dyDescent="0.25">
      <c r="A80" s="92"/>
      <c r="B80" s="46"/>
      <c r="C80" s="47" t="s">
        <v>284</v>
      </c>
      <c r="D80" s="13" t="s">
        <v>311</v>
      </c>
      <c r="E80" s="48"/>
      <c r="F80" s="39">
        <v>0</v>
      </c>
      <c r="G80" s="39">
        <v>0</v>
      </c>
      <c r="H80" s="39"/>
      <c r="I80" s="39"/>
      <c r="J80" s="48"/>
      <c r="K80" s="49">
        <v>0</v>
      </c>
      <c r="L80" s="49"/>
      <c r="M80" s="39"/>
      <c r="N80" s="39"/>
      <c r="O80" s="48"/>
      <c r="P80" s="49"/>
      <c r="Q80" s="39"/>
      <c r="R80" s="39"/>
      <c r="S80" s="48"/>
      <c r="T80" s="39"/>
      <c r="U80" s="39"/>
      <c r="V80" s="85">
        <v>205</v>
      </c>
      <c r="W80" s="10">
        <f t="shared" si="103"/>
        <v>205</v>
      </c>
    </row>
    <row r="81" spans="1:31" ht="18" customHeight="1" x14ac:dyDescent="0.25">
      <c r="B81" s="28" t="s">
        <v>28</v>
      </c>
      <c r="C81" s="29"/>
      <c r="D81" s="30" t="s">
        <v>27</v>
      </c>
      <c r="E81" s="44">
        <f t="shared" si="56"/>
        <v>10100</v>
      </c>
      <c r="F81" s="45">
        <f>SUM(F85:F91)</f>
        <v>10030</v>
      </c>
      <c r="G81" s="45">
        <f>SUM(G85:G91)</f>
        <v>10100</v>
      </c>
      <c r="H81" s="45">
        <f t="shared" ref="H81:I81" si="104">SUM(H85:H91)</f>
        <v>0</v>
      </c>
      <c r="I81" s="45">
        <f t="shared" si="104"/>
        <v>0</v>
      </c>
      <c r="J81" s="44">
        <f t="shared" si="59"/>
        <v>15990</v>
      </c>
      <c r="K81" s="45">
        <f>SUM(K85:K91)</f>
        <v>14340</v>
      </c>
      <c r="L81" s="45">
        <f>SUM(L85:L91)</f>
        <v>15990</v>
      </c>
      <c r="M81" s="45">
        <f t="shared" ref="M81:N81" si="105">SUM(M85:M91)</f>
        <v>0</v>
      </c>
      <c r="N81" s="45">
        <f t="shared" si="105"/>
        <v>0</v>
      </c>
      <c r="O81" s="44">
        <f t="shared" si="61"/>
        <v>18060</v>
      </c>
      <c r="P81" s="45">
        <f>SUM(P85:P91)</f>
        <v>18060</v>
      </c>
      <c r="Q81" s="45">
        <f t="shared" ref="Q81:R81" si="106">SUM(Q85:Q91)</f>
        <v>0</v>
      </c>
      <c r="R81" s="45">
        <f t="shared" si="106"/>
        <v>0</v>
      </c>
      <c r="S81" s="44">
        <f t="shared" ref="S81" si="107">SUM(T81:V81)</f>
        <v>31925.029099999996</v>
      </c>
      <c r="T81" s="45">
        <f>SUM(T85:T91)</f>
        <v>19210.029099999996</v>
      </c>
      <c r="U81" s="45">
        <f t="shared" ref="U81:V81" si="108">SUM(U85:U91)</f>
        <v>0</v>
      </c>
      <c r="V81" s="85">
        <f t="shared" si="108"/>
        <v>12715</v>
      </c>
      <c r="W81" s="10">
        <f t="shared" si="103"/>
        <v>2685</v>
      </c>
      <c r="X81" s="100" t="s">
        <v>304</v>
      </c>
      <c r="Y81" s="100"/>
      <c r="Z81" s="100"/>
      <c r="AA81" s="100"/>
      <c r="AB81" s="100"/>
      <c r="AC81" s="100"/>
      <c r="AD81" s="100"/>
      <c r="AE81" s="100"/>
    </row>
    <row r="82" spans="1:31" ht="18" x14ac:dyDescent="0.25">
      <c r="B82" s="34"/>
      <c r="C82" s="35"/>
      <c r="D82" s="36" t="s">
        <v>60</v>
      </c>
      <c r="E82" s="37">
        <f t="shared" si="56"/>
        <v>0</v>
      </c>
      <c r="F82" s="37">
        <f t="shared" ref="F82" si="109">SUM(F83:F84)</f>
        <v>0</v>
      </c>
      <c r="G82" s="37">
        <f t="shared" ref="G82" si="110">SUM(G83:G84)</f>
        <v>0</v>
      </c>
      <c r="H82" s="37">
        <f t="shared" ref="H82:I82" si="111">SUM(H83:H84)</f>
        <v>0</v>
      </c>
      <c r="I82" s="37">
        <f t="shared" si="111"/>
        <v>0</v>
      </c>
      <c r="J82" s="37">
        <f t="shared" si="59"/>
        <v>0</v>
      </c>
      <c r="K82" s="37">
        <f t="shared" ref="K82" si="112">SUM(K83:K84)</f>
        <v>0</v>
      </c>
      <c r="L82" s="37">
        <f t="shared" ref="L82:N82" si="113">SUM(L83:L84)</f>
        <v>0</v>
      </c>
      <c r="M82" s="37">
        <f t="shared" si="113"/>
        <v>0</v>
      </c>
      <c r="N82" s="37">
        <f t="shared" si="113"/>
        <v>0</v>
      </c>
      <c r="O82" s="37">
        <f t="shared" si="61"/>
        <v>0</v>
      </c>
      <c r="P82" s="37">
        <f t="shared" ref="P82:R82" si="114">SUM(P83:P84)</f>
        <v>0</v>
      </c>
      <c r="Q82" s="37">
        <f t="shared" si="114"/>
        <v>0</v>
      </c>
      <c r="R82" s="37">
        <f t="shared" si="114"/>
        <v>0</v>
      </c>
      <c r="S82" s="37">
        <f t="shared" si="62"/>
        <v>0</v>
      </c>
      <c r="T82" s="37">
        <f t="shared" ref="T82:V82" si="115">SUM(T83:T84)</f>
        <v>0</v>
      </c>
      <c r="U82" s="37">
        <f t="shared" si="115"/>
        <v>0</v>
      </c>
      <c r="V82" s="84">
        <f t="shared" si="115"/>
        <v>0</v>
      </c>
      <c r="W82" s="10">
        <f t="shared" si="103"/>
        <v>0</v>
      </c>
      <c r="X82" s="100"/>
      <c r="Y82" s="100"/>
      <c r="Z82" s="100"/>
      <c r="AA82" s="100"/>
      <c r="AB82" s="100"/>
      <c r="AC82" s="100"/>
      <c r="AD82" s="100"/>
      <c r="AE82" s="100"/>
    </row>
    <row r="83" spans="1:31" ht="18" x14ac:dyDescent="0.25">
      <c r="B83" s="34"/>
      <c r="C83" s="35"/>
      <c r="D83" s="38" t="s">
        <v>242</v>
      </c>
      <c r="E83" s="39">
        <f t="shared" si="56"/>
        <v>0</v>
      </c>
      <c r="F83" s="39">
        <v>0</v>
      </c>
      <c r="G83" s="39">
        <v>0</v>
      </c>
      <c r="H83" s="39">
        <v>0</v>
      </c>
      <c r="I83" s="39">
        <v>0</v>
      </c>
      <c r="J83" s="39">
        <f t="shared" si="59"/>
        <v>0</v>
      </c>
      <c r="K83" s="39">
        <v>0</v>
      </c>
      <c r="L83" s="39">
        <v>0</v>
      </c>
      <c r="M83" s="39">
        <v>0</v>
      </c>
      <c r="N83" s="39">
        <v>0</v>
      </c>
      <c r="O83" s="39">
        <f t="shared" si="61"/>
        <v>0</v>
      </c>
      <c r="P83" s="39">
        <v>0</v>
      </c>
      <c r="Q83" s="39">
        <v>0</v>
      </c>
      <c r="R83" s="39">
        <v>0</v>
      </c>
      <c r="S83" s="39">
        <f t="shared" si="62"/>
        <v>0</v>
      </c>
      <c r="T83" s="39">
        <v>0</v>
      </c>
      <c r="U83" s="39">
        <v>0</v>
      </c>
      <c r="V83" s="85">
        <v>0</v>
      </c>
      <c r="W83" s="10">
        <f t="shared" si="103"/>
        <v>0</v>
      </c>
      <c r="X83" s="100"/>
      <c r="Y83" s="100"/>
      <c r="Z83" s="100"/>
      <c r="AA83" s="100"/>
      <c r="AB83" s="100"/>
      <c r="AC83" s="100"/>
      <c r="AD83" s="100"/>
      <c r="AE83" s="100"/>
    </row>
    <row r="84" spans="1:31" ht="18" x14ac:dyDescent="0.25">
      <c r="B84" s="34"/>
      <c r="C84" s="35"/>
      <c r="D84" s="38" t="s">
        <v>64</v>
      </c>
      <c r="E84" s="37">
        <f t="shared" si="56"/>
        <v>0</v>
      </c>
      <c r="F84" s="39">
        <v>0</v>
      </c>
      <c r="G84" s="39">
        <v>0</v>
      </c>
      <c r="H84" s="39">
        <v>0</v>
      </c>
      <c r="I84" s="39">
        <v>0</v>
      </c>
      <c r="J84" s="37">
        <f t="shared" si="59"/>
        <v>0</v>
      </c>
      <c r="K84" s="39">
        <v>0</v>
      </c>
      <c r="L84" s="39">
        <v>0</v>
      </c>
      <c r="M84" s="39">
        <v>0</v>
      </c>
      <c r="N84" s="39">
        <v>0</v>
      </c>
      <c r="O84" s="37">
        <f t="shared" si="61"/>
        <v>0</v>
      </c>
      <c r="P84" s="39">
        <v>0</v>
      </c>
      <c r="Q84" s="39">
        <v>0</v>
      </c>
      <c r="R84" s="39">
        <v>0</v>
      </c>
      <c r="S84" s="37">
        <f t="shared" si="62"/>
        <v>0</v>
      </c>
      <c r="T84" s="39">
        <v>0</v>
      </c>
      <c r="U84" s="39">
        <v>0</v>
      </c>
      <c r="V84" s="85">
        <v>0</v>
      </c>
      <c r="W84" s="10">
        <f t="shared" si="103"/>
        <v>0</v>
      </c>
      <c r="X84" s="100"/>
      <c r="Y84" s="100"/>
      <c r="Z84" s="100"/>
      <c r="AA84" s="100"/>
      <c r="AB84" s="100"/>
      <c r="AC84" s="100"/>
      <c r="AD84" s="100"/>
      <c r="AE84" s="100"/>
    </row>
    <row r="85" spans="1:31" ht="105" x14ac:dyDescent="0.25">
      <c r="B85" s="46"/>
      <c r="C85" s="66" t="s">
        <v>108</v>
      </c>
      <c r="D85" s="13" t="s">
        <v>252</v>
      </c>
      <c r="E85" s="48">
        <f t="shared" si="56"/>
        <v>2100</v>
      </c>
      <c r="F85" s="39">
        <v>2075</v>
      </c>
      <c r="G85" s="49">
        <v>2100</v>
      </c>
      <c r="H85" s="39">
        <v>0</v>
      </c>
      <c r="I85" s="39">
        <v>0</v>
      </c>
      <c r="J85" s="48">
        <f t="shared" si="59"/>
        <v>2671.4</v>
      </c>
      <c r="K85" s="49">
        <v>2235</v>
      </c>
      <c r="L85" s="49">
        <v>2671.4</v>
      </c>
      <c r="M85" s="39">
        <v>0</v>
      </c>
      <c r="N85" s="39">
        <v>0</v>
      </c>
      <c r="O85" s="48">
        <f t="shared" si="61"/>
        <v>3052.8</v>
      </c>
      <c r="P85" s="49">
        <v>3052.8</v>
      </c>
      <c r="Q85" s="39">
        <v>0</v>
      </c>
      <c r="R85" s="39">
        <v>0</v>
      </c>
      <c r="S85" s="48">
        <f t="shared" si="62"/>
        <v>5675.3290999999999</v>
      </c>
      <c r="T85" s="39">
        <v>3360.3290999999999</v>
      </c>
      <c r="U85" s="39">
        <v>0</v>
      </c>
      <c r="V85" s="85">
        <v>2315</v>
      </c>
      <c r="W85" s="10">
        <f t="shared" si="103"/>
        <v>240</v>
      </c>
      <c r="X85" s="100"/>
      <c r="Y85" s="100"/>
      <c r="Z85" s="100"/>
      <c r="AA85" s="100"/>
      <c r="AB85" s="100"/>
      <c r="AC85" s="100"/>
      <c r="AD85" s="100"/>
      <c r="AE85" s="100"/>
    </row>
    <row r="86" spans="1:31" ht="45" x14ac:dyDescent="0.25">
      <c r="B86" s="46"/>
      <c r="C86" s="66" t="s">
        <v>109</v>
      </c>
      <c r="D86" s="13" t="s">
        <v>110</v>
      </c>
      <c r="E86" s="48">
        <f t="shared" si="56"/>
        <v>3550</v>
      </c>
      <c r="F86" s="49">
        <v>3550</v>
      </c>
      <c r="G86" s="49">
        <v>3550</v>
      </c>
      <c r="H86" s="49">
        <v>0</v>
      </c>
      <c r="I86" s="49">
        <v>0</v>
      </c>
      <c r="J86" s="48">
        <f t="shared" si="59"/>
        <v>3550</v>
      </c>
      <c r="K86" s="49">
        <v>3550</v>
      </c>
      <c r="L86" s="49">
        <v>3550</v>
      </c>
      <c r="M86" s="49">
        <v>0</v>
      </c>
      <c r="N86" s="49">
        <v>0</v>
      </c>
      <c r="O86" s="48">
        <f t="shared" si="61"/>
        <v>3600</v>
      </c>
      <c r="P86" s="49">
        <v>3600</v>
      </c>
      <c r="Q86" s="49">
        <v>0</v>
      </c>
      <c r="R86" s="49">
        <v>0</v>
      </c>
      <c r="S86" s="48">
        <f t="shared" si="62"/>
        <v>7150</v>
      </c>
      <c r="T86" s="49">
        <v>3600</v>
      </c>
      <c r="U86" s="49">
        <v>0</v>
      </c>
      <c r="V86" s="88">
        <v>3550</v>
      </c>
      <c r="W86" s="10">
        <f t="shared" si="103"/>
        <v>0</v>
      </c>
      <c r="Z86" s="102"/>
      <c r="AB86" s="4"/>
    </row>
    <row r="87" spans="1:31" ht="45" x14ac:dyDescent="0.25">
      <c r="B87" s="46"/>
      <c r="C87" s="66" t="s">
        <v>111</v>
      </c>
      <c r="D87" s="13" t="s">
        <v>112</v>
      </c>
      <c r="E87" s="48">
        <f t="shared" si="56"/>
        <v>2450</v>
      </c>
      <c r="F87" s="49">
        <v>2450</v>
      </c>
      <c r="G87" s="49">
        <v>2450</v>
      </c>
      <c r="H87" s="49">
        <v>0</v>
      </c>
      <c r="I87" s="49">
        <v>0</v>
      </c>
      <c r="J87" s="48">
        <f t="shared" si="59"/>
        <v>2450</v>
      </c>
      <c r="K87" s="49">
        <v>2450</v>
      </c>
      <c r="L87" s="49">
        <v>2450</v>
      </c>
      <c r="M87" s="49">
        <v>0</v>
      </c>
      <c r="N87" s="49">
        <v>0</v>
      </c>
      <c r="O87" s="48">
        <f t="shared" si="61"/>
        <v>3000</v>
      </c>
      <c r="P87" s="49">
        <v>3000</v>
      </c>
      <c r="Q87" s="49">
        <v>0</v>
      </c>
      <c r="R87" s="49">
        <v>0</v>
      </c>
      <c r="S87" s="48">
        <f t="shared" si="62"/>
        <v>5450</v>
      </c>
      <c r="T87" s="49">
        <v>3000</v>
      </c>
      <c r="U87" s="49">
        <v>0</v>
      </c>
      <c r="V87" s="88">
        <v>2450</v>
      </c>
      <c r="W87" s="10">
        <f t="shared" si="103"/>
        <v>0</v>
      </c>
      <c r="Z87" s="4"/>
    </row>
    <row r="88" spans="1:31" ht="45" x14ac:dyDescent="0.25">
      <c r="B88" s="46"/>
      <c r="C88" s="66" t="s">
        <v>113</v>
      </c>
      <c r="D88" s="13" t="s">
        <v>292</v>
      </c>
      <c r="E88" s="48">
        <f t="shared" si="56"/>
        <v>2000</v>
      </c>
      <c r="F88" s="49">
        <v>1955</v>
      </c>
      <c r="G88" s="49">
        <v>2000</v>
      </c>
      <c r="H88" s="49">
        <v>0</v>
      </c>
      <c r="I88" s="49">
        <v>0</v>
      </c>
      <c r="J88" s="48">
        <f t="shared" si="59"/>
        <v>3317.3</v>
      </c>
      <c r="K88" s="49">
        <v>2770</v>
      </c>
      <c r="L88" s="49">
        <v>3317.3</v>
      </c>
      <c r="M88" s="49">
        <v>0</v>
      </c>
      <c r="N88" s="49">
        <v>0</v>
      </c>
      <c r="O88" s="48">
        <f t="shared" si="61"/>
        <v>3814.9</v>
      </c>
      <c r="P88" s="49">
        <v>3814.9</v>
      </c>
      <c r="Q88" s="49">
        <v>0</v>
      </c>
      <c r="R88" s="49">
        <v>0</v>
      </c>
      <c r="S88" s="48">
        <f t="shared" si="62"/>
        <v>6896.4</v>
      </c>
      <c r="T88" s="49">
        <v>4196.3999999999996</v>
      </c>
      <c r="U88" s="49">
        <v>0</v>
      </c>
      <c r="V88" s="88">
        <v>2700</v>
      </c>
      <c r="W88" s="10">
        <f t="shared" si="103"/>
        <v>745</v>
      </c>
    </row>
    <row r="89" spans="1:31" ht="30" x14ac:dyDescent="0.25">
      <c r="A89" s="8"/>
      <c r="B89" s="46"/>
      <c r="C89" s="66" t="s">
        <v>289</v>
      </c>
      <c r="D89" s="13" t="s">
        <v>293</v>
      </c>
      <c r="E89" s="48">
        <f t="shared" si="56"/>
        <v>0</v>
      </c>
      <c r="F89" s="49">
        <v>0</v>
      </c>
      <c r="G89" s="49">
        <v>0</v>
      </c>
      <c r="H89" s="49">
        <v>0</v>
      </c>
      <c r="I89" s="49">
        <v>0</v>
      </c>
      <c r="J89" s="48">
        <f t="shared" si="59"/>
        <v>1650.3</v>
      </c>
      <c r="K89" s="49">
        <v>1377</v>
      </c>
      <c r="L89" s="49">
        <v>1650.3</v>
      </c>
      <c r="M89" s="49">
        <v>0</v>
      </c>
      <c r="N89" s="49">
        <v>0</v>
      </c>
      <c r="O89" s="48">
        <f t="shared" si="61"/>
        <v>1890.9</v>
      </c>
      <c r="P89" s="49">
        <v>1890.9</v>
      </c>
      <c r="Q89" s="49">
        <v>0</v>
      </c>
      <c r="R89" s="49">
        <v>0</v>
      </c>
      <c r="S89" s="48">
        <f t="shared" si="62"/>
        <v>3457</v>
      </c>
      <c r="T89" s="49">
        <v>2080</v>
      </c>
      <c r="U89" s="49">
        <v>0</v>
      </c>
      <c r="V89" s="88">
        <v>1377</v>
      </c>
      <c r="W89" s="10">
        <f t="shared" si="103"/>
        <v>1377</v>
      </c>
    </row>
    <row r="90" spans="1:31" ht="30" x14ac:dyDescent="0.25">
      <c r="A90" s="8"/>
      <c r="B90" s="46"/>
      <c r="C90" s="66" t="s">
        <v>290</v>
      </c>
      <c r="D90" s="13" t="s">
        <v>294</v>
      </c>
      <c r="E90" s="48">
        <f t="shared" si="56"/>
        <v>0</v>
      </c>
      <c r="F90" s="49">
        <v>0</v>
      </c>
      <c r="G90" s="49">
        <v>0</v>
      </c>
      <c r="H90" s="49">
        <v>0</v>
      </c>
      <c r="I90" s="49">
        <v>0</v>
      </c>
      <c r="J90" s="48">
        <f t="shared" si="59"/>
        <v>261</v>
      </c>
      <c r="K90" s="49">
        <v>218</v>
      </c>
      <c r="L90" s="49">
        <v>261</v>
      </c>
      <c r="M90" s="49">
        <v>0</v>
      </c>
      <c r="N90" s="49">
        <v>0</v>
      </c>
      <c r="O90" s="48">
        <f t="shared" si="61"/>
        <v>300.2</v>
      </c>
      <c r="P90" s="49">
        <v>300.2</v>
      </c>
      <c r="Q90" s="49">
        <v>0</v>
      </c>
      <c r="R90" s="49">
        <v>0</v>
      </c>
      <c r="S90" s="48">
        <f t="shared" si="62"/>
        <v>548</v>
      </c>
      <c r="T90" s="49">
        <v>330</v>
      </c>
      <c r="U90" s="49">
        <v>0</v>
      </c>
      <c r="V90" s="88">
        <v>218</v>
      </c>
      <c r="W90" s="10">
        <f t="shared" si="103"/>
        <v>218</v>
      </c>
    </row>
    <row r="91" spans="1:31" ht="60" x14ac:dyDescent="0.25">
      <c r="A91" s="8"/>
      <c r="B91" s="46"/>
      <c r="C91" s="66" t="s">
        <v>291</v>
      </c>
      <c r="D91" s="13" t="s">
        <v>295</v>
      </c>
      <c r="E91" s="48">
        <f t="shared" si="56"/>
        <v>0</v>
      </c>
      <c r="F91" s="49">
        <v>0</v>
      </c>
      <c r="G91" s="49">
        <v>0</v>
      </c>
      <c r="H91" s="49">
        <v>0</v>
      </c>
      <c r="I91" s="49">
        <v>0</v>
      </c>
      <c r="J91" s="48">
        <f t="shared" si="59"/>
        <v>2090</v>
      </c>
      <c r="K91" s="49">
        <v>1740</v>
      </c>
      <c r="L91" s="49">
        <v>2090</v>
      </c>
      <c r="M91" s="49">
        <v>0</v>
      </c>
      <c r="N91" s="49">
        <v>0</v>
      </c>
      <c r="O91" s="48">
        <f t="shared" si="61"/>
        <v>2401.1999999999998</v>
      </c>
      <c r="P91" s="49">
        <v>2401.1999999999998</v>
      </c>
      <c r="Q91" s="49">
        <v>0</v>
      </c>
      <c r="R91" s="49">
        <v>0</v>
      </c>
      <c r="S91" s="48">
        <f t="shared" si="62"/>
        <v>2748.3</v>
      </c>
      <c r="T91" s="49">
        <v>2643.3</v>
      </c>
      <c r="U91" s="49">
        <v>0</v>
      </c>
      <c r="V91" s="88">
        <v>105</v>
      </c>
      <c r="W91" s="10">
        <f t="shared" si="103"/>
        <v>105</v>
      </c>
      <c r="Y91" s="4"/>
    </row>
    <row r="92" spans="1:31" ht="18" x14ac:dyDescent="0.25">
      <c r="B92" s="28" t="s">
        <v>30</v>
      </c>
      <c r="C92" s="29"/>
      <c r="D92" s="30" t="s">
        <v>29</v>
      </c>
      <c r="E92" s="44">
        <f t="shared" si="56"/>
        <v>7100</v>
      </c>
      <c r="F92" s="45">
        <f>SUM(F96:F101)</f>
        <v>8000</v>
      </c>
      <c r="G92" s="45">
        <f>SUM(G96:G101)</f>
        <v>7100</v>
      </c>
      <c r="H92" s="45">
        <f>SUM(H96:H101)</f>
        <v>0</v>
      </c>
      <c r="I92" s="45">
        <f>SUM(I96:I101)</f>
        <v>0</v>
      </c>
      <c r="J92" s="44">
        <f t="shared" si="59"/>
        <v>9950</v>
      </c>
      <c r="K92" s="45">
        <f>SUM(K96:K101)</f>
        <v>9200</v>
      </c>
      <c r="L92" s="45">
        <f>SUM(L96:L101)</f>
        <v>9950</v>
      </c>
      <c r="M92" s="45">
        <f>SUM(M96:M101)</f>
        <v>0</v>
      </c>
      <c r="N92" s="45">
        <f>SUM(N96:N101)</f>
        <v>0</v>
      </c>
      <c r="O92" s="44">
        <f t="shared" si="61"/>
        <v>10730</v>
      </c>
      <c r="P92" s="45">
        <f>SUM(P96:P101)</f>
        <v>10730</v>
      </c>
      <c r="Q92" s="45">
        <f>SUM(Q96:Q101)</f>
        <v>0</v>
      </c>
      <c r="R92" s="45">
        <f>SUM(R96:R101)</f>
        <v>0</v>
      </c>
      <c r="S92" s="44">
        <f t="shared" si="62"/>
        <v>19640</v>
      </c>
      <c r="T92" s="45">
        <f>SUM(T96:T101)</f>
        <v>11640</v>
      </c>
      <c r="U92" s="45">
        <f>SUM(U96:U101)</f>
        <v>0</v>
      </c>
      <c r="V92" s="85">
        <f>SUM(V96:V101)</f>
        <v>8000</v>
      </c>
      <c r="W92" s="10">
        <f t="shared" si="103"/>
        <v>0</v>
      </c>
    </row>
    <row r="93" spans="1:31" ht="18" x14ac:dyDescent="0.25">
      <c r="B93" s="34"/>
      <c r="C93" s="35"/>
      <c r="D93" s="36" t="s">
        <v>60</v>
      </c>
      <c r="E93" s="37">
        <f t="shared" si="56"/>
        <v>0</v>
      </c>
      <c r="F93" s="37">
        <f t="shared" ref="F93" si="116">SUM(F94:F95)</f>
        <v>0</v>
      </c>
      <c r="G93" s="37">
        <f t="shared" ref="G93" si="117">SUM(G94:G95)</f>
        <v>0</v>
      </c>
      <c r="H93" s="37">
        <f t="shared" ref="H93:I93" si="118">SUM(H94:H95)</f>
        <v>0</v>
      </c>
      <c r="I93" s="37">
        <f t="shared" si="118"/>
        <v>0</v>
      </c>
      <c r="J93" s="37">
        <f t="shared" si="59"/>
        <v>0</v>
      </c>
      <c r="K93" s="37">
        <f t="shared" ref="K93" si="119">SUM(K94:K95)</f>
        <v>0</v>
      </c>
      <c r="L93" s="37">
        <f t="shared" ref="L93:N93" si="120">SUM(L94:L95)</f>
        <v>0</v>
      </c>
      <c r="M93" s="37">
        <f t="shared" si="120"/>
        <v>0</v>
      </c>
      <c r="N93" s="37">
        <f t="shared" si="120"/>
        <v>0</v>
      </c>
      <c r="O93" s="37">
        <f t="shared" si="61"/>
        <v>0</v>
      </c>
      <c r="P93" s="37">
        <f t="shared" ref="P93:R93" si="121">SUM(P94:P95)</f>
        <v>0</v>
      </c>
      <c r="Q93" s="37">
        <f t="shared" si="121"/>
        <v>0</v>
      </c>
      <c r="R93" s="37">
        <f t="shared" si="121"/>
        <v>0</v>
      </c>
      <c r="S93" s="37">
        <f t="shared" si="62"/>
        <v>0</v>
      </c>
      <c r="T93" s="37">
        <f t="shared" ref="T93:V93" si="122">SUM(T94:T95)</f>
        <v>0</v>
      </c>
      <c r="U93" s="37">
        <f t="shared" si="122"/>
        <v>0</v>
      </c>
      <c r="V93" s="84">
        <f t="shared" si="122"/>
        <v>0</v>
      </c>
      <c r="W93" s="10">
        <f t="shared" si="103"/>
        <v>0</v>
      </c>
    </row>
    <row r="94" spans="1:31" ht="18" x14ac:dyDescent="0.25">
      <c r="B94" s="34"/>
      <c r="C94" s="35"/>
      <c r="D94" s="38" t="s">
        <v>242</v>
      </c>
      <c r="E94" s="39">
        <f t="shared" si="56"/>
        <v>0</v>
      </c>
      <c r="F94" s="39">
        <v>0</v>
      </c>
      <c r="G94" s="39">
        <v>0</v>
      </c>
      <c r="H94" s="39">
        <v>0</v>
      </c>
      <c r="I94" s="39">
        <v>0</v>
      </c>
      <c r="J94" s="39">
        <f t="shared" si="59"/>
        <v>0</v>
      </c>
      <c r="K94" s="39">
        <v>0</v>
      </c>
      <c r="L94" s="39">
        <v>0</v>
      </c>
      <c r="M94" s="39">
        <v>0</v>
      </c>
      <c r="N94" s="39">
        <v>0</v>
      </c>
      <c r="O94" s="39">
        <f t="shared" si="61"/>
        <v>0</v>
      </c>
      <c r="P94" s="39">
        <v>0</v>
      </c>
      <c r="Q94" s="39">
        <v>0</v>
      </c>
      <c r="R94" s="39">
        <v>0</v>
      </c>
      <c r="S94" s="39">
        <f t="shared" si="62"/>
        <v>0</v>
      </c>
      <c r="T94" s="39">
        <v>0</v>
      </c>
      <c r="U94" s="39">
        <v>0</v>
      </c>
      <c r="V94" s="85">
        <v>0</v>
      </c>
      <c r="W94" s="10">
        <f t="shared" si="103"/>
        <v>0</v>
      </c>
    </row>
    <row r="95" spans="1:31" ht="18" x14ac:dyDescent="0.25">
      <c r="B95" s="34"/>
      <c r="C95" s="35"/>
      <c r="D95" s="38" t="s">
        <v>64</v>
      </c>
      <c r="E95" s="37">
        <f t="shared" si="56"/>
        <v>0</v>
      </c>
      <c r="F95" s="39">
        <v>0</v>
      </c>
      <c r="G95" s="39">
        <v>0</v>
      </c>
      <c r="H95" s="39">
        <v>0</v>
      </c>
      <c r="I95" s="39">
        <v>0</v>
      </c>
      <c r="J95" s="37">
        <f t="shared" si="59"/>
        <v>0</v>
      </c>
      <c r="K95" s="39">
        <v>0</v>
      </c>
      <c r="L95" s="39">
        <v>0</v>
      </c>
      <c r="M95" s="39">
        <v>0</v>
      </c>
      <c r="N95" s="39">
        <v>0</v>
      </c>
      <c r="O95" s="37">
        <f t="shared" si="61"/>
        <v>0</v>
      </c>
      <c r="P95" s="39">
        <v>0</v>
      </c>
      <c r="Q95" s="39">
        <v>0</v>
      </c>
      <c r="R95" s="39">
        <v>0</v>
      </c>
      <c r="S95" s="37">
        <f t="shared" si="62"/>
        <v>0</v>
      </c>
      <c r="T95" s="39">
        <v>0</v>
      </c>
      <c r="U95" s="39">
        <v>0</v>
      </c>
      <c r="V95" s="85">
        <v>0</v>
      </c>
      <c r="W95" s="10">
        <f t="shared" si="103"/>
        <v>0</v>
      </c>
    </row>
    <row r="96" spans="1:31" ht="45" x14ac:dyDescent="0.25">
      <c r="B96" s="46"/>
      <c r="C96" s="66" t="s">
        <v>114</v>
      </c>
      <c r="D96" s="13" t="s">
        <v>253</v>
      </c>
      <c r="E96" s="48">
        <f t="shared" si="56"/>
        <v>5210</v>
      </c>
      <c r="F96" s="49">
        <v>6113</v>
      </c>
      <c r="G96" s="49">
        <v>5210</v>
      </c>
      <c r="H96" s="49">
        <v>0</v>
      </c>
      <c r="I96" s="49">
        <v>0</v>
      </c>
      <c r="J96" s="48">
        <f t="shared" si="59"/>
        <v>7920</v>
      </c>
      <c r="K96" s="49">
        <v>7200</v>
      </c>
      <c r="L96" s="49">
        <v>7920</v>
      </c>
      <c r="M96" s="49">
        <v>0</v>
      </c>
      <c r="N96" s="49">
        <v>0</v>
      </c>
      <c r="O96" s="48">
        <f t="shared" si="61"/>
        <v>8712</v>
      </c>
      <c r="P96" s="49">
        <v>8712</v>
      </c>
      <c r="Q96" s="49">
        <v>0</v>
      </c>
      <c r="R96" s="49">
        <v>0</v>
      </c>
      <c r="S96" s="48">
        <f t="shared" si="62"/>
        <v>15702.2</v>
      </c>
      <c r="T96" s="49">
        <v>9589.2000000000007</v>
      </c>
      <c r="U96" s="49">
        <v>0</v>
      </c>
      <c r="V96" s="88">
        <v>6113</v>
      </c>
      <c r="W96" s="10">
        <f t="shared" si="103"/>
        <v>0</v>
      </c>
    </row>
    <row r="97" spans="2:31" ht="30" x14ac:dyDescent="0.25">
      <c r="B97" s="46"/>
      <c r="C97" s="66" t="s">
        <v>115</v>
      </c>
      <c r="D97" s="13" t="s">
        <v>117</v>
      </c>
      <c r="E97" s="48">
        <f t="shared" si="56"/>
        <v>415</v>
      </c>
      <c r="F97" s="49">
        <v>413</v>
      </c>
      <c r="G97" s="49">
        <v>415</v>
      </c>
      <c r="H97" s="49">
        <v>0</v>
      </c>
      <c r="I97" s="49">
        <v>0</v>
      </c>
      <c r="J97" s="48">
        <f t="shared" si="59"/>
        <v>415</v>
      </c>
      <c r="K97" s="49">
        <v>415</v>
      </c>
      <c r="L97" s="49">
        <v>415</v>
      </c>
      <c r="M97" s="49">
        <v>0</v>
      </c>
      <c r="N97" s="49">
        <v>0</v>
      </c>
      <c r="O97" s="48">
        <f t="shared" si="61"/>
        <v>415</v>
      </c>
      <c r="P97" s="49">
        <v>415</v>
      </c>
      <c r="Q97" s="49">
        <v>0</v>
      </c>
      <c r="R97" s="49">
        <v>0</v>
      </c>
      <c r="S97" s="48">
        <f t="shared" si="62"/>
        <v>828</v>
      </c>
      <c r="T97" s="49">
        <v>415</v>
      </c>
      <c r="U97" s="49">
        <v>0</v>
      </c>
      <c r="V97" s="88">
        <v>413</v>
      </c>
      <c r="W97" s="10">
        <f t="shared" si="103"/>
        <v>0</v>
      </c>
    </row>
    <row r="98" spans="2:31" ht="60" x14ac:dyDescent="0.25">
      <c r="B98" s="46"/>
      <c r="C98" s="66" t="s">
        <v>116</v>
      </c>
      <c r="D98" s="13" t="s">
        <v>119</v>
      </c>
      <c r="E98" s="48">
        <f t="shared" si="56"/>
        <v>380</v>
      </c>
      <c r="F98" s="49">
        <v>379</v>
      </c>
      <c r="G98" s="49">
        <v>380</v>
      </c>
      <c r="H98" s="49">
        <v>0</v>
      </c>
      <c r="I98" s="49">
        <v>0</v>
      </c>
      <c r="J98" s="48">
        <f t="shared" si="59"/>
        <v>440</v>
      </c>
      <c r="K98" s="49">
        <v>440</v>
      </c>
      <c r="L98" s="49">
        <v>440</v>
      </c>
      <c r="M98" s="49">
        <v>0</v>
      </c>
      <c r="N98" s="49">
        <v>0</v>
      </c>
      <c r="O98" s="48">
        <f t="shared" si="61"/>
        <v>380</v>
      </c>
      <c r="P98" s="49">
        <v>380</v>
      </c>
      <c r="Q98" s="49">
        <v>0</v>
      </c>
      <c r="R98" s="49">
        <v>0</v>
      </c>
      <c r="S98" s="48">
        <f t="shared" si="62"/>
        <v>759</v>
      </c>
      <c r="T98" s="49">
        <v>380</v>
      </c>
      <c r="U98" s="49">
        <v>0</v>
      </c>
      <c r="V98" s="88">
        <v>379</v>
      </c>
      <c r="W98" s="10">
        <f t="shared" si="103"/>
        <v>0</v>
      </c>
    </row>
    <row r="99" spans="2:31" ht="60" x14ac:dyDescent="0.25">
      <c r="B99" s="46"/>
      <c r="C99" s="66" t="s">
        <v>118</v>
      </c>
      <c r="D99" s="13" t="s">
        <v>121</v>
      </c>
      <c r="E99" s="48">
        <f t="shared" si="56"/>
        <v>800</v>
      </c>
      <c r="F99" s="49">
        <v>800</v>
      </c>
      <c r="G99" s="49">
        <v>800</v>
      </c>
      <c r="H99" s="49">
        <v>0</v>
      </c>
      <c r="I99" s="49">
        <v>0</v>
      </c>
      <c r="J99" s="48">
        <f t="shared" si="59"/>
        <v>800</v>
      </c>
      <c r="K99" s="49">
        <v>800</v>
      </c>
      <c r="L99" s="49">
        <v>800</v>
      </c>
      <c r="M99" s="49">
        <v>0</v>
      </c>
      <c r="N99" s="49">
        <v>0</v>
      </c>
      <c r="O99" s="48">
        <f t="shared" si="61"/>
        <v>800</v>
      </c>
      <c r="P99" s="49">
        <v>800</v>
      </c>
      <c r="Q99" s="49">
        <v>0</v>
      </c>
      <c r="R99" s="49">
        <v>0</v>
      </c>
      <c r="S99" s="48">
        <f t="shared" si="62"/>
        <v>1600</v>
      </c>
      <c r="T99" s="49">
        <v>800</v>
      </c>
      <c r="U99" s="49">
        <v>0</v>
      </c>
      <c r="V99" s="88">
        <v>800</v>
      </c>
      <c r="W99" s="10">
        <f t="shared" si="103"/>
        <v>0</v>
      </c>
    </row>
    <row r="100" spans="2:31" ht="30" x14ac:dyDescent="0.25">
      <c r="B100" s="46"/>
      <c r="C100" s="66" t="s">
        <v>120</v>
      </c>
      <c r="D100" s="13" t="s">
        <v>123</v>
      </c>
      <c r="E100" s="48">
        <f t="shared" si="56"/>
        <v>95</v>
      </c>
      <c r="F100" s="49">
        <v>95</v>
      </c>
      <c r="G100" s="49">
        <v>95</v>
      </c>
      <c r="H100" s="49">
        <v>0</v>
      </c>
      <c r="I100" s="49">
        <v>0</v>
      </c>
      <c r="J100" s="48">
        <f t="shared" si="59"/>
        <v>125</v>
      </c>
      <c r="K100" s="49">
        <v>115</v>
      </c>
      <c r="L100" s="49">
        <v>125</v>
      </c>
      <c r="M100" s="49">
        <v>0</v>
      </c>
      <c r="N100" s="49">
        <v>0</v>
      </c>
      <c r="O100" s="48">
        <f t="shared" si="61"/>
        <v>137</v>
      </c>
      <c r="P100" s="49">
        <v>137</v>
      </c>
      <c r="Q100" s="49">
        <v>0</v>
      </c>
      <c r="R100" s="49">
        <v>0</v>
      </c>
      <c r="S100" s="48">
        <f t="shared" si="62"/>
        <v>245</v>
      </c>
      <c r="T100" s="49">
        <v>150</v>
      </c>
      <c r="U100" s="49">
        <v>0</v>
      </c>
      <c r="V100" s="88">
        <v>95</v>
      </c>
      <c r="W100" s="10">
        <f t="shared" si="103"/>
        <v>0</v>
      </c>
    </row>
    <row r="101" spans="2:31" ht="180" x14ac:dyDescent="0.25">
      <c r="B101" s="46"/>
      <c r="C101" s="66" t="s">
        <v>122</v>
      </c>
      <c r="D101" s="13" t="s">
        <v>254</v>
      </c>
      <c r="E101" s="48">
        <f t="shared" si="56"/>
        <v>200</v>
      </c>
      <c r="F101" s="49">
        <v>200</v>
      </c>
      <c r="G101" s="49">
        <v>200</v>
      </c>
      <c r="H101" s="49">
        <v>0</v>
      </c>
      <c r="I101" s="49">
        <v>0</v>
      </c>
      <c r="J101" s="48">
        <f t="shared" si="59"/>
        <v>250</v>
      </c>
      <c r="K101" s="49">
        <v>230</v>
      </c>
      <c r="L101" s="49">
        <v>250</v>
      </c>
      <c r="M101" s="49">
        <v>0</v>
      </c>
      <c r="N101" s="49">
        <v>0</v>
      </c>
      <c r="O101" s="48">
        <f t="shared" si="61"/>
        <v>286</v>
      </c>
      <c r="P101" s="49">
        <v>286</v>
      </c>
      <c r="Q101" s="49">
        <v>0</v>
      </c>
      <c r="R101" s="49">
        <v>0</v>
      </c>
      <c r="S101" s="48">
        <f t="shared" si="62"/>
        <v>505.8</v>
      </c>
      <c r="T101" s="49">
        <v>305.8</v>
      </c>
      <c r="U101" s="49">
        <v>0</v>
      </c>
      <c r="V101" s="88">
        <v>200</v>
      </c>
      <c r="W101" s="10">
        <f t="shared" si="103"/>
        <v>0</v>
      </c>
    </row>
    <row r="102" spans="2:31" ht="36" x14ac:dyDescent="0.25">
      <c r="B102" s="28" t="s">
        <v>31</v>
      </c>
      <c r="C102" s="29"/>
      <c r="D102" s="30" t="s">
        <v>32</v>
      </c>
      <c r="E102" s="44">
        <f t="shared" si="56"/>
        <v>9200</v>
      </c>
      <c r="F102" s="45">
        <f>SUM(F106:F112)</f>
        <v>9200</v>
      </c>
      <c r="G102" s="45">
        <f>SUM(G106:G112)</f>
        <v>9200</v>
      </c>
      <c r="H102" s="45">
        <f>SUM(H106:H111)</f>
        <v>0</v>
      </c>
      <c r="I102" s="45">
        <f>SUM(I106:I111)</f>
        <v>0</v>
      </c>
      <c r="J102" s="44">
        <f t="shared" si="59"/>
        <v>12860</v>
      </c>
      <c r="K102" s="45">
        <f>SUM(K106:K112)</f>
        <v>11730</v>
      </c>
      <c r="L102" s="45">
        <f>SUM(L106:L112)</f>
        <v>12860</v>
      </c>
      <c r="M102" s="45">
        <f>SUM(M106:M111)</f>
        <v>0</v>
      </c>
      <c r="N102" s="45">
        <f>SUM(N106:N111)</f>
        <v>0</v>
      </c>
      <c r="O102" s="44">
        <f t="shared" si="61"/>
        <v>14350</v>
      </c>
      <c r="P102" s="45">
        <f>SUM(P106:P112)</f>
        <v>14350</v>
      </c>
      <c r="Q102" s="45">
        <f>SUM(Q106:Q111)</f>
        <v>0</v>
      </c>
      <c r="R102" s="45">
        <f>SUM(R106:R111)</f>
        <v>0</v>
      </c>
      <c r="S102" s="44">
        <f t="shared" si="62"/>
        <v>25530</v>
      </c>
      <c r="T102" s="45">
        <f>SUM(T106:T112)</f>
        <v>15830</v>
      </c>
      <c r="U102" s="45">
        <f>SUM(U106:U111)</f>
        <v>0</v>
      </c>
      <c r="V102" s="85">
        <f>SUM(V106:V112)</f>
        <v>9700</v>
      </c>
      <c r="W102" s="10">
        <f t="shared" si="103"/>
        <v>500</v>
      </c>
      <c r="X102" s="100" t="s">
        <v>305</v>
      </c>
      <c r="Y102" s="100"/>
      <c r="Z102" s="100"/>
      <c r="AA102" s="100"/>
      <c r="AB102" s="100"/>
      <c r="AC102" s="100"/>
      <c r="AD102" s="100"/>
      <c r="AE102" s="100"/>
    </row>
    <row r="103" spans="2:31" ht="18" x14ac:dyDescent="0.25">
      <c r="B103" s="34"/>
      <c r="C103" s="35"/>
      <c r="D103" s="36" t="s">
        <v>60</v>
      </c>
      <c r="E103" s="37">
        <f t="shared" si="56"/>
        <v>0</v>
      </c>
      <c r="F103" s="37">
        <f t="shared" ref="F103" si="123">SUM(F104:F105)</f>
        <v>0</v>
      </c>
      <c r="G103" s="37">
        <f t="shared" ref="G103" si="124">SUM(G104:G105)</f>
        <v>0</v>
      </c>
      <c r="H103" s="37">
        <f t="shared" ref="H103:I103" si="125">SUM(H104:H105)</f>
        <v>0</v>
      </c>
      <c r="I103" s="37">
        <f t="shared" si="125"/>
        <v>0</v>
      </c>
      <c r="J103" s="37">
        <f t="shared" si="59"/>
        <v>0</v>
      </c>
      <c r="K103" s="37">
        <f t="shared" ref="K103" si="126">SUM(K104:K105)</f>
        <v>0</v>
      </c>
      <c r="L103" s="37">
        <f t="shared" ref="L103:N103" si="127">SUM(L104:L105)</f>
        <v>0</v>
      </c>
      <c r="M103" s="37">
        <f t="shared" si="127"/>
        <v>0</v>
      </c>
      <c r="N103" s="37">
        <f t="shared" si="127"/>
        <v>0</v>
      </c>
      <c r="O103" s="37">
        <f t="shared" si="61"/>
        <v>0</v>
      </c>
      <c r="P103" s="37">
        <f t="shared" ref="P103:R103" si="128">SUM(P104:P105)</f>
        <v>0</v>
      </c>
      <c r="Q103" s="37">
        <f t="shared" si="128"/>
        <v>0</v>
      </c>
      <c r="R103" s="37">
        <f t="shared" si="128"/>
        <v>0</v>
      </c>
      <c r="S103" s="37">
        <f t="shared" si="62"/>
        <v>0</v>
      </c>
      <c r="T103" s="37">
        <f t="shared" ref="T103:V103" si="129">SUM(T104:T105)</f>
        <v>0</v>
      </c>
      <c r="U103" s="37">
        <f t="shared" si="129"/>
        <v>0</v>
      </c>
      <c r="V103" s="84">
        <f t="shared" si="129"/>
        <v>0</v>
      </c>
      <c r="W103" s="10">
        <f t="shared" si="103"/>
        <v>0</v>
      </c>
      <c r="X103" s="100"/>
      <c r="Y103" s="100"/>
      <c r="Z103" s="100"/>
      <c r="AA103" s="100"/>
      <c r="AB103" s="100"/>
      <c r="AC103" s="100"/>
      <c r="AD103" s="100"/>
      <c r="AE103" s="100"/>
    </row>
    <row r="104" spans="2:31" ht="18" x14ac:dyDescent="0.25">
      <c r="B104" s="34"/>
      <c r="C104" s="35"/>
      <c r="D104" s="38" t="s">
        <v>242</v>
      </c>
      <c r="E104" s="39">
        <f t="shared" si="56"/>
        <v>0</v>
      </c>
      <c r="F104" s="39">
        <v>0</v>
      </c>
      <c r="G104" s="39">
        <v>0</v>
      </c>
      <c r="H104" s="39">
        <v>0</v>
      </c>
      <c r="I104" s="39">
        <v>0</v>
      </c>
      <c r="J104" s="39">
        <f t="shared" si="59"/>
        <v>0</v>
      </c>
      <c r="K104" s="39">
        <v>0</v>
      </c>
      <c r="L104" s="39">
        <v>0</v>
      </c>
      <c r="M104" s="39">
        <v>0</v>
      </c>
      <c r="N104" s="39">
        <v>0</v>
      </c>
      <c r="O104" s="39">
        <f t="shared" si="61"/>
        <v>0</v>
      </c>
      <c r="P104" s="39">
        <v>0</v>
      </c>
      <c r="Q104" s="39">
        <v>0</v>
      </c>
      <c r="R104" s="39">
        <v>0</v>
      </c>
      <c r="S104" s="39">
        <f t="shared" si="62"/>
        <v>0</v>
      </c>
      <c r="T104" s="39">
        <v>0</v>
      </c>
      <c r="U104" s="39">
        <v>0</v>
      </c>
      <c r="V104" s="85">
        <v>0</v>
      </c>
      <c r="W104" s="10">
        <f t="shared" si="103"/>
        <v>0</v>
      </c>
      <c r="X104" s="100"/>
      <c r="Y104" s="100"/>
      <c r="Z104" s="100"/>
      <c r="AA104" s="100"/>
      <c r="AB104" s="100"/>
      <c r="AC104" s="100"/>
      <c r="AD104" s="100"/>
      <c r="AE104" s="100"/>
    </row>
    <row r="105" spans="2:31" ht="18" x14ac:dyDescent="0.25">
      <c r="B105" s="34"/>
      <c r="C105" s="35"/>
      <c r="D105" s="38" t="s">
        <v>64</v>
      </c>
      <c r="E105" s="37">
        <f t="shared" si="56"/>
        <v>0</v>
      </c>
      <c r="F105" s="39">
        <v>0</v>
      </c>
      <c r="G105" s="39">
        <v>0</v>
      </c>
      <c r="H105" s="39">
        <v>0</v>
      </c>
      <c r="I105" s="39">
        <v>0</v>
      </c>
      <c r="J105" s="37">
        <f t="shared" si="59"/>
        <v>0</v>
      </c>
      <c r="K105" s="39">
        <v>0</v>
      </c>
      <c r="L105" s="39">
        <v>0</v>
      </c>
      <c r="M105" s="39">
        <v>0</v>
      </c>
      <c r="N105" s="39">
        <v>0</v>
      </c>
      <c r="O105" s="37">
        <f t="shared" si="61"/>
        <v>0</v>
      </c>
      <c r="P105" s="39">
        <v>0</v>
      </c>
      <c r="Q105" s="39">
        <v>0</v>
      </c>
      <c r="R105" s="39">
        <v>0</v>
      </c>
      <c r="S105" s="37">
        <f t="shared" si="62"/>
        <v>0</v>
      </c>
      <c r="T105" s="39">
        <v>0</v>
      </c>
      <c r="U105" s="39">
        <v>0</v>
      </c>
      <c r="V105" s="85">
        <v>0</v>
      </c>
      <c r="W105" s="10">
        <f t="shared" si="103"/>
        <v>0</v>
      </c>
      <c r="X105" s="100"/>
      <c r="Y105" s="100"/>
      <c r="Z105" s="100"/>
      <c r="AA105" s="100"/>
      <c r="AB105" s="100"/>
      <c r="AC105" s="100"/>
      <c r="AD105" s="100"/>
      <c r="AE105" s="100"/>
    </row>
    <row r="106" spans="2:31" ht="75" x14ac:dyDescent="0.25">
      <c r="B106" s="46"/>
      <c r="C106" s="66" t="s">
        <v>124</v>
      </c>
      <c r="D106" s="13" t="s">
        <v>125</v>
      </c>
      <c r="E106" s="48">
        <f t="shared" si="56"/>
        <v>1400</v>
      </c>
      <c r="F106" s="49">
        <v>1400</v>
      </c>
      <c r="G106" s="49">
        <v>1400</v>
      </c>
      <c r="H106" s="49">
        <v>0</v>
      </c>
      <c r="I106" s="49">
        <v>0</v>
      </c>
      <c r="J106" s="48">
        <f t="shared" si="59"/>
        <v>3200</v>
      </c>
      <c r="K106" s="49">
        <v>3200</v>
      </c>
      <c r="L106" s="49">
        <v>3200</v>
      </c>
      <c r="M106" s="49">
        <v>0</v>
      </c>
      <c r="N106" s="49">
        <v>0</v>
      </c>
      <c r="O106" s="48">
        <f t="shared" si="61"/>
        <v>3400</v>
      </c>
      <c r="P106" s="49">
        <v>3400</v>
      </c>
      <c r="Q106" s="49">
        <v>0</v>
      </c>
      <c r="R106" s="49">
        <v>0</v>
      </c>
      <c r="S106" s="48">
        <f t="shared" si="62"/>
        <v>4800</v>
      </c>
      <c r="T106" s="49">
        <v>3400</v>
      </c>
      <c r="U106" s="49">
        <v>0</v>
      </c>
      <c r="V106" s="88">
        <v>1400</v>
      </c>
      <c r="W106" s="10">
        <f t="shared" si="103"/>
        <v>0</v>
      </c>
      <c r="X106" s="100"/>
      <c r="Y106" s="100"/>
      <c r="Z106" s="100"/>
      <c r="AA106" s="100"/>
      <c r="AB106" s="100"/>
      <c r="AC106" s="100"/>
      <c r="AD106" s="100"/>
      <c r="AE106" s="100"/>
    </row>
    <row r="107" spans="2:31" ht="90" x14ac:dyDescent="0.25">
      <c r="B107" s="46"/>
      <c r="C107" s="66" t="s">
        <v>126</v>
      </c>
      <c r="D107" s="13" t="s">
        <v>255</v>
      </c>
      <c r="E107" s="48">
        <f t="shared" si="56"/>
        <v>6274</v>
      </c>
      <c r="F107" s="49">
        <v>6274</v>
      </c>
      <c r="G107" s="49">
        <v>6274</v>
      </c>
      <c r="H107" s="49">
        <v>0</v>
      </c>
      <c r="I107" s="49">
        <v>0</v>
      </c>
      <c r="J107" s="48">
        <f t="shared" si="59"/>
        <v>8054</v>
      </c>
      <c r="K107" s="49">
        <v>7000</v>
      </c>
      <c r="L107" s="49">
        <v>8054</v>
      </c>
      <c r="M107" s="49">
        <v>0</v>
      </c>
      <c r="N107" s="49">
        <v>0</v>
      </c>
      <c r="O107" s="48">
        <f t="shared" si="61"/>
        <v>9264</v>
      </c>
      <c r="P107" s="49">
        <v>9264</v>
      </c>
      <c r="Q107" s="49">
        <v>0</v>
      </c>
      <c r="R107" s="49">
        <v>0</v>
      </c>
      <c r="S107" s="48">
        <f t="shared" si="62"/>
        <v>17422.3</v>
      </c>
      <c r="T107" s="49">
        <v>10648.3</v>
      </c>
      <c r="U107" s="49">
        <v>0</v>
      </c>
      <c r="V107" s="88">
        <v>6774</v>
      </c>
      <c r="W107" s="10">
        <f t="shared" si="103"/>
        <v>500</v>
      </c>
    </row>
    <row r="108" spans="2:31" ht="30" x14ac:dyDescent="0.25">
      <c r="B108" s="46"/>
      <c r="C108" s="66" t="s">
        <v>127</v>
      </c>
      <c r="D108" s="13" t="s">
        <v>128</v>
      </c>
      <c r="E108" s="48">
        <f t="shared" si="56"/>
        <v>770</v>
      </c>
      <c r="F108" s="49">
        <v>770</v>
      </c>
      <c r="G108" s="49">
        <v>770</v>
      </c>
      <c r="H108" s="49">
        <v>0</v>
      </c>
      <c r="I108" s="49">
        <v>0</v>
      </c>
      <c r="J108" s="48">
        <f t="shared" si="59"/>
        <v>850</v>
      </c>
      <c r="K108" s="49">
        <v>774</v>
      </c>
      <c r="L108" s="49">
        <v>850</v>
      </c>
      <c r="M108" s="49">
        <v>0</v>
      </c>
      <c r="N108" s="49">
        <v>0</v>
      </c>
      <c r="O108" s="48">
        <f t="shared" si="61"/>
        <v>930</v>
      </c>
      <c r="P108" s="49">
        <v>930</v>
      </c>
      <c r="Q108" s="49">
        <v>0</v>
      </c>
      <c r="R108" s="49">
        <v>0</v>
      </c>
      <c r="S108" s="48">
        <f t="shared" si="62"/>
        <v>1795.7</v>
      </c>
      <c r="T108" s="49">
        <v>1025.7</v>
      </c>
      <c r="U108" s="49">
        <v>0</v>
      </c>
      <c r="V108" s="88">
        <v>770</v>
      </c>
      <c r="W108" s="10">
        <f t="shared" si="103"/>
        <v>0</v>
      </c>
    </row>
    <row r="109" spans="2:31" ht="30" x14ac:dyDescent="0.25">
      <c r="B109" s="46"/>
      <c r="C109" s="66" t="s">
        <v>129</v>
      </c>
      <c r="D109" s="13" t="s">
        <v>130</v>
      </c>
      <c r="E109" s="48">
        <f t="shared" si="56"/>
        <v>36</v>
      </c>
      <c r="F109" s="49">
        <v>36</v>
      </c>
      <c r="G109" s="49">
        <v>36</v>
      </c>
      <c r="H109" s="49">
        <v>0</v>
      </c>
      <c r="I109" s="49">
        <v>0</v>
      </c>
      <c r="J109" s="48">
        <f t="shared" si="59"/>
        <v>36</v>
      </c>
      <c r="K109" s="49">
        <v>36</v>
      </c>
      <c r="L109" s="49">
        <v>36</v>
      </c>
      <c r="M109" s="49">
        <v>0</v>
      </c>
      <c r="N109" s="49">
        <v>0</v>
      </c>
      <c r="O109" s="48">
        <f t="shared" si="61"/>
        <v>36</v>
      </c>
      <c r="P109" s="49">
        <v>36</v>
      </c>
      <c r="Q109" s="49">
        <v>0</v>
      </c>
      <c r="R109" s="49">
        <v>0</v>
      </c>
      <c r="S109" s="48">
        <f t="shared" si="62"/>
        <v>72</v>
      </c>
      <c r="T109" s="49">
        <v>36</v>
      </c>
      <c r="U109" s="49">
        <v>0</v>
      </c>
      <c r="V109" s="88">
        <v>36</v>
      </c>
      <c r="W109" s="10">
        <f t="shared" si="103"/>
        <v>0</v>
      </c>
    </row>
    <row r="110" spans="2:31" x14ac:dyDescent="0.25">
      <c r="B110" s="46"/>
      <c r="C110" s="66" t="s">
        <v>131</v>
      </c>
      <c r="D110" s="13" t="s">
        <v>132</v>
      </c>
      <c r="E110" s="48">
        <f t="shared" si="56"/>
        <v>120</v>
      </c>
      <c r="F110" s="49">
        <v>120</v>
      </c>
      <c r="G110" s="49">
        <v>120</v>
      </c>
      <c r="H110" s="49">
        <v>0</v>
      </c>
      <c r="I110" s="49">
        <v>0</v>
      </c>
      <c r="J110" s="48">
        <f t="shared" si="59"/>
        <v>120</v>
      </c>
      <c r="K110" s="49">
        <v>120</v>
      </c>
      <c r="L110" s="49">
        <v>120</v>
      </c>
      <c r="M110" s="49">
        <v>0</v>
      </c>
      <c r="N110" s="49">
        <v>0</v>
      </c>
      <c r="O110" s="48">
        <f t="shared" si="61"/>
        <v>120</v>
      </c>
      <c r="P110" s="49">
        <v>120</v>
      </c>
      <c r="Q110" s="49">
        <v>0</v>
      </c>
      <c r="R110" s="49">
        <v>0</v>
      </c>
      <c r="S110" s="48">
        <f t="shared" si="62"/>
        <v>240</v>
      </c>
      <c r="T110" s="49">
        <v>120</v>
      </c>
      <c r="U110" s="49">
        <v>0</v>
      </c>
      <c r="V110" s="88">
        <v>120</v>
      </c>
      <c r="W110" s="10">
        <f t="shared" si="103"/>
        <v>0</v>
      </c>
    </row>
    <row r="111" spans="2:31" ht="45" x14ac:dyDescent="0.25">
      <c r="B111" s="46"/>
      <c r="C111" s="66" t="s">
        <v>133</v>
      </c>
      <c r="D111" s="13" t="s">
        <v>134</v>
      </c>
      <c r="E111" s="48">
        <f t="shared" si="56"/>
        <v>300</v>
      </c>
      <c r="F111" s="49">
        <v>300</v>
      </c>
      <c r="G111" s="49">
        <v>300</v>
      </c>
      <c r="H111" s="49">
        <v>0</v>
      </c>
      <c r="I111" s="49">
        <v>0</v>
      </c>
      <c r="J111" s="48">
        <f t="shared" si="59"/>
        <v>300</v>
      </c>
      <c r="K111" s="49">
        <v>300</v>
      </c>
      <c r="L111" s="49">
        <v>300</v>
      </c>
      <c r="M111" s="49">
        <v>0</v>
      </c>
      <c r="N111" s="49">
        <v>0</v>
      </c>
      <c r="O111" s="48">
        <f t="shared" si="61"/>
        <v>300</v>
      </c>
      <c r="P111" s="49">
        <v>300</v>
      </c>
      <c r="Q111" s="49">
        <v>0</v>
      </c>
      <c r="R111" s="49">
        <v>0</v>
      </c>
      <c r="S111" s="48">
        <f t="shared" si="62"/>
        <v>600</v>
      </c>
      <c r="T111" s="49">
        <v>300</v>
      </c>
      <c r="U111" s="49">
        <v>0</v>
      </c>
      <c r="V111" s="88">
        <v>300</v>
      </c>
      <c r="W111" s="10">
        <f t="shared" si="103"/>
        <v>0</v>
      </c>
    </row>
    <row r="112" spans="2:31" ht="60" x14ac:dyDescent="0.25">
      <c r="B112" s="46"/>
      <c r="C112" s="66" t="s">
        <v>256</v>
      </c>
      <c r="D112" s="13" t="s">
        <v>257</v>
      </c>
      <c r="E112" s="48">
        <f t="shared" si="56"/>
        <v>300</v>
      </c>
      <c r="F112" s="49">
        <v>300</v>
      </c>
      <c r="G112" s="49">
        <v>300</v>
      </c>
      <c r="H112" s="49">
        <v>0</v>
      </c>
      <c r="I112" s="49">
        <v>0</v>
      </c>
      <c r="J112" s="48">
        <f t="shared" si="59"/>
        <v>300</v>
      </c>
      <c r="K112" s="49">
        <v>300</v>
      </c>
      <c r="L112" s="49">
        <v>300</v>
      </c>
      <c r="M112" s="49">
        <v>0</v>
      </c>
      <c r="N112" s="49">
        <v>0</v>
      </c>
      <c r="O112" s="48">
        <f t="shared" si="61"/>
        <v>300</v>
      </c>
      <c r="P112" s="49">
        <v>300</v>
      </c>
      <c r="Q112" s="49">
        <v>0</v>
      </c>
      <c r="R112" s="49">
        <v>0</v>
      </c>
      <c r="S112" s="48">
        <f t="shared" si="62"/>
        <v>600</v>
      </c>
      <c r="T112" s="49">
        <v>300</v>
      </c>
      <c r="U112" s="49">
        <v>0</v>
      </c>
      <c r="V112" s="88">
        <v>300</v>
      </c>
      <c r="W112" s="10">
        <f t="shared" si="103"/>
        <v>0</v>
      </c>
    </row>
    <row r="113" spans="2:31" ht="18" x14ac:dyDescent="0.25">
      <c r="B113" s="28" t="s">
        <v>34</v>
      </c>
      <c r="C113" s="29"/>
      <c r="D113" s="30" t="s">
        <v>33</v>
      </c>
      <c r="E113" s="44">
        <f t="shared" si="56"/>
        <v>1100</v>
      </c>
      <c r="F113" s="45">
        <f t="shared" ref="F113:G113" si="130">SUM(F117:F123)</f>
        <v>1100</v>
      </c>
      <c r="G113" s="45">
        <f t="shared" si="130"/>
        <v>1100</v>
      </c>
      <c r="H113" s="45">
        <f t="shared" ref="H113:R113" si="131">SUM(H117:H123)</f>
        <v>0</v>
      </c>
      <c r="I113" s="45">
        <f t="shared" si="131"/>
        <v>0</v>
      </c>
      <c r="J113" s="44">
        <f t="shared" si="59"/>
        <v>1220</v>
      </c>
      <c r="K113" s="45">
        <f t="shared" ref="K113" si="132">SUM(K117:K123)</f>
        <v>1220</v>
      </c>
      <c r="L113" s="45">
        <f t="shared" si="131"/>
        <v>1220</v>
      </c>
      <c r="M113" s="45">
        <f t="shared" si="131"/>
        <v>0</v>
      </c>
      <c r="N113" s="45">
        <f t="shared" si="131"/>
        <v>0</v>
      </c>
      <c r="O113" s="44">
        <f t="shared" si="61"/>
        <v>1220</v>
      </c>
      <c r="P113" s="45">
        <f t="shared" si="131"/>
        <v>1220</v>
      </c>
      <c r="Q113" s="45">
        <f t="shared" si="131"/>
        <v>0</v>
      </c>
      <c r="R113" s="45">
        <f t="shared" si="131"/>
        <v>0</v>
      </c>
      <c r="S113" s="44">
        <f t="shared" si="62"/>
        <v>2320</v>
      </c>
      <c r="T113" s="45">
        <f t="shared" ref="T113:V113" si="133">SUM(T117:T123)</f>
        <v>1220</v>
      </c>
      <c r="U113" s="45">
        <f t="shared" si="133"/>
        <v>0</v>
      </c>
      <c r="V113" s="85">
        <f t="shared" si="133"/>
        <v>1100</v>
      </c>
      <c r="W113" s="10">
        <f t="shared" si="103"/>
        <v>0</v>
      </c>
    </row>
    <row r="114" spans="2:31" ht="18" x14ac:dyDescent="0.25">
      <c r="B114" s="34"/>
      <c r="C114" s="35"/>
      <c r="D114" s="36" t="s">
        <v>60</v>
      </c>
      <c r="E114" s="37">
        <f t="shared" si="56"/>
        <v>0</v>
      </c>
      <c r="F114" s="37">
        <f t="shared" ref="F114" si="134">SUM(F115:F116)</f>
        <v>0</v>
      </c>
      <c r="G114" s="37">
        <f t="shared" ref="G114" si="135">SUM(G115:G116)</f>
        <v>0</v>
      </c>
      <c r="H114" s="37">
        <f t="shared" ref="H114:I114" si="136">SUM(H115:H116)</f>
        <v>0</v>
      </c>
      <c r="I114" s="37">
        <f t="shared" si="136"/>
        <v>0</v>
      </c>
      <c r="J114" s="37">
        <f t="shared" si="59"/>
        <v>0</v>
      </c>
      <c r="K114" s="37">
        <f t="shared" ref="K114" si="137">SUM(K115:K116)</f>
        <v>0</v>
      </c>
      <c r="L114" s="37">
        <f t="shared" ref="L114:N114" si="138">SUM(L115:L116)</f>
        <v>0</v>
      </c>
      <c r="M114" s="37">
        <f t="shared" si="138"/>
        <v>0</v>
      </c>
      <c r="N114" s="37">
        <f t="shared" si="138"/>
        <v>0</v>
      </c>
      <c r="O114" s="37">
        <f t="shared" si="61"/>
        <v>0</v>
      </c>
      <c r="P114" s="37">
        <f t="shared" ref="P114:R114" si="139">SUM(P115:P116)</f>
        <v>0</v>
      </c>
      <c r="Q114" s="37">
        <f t="shared" si="139"/>
        <v>0</v>
      </c>
      <c r="R114" s="37">
        <f t="shared" si="139"/>
        <v>0</v>
      </c>
      <c r="S114" s="37">
        <f t="shared" si="62"/>
        <v>0</v>
      </c>
      <c r="T114" s="37">
        <f t="shared" ref="T114:V114" si="140">SUM(T115:T116)</f>
        <v>0</v>
      </c>
      <c r="U114" s="37">
        <f t="shared" si="140"/>
        <v>0</v>
      </c>
      <c r="V114" s="84">
        <f t="shared" si="140"/>
        <v>0</v>
      </c>
      <c r="W114" s="10">
        <f t="shared" si="103"/>
        <v>0</v>
      </c>
    </row>
    <row r="115" spans="2:31" ht="18" x14ac:dyDescent="0.25">
      <c r="B115" s="34"/>
      <c r="C115" s="35"/>
      <c r="D115" s="38" t="s">
        <v>242</v>
      </c>
      <c r="E115" s="39">
        <f t="shared" si="56"/>
        <v>0</v>
      </c>
      <c r="F115" s="39">
        <v>0</v>
      </c>
      <c r="G115" s="39">
        <v>0</v>
      </c>
      <c r="H115" s="39">
        <v>0</v>
      </c>
      <c r="I115" s="39">
        <v>0</v>
      </c>
      <c r="J115" s="39">
        <f t="shared" si="59"/>
        <v>0</v>
      </c>
      <c r="K115" s="39">
        <v>0</v>
      </c>
      <c r="L115" s="39">
        <v>0</v>
      </c>
      <c r="M115" s="39">
        <v>0</v>
      </c>
      <c r="N115" s="39">
        <v>0</v>
      </c>
      <c r="O115" s="39">
        <f t="shared" si="61"/>
        <v>0</v>
      </c>
      <c r="P115" s="39">
        <v>0</v>
      </c>
      <c r="Q115" s="39">
        <v>0</v>
      </c>
      <c r="R115" s="39">
        <v>0</v>
      </c>
      <c r="S115" s="39">
        <f t="shared" si="62"/>
        <v>0</v>
      </c>
      <c r="T115" s="39">
        <v>0</v>
      </c>
      <c r="U115" s="39">
        <v>0</v>
      </c>
      <c r="V115" s="85">
        <v>0</v>
      </c>
      <c r="W115" s="10">
        <f t="shared" si="103"/>
        <v>0</v>
      </c>
    </row>
    <row r="116" spans="2:31" ht="18" x14ac:dyDescent="0.25">
      <c r="B116" s="34"/>
      <c r="C116" s="35"/>
      <c r="D116" s="38" t="s">
        <v>64</v>
      </c>
      <c r="E116" s="37">
        <f t="shared" si="56"/>
        <v>0</v>
      </c>
      <c r="F116" s="39">
        <v>0</v>
      </c>
      <c r="G116" s="39">
        <v>0</v>
      </c>
      <c r="H116" s="39">
        <v>0</v>
      </c>
      <c r="I116" s="39">
        <v>0</v>
      </c>
      <c r="J116" s="37">
        <f t="shared" si="59"/>
        <v>0</v>
      </c>
      <c r="K116" s="39">
        <v>0</v>
      </c>
      <c r="L116" s="39">
        <v>0</v>
      </c>
      <c r="M116" s="39">
        <v>0</v>
      </c>
      <c r="N116" s="39">
        <v>0</v>
      </c>
      <c r="O116" s="37">
        <f t="shared" si="61"/>
        <v>0</v>
      </c>
      <c r="P116" s="39">
        <v>0</v>
      </c>
      <c r="Q116" s="39">
        <v>0</v>
      </c>
      <c r="R116" s="39">
        <v>0</v>
      </c>
      <c r="S116" s="37">
        <f t="shared" si="62"/>
        <v>0</v>
      </c>
      <c r="T116" s="39">
        <v>0</v>
      </c>
      <c r="U116" s="39">
        <v>0</v>
      </c>
      <c r="V116" s="85">
        <v>0</v>
      </c>
      <c r="W116" s="10">
        <f t="shared" si="103"/>
        <v>0</v>
      </c>
    </row>
    <row r="117" spans="2:31" ht="30" x14ac:dyDescent="0.25">
      <c r="B117" s="46"/>
      <c r="C117" s="66" t="s">
        <v>135</v>
      </c>
      <c r="D117" s="13" t="s">
        <v>136</v>
      </c>
      <c r="E117" s="48">
        <f t="shared" si="56"/>
        <v>680</v>
      </c>
      <c r="F117" s="49">
        <v>680</v>
      </c>
      <c r="G117" s="49">
        <v>680</v>
      </c>
      <c r="H117" s="49">
        <v>0</v>
      </c>
      <c r="I117" s="49">
        <v>0</v>
      </c>
      <c r="J117" s="48">
        <f t="shared" si="59"/>
        <v>800</v>
      </c>
      <c r="K117" s="49">
        <v>800</v>
      </c>
      <c r="L117" s="49">
        <v>800</v>
      </c>
      <c r="M117" s="49">
        <v>0</v>
      </c>
      <c r="N117" s="49">
        <v>0</v>
      </c>
      <c r="O117" s="48">
        <f t="shared" si="61"/>
        <v>800</v>
      </c>
      <c r="P117" s="49">
        <v>800</v>
      </c>
      <c r="Q117" s="49">
        <v>0</v>
      </c>
      <c r="R117" s="49">
        <v>0</v>
      </c>
      <c r="S117" s="48">
        <f t="shared" si="62"/>
        <v>1480</v>
      </c>
      <c r="T117" s="49">
        <v>800</v>
      </c>
      <c r="U117" s="49">
        <v>0</v>
      </c>
      <c r="V117" s="88">
        <v>680</v>
      </c>
      <c r="W117" s="10">
        <f t="shared" si="103"/>
        <v>0</v>
      </c>
    </row>
    <row r="118" spans="2:31" ht="30" x14ac:dyDescent="0.25">
      <c r="B118" s="46"/>
      <c r="C118" s="66" t="s">
        <v>137</v>
      </c>
      <c r="D118" s="13" t="s">
        <v>236</v>
      </c>
      <c r="E118" s="48">
        <f t="shared" si="56"/>
        <v>46</v>
      </c>
      <c r="F118" s="49">
        <v>46</v>
      </c>
      <c r="G118" s="49">
        <v>46</v>
      </c>
      <c r="H118" s="49">
        <v>0</v>
      </c>
      <c r="I118" s="49">
        <v>0</v>
      </c>
      <c r="J118" s="48">
        <f t="shared" si="59"/>
        <v>46</v>
      </c>
      <c r="K118" s="49">
        <v>46</v>
      </c>
      <c r="L118" s="49">
        <v>46</v>
      </c>
      <c r="M118" s="49">
        <v>0</v>
      </c>
      <c r="N118" s="49">
        <v>0</v>
      </c>
      <c r="O118" s="48">
        <f t="shared" si="61"/>
        <v>46</v>
      </c>
      <c r="P118" s="49">
        <v>46</v>
      </c>
      <c r="Q118" s="49">
        <v>0</v>
      </c>
      <c r="R118" s="49">
        <v>0</v>
      </c>
      <c r="S118" s="48">
        <f t="shared" si="62"/>
        <v>92</v>
      </c>
      <c r="T118" s="49">
        <v>46</v>
      </c>
      <c r="U118" s="49">
        <v>0</v>
      </c>
      <c r="V118" s="88">
        <v>46</v>
      </c>
      <c r="W118" s="10">
        <f t="shared" si="103"/>
        <v>0</v>
      </c>
    </row>
    <row r="119" spans="2:31" x14ac:dyDescent="0.25">
      <c r="B119" s="46"/>
      <c r="C119" s="66" t="s">
        <v>138</v>
      </c>
      <c r="D119" s="13" t="s">
        <v>237</v>
      </c>
      <c r="E119" s="48">
        <f t="shared" si="56"/>
        <v>46</v>
      </c>
      <c r="F119" s="49">
        <v>46</v>
      </c>
      <c r="G119" s="49">
        <v>46</v>
      </c>
      <c r="H119" s="49">
        <v>0</v>
      </c>
      <c r="I119" s="49">
        <v>0</v>
      </c>
      <c r="J119" s="48">
        <f t="shared" si="59"/>
        <v>46</v>
      </c>
      <c r="K119" s="49">
        <v>46</v>
      </c>
      <c r="L119" s="49">
        <v>46</v>
      </c>
      <c r="M119" s="49">
        <v>0</v>
      </c>
      <c r="N119" s="49">
        <v>0</v>
      </c>
      <c r="O119" s="48">
        <f t="shared" si="61"/>
        <v>46</v>
      </c>
      <c r="P119" s="49">
        <v>46</v>
      </c>
      <c r="Q119" s="49">
        <v>0</v>
      </c>
      <c r="R119" s="49">
        <v>0</v>
      </c>
      <c r="S119" s="48">
        <f t="shared" si="62"/>
        <v>92</v>
      </c>
      <c r="T119" s="49">
        <v>46</v>
      </c>
      <c r="U119" s="49">
        <v>0</v>
      </c>
      <c r="V119" s="88">
        <v>46</v>
      </c>
      <c r="W119" s="10">
        <f t="shared" si="103"/>
        <v>0</v>
      </c>
    </row>
    <row r="120" spans="2:31" x14ac:dyDescent="0.25">
      <c r="B120" s="46"/>
      <c r="C120" s="66" t="s">
        <v>140</v>
      </c>
      <c r="D120" s="13" t="s">
        <v>139</v>
      </c>
      <c r="E120" s="48">
        <f t="shared" si="56"/>
        <v>30</v>
      </c>
      <c r="F120" s="49">
        <v>30</v>
      </c>
      <c r="G120" s="49">
        <v>30</v>
      </c>
      <c r="H120" s="49">
        <v>0</v>
      </c>
      <c r="I120" s="49">
        <v>0</v>
      </c>
      <c r="J120" s="48">
        <f t="shared" si="59"/>
        <v>30</v>
      </c>
      <c r="K120" s="49">
        <v>30</v>
      </c>
      <c r="L120" s="49">
        <v>30</v>
      </c>
      <c r="M120" s="49">
        <v>0</v>
      </c>
      <c r="N120" s="49">
        <v>0</v>
      </c>
      <c r="O120" s="48">
        <f t="shared" si="61"/>
        <v>30</v>
      </c>
      <c r="P120" s="49">
        <v>30</v>
      </c>
      <c r="Q120" s="49">
        <v>0</v>
      </c>
      <c r="R120" s="49">
        <v>0</v>
      </c>
      <c r="S120" s="48">
        <f t="shared" si="62"/>
        <v>60</v>
      </c>
      <c r="T120" s="49">
        <v>30</v>
      </c>
      <c r="U120" s="49">
        <v>0</v>
      </c>
      <c r="V120" s="88">
        <v>30</v>
      </c>
      <c r="W120" s="10">
        <f t="shared" si="103"/>
        <v>0</v>
      </c>
    </row>
    <row r="121" spans="2:31" ht="30" x14ac:dyDescent="0.25">
      <c r="B121" s="46"/>
      <c r="C121" s="66" t="s">
        <v>142</v>
      </c>
      <c r="D121" s="13" t="s">
        <v>141</v>
      </c>
      <c r="E121" s="48">
        <f t="shared" ref="E121:E185" si="141">SUM(G121:I121)</f>
        <v>95</v>
      </c>
      <c r="F121" s="49">
        <v>95</v>
      </c>
      <c r="G121" s="49">
        <v>95</v>
      </c>
      <c r="H121" s="49">
        <v>0</v>
      </c>
      <c r="I121" s="49">
        <v>0</v>
      </c>
      <c r="J121" s="48">
        <f t="shared" ref="J121:J185" si="142">SUM(L121:N121)</f>
        <v>95</v>
      </c>
      <c r="K121" s="49">
        <v>95</v>
      </c>
      <c r="L121" s="49">
        <v>95</v>
      </c>
      <c r="M121" s="49">
        <v>0</v>
      </c>
      <c r="N121" s="49">
        <v>0</v>
      </c>
      <c r="O121" s="48">
        <f t="shared" ref="O121:O185" si="143">SUM(P121:R121)</f>
        <v>95</v>
      </c>
      <c r="P121" s="49">
        <v>95</v>
      </c>
      <c r="Q121" s="49">
        <v>0</v>
      </c>
      <c r="R121" s="49">
        <v>0</v>
      </c>
      <c r="S121" s="48">
        <f t="shared" ref="S121:S185" si="144">SUM(T121:V121)</f>
        <v>190</v>
      </c>
      <c r="T121" s="49">
        <v>95</v>
      </c>
      <c r="U121" s="49">
        <v>0</v>
      </c>
      <c r="V121" s="88">
        <v>95</v>
      </c>
      <c r="W121" s="10">
        <f t="shared" si="103"/>
        <v>0</v>
      </c>
    </row>
    <row r="122" spans="2:31" ht="30" x14ac:dyDescent="0.25">
      <c r="B122" s="46"/>
      <c r="C122" s="66" t="s">
        <v>144</v>
      </c>
      <c r="D122" s="13" t="s">
        <v>143</v>
      </c>
      <c r="E122" s="48">
        <f t="shared" si="141"/>
        <v>145</v>
      </c>
      <c r="F122" s="49">
        <v>145</v>
      </c>
      <c r="G122" s="49">
        <v>145</v>
      </c>
      <c r="H122" s="49">
        <v>0</v>
      </c>
      <c r="I122" s="49">
        <v>0</v>
      </c>
      <c r="J122" s="48">
        <f t="shared" si="142"/>
        <v>58</v>
      </c>
      <c r="K122" s="49">
        <v>58</v>
      </c>
      <c r="L122" s="49">
        <v>58</v>
      </c>
      <c r="M122" s="49">
        <v>0</v>
      </c>
      <c r="N122" s="49">
        <v>0</v>
      </c>
      <c r="O122" s="48">
        <f t="shared" si="143"/>
        <v>58</v>
      </c>
      <c r="P122" s="49">
        <v>58</v>
      </c>
      <c r="Q122" s="49">
        <v>0</v>
      </c>
      <c r="R122" s="49">
        <v>0</v>
      </c>
      <c r="S122" s="48">
        <f t="shared" si="144"/>
        <v>203</v>
      </c>
      <c r="T122" s="49">
        <v>58</v>
      </c>
      <c r="U122" s="49">
        <v>0</v>
      </c>
      <c r="V122" s="88">
        <v>145</v>
      </c>
      <c r="W122" s="10">
        <f t="shared" si="103"/>
        <v>0</v>
      </c>
    </row>
    <row r="123" spans="2:31" ht="30" x14ac:dyDescent="0.25">
      <c r="B123" s="46"/>
      <c r="C123" s="66" t="s">
        <v>238</v>
      </c>
      <c r="D123" s="13" t="s">
        <v>145</v>
      </c>
      <c r="E123" s="48">
        <f t="shared" si="141"/>
        <v>58</v>
      </c>
      <c r="F123" s="49">
        <v>58</v>
      </c>
      <c r="G123" s="49">
        <v>58</v>
      </c>
      <c r="H123" s="49">
        <v>0</v>
      </c>
      <c r="I123" s="49">
        <v>0</v>
      </c>
      <c r="J123" s="48">
        <f t="shared" si="142"/>
        <v>145</v>
      </c>
      <c r="K123" s="49">
        <v>145</v>
      </c>
      <c r="L123" s="49">
        <v>145</v>
      </c>
      <c r="M123" s="49">
        <v>0</v>
      </c>
      <c r="N123" s="49">
        <v>0</v>
      </c>
      <c r="O123" s="48">
        <f t="shared" si="143"/>
        <v>145</v>
      </c>
      <c r="P123" s="49">
        <v>145</v>
      </c>
      <c r="Q123" s="49">
        <v>0</v>
      </c>
      <c r="R123" s="49">
        <v>0</v>
      </c>
      <c r="S123" s="48">
        <f t="shared" si="144"/>
        <v>203</v>
      </c>
      <c r="T123" s="49">
        <v>145</v>
      </c>
      <c r="U123" s="49">
        <v>0</v>
      </c>
      <c r="V123" s="88">
        <v>58</v>
      </c>
      <c r="W123" s="10">
        <f t="shared" si="103"/>
        <v>0</v>
      </c>
    </row>
    <row r="124" spans="2:31" ht="18" customHeight="1" x14ac:dyDescent="0.25">
      <c r="B124" s="28" t="s">
        <v>35</v>
      </c>
      <c r="C124" s="29"/>
      <c r="D124" s="30" t="s">
        <v>36</v>
      </c>
      <c r="E124" s="44">
        <f t="shared" si="141"/>
        <v>20370</v>
      </c>
      <c r="F124" s="45">
        <f>SUM(F128:F131)</f>
        <v>16000</v>
      </c>
      <c r="G124" s="45">
        <f>SUM(G128:G131)</f>
        <v>20370</v>
      </c>
      <c r="H124" s="45">
        <f t="shared" ref="H124:I124" si="145">SUM(H128:H131)</f>
        <v>0</v>
      </c>
      <c r="I124" s="45">
        <f t="shared" si="145"/>
        <v>0</v>
      </c>
      <c r="J124" s="44">
        <f t="shared" si="142"/>
        <v>23400</v>
      </c>
      <c r="K124" s="45">
        <f>SUM(K128:K131)</f>
        <v>23380</v>
      </c>
      <c r="L124" s="45">
        <f>SUM(L128:L131)</f>
        <v>23400</v>
      </c>
      <c r="M124" s="45">
        <f t="shared" ref="M124:N124" si="146">SUM(M128:M131)</f>
        <v>0</v>
      </c>
      <c r="N124" s="45">
        <f t="shared" si="146"/>
        <v>0</v>
      </c>
      <c r="O124" s="44">
        <f t="shared" si="143"/>
        <v>23400</v>
      </c>
      <c r="P124" s="45">
        <f>SUM(P128:P131)</f>
        <v>23400</v>
      </c>
      <c r="Q124" s="45">
        <f t="shared" ref="Q124:R124" si="147">SUM(Q128:Q131)</f>
        <v>0</v>
      </c>
      <c r="R124" s="45">
        <f t="shared" si="147"/>
        <v>0</v>
      </c>
      <c r="S124" s="44">
        <f t="shared" si="144"/>
        <v>40900</v>
      </c>
      <c r="T124" s="45">
        <f>SUM(T128:T131)</f>
        <v>23400</v>
      </c>
      <c r="U124" s="45">
        <f t="shared" ref="U124:V124" si="148">SUM(U128:U131)</f>
        <v>0</v>
      </c>
      <c r="V124" s="85">
        <f t="shared" si="148"/>
        <v>17500</v>
      </c>
      <c r="W124" s="10">
        <f t="shared" si="103"/>
        <v>1500</v>
      </c>
      <c r="X124" s="100" t="s">
        <v>313</v>
      </c>
      <c r="Y124" s="100"/>
      <c r="Z124" s="100"/>
      <c r="AA124" s="100"/>
      <c r="AB124" s="100"/>
      <c r="AC124" s="100"/>
      <c r="AD124" s="100"/>
      <c r="AE124" s="100"/>
    </row>
    <row r="125" spans="2:31" ht="18" x14ac:dyDescent="0.25">
      <c r="B125" s="34"/>
      <c r="C125" s="35"/>
      <c r="D125" s="36" t="s">
        <v>60</v>
      </c>
      <c r="E125" s="37">
        <f t="shared" si="141"/>
        <v>44</v>
      </c>
      <c r="F125" s="37">
        <f t="shared" ref="F125" si="149">SUM(F126:F127)</f>
        <v>0</v>
      </c>
      <c r="G125" s="37">
        <f t="shared" ref="G125" si="150">SUM(G126:G127)</f>
        <v>44</v>
      </c>
      <c r="H125" s="37">
        <f t="shared" ref="H125:I125" si="151">SUM(H126:H127)</f>
        <v>0</v>
      </c>
      <c r="I125" s="37">
        <f t="shared" si="151"/>
        <v>0</v>
      </c>
      <c r="J125" s="37">
        <f t="shared" si="142"/>
        <v>49</v>
      </c>
      <c r="K125" s="37">
        <f t="shared" ref="K125" si="152">SUM(K126:K127)</f>
        <v>49</v>
      </c>
      <c r="L125" s="37">
        <f t="shared" ref="L125:N125" si="153">SUM(L126:L127)</f>
        <v>49</v>
      </c>
      <c r="M125" s="37">
        <f t="shared" si="153"/>
        <v>0</v>
      </c>
      <c r="N125" s="37">
        <f t="shared" si="153"/>
        <v>0</v>
      </c>
      <c r="O125" s="37">
        <f t="shared" si="143"/>
        <v>49</v>
      </c>
      <c r="P125" s="37">
        <f t="shared" ref="P125:R125" si="154">SUM(P126:P127)</f>
        <v>49</v>
      </c>
      <c r="Q125" s="37">
        <f t="shared" si="154"/>
        <v>0</v>
      </c>
      <c r="R125" s="37">
        <f t="shared" si="154"/>
        <v>0</v>
      </c>
      <c r="S125" s="37">
        <f t="shared" si="144"/>
        <v>49</v>
      </c>
      <c r="T125" s="37">
        <f t="shared" ref="T125:V125" si="155">SUM(T126:T127)</f>
        <v>49</v>
      </c>
      <c r="U125" s="37">
        <f t="shared" si="155"/>
        <v>0</v>
      </c>
      <c r="V125" s="84">
        <f t="shared" si="155"/>
        <v>0</v>
      </c>
      <c r="W125" s="10">
        <f t="shared" si="103"/>
        <v>0</v>
      </c>
      <c r="X125" s="100"/>
      <c r="Y125" s="100"/>
      <c r="Z125" s="100"/>
      <c r="AA125" s="100"/>
      <c r="AB125" s="100"/>
      <c r="AC125" s="100"/>
      <c r="AD125" s="100"/>
      <c r="AE125" s="100"/>
    </row>
    <row r="126" spans="2:31" ht="18" x14ac:dyDescent="0.25">
      <c r="B126" s="34"/>
      <c r="C126" s="35"/>
      <c r="D126" s="38" t="s">
        <v>242</v>
      </c>
      <c r="E126" s="39">
        <f t="shared" si="141"/>
        <v>0</v>
      </c>
      <c r="F126" s="39">
        <v>0</v>
      </c>
      <c r="G126" s="39">
        <v>0</v>
      </c>
      <c r="H126" s="39">
        <v>0</v>
      </c>
      <c r="I126" s="39">
        <v>0</v>
      </c>
      <c r="J126" s="39">
        <f t="shared" si="142"/>
        <v>0</v>
      </c>
      <c r="K126" s="39">
        <v>0</v>
      </c>
      <c r="L126" s="39">
        <v>0</v>
      </c>
      <c r="M126" s="39">
        <v>0</v>
      </c>
      <c r="N126" s="39">
        <v>0</v>
      </c>
      <c r="O126" s="39">
        <f t="shared" si="143"/>
        <v>0</v>
      </c>
      <c r="P126" s="39">
        <v>0</v>
      </c>
      <c r="Q126" s="39">
        <v>0</v>
      </c>
      <c r="R126" s="39">
        <v>0</v>
      </c>
      <c r="S126" s="39">
        <f t="shared" si="144"/>
        <v>0</v>
      </c>
      <c r="T126" s="39">
        <v>0</v>
      </c>
      <c r="U126" s="39">
        <v>0</v>
      </c>
      <c r="V126" s="85">
        <v>0</v>
      </c>
      <c r="W126" s="10">
        <f t="shared" si="103"/>
        <v>0</v>
      </c>
      <c r="X126" s="100"/>
      <c r="Y126" s="100"/>
      <c r="Z126" s="100"/>
      <c r="AA126" s="100"/>
      <c r="AB126" s="100"/>
      <c r="AC126" s="100"/>
      <c r="AD126" s="100"/>
      <c r="AE126" s="100"/>
    </row>
    <row r="127" spans="2:31" ht="18" x14ac:dyDescent="0.25">
      <c r="B127" s="34"/>
      <c r="C127" s="35"/>
      <c r="D127" s="38" t="s">
        <v>64</v>
      </c>
      <c r="E127" s="37">
        <f t="shared" si="141"/>
        <v>44</v>
      </c>
      <c r="F127" s="39">
        <v>0</v>
      </c>
      <c r="G127" s="39">
        <f>30+14</f>
        <v>44</v>
      </c>
      <c r="H127" s="39">
        <v>0</v>
      </c>
      <c r="I127" s="39">
        <v>0</v>
      </c>
      <c r="J127" s="37">
        <f t="shared" si="142"/>
        <v>49</v>
      </c>
      <c r="K127" s="39">
        <f>30+19</f>
        <v>49</v>
      </c>
      <c r="L127" s="39">
        <f>30+19</f>
        <v>49</v>
      </c>
      <c r="M127" s="39">
        <v>0</v>
      </c>
      <c r="N127" s="39">
        <v>0</v>
      </c>
      <c r="O127" s="37">
        <f t="shared" si="143"/>
        <v>49</v>
      </c>
      <c r="P127" s="39">
        <f>30+19</f>
        <v>49</v>
      </c>
      <c r="Q127" s="39">
        <v>0</v>
      </c>
      <c r="R127" s="39">
        <v>0</v>
      </c>
      <c r="S127" s="37">
        <f t="shared" si="144"/>
        <v>49</v>
      </c>
      <c r="T127" s="39">
        <f>30+19</f>
        <v>49</v>
      </c>
      <c r="U127" s="39">
        <v>0</v>
      </c>
      <c r="V127" s="85">
        <v>0</v>
      </c>
      <c r="W127" s="10">
        <f t="shared" si="103"/>
        <v>0</v>
      </c>
      <c r="X127" s="100"/>
      <c r="Y127" s="100"/>
      <c r="Z127" s="100"/>
      <c r="AA127" s="100"/>
      <c r="AB127" s="100"/>
      <c r="AC127" s="100"/>
      <c r="AD127" s="100"/>
      <c r="AE127" s="100"/>
    </row>
    <row r="128" spans="2:31" x14ac:dyDescent="0.25">
      <c r="B128" s="46"/>
      <c r="C128" s="66" t="s">
        <v>146</v>
      </c>
      <c r="D128" s="13" t="s">
        <v>239</v>
      </c>
      <c r="E128" s="48">
        <f t="shared" si="141"/>
        <v>1000</v>
      </c>
      <c r="F128" s="49">
        <v>600</v>
      </c>
      <c r="G128" s="49">
        <v>1000</v>
      </c>
      <c r="H128" s="49">
        <v>0</v>
      </c>
      <c r="I128" s="49">
        <v>0</v>
      </c>
      <c r="J128" s="48">
        <f t="shared" si="142"/>
        <v>2000</v>
      </c>
      <c r="K128" s="49">
        <v>2000</v>
      </c>
      <c r="L128" s="49">
        <v>2000</v>
      </c>
      <c r="M128" s="49">
        <v>0</v>
      </c>
      <c r="N128" s="49">
        <v>0</v>
      </c>
      <c r="O128" s="48">
        <f t="shared" si="143"/>
        <v>2000</v>
      </c>
      <c r="P128" s="49">
        <v>2000</v>
      </c>
      <c r="Q128" s="49">
        <v>0</v>
      </c>
      <c r="R128" s="49">
        <v>0</v>
      </c>
      <c r="S128" s="48">
        <f t="shared" si="144"/>
        <v>3100</v>
      </c>
      <c r="T128" s="49">
        <v>2000</v>
      </c>
      <c r="U128" s="49">
        <v>0</v>
      </c>
      <c r="V128" s="88">
        <v>1100</v>
      </c>
      <c r="W128" s="10">
        <f t="shared" si="103"/>
        <v>500</v>
      </c>
      <c r="X128" s="100"/>
      <c r="Y128" s="100"/>
      <c r="Z128" s="100"/>
      <c r="AA128" s="100"/>
      <c r="AB128" s="100"/>
      <c r="AC128" s="100"/>
      <c r="AD128" s="100"/>
      <c r="AE128" s="100"/>
    </row>
    <row r="129" spans="2:31" ht="30" x14ac:dyDescent="0.25">
      <c r="B129" s="46"/>
      <c r="C129" s="66" t="s">
        <v>148</v>
      </c>
      <c r="D129" s="13" t="s">
        <v>147</v>
      </c>
      <c r="E129" s="48">
        <f t="shared" si="141"/>
        <v>17170</v>
      </c>
      <c r="F129" s="49">
        <v>13200</v>
      </c>
      <c r="G129" s="49">
        <v>17170</v>
      </c>
      <c r="H129" s="49">
        <v>0</v>
      </c>
      <c r="I129" s="49">
        <v>0</v>
      </c>
      <c r="J129" s="48">
        <f t="shared" si="142"/>
        <v>19000</v>
      </c>
      <c r="K129" s="49">
        <v>19000</v>
      </c>
      <c r="L129" s="49">
        <v>19000</v>
      </c>
      <c r="M129" s="49">
        <v>0</v>
      </c>
      <c r="N129" s="49">
        <v>0</v>
      </c>
      <c r="O129" s="48">
        <f t="shared" si="143"/>
        <v>19000</v>
      </c>
      <c r="P129" s="49">
        <v>19000</v>
      </c>
      <c r="Q129" s="49">
        <v>0</v>
      </c>
      <c r="R129" s="49">
        <v>0</v>
      </c>
      <c r="S129" s="48">
        <f t="shared" si="144"/>
        <v>33200</v>
      </c>
      <c r="T129" s="49">
        <v>19000</v>
      </c>
      <c r="U129" s="49">
        <v>0</v>
      </c>
      <c r="V129" s="88">
        <v>14200</v>
      </c>
      <c r="W129" s="10">
        <f t="shared" si="103"/>
        <v>1000</v>
      </c>
      <c r="X129" s="100"/>
      <c r="Y129" s="100"/>
      <c r="Z129" s="100"/>
      <c r="AA129" s="100"/>
      <c r="AB129" s="100"/>
      <c r="AC129" s="100"/>
      <c r="AD129" s="100"/>
      <c r="AE129" s="100"/>
    </row>
    <row r="130" spans="2:31" ht="45" x14ac:dyDescent="0.25">
      <c r="B130" s="46"/>
      <c r="C130" s="66" t="s">
        <v>150</v>
      </c>
      <c r="D130" s="13" t="s">
        <v>149</v>
      </c>
      <c r="E130" s="48">
        <f t="shared" si="141"/>
        <v>1000</v>
      </c>
      <c r="F130" s="49">
        <v>1000</v>
      </c>
      <c r="G130" s="49">
        <v>1000</v>
      </c>
      <c r="H130" s="49">
        <v>0</v>
      </c>
      <c r="I130" s="49">
        <v>0</v>
      </c>
      <c r="J130" s="48">
        <f t="shared" si="142"/>
        <v>1000</v>
      </c>
      <c r="K130" s="49">
        <v>1000</v>
      </c>
      <c r="L130" s="49">
        <v>1000</v>
      </c>
      <c r="M130" s="49">
        <v>0</v>
      </c>
      <c r="N130" s="49">
        <v>0</v>
      </c>
      <c r="O130" s="48">
        <f t="shared" si="143"/>
        <v>1000</v>
      </c>
      <c r="P130" s="49">
        <v>1000</v>
      </c>
      <c r="Q130" s="49">
        <v>0</v>
      </c>
      <c r="R130" s="49">
        <v>0</v>
      </c>
      <c r="S130" s="48">
        <f t="shared" si="144"/>
        <v>2000</v>
      </c>
      <c r="T130" s="49">
        <v>1000</v>
      </c>
      <c r="U130" s="49">
        <v>0</v>
      </c>
      <c r="V130" s="88">
        <v>1000</v>
      </c>
      <c r="W130" s="10">
        <f t="shared" si="103"/>
        <v>0</v>
      </c>
      <c r="X130" s="100"/>
      <c r="Y130" s="100"/>
      <c r="Z130" s="100"/>
      <c r="AA130" s="100"/>
      <c r="AB130" s="100"/>
      <c r="AC130" s="100"/>
      <c r="AD130" s="100"/>
      <c r="AE130" s="100"/>
    </row>
    <row r="131" spans="2:31" x14ac:dyDescent="0.25">
      <c r="B131" s="46"/>
      <c r="C131" s="66" t="s">
        <v>240</v>
      </c>
      <c r="D131" s="13" t="s">
        <v>151</v>
      </c>
      <c r="E131" s="48">
        <f t="shared" si="141"/>
        <v>1200</v>
      </c>
      <c r="F131" s="49">
        <v>1200</v>
      </c>
      <c r="G131" s="49">
        <v>1200</v>
      </c>
      <c r="H131" s="49">
        <v>0</v>
      </c>
      <c r="I131" s="49">
        <v>0</v>
      </c>
      <c r="J131" s="48">
        <f t="shared" si="142"/>
        <v>1400</v>
      </c>
      <c r="K131" s="49">
        <v>1380</v>
      </c>
      <c r="L131" s="49">
        <v>1400</v>
      </c>
      <c r="M131" s="49">
        <v>0</v>
      </c>
      <c r="N131" s="49">
        <v>0</v>
      </c>
      <c r="O131" s="48">
        <f t="shared" si="143"/>
        <v>1400</v>
      </c>
      <c r="P131" s="49">
        <v>1400</v>
      </c>
      <c r="Q131" s="49">
        <v>0</v>
      </c>
      <c r="R131" s="49">
        <v>0</v>
      </c>
      <c r="S131" s="48">
        <f t="shared" si="144"/>
        <v>2600</v>
      </c>
      <c r="T131" s="49">
        <v>1400</v>
      </c>
      <c r="U131" s="49">
        <v>0</v>
      </c>
      <c r="V131" s="88">
        <v>1200</v>
      </c>
      <c r="W131" s="10">
        <f t="shared" si="103"/>
        <v>0</v>
      </c>
      <c r="X131" s="100"/>
      <c r="Y131" s="100"/>
      <c r="Z131" s="100"/>
      <c r="AA131" s="100"/>
      <c r="AB131" s="100"/>
      <c r="AC131" s="100"/>
      <c r="AD131" s="100"/>
      <c r="AE131" s="100"/>
    </row>
    <row r="132" spans="2:31" ht="54" x14ac:dyDescent="0.25">
      <c r="B132" s="28" t="s">
        <v>37</v>
      </c>
      <c r="C132" s="29"/>
      <c r="D132" s="30" t="s">
        <v>38</v>
      </c>
      <c r="E132" s="44">
        <f t="shared" si="141"/>
        <v>180400</v>
      </c>
      <c r="F132" s="45">
        <f>F136+F148+F157+F162+F172+F180+F196+F202+F210+F216+F222</f>
        <v>180100</v>
      </c>
      <c r="G132" s="45">
        <f>G136+G148+G157+G162+G172+G180+G196+G202+G210+G216+G222</f>
        <v>180400</v>
      </c>
      <c r="H132" s="45">
        <f>H136+H148+H157+H162+H172+H180+H196+H202+H210+H216+H222</f>
        <v>0</v>
      </c>
      <c r="I132" s="45">
        <f>I136+I148+I157+I162+I172+I180+I196+I202+I210+I216+I222</f>
        <v>0</v>
      </c>
      <c r="J132" s="44">
        <f t="shared" si="142"/>
        <v>228080</v>
      </c>
      <c r="K132" s="45">
        <f>K136+K148+K157+K162+K172+K180+K196+K202+K210+K216+K222</f>
        <v>210050</v>
      </c>
      <c r="L132" s="45">
        <f>L136+L148+L157+L162+L172+L180+L196+L202+L210+L216+L222</f>
        <v>228080</v>
      </c>
      <c r="M132" s="45">
        <f>M136+M148+M157+M162+M172+M180+M196+M202+M210+M216+M222</f>
        <v>0</v>
      </c>
      <c r="N132" s="45">
        <f>N136+N148+N157+N162+N172+N180+N196+N202+N210+N216+N222</f>
        <v>0</v>
      </c>
      <c r="O132" s="44">
        <f t="shared" si="143"/>
        <v>246909.98</v>
      </c>
      <c r="P132" s="45">
        <f>P136+P148+P157+P162+P172+P180+P196+P202+P210+P216+P222</f>
        <v>246909.98</v>
      </c>
      <c r="Q132" s="45">
        <f>Q136+Q148+Q157+Q162+Q172+Q180+Q196+Q202+Q210+Q216+Q222</f>
        <v>0</v>
      </c>
      <c r="R132" s="45">
        <f>R136+R148+R157+R162+R172+R180+R196+R202+R210+R216+R222</f>
        <v>0</v>
      </c>
      <c r="S132" s="44">
        <f t="shared" si="144"/>
        <v>455254.01800000004</v>
      </c>
      <c r="T132" s="45">
        <f>T136+T148+T157+T162+T172+T180+T196+T202+T210+T216+T222</f>
        <v>267800.01800000004</v>
      </c>
      <c r="U132" s="45">
        <f>U136+U148+U157+U162+U172+U180+U196+U202+U210+U216+U222</f>
        <v>0</v>
      </c>
      <c r="V132" s="85">
        <f>V136+V148+V157+V162+V172+V180+V196+V202+V210+V216+V222</f>
        <v>187454</v>
      </c>
      <c r="W132" s="10">
        <f t="shared" si="103"/>
        <v>7354</v>
      </c>
    </row>
    <row r="133" spans="2:31" ht="18" x14ac:dyDescent="0.25">
      <c r="B133" s="34"/>
      <c r="C133" s="35"/>
      <c r="D133" s="36" t="s">
        <v>60</v>
      </c>
      <c r="E133" s="37">
        <f t="shared" si="141"/>
        <v>3314</v>
      </c>
      <c r="F133" s="37">
        <f t="shared" ref="F133" si="156">SUM(F134:F135)</f>
        <v>0</v>
      </c>
      <c r="G133" s="37">
        <f t="shared" ref="G133:I133" si="157">SUM(G134:G135)</f>
        <v>3314</v>
      </c>
      <c r="H133" s="37">
        <f t="shared" si="157"/>
        <v>0</v>
      </c>
      <c r="I133" s="37">
        <f t="shared" si="157"/>
        <v>0</v>
      </c>
      <c r="J133" s="37">
        <f t="shared" si="142"/>
        <v>3294</v>
      </c>
      <c r="K133" s="37">
        <f t="shared" ref="K133" si="158">SUM(K134:K135)</f>
        <v>3294</v>
      </c>
      <c r="L133" s="37">
        <f t="shared" ref="L133:N133" si="159">SUM(L134:L135)</f>
        <v>3294</v>
      </c>
      <c r="M133" s="37">
        <f t="shared" si="159"/>
        <v>0</v>
      </c>
      <c r="N133" s="37">
        <f t="shared" si="159"/>
        <v>0</v>
      </c>
      <c r="O133" s="37">
        <f t="shared" si="143"/>
        <v>3294</v>
      </c>
      <c r="P133" s="37">
        <f t="shared" ref="P133:R133" si="160">SUM(P134:P135)</f>
        <v>3294</v>
      </c>
      <c r="Q133" s="37">
        <f t="shared" si="160"/>
        <v>0</v>
      </c>
      <c r="R133" s="37">
        <f t="shared" si="160"/>
        <v>0</v>
      </c>
      <c r="S133" s="37">
        <f t="shared" si="144"/>
        <v>3294</v>
      </c>
      <c r="T133" s="37">
        <f t="shared" ref="T133:V133" si="161">SUM(T134:T135)</f>
        <v>3294</v>
      </c>
      <c r="U133" s="37">
        <f t="shared" si="161"/>
        <v>0</v>
      </c>
      <c r="V133" s="84">
        <f t="shared" si="161"/>
        <v>0</v>
      </c>
      <c r="W133" s="10">
        <f t="shared" si="103"/>
        <v>0</v>
      </c>
    </row>
    <row r="134" spans="2:31" ht="18" x14ac:dyDescent="0.25">
      <c r="B134" s="34"/>
      <c r="C134" s="35"/>
      <c r="D134" s="38" t="s">
        <v>242</v>
      </c>
      <c r="E134" s="39">
        <f t="shared" si="141"/>
        <v>0</v>
      </c>
      <c r="F134" s="39">
        <v>0</v>
      </c>
      <c r="G134" s="39">
        <v>0</v>
      </c>
      <c r="H134" s="39">
        <v>0</v>
      </c>
      <c r="I134" s="39">
        <v>0</v>
      </c>
      <c r="J134" s="39">
        <f t="shared" si="142"/>
        <v>0</v>
      </c>
      <c r="K134" s="39">
        <v>0</v>
      </c>
      <c r="L134" s="39">
        <v>0</v>
      </c>
      <c r="M134" s="39">
        <v>0</v>
      </c>
      <c r="N134" s="39">
        <v>0</v>
      </c>
      <c r="O134" s="39">
        <f t="shared" si="143"/>
        <v>0</v>
      </c>
      <c r="P134" s="39">
        <v>0</v>
      </c>
      <c r="Q134" s="39">
        <v>0</v>
      </c>
      <c r="R134" s="39">
        <v>0</v>
      </c>
      <c r="S134" s="39">
        <f t="shared" si="144"/>
        <v>0</v>
      </c>
      <c r="T134" s="39">
        <v>0</v>
      </c>
      <c r="U134" s="39">
        <v>0</v>
      </c>
      <c r="V134" s="85">
        <v>0</v>
      </c>
      <c r="W134" s="10">
        <f t="shared" si="103"/>
        <v>0</v>
      </c>
    </row>
    <row r="135" spans="2:31" ht="18" x14ac:dyDescent="0.25">
      <c r="B135" s="34"/>
      <c r="C135" s="35"/>
      <c r="D135" s="38" t="s">
        <v>64</v>
      </c>
      <c r="E135" s="67">
        <f t="shared" si="141"/>
        <v>3314</v>
      </c>
      <c r="F135" s="43">
        <f>F139+F151+F160+F165+F175+F183+F199+F205+F213+F219+F225</f>
        <v>0</v>
      </c>
      <c r="G135" s="43">
        <f>G139+G151+G160+G165+G175+G183+G199+G205+G213+G219+G225</f>
        <v>3314</v>
      </c>
      <c r="H135" s="43">
        <f>H139+H151+H160+H165+H175+H183+H199+H205+H213+H219+H225</f>
        <v>0</v>
      </c>
      <c r="I135" s="43">
        <f>I139+I151+I160+I165+I175+I183+I199+I205+I213+I219+I225</f>
        <v>0</v>
      </c>
      <c r="J135" s="67">
        <f t="shared" si="142"/>
        <v>3294</v>
      </c>
      <c r="K135" s="43">
        <f>K139+K151+K160+K165+K175+K183+K199+K205+K213+K219+K225</f>
        <v>3294</v>
      </c>
      <c r="L135" s="43">
        <f>L139+L151+L160+L165+L175+L183+L199+L205+L213+L219+L225</f>
        <v>3294</v>
      </c>
      <c r="M135" s="43">
        <f>M139+M151+M160+M165+M175+M183+M199+M205+M213+M219+M225</f>
        <v>0</v>
      </c>
      <c r="N135" s="43">
        <f>N139+N151+N160+N165+N175+N183+N199+N205+N213+N219+N225</f>
        <v>0</v>
      </c>
      <c r="O135" s="67">
        <f t="shared" si="143"/>
        <v>3294</v>
      </c>
      <c r="P135" s="43">
        <f>P139+P151+P160+P165+P175+P183+P199+P205+P213+P219+P225</f>
        <v>3294</v>
      </c>
      <c r="Q135" s="43">
        <f>Q139+Q151+Q160+Q165+Q175+Q183+Q199+Q205+Q213+Q219+Q225</f>
        <v>0</v>
      </c>
      <c r="R135" s="43">
        <f>R139+R151+R160+R165+R175+R183+R199+R205+R213+R219+R225</f>
        <v>0</v>
      </c>
      <c r="S135" s="67">
        <f t="shared" si="144"/>
        <v>3294</v>
      </c>
      <c r="T135" s="43">
        <f>T139+T151+T160+T165+T175+T183+T199+T205+T213+T219+T225</f>
        <v>3294</v>
      </c>
      <c r="U135" s="43">
        <f>U139+U151+U160+U165+U175+U183+U199+U205+U213+U219+U225</f>
        <v>0</v>
      </c>
      <c r="V135" s="83">
        <f>V139+V151+V160+V165+V175+V183+V199+V205+V213+V219+V225</f>
        <v>0</v>
      </c>
      <c r="W135" s="10">
        <f t="shared" si="103"/>
        <v>0</v>
      </c>
    </row>
    <row r="136" spans="2:31" ht="18" x14ac:dyDescent="0.25">
      <c r="B136" s="28" t="s">
        <v>40</v>
      </c>
      <c r="C136" s="29"/>
      <c r="D136" s="30" t="s">
        <v>39</v>
      </c>
      <c r="E136" s="44">
        <f t="shared" si="141"/>
        <v>21000</v>
      </c>
      <c r="F136" s="45">
        <f>SUM(F140:F147)</f>
        <v>21000</v>
      </c>
      <c r="G136" s="45">
        <f>SUM(G140:G147)</f>
        <v>21000</v>
      </c>
      <c r="H136" s="45">
        <f t="shared" ref="H136:I136" si="162">SUM(H140:H146)</f>
        <v>0</v>
      </c>
      <c r="I136" s="45">
        <f t="shared" si="162"/>
        <v>0</v>
      </c>
      <c r="J136" s="44">
        <f t="shared" si="142"/>
        <v>26489.999999999996</v>
      </c>
      <c r="K136" s="45">
        <f>SUM(K140:K147)</f>
        <v>24090</v>
      </c>
      <c r="L136" s="45">
        <f>SUM(L140:L147)</f>
        <v>26489.999999999996</v>
      </c>
      <c r="M136" s="45">
        <f t="shared" ref="M136:N136" si="163">SUM(M140:M146)</f>
        <v>0</v>
      </c>
      <c r="N136" s="45">
        <f t="shared" si="163"/>
        <v>0</v>
      </c>
      <c r="O136" s="44">
        <f t="shared" si="143"/>
        <v>29070</v>
      </c>
      <c r="P136" s="45">
        <f>SUM(P140:P147)</f>
        <v>29070</v>
      </c>
      <c r="Q136" s="45">
        <f t="shared" ref="Q136:R136" si="164">SUM(Q140:Q146)</f>
        <v>0</v>
      </c>
      <c r="R136" s="45">
        <f t="shared" si="164"/>
        <v>0</v>
      </c>
      <c r="S136" s="44">
        <f t="shared" si="144"/>
        <v>52930</v>
      </c>
      <c r="T136" s="45">
        <f>SUM(T140:T147)</f>
        <v>31930</v>
      </c>
      <c r="U136" s="45">
        <f t="shared" ref="U136" si="165">SUM(U140:U146)</f>
        <v>0</v>
      </c>
      <c r="V136" s="85">
        <f>SUM(V140:V147)</f>
        <v>21000</v>
      </c>
      <c r="W136" s="10">
        <f t="shared" si="103"/>
        <v>0</v>
      </c>
    </row>
    <row r="137" spans="2:31" ht="18" x14ac:dyDescent="0.25">
      <c r="B137" s="34"/>
      <c r="C137" s="35"/>
      <c r="D137" s="36" t="s">
        <v>60</v>
      </c>
      <c r="E137" s="37">
        <f t="shared" si="141"/>
        <v>0</v>
      </c>
      <c r="F137" s="37">
        <f t="shared" ref="F137" si="166">SUM(F138:F139)</f>
        <v>0</v>
      </c>
      <c r="G137" s="37">
        <f t="shared" ref="G137" si="167">SUM(G138:G139)</f>
        <v>0</v>
      </c>
      <c r="H137" s="37">
        <f t="shared" ref="H137:I137" si="168">SUM(H138:H139)</f>
        <v>0</v>
      </c>
      <c r="I137" s="37">
        <f t="shared" si="168"/>
        <v>0</v>
      </c>
      <c r="J137" s="37">
        <f t="shared" si="142"/>
        <v>0</v>
      </c>
      <c r="K137" s="37">
        <f t="shared" ref="K137" si="169">SUM(K138:K139)</f>
        <v>0</v>
      </c>
      <c r="L137" s="37">
        <f t="shared" ref="L137:N137" si="170">SUM(L138:L139)</f>
        <v>0</v>
      </c>
      <c r="M137" s="37">
        <f t="shared" si="170"/>
        <v>0</v>
      </c>
      <c r="N137" s="37">
        <f t="shared" si="170"/>
        <v>0</v>
      </c>
      <c r="O137" s="37">
        <f t="shared" si="143"/>
        <v>0</v>
      </c>
      <c r="P137" s="37">
        <f t="shared" ref="P137:R137" si="171">SUM(P138:P139)</f>
        <v>0</v>
      </c>
      <c r="Q137" s="37">
        <f t="shared" si="171"/>
        <v>0</v>
      </c>
      <c r="R137" s="37">
        <f t="shared" si="171"/>
        <v>0</v>
      </c>
      <c r="S137" s="37">
        <f t="shared" si="144"/>
        <v>0</v>
      </c>
      <c r="T137" s="37">
        <f t="shared" ref="T137:V137" si="172">SUM(T138:T139)</f>
        <v>0</v>
      </c>
      <c r="U137" s="37">
        <f t="shared" si="172"/>
        <v>0</v>
      </c>
      <c r="V137" s="84">
        <f t="shared" si="172"/>
        <v>0</v>
      </c>
      <c r="W137" s="10">
        <f t="shared" ref="W137:W200" si="173">V137-F137</f>
        <v>0</v>
      </c>
    </row>
    <row r="138" spans="2:31" ht="18" x14ac:dyDescent="0.25">
      <c r="B138" s="34"/>
      <c r="C138" s="35"/>
      <c r="D138" s="38" t="s">
        <v>242</v>
      </c>
      <c r="E138" s="39">
        <f t="shared" si="141"/>
        <v>0</v>
      </c>
      <c r="F138" s="39">
        <v>0</v>
      </c>
      <c r="G138" s="39">
        <v>0</v>
      </c>
      <c r="H138" s="39">
        <v>0</v>
      </c>
      <c r="I138" s="39">
        <v>0</v>
      </c>
      <c r="J138" s="39">
        <f t="shared" si="142"/>
        <v>0</v>
      </c>
      <c r="K138" s="39">
        <v>0</v>
      </c>
      <c r="L138" s="39">
        <v>0</v>
      </c>
      <c r="M138" s="39">
        <v>0</v>
      </c>
      <c r="N138" s="39">
        <v>0</v>
      </c>
      <c r="O138" s="39">
        <f t="shared" si="143"/>
        <v>0</v>
      </c>
      <c r="P138" s="39">
        <v>0</v>
      </c>
      <c r="Q138" s="39">
        <v>0</v>
      </c>
      <c r="R138" s="39">
        <v>0</v>
      </c>
      <c r="S138" s="39">
        <f t="shared" si="144"/>
        <v>0</v>
      </c>
      <c r="T138" s="39">
        <v>0</v>
      </c>
      <c r="U138" s="39">
        <v>0</v>
      </c>
      <c r="V138" s="85">
        <v>0</v>
      </c>
      <c r="W138" s="10">
        <f t="shared" si="173"/>
        <v>0</v>
      </c>
    </row>
    <row r="139" spans="2:31" ht="18" x14ac:dyDescent="0.25">
      <c r="B139" s="34"/>
      <c r="C139" s="35"/>
      <c r="D139" s="38" t="s">
        <v>64</v>
      </c>
      <c r="E139" s="37">
        <f t="shared" si="141"/>
        <v>0</v>
      </c>
      <c r="F139" s="39">
        <v>0</v>
      </c>
      <c r="G139" s="39">
        <v>0</v>
      </c>
      <c r="H139" s="39">
        <v>0</v>
      </c>
      <c r="I139" s="39">
        <v>0</v>
      </c>
      <c r="J139" s="37">
        <f t="shared" si="142"/>
        <v>0</v>
      </c>
      <c r="K139" s="39">
        <v>0</v>
      </c>
      <c r="L139" s="39">
        <v>0</v>
      </c>
      <c r="M139" s="39">
        <v>0</v>
      </c>
      <c r="N139" s="39">
        <v>0</v>
      </c>
      <c r="O139" s="37">
        <f t="shared" si="143"/>
        <v>0</v>
      </c>
      <c r="P139" s="39">
        <v>0</v>
      </c>
      <c r="Q139" s="39">
        <v>0</v>
      </c>
      <c r="R139" s="39">
        <v>0</v>
      </c>
      <c r="S139" s="37">
        <f t="shared" si="144"/>
        <v>0</v>
      </c>
      <c r="T139" s="39">
        <v>0</v>
      </c>
      <c r="U139" s="39">
        <v>0</v>
      </c>
      <c r="V139" s="85">
        <v>0</v>
      </c>
      <c r="W139" s="10">
        <f t="shared" si="173"/>
        <v>0</v>
      </c>
    </row>
    <row r="140" spans="2:31" x14ac:dyDescent="0.25">
      <c r="B140" s="46"/>
      <c r="C140" s="66" t="s">
        <v>152</v>
      </c>
      <c r="D140" s="68" t="s">
        <v>258</v>
      </c>
      <c r="E140" s="48">
        <f t="shared" si="141"/>
        <v>5570.7</v>
      </c>
      <c r="F140" s="49">
        <v>5570.7</v>
      </c>
      <c r="G140" s="49">
        <v>5570.7</v>
      </c>
      <c r="H140" s="49">
        <v>0</v>
      </c>
      <c r="I140" s="49">
        <v>0</v>
      </c>
      <c r="J140" s="48">
        <f t="shared" si="142"/>
        <v>7047</v>
      </c>
      <c r="K140" s="49">
        <v>6406</v>
      </c>
      <c r="L140" s="49">
        <v>7047</v>
      </c>
      <c r="M140" s="49">
        <v>0</v>
      </c>
      <c r="N140" s="49">
        <v>0</v>
      </c>
      <c r="O140" s="48">
        <f t="shared" si="143"/>
        <v>7751.8</v>
      </c>
      <c r="P140" s="49">
        <v>7751.8</v>
      </c>
      <c r="Q140" s="49">
        <v>0</v>
      </c>
      <c r="R140" s="49">
        <v>0</v>
      </c>
      <c r="S140" s="48">
        <f t="shared" si="144"/>
        <v>14101.400000000001</v>
      </c>
      <c r="T140" s="49">
        <v>8530.7000000000007</v>
      </c>
      <c r="U140" s="49">
        <v>0</v>
      </c>
      <c r="V140" s="88">
        <v>5570.7</v>
      </c>
      <c r="W140" s="10">
        <f t="shared" si="173"/>
        <v>0</v>
      </c>
    </row>
    <row r="141" spans="2:31" x14ac:dyDescent="0.25">
      <c r="B141" s="46"/>
      <c r="C141" s="66" t="s">
        <v>153</v>
      </c>
      <c r="D141" s="13" t="s">
        <v>154</v>
      </c>
      <c r="E141" s="48">
        <f t="shared" si="141"/>
        <v>77.8</v>
      </c>
      <c r="F141" s="49">
        <v>77.8</v>
      </c>
      <c r="G141" s="49">
        <v>77.8</v>
      </c>
      <c r="H141" s="49">
        <v>0</v>
      </c>
      <c r="I141" s="49">
        <v>0</v>
      </c>
      <c r="J141" s="48">
        <f t="shared" si="142"/>
        <v>98.4</v>
      </c>
      <c r="K141" s="49">
        <v>90</v>
      </c>
      <c r="L141" s="49">
        <v>98.4</v>
      </c>
      <c r="M141" s="49">
        <v>0</v>
      </c>
      <c r="N141" s="49">
        <v>0</v>
      </c>
      <c r="O141" s="48">
        <f t="shared" si="143"/>
        <v>108.2</v>
      </c>
      <c r="P141" s="49">
        <v>108.2</v>
      </c>
      <c r="Q141" s="49">
        <v>0</v>
      </c>
      <c r="R141" s="49">
        <v>0</v>
      </c>
      <c r="S141" s="48">
        <f t="shared" si="144"/>
        <v>196.8</v>
      </c>
      <c r="T141" s="49">
        <v>119</v>
      </c>
      <c r="U141" s="49">
        <v>0</v>
      </c>
      <c r="V141" s="88">
        <v>77.8</v>
      </c>
      <c r="W141" s="10">
        <f t="shared" si="173"/>
        <v>0</v>
      </c>
    </row>
    <row r="142" spans="2:31" x14ac:dyDescent="0.25">
      <c r="B142" s="46"/>
      <c r="C142" s="66" t="s">
        <v>155</v>
      </c>
      <c r="D142" s="13" t="s">
        <v>156</v>
      </c>
      <c r="E142" s="48">
        <f t="shared" si="141"/>
        <v>151</v>
      </c>
      <c r="F142" s="49">
        <v>151</v>
      </c>
      <c r="G142" s="49">
        <v>151</v>
      </c>
      <c r="H142" s="49">
        <v>0</v>
      </c>
      <c r="I142" s="49">
        <v>0</v>
      </c>
      <c r="J142" s="48">
        <f t="shared" si="142"/>
        <v>217.4</v>
      </c>
      <c r="K142" s="49">
        <v>181</v>
      </c>
      <c r="L142" s="49">
        <v>217.4</v>
      </c>
      <c r="M142" s="49">
        <v>0</v>
      </c>
      <c r="N142" s="49">
        <v>0</v>
      </c>
      <c r="O142" s="48">
        <f t="shared" si="143"/>
        <v>239.1</v>
      </c>
      <c r="P142" s="49">
        <v>239.1</v>
      </c>
      <c r="Q142" s="49">
        <v>0</v>
      </c>
      <c r="R142" s="49">
        <v>0</v>
      </c>
      <c r="S142" s="48">
        <f t="shared" si="144"/>
        <v>414</v>
      </c>
      <c r="T142" s="49">
        <v>263</v>
      </c>
      <c r="U142" s="49">
        <v>0</v>
      </c>
      <c r="V142" s="88">
        <v>151</v>
      </c>
      <c r="W142" s="10">
        <f t="shared" si="173"/>
        <v>0</v>
      </c>
    </row>
    <row r="143" spans="2:31" x14ac:dyDescent="0.25">
      <c r="B143" s="46"/>
      <c r="C143" s="66" t="s">
        <v>157</v>
      </c>
      <c r="D143" s="68" t="s">
        <v>259</v>
      </c>
      <c r="E143" s="48">
        <f t="shared" si="141"/>
        <v>662.3</v>
      </c>
      <c r="F143" s="49">
        <v>662.3</v>
      </c>
      <c r="G143" s="49">
        <v>662.3</v>
      </c>
      <c r="H143" s="49">
        <v>0</v>
      </c>
      <c r="I143" s="49">
        <v>0</v>
      </c>
      <c r="J143" s="48">
        <f t="shared" si="142"/>
        <v>837.8</v>
      </c>
      <c r="K143" s="49">
        <v>770</v>
      </c>
      <c r="L143" s="49">
        <v>837.8</v>
      </c>
      <c r="M143" s="49">
        <v>0</v>
      </c>
      <c r="N143" s="49">
        <v>0</v>
      </c>
      <c r="O143" s="48">
        <f t="shared" si="143"/>
        <v>921.6</v>
      </c>
      <c r="P143" s="49">
        <v>921.6</v>
      </c>
      <c r="Q143" s="49">
        <v>0</v>
      </c>
      <c r="R143" s="49">
        <v>0</v>
      </c>
      <c r="S143" s="48">
        <f t="shared" si="144"/>
        <v>1682</v>
      </c>
      <c r="T143" s="49">
        <v>1019.7</v>
      </c>
      <c r="U143" s="49">
        <v>0</v>
      </c>
      <c r="V143" s="88">
        <v>662.3</v>
      </c>
      <c r="W143" s="10">
        <f t="shared" si="173"/>
        <v>0</v>
      </c>
    </row>
    <row r="144" spans="2:31" ht="30" x14ac:dyDescent="0.25">
      <c r="B144" s="46"/>
      <c r="C144" s="66" t="s">
        <v>158</v>
      </c>
      <c r="D144" s="13" t="s">
        <v>159</v>
      </c>
      <c r="E144" s="48">
        <f t="shared" si="141"/>
        <v>774</v>
      </c>
      <c r="F144" s="49">
        <v>774</v>
      </c>
      <c r="G144" s="49">
        <v>774</v>
      </c>
      <c r="H144" s="49">
        <v>0</v>
      </c>
      <c r="I144" s="49">
        <v>0</v>
      </c>
      <c r="J144" s="48">
        <f t="shared" si="142"/>
        <v>979.1</v>
      </c>
      <c r="K144" s="49">
        <v>890</v>
      </c>
      <c r="L144" s="49">
        <v>979.1</v>
      </c>
      <c r="M144" s="49">
        <v>0</v>
      </c>
      <c r="N144" s="49">
        <v>0</v>
      </c>
      <c r="O144" s="48">
        <f t="shared" si="143"/>
        <v>1070</v>
      </c>
      <c r="P144" s="49">
        <v>1070</v>
      </c>
      <c r="Q144" s="49">
        <v>0</v>
      </c>
      <c r="R144" s="49">
        <v>0</v>
      </c>
      <c r="S144" s="48">
        <f t="shared" si="144"/>
        <v>1958.7</v>
      </c>
      <c r="T144" s="49">
        <v>1184.7</v>
      </c>
      <c r="U144" s="49">
        <v>0</v>
      </c>
      <c r="V144" s="88">
        <v>774</v>
      </c>
      <c r="W144" s="10">
        <f t="shared" si="173"/>
        <v>0</v>
      </c>
    </row>
    <row r="145" spans="2:31" ht="30" x14ac:dyDescent="0.25">
      <c r="B145" s="46"/>
      <c r="C145" s="66" t="s">
        <v>160</v>
      </c>
      <c r="D145" s="13" t="s">
        <v>260</v>
      </c>
      <c r="E145" s="48">
        <f t="shared" si="141"/>
        <v>12793.7</v>
      </c>
      <c r="F145" s="49">
        <v>12793.7</v>
      </c>
      <c r="G145" s="49">
        <v>12793.7</v>
      </c>
      <c r="H145" s="49">
        <v>0</v>
      </c>
      <c r="I145" s="49">
        <v>0</v>
      </c>
      <c r="J145" s="48">
        <f t="shared" si="142"/>
        <v>16184</v>
      </c>
      <c r="K145" s="49">
        <v>14713</v>
      </c>
      <c r="L145" s="49">
        <v>16184</v>
      </c>
      <c r="M145" s="49">
        <v>0</v>
      </c>
      <c r="N145" s="49">
        <v>0</v>
      </c>
      <c r="O145" s="48">
        <f t="shared" si="143"/>
        <v>17802.599999999999</v>
      </c>
      <c r="P145" s="49">
        <v>17802.599999999999</v>
      </c>
      <c r="Q145" s="49">
        <v>0</v>
      </c>
      <c r="R145" s="49">
        <v>0</v>
      </c>
      <c r="S145" s="48">
        <f t="shared" si="144"/>
        <v>32376.3</v>
      </c>
      <c r="T145" s="49">
        <v>19582.599999999999</v>
      </c>
      <c r="U145" s="49">
        <v>0</v>
      </c>
      <c r="V145" s="88">
        <v>12793.7</v>
      </c>
      <c r="W145" s="10">
        <f t="shared" si="173"/>
        <v>0</v>
      </c>
    </row>
    <row r="146" spans="2:31" ht="30" x14ac:dyDescent="0.25">
      <c r="B146" s="46"/>
      <c r="C146" s="66" t="s">
        <v>161</v>
      </c>
      <c r="D146" s="13" t="s">
        <v>263</v>
      </c>
      <c r="E146" s="48">
        <f t="shared" si="141"/>
        <v>620.5</v>
      </c>
      <c r="F146" s="49">
        <v>620.5</v>
      </c>
      <c r="G146" s="49">
        <v>620.5</v>
      </c>
      <c r="H146" s="49">
        <v>0</v>
      </c>
      <c r="I146" s="49">
        <v>0</v>
      </c>
      <c r="J146" s="48">
        <f t="shared" si="142"/>
        <v>622.29999999999995</v>
      </c>
      <c r="K146" s="49">
        <v>620</v>
      </c>
      <c r="L146" s="49">
        <v>622.29999999999995</v>
      </c>
      <c r="M146" s="49">
        <v>0</v>
      </c>
      <c r="N146" s="49">
        <v>0</v>
      </c>
      <c r="O146" s="48">
        <f t="shared" si="143"/>
        <v>622.29999999999995</v>
      </c>
      <c r="P146" s="49">
        <v>622.29999999999995</v>
      </c>
      <c r="Q146" s="49">
        <v>0</v>
      </c>
      <c r="R146" s="49">
        <v>0</v>
      </c>
      <c r="S146" s="48">
        <f t="shared" si="144"/>
        <v>1241</v>
      </c>
      <c r="T146" s="49">
        <v>620.5</v>
      </c>
      <c r="U146" s="49">
        <v>0</v>
      </c>
      <c r="V146" s="88">
        <v>620.5</v>
      </c>
      <c r="W146" s="10">
        <f t="shared" si="173"/>
        <v>0</v>
      </c>
    </row>
    <row r="147" spans="2:31" ht="30" x14ac:dyDescent="0.25">
      <c r="B147" s="46"/>
      <c r="C147" s="66" t="s">
        <v>261</v>
      </c>
      <c r="D147" s="13" t="s">
        <v>262</v>
      </c>
      <c r="E147" s="48">
        <f t="shared" si="141"/>
        <v>350</v>
      </c>
      <c r="F147" s="49">
        <v>350</v>
      </c>
      <c r="G147" s="49">
        <v>350</v>
      </c>
      <c r="H147" s="49">
        <v>0</v>
      </c>
      <c r="I147" s="49">
        <v>0</v>
      </c>
      <c r="J147" s="48">
        <f t="shared" si="142"/>
        <v>504</v>
      </c>
      <c r="K147" s="49">
        <v>420</v>
      </c>
      <c r="L147" s="49">
        <v>504</v>
      </c>
      <c r="M147" s="49">
        <v>0</v>
      </c>
      <c r="N147" s="49">
        <v>0</v>
      </c>
      <c r="O147" s="48">
        <f t="shared" si="143"/>
        <v>554.4</v>
      </c>
      <c r="P147" s="49">
        <v>554.4</v>
      </c>
      <c r="Q147" s="49">
        <v>0</v>
      </c>
      <c r="R147" s="49">
        <v>0</v>
      </c>
      <c r="S147" s="48">
        <f t="shared" si="144"/>
        <v>959.8</v>
      </c>
      <c r="T147" s="49">
        <v>609.79999999999995</v>
      </c>
      <c r="U147" s="49">
        <v>0</v>
      </c>
      <c r="V147" s="88">
        <v>350</v>
      </c>
      <c r="W147" s="10">
        <f t="shared" si="173"/>
        <v>0</v>
      </c>
    </row>
    <row r="148" spans="2:31" ht="18" x14ac:dyDescent="0.25">
      <c r="B148" s="28" t="s">
        <v>41</v>
      </c>
      <c r="C148" s="29"/>
      <c r="D148" s="30" t="s">
        <v>42</v>
      </c>
      <c r="E148" s="44">
        <f t="shared" si="141"/>
        <v>13000</v>
      </c>
      <c r="F148" s="45">
        <f>SUM(F152:F156)</f>
        <v>13000</v>
      </c>
      <c r="G148" s="45">
        <f>SUM(G152:G156)</f>
        <v>13000</v>
      </c>
      <c r="H148" s="45">
        <f t="shared" ref="H148:I148" si="174">SUM(H152:H156)</f>
        <v>0</v>
      </c>
      <c r="I148" s="45">
        <f t="shared" si="174"/>
        <v>0</v>
      </c>
      <c r="J148" s="44">
        <f t="shared" si="142"/>
        <v>15500</v>
      </c>
      <c r="K148" s="45">
        <f>SUM(K152:K156)</f>
        <v>14190</v>
      </c>
      <c r="L148" s="45">
        <f>SUM(L152:L156)</f>
        <v>15500</v>
      </c>
      <c r="M148" s="45">
        <f t="shared" ref="M148:N148" si="175">SUM(M152:M156)</f>
        <v>0</v>
      </c>
      <c r="N148" s="45">
        <f t="shared" si="175"/>
        <v>0</v>
      </c>
      <c r="O148" s="44">
        <f t="shared" si="143"/>
        <v>16939.980000000003</v>
      </c>
      <c r="P148" s="45">
        <f>SUM(P152:P156)</f>
        <v>16939.980000000003</v>
      </c>
      <c r="Q148" s="45">
        <f t="shared" ref="Q148:R148" si="176">SUM(Q152:Q156)</f>
        <v>0</v>
      </c>
      <c r="R148" s="45">
        <f t="shared" si="176"/>
        <v>0</v>
      </c>
      <c r="S148" s="44">
        <f t="shared" si="144"/>
        <v>33129.008000000002</v>
      </c>
      <c r="T148" s="45">
        <f>SUM(T152:T156)</f>
        <v>18440.008000000005</v>
      </c>
      <c r="U148" s="45">
        <f t="shared" ref="U148:V148" si="177">SUM(U152:U156)</f>
        <v>0</v>
      </c>
      <c r="V148" s="85">
        <f t="shared" si="177"/>
        <v>14689</v>
      </c>
      <c r="W148" s="10">
        <f t="shared" si="173"/>
        <v>1689</v>
      </c>
      <c r="X148" s="100" t="s">
        <v>306</v>
      </c>
      <c r="Y148" s="100"/>
      <c r="Z148" s="100"/>
      <c r="AA148" s="100"/>
      <c r="AB148" s="100"/>
      <c r="AC148" s="100"/>
      <c r="AD148" s="100"/>
      <c r="AE148" s="100"/>
    </row>
    <row r="149" spans="2:31" ht="18" x14ac:dyDescent="0.25">
      <c r="B149" s="34"/>
      <c r="C149" s="35"/>
      <c r="D149" s="36" t="s">
        <v>60</v>
      </c>
      <c r="E149" s="37">
        <f t="shared" si="141"/>
        <v>0</v>
      </c>
      <c r="F149" s="37">
        <f t="shared" ref="F149" si="178">SUM(F150:F151)</f>
        <v>0</v>
      </c>
      <c r="G149" s="37">
        <f t="shared" ref="G149" si="179">SUM(G150:G151)</f>
        <v>0</v>
      </c>
      <c r="H149" s="37">
        <f t="shared" ref="H149:I149" si="180">SUM(H150:H151)</f>
        <v>0</v>
      </c>
      <c r="I149" s="37">
        <f t="shared" si="180"/>
        <v>0</v>
      </c>
      <c r="J149" s="37">
        <f t="shared" si="142"/>
        <v>0</v>
      </c>
      <c r="K149" s="37">
        <f t="shared" ref="K149" si="181">SUM(K150:K151)</f>
        <v>0</v>
      </c>
      <c r="L149" s="37">
        <f t="shared" ref="L149:N149" si="182">SUM(L150:L151)</f>
        <v>0</v>
      </c>
      <c r="M149" s="37">
        <f t="shared" si="182"/>
        <v>0</v>
      </c>
      <c r="N149" s="37">
        <f t="shared" si="182"/>
        <v>0</v>
      </c>
      <c r="O149" s="37">
        <f t="shared" si="143"/>
        <v>0</v>
      </c>
      <c r="P149" s="37">
        <f t="shared" ref="P149:R149" si="183">SUM(P150:P151)</f>
        <v>0</v>
      </c>
      <c r="Q149" s="37">
        <f t="shared" si="183"/>
        <v>0</v>
      </c>
      <c r="R149" s="37">
        <f t="shared" si="183"/>
        <v>0</v>
      </c>
      <c r="S149" s="37">
        <f t="shared" si="144"/>
        <v>0</v>
      </c>
      <c r="T149" s="37">
        <f t="shared" ref="T149:V149" si="184">SUM(T150:T151)</f>
        <v>0</v>
      </c>
      <c r="U149" s="37">
        <f t="shared" si="184"/>
        <v>0</v>
      </c>
      <c r="V149" s="84">
        <f t="shared" si="184"/>
        <v>0</v>
      </c>
      <c r="W149" s="10">
        <f t="shared" si="173"/>
        <v>0</v>
      </c>
      <c r="X149" s="100"/>
      <c r="Y149" s="100"/>
      <c r="Z149" s="100"/>
      <c r="AA149" s="100"/>
      <c r="AB149" s="100"/>
      <c r="AC149" s="100"/>
      <c r="AD149" s="100"/>
      <c r="AE149" s="100"/>
    </row>
    <row r="150" spans="2:31" ht="18" x14ac:dyDescent="0.25">
      <c r="B150" s="34"/>
      <c r="C150" s="35"/>
      <c r="D150" s="38" t="s">
        <v>242</v>
      </c>
      <c r="E150" s="39">
        <f t="shared" si="141"/>
        <v>0</v>
      </c>
      <c r="F150" s="39">
        <v>0</v>
      </c>
      <c r="G150" s="39">
        <v>0</v>
      </c>
      <c r="H150" s="39">
        <v>0</v>
      </c>
      <c r="I150" s="39">
        <v>0</v>
      </c>
      <c r="J150" s="39">
        <f t="shared" si="142"/>
        <v>0</v>
      </c>
      <c r="K150" s="39">
        <v>0</v>
      </c>
      <c r="L150" s="39">
        <v>0</v>
      </c>
      <c r="M150" s="39">
        <v>0</v>
      </c>
      <c r="N150" s="39">
        <v>0</v>
      </c>
      <c r="O150" s="39">
        <f t="shared" si="143"/>
        <v>0</v>
      </c>
      <c r="P150" s="39">
        <v>0</v>
      </c>
      <c r="Q150" s="39">
        <v>0</v>
      </c>
      <c r="R150" s="39">
        <v>0</v>
      </c>
      <c r="S150" s="39">
        <f t="shared" si="144"/>
        <v>0</v>
      </c>
      <c r="T150" s="39">
        <v>0</v>
      </c>
      <c r="U150" s="39">
        <v>0</v>
      </c>
      <c r="V150" s="85">
        <v>0</v>
      </c>
      <c r="W150" s="10">
        <f t="shared" si="173"/>
        <v>0</v>
      </c>
      <c r="X150" s="100"/>
      <c r="Y150" s="100"/>
      <c r="Z150" s="100"/>
      <c r="AA150" s="100"/>
      <c r="AB150" s="100"/>
      <c r="AC150" s="100"/>
      <c r="AD150" s="100"/>
      <c r="AE150" s="100"/>
    </row>
    <row r="151" spans="2:31" ht="18" x14ac:dyDescent="0.25">
      <c r="B151" s="34"/>
      <c r="C151" s="35"/>
      <c r="D151" s="38" t="s">
        <v>64</v>
      </c>
      <c r="E151" s="37">
        <f t="shared" si="141"/>
        <v>0</v>
      </c>
      <c r="F151" s="39">
        <v>0</v>
      </c>
      <c r="G151" s="39">
        <v>0</v>
      </c>
      <c r="H151" s="39">
        <v>0</v>
      </c>
      <c r="I151" s="39">
        <v>0</v>
      </c>
      <c r="J151" s="37">
        <f t="shared" si="142"/>
        <v>0</v>
      </c>
      <c r="K151" s="39">
        <v>0</v>
      </c>
      <c r="L151" s="39">
        <v>0</v>
      </c>
      <c r="M151" s="39">
        <v>0</v>
      </c>
      <c r="N151" s="39">
        <v>0</v>
      </c>
      <c r="O151" s="37">
        <f t="shared" si="143"/>
        <v>0</v>
      </c>
      <c r="P151" s="39">
        <v>0</v>
      </c>
      <c r="Q151" s="39">
        <v>0</v>
      </c>
      <c r="R151" s="39">
        <v>0</v>
      </c>
      <c r="S151" s="37">
        <f t="shared" si="144"/>
        <v>0</v>
      </c>
      <c r="T151" s="39">
        <v>0</v>
      </c>
      <c r="U151" s="39">
        <v>0</v>
      </c>
      <c r="V151" s="85">
        <v>0</v>
      </c>
      <c r="W151" s="10">
        <f t="shared" si="173"/>
        <v>0</v>
      </c>
      <c r="X151" s="100"/>
      <c r="Y151" s="100"/>
      <c r="Z151" s="100"/>
      <c r="AA151" s="100"/>
      <c r="AB151" s="100"/>
      <c r="AC151" s="100"/>
      <c r="AD151" s="100"/>
      <c r="AE151" s="100"/>
    </row>
    <row r="152" spans="2:31" ht="30" x14ac:dyDescent="0.25">
      <c r="B152" s="46"/>
      <c r="C152" s="66" t="s">
        <v>162</v>
      </c>
      <c r="D152" s="13" t="s">
        <v>163</v>
      </c>
      <c r="E152" s="48">
        <f t="shared" si="141"/>
        <v>1459.5</v>
      </c>
      <c r="F152" s="49">
        <v>1459.5</v>
      </c>
      <c r="G152" s="49">
        <v>1459.5</v>
      </c>
      <c r="H152" s="49">
        <v>0</v>
      </c>
      <c r="I152" s="49">
        <v>0</v>
      </c>
      <c r="J152" s="48">
        <f t="shared" si="142"/>
        <v>1667.6000000000001</v>
      </c>
      <c r="K152" s="49">
        <v>1516</v>
      </c>
      <c r="L152" s="49">
        <v>1667.6000000000001</v>
      </c>
      <c r="M152" s="49">
        <v>0</v>
      </c>
      <c r="N152" s="49">
        <v>0</v>
      </c>
      <c r="O152" s="48">
        <f t="shared" si="143"/>
        <v>1835.1</v>
      </c>
      <c r="P152" s="49">
        <v>1835.1</v>
      </c>
      <c r="Q152" s="49">
        <v>0</v>
      </c>
      <c r="R152" s="49">
        <v>0</v>
      </c>
      <c r="S152" s="48">
        <f t="shared" si="144"/>
        <v>3478.5</v>
      </c>
      <c r="T152" s="49">
        <v>2019</v>
      </c>
      <c r="U152" s="49">
        <v>0</v>
      </c>
      <c r="V152" s="88">
        <v>1459.5</v>
      </c>
      <c r="W152" s="10">
        <f t="shared" si="173"/>
        <v>0</v>
      </c>
      <c r="X152" s="100"/>
      <c r="Y152" s="100"/>
      <c r="Z152" s="100"/>
      <c r="AA152" s="100"/>
      <c r="AB152" s="100"/>
      <c r="AC152" s="100"/>
      <c r="AD152" s="100"/>
      <c r="AE152" s="100"/>
    </row>
    <row r="153" spans="2:31" ht="30" x14ac:dyDescent="0.25">
      <c r="B153" s="46"/>
      <c r="C153" s="66" t="s">
        <v>164</v>
      </c>
      <c r="D153" s="13" t="s">
        <v>165</v>
      </c>
      <c r="E153" s="48">
        <f t="shared" si="141"/>
        <v>820</v>
      </c>
      <c r="F153" s="49">
        <v>820</v>
      </c>
      <c r="G153" s="49">
        <v>820</v>
      </c>
      <c r="H153" s="49">
        <v>0</v>
      </c>
      <c r="I153" s="49">
        <v>0</v>
      </c>
      <c r="J153" s="48">
        <f t="shared" si="142"/>
        <v>903.6</v>
      </c>
      <c r="K153" s="49">
        <v>902</v>
      </c>
      <c r="L153" s="49">
        <v>903.6</v>
      </c>
      <c r="M153" s="49">
        <v>0</v>
      </c>
      <c r="N153" s="49">
        <v>0</v>
      </c>
      <c r="O153" s="48">
        <f t="shared" si="143"/>
        <v>903.6</v>
      </c>
      <c r="P153" s="49">
        <v>903.6</v>
      </c>
      <c r="Q153" s="49">
        <v>0</v>
      </c>
      <c r="R153" s="49">
        <v>0</v>
      </c>
      <c r="S153" s="48">
        <f t="shared" si="144"/>
        <v>1640</v>
      </c>
      <c r="T153" s="49">
        <v>820</v>
      </c>
      <c r="U153" s="49">
        <v>0</v>
      </c>
      <c r="V153" s="88">
        <v>820</v>
      </c>
      <c r="W153" s="10">
        <f t="shared" si="173"/>
        <v>0</v>
      </c>
      <c r="X153" s="100"/>
      <c r="Y153" s="100"/>
      <c r="Z153" s="100"/>
      <c r="AA153" s="100"/>
      <c r="AB153" s="100"/>
      <c r="AC153" s="100"/>
      <c r="AD153" s="100"/>
      <c r="AE153" s="100"/>
    </row>
    <row r="154" spans="2:31" ht="30" x14ac:dyDescent="0.25">
      <c r="B154" s="46"/>
      <c r="C154" s="66" t="s">
        <v>166</v>
      </c>
      <c r="D154" s="13" t="s">
        <v>167</v>
      </c>
      <c r="E154" s="48">
        <f t="shared" si="141"/>
        <v>10216.5</v>
      </c>
      <c r="F154" s="49">
        <v>10216.5</v>
      </c>
      <c r="G154" s="49">
        <v>10216.5</v>
      </c>
      <c r="H154" s="49">
        <v>0</v>
      </c>
      <c r="I154" s="49">
        <v>0</v>
      </c>
      <c r="J154" s="48">
        <f t="shared" si="142"/>
        <v>12361.8</v>
      </c>
      <c r="K154" s="49">
        <v>11238</v>
      </c>
      <c r="L154" s="49">
        <v>12361.8</v>
      </c>
      <c r="M154" s="49">
        <v>0</v>
      </c>
      <c r="N154" s="49">
        <v>0</v>
      </c>
      <c r="O154" s="48">
        <f t="shared" si="143"/>
        <v>13597.980000000003</v>
      </c>
      <c r="P154" s="49">
        <v>13597.980000000003</v>
      </c>
      <c r="Q154" s="49">
        <v>0</v>
      </c>
      <c r="R154" s="49">
        <v>0</v>
      </c>
      <c r="S154" s="48">
        <f t="shared" si="144"/>
        <v>26953.278000000006</v>
      </c>
      <c r="T154" s="49">
        <v>14957.778000000004</v>
      </c>
      <c r="U154" s="49">
        <v>0</v>
      </c>
      <c r="V154" s="88">
        <v>11995.5</v>
      </c>
      <c r="W154" s="10">
        <f t="shared" si="173"/>
        <v>1779</v>
      </c>
      <c r="X154" s="100"/>
      <c r="Y154" s="100"/>
      <c r="Z154" s="100"/>
      <c r="AA154" s="100"/>
      <c r="AB154" s="100"/>
      <c r="AC154" s="100"/>
      <c r="AD154" s="100"/>
      <c r="AE154" s="100"/>
    </row>
    <row r="155" spans="2:31" ht="30" x14ac:dyDescent="0.25">
      <c r="B155" s="46"/>
      <c r="C155" s="66" t="s">
        <v>168</v>
      </c>
      <c r="D155" s="13" t="s">
        <v>169</v>
      </c>
      <c r="E155" s="48">
        <f t="shared" si="141"/>
        <v>300</v>
      </c>
      <c r="F155" s="49">
        <v>300</v>
      </c>
      <c r="G155" s="49">
        <v>300</v>
      </c>
      <c r="H155" s="49">
        <v>0</v>
      </c>
      <c r="I155" s="49">
        <v>0</v>
      </c>
      <c r="J155" s="48">
        <f t="shared" si="142"/>
        <v>363.00000000000006</v>
      </c>
      <c r="K155" s="49">
        <v>330</v>
      </c>
      <c r="L155" s="49">
        <v>363.00000000000006</v>
      </c>
      <c r="M155" s="49">
        <v>0</v>
      </c>
      <c r="N155" s="49">
        <v>0</v>
      </c>
      <c r="O155" s="48">
        <f t="shared" si="143"/>
        <v>399.30000000000007</v>
      </c>
      <c r="P155" s="49">
        <v>399.30000000000007</v>
      </c>
      <c r="Q155" s="49">
        <v>0</v>
      </c>
      <c r="R155" s="49">
        <v>0</v>
      </c>
      <c r="S155" s="48">
        <f t="shared" si="144"/>
        <v>649.23000000000013</v>
      </c>
      <c r="T155" s="49">
        <v>439.23000000000013</v>
      </c>
      <c r="U155" s="49">
        <v>0</v>
      </c>
      <c r="V155" s="88">
        <v>210</v>
      </c>
      <c r="W155" s="10">
        <f t="shared" si="173"/>
        <v>-90</v>
      </c>
      <c r="X155" s="100"/>
      <c r="Y155" s="100"/>
      <c r="Z155" s="100"/>
      <c r="AA155" s="100"/>
      <c r="AB155" s="100"/>
      <c r="AC155" s="100"/>
      <c r="AD155" s="100"/>
      <c r="AE155" s="100"/>
    </row>
    <row r="156" spans="2:31" ht="45" x14ac:dyDescent="0.25">
      <c r="B156" s="46"/>
      <c r="C156" s="66" t="s">
        <v>170</v>
      </c>
      <c r="D156" s="13" t="s">
        <v>171</v>
      </c>
      <c r="E156" s="48">
        <f t="shared" si="141"/>
        <v>204</v>
      </c>
      <c r="F156" s="49">
        <v>204</v>
      </c>
      <c r="G156" s="49">
        <v>204</v>
      </c>
      <c r="H156" s="49">
        <v>0</v>
      </c>
      <c r="I156" s="49">
        <v>0</v>
      </c>
      <c r="J156" s="48">
        <f t="shared" si="142"/>
        <v>204</v>
      </c>
      <c r="K156" s="49">
        <v>204</v>
      </c>
      <c r="L156" s="49">
        <v>204</v>
      </c>
      <c r="M156" s="49">
        <v>0</v>
      </c>
      <c r="N156" s="49">
        <v>0</v>
      </c>
      <c r="O156" s="48">
        <f t="shared" si="143"/>
        <v>204</v>
      </c>
      <c r="P156" s="49">
        <v>204</v>
      </c>
      <c r="Q156" s="49">
        <v>0</v>
      </c>
      <c r="R156" s="49">
        <v>0</v>
      </c>
      <c r="S156" s="48">
        <f t="shared" si="144"/>
        <v>408</v>
      </c>
      <c r="T156" s="49">
        <v>204</v>
      </c>
      <c r="U156" s="49">
        <v>0</v>
      </c>
      <c r="V156" s="88">
        <v>204</v>
      </c>
      <c r="W156" s="10">
        <f t="shared" si="173"/>
        <v>0</v>
      </c>
      <c r="X156" s="101"/>
      <c r="Z156" s="101"/>
    </row>
    <row r="157" spans="2:31" ht="48.75" customHeight="1" x14ac:dyDescent="0.25">
      <c r="B157" s="28" t="s">
        <v>43</v>
      </c>
      <c r="C157" s="29"/>
      <c r="D157" s="30" t="s">
        <v>44</v>
      </c>
      <c r="E157" s="44">
        <f t="shared" si="141"/>
        <v>2000</v>
      </c>
      <c r="F157" s="45">
        <v>2000</v>
      </c>
      <c r="G157" s="45">
        <f t="shared" ref="G157" si="185">G161</f>
        <v>2000</v>
      </c>
      <c r="H157" s="45">
        <f t="shared" ref="H157:R157" si="186">H161</f>
        <v>0</v>
      </c>
      <c r="I157" s="45">
        <f t="shared" si="186"/>
        <v>0</v>
      </c>
      <c r="J157" s="44">
        <f t="shared" si="142"/>
        <v>2750</v>
      </c>
      <c r="K157" s="45">
        <f t="shared" ref="K157" si="187">K161</f>
        <v>2500</v>
      </c>
      <c r="L157" s="45">
        <f t="shared" si="186"/>
        <v>2750</v>
      </c>
      <c r="M157" s="45">
        <f t="shared" si="186"/>
        <v>0</v>
      </c>
      <c r="N157" s="45">
        <f t="shared" si="186"/>
        <v>0</v>
      </c>
      <c r="O157" s="44">
        <f t="shared" si="143"/>
        <v>3030</v>
      </c>
      <c r="P157" s="45">
        <f t="shared" si="186"/>
        <v>3030</v>
      </c>
      <c r="Q157" s="45">
        <f t="shared" si="186"/>
        <v>0</v>
      </c>
      <c r="R157" s="45">
        <f t="shared" si="186"/>
        <v>0</v>
      </c>
      <c r="S157" s="44">
        <f t="shared" si="144"/>
        <v>5330</v>
      </c>
      <c r="T157" s="45">
        <f t="shared" ref="T157:V157" si="188">T161</f>
        <v>3330</v>
      </c>
      <c r="U157" s="45">
        <f t="shared" si="188"/>
        <v>0</v>
      </c>
      <c r="V157" s="85">
        <f t="shared" si="188"/>
        <v>2000</v>
      </c>
      <c r="W157" s="10">
        <f t="shared" si="173"/>
        <v>0</v>
      </c>
    </row>
    <row r="158" spans="2:31" ht="18" x14ac:dyDescent="0.25">
      <c r="B158" s="34"/>
      <c r="C158" s="35"/>
      <c r="D158" s="36" t="s">
        <v>60</v>
      </c>
      <c r="E158" s="37">
        <f t="shared" si="141"/>
        <v>0</v>
      </c>
      <c r="F158" s="37">
        <f t="shared" ref="F158" si="189">SUM(F159:F160)</f>
        <v>0</v>
      </c>
      <c r="G158" s="37">
        <f t="shared" ref="G158" si="190">SUM(G159:G160)</f>
        <v>0</v>
      </c>
      <c r="H158" s="37">
        <f t="shared" ref="H158:I158" si="191">SUM(H159:H160)</f>
        <v>0</v>
      </c>
      <c r="I158" s="37">
        <f t="shared" si="191"/>
        <v>0</v>
      </c>
      <c r="J158" s="37">
        <f t="shared" si="142"/>
        <v>0</v>
      </c>
      <c r="K158" s="37">
        <f t="shared" ref="K158" si="192">SUM(K159:K160)</f>
        <v>0</v>
      </c>
      <c r="L158" s="37">
        <f t="shared" ref="L158:N158" si="193">SUM(L159:L160)</f>
        <v>0</v>
      </c>
      <c r="M158" s="37">
        <f t="shared" si="193"/>
        <v>0</v>
      </c>
      <c r="N158" s="37">
        <f t="shared" si="193"/>
        <v>0</v>
      </c>
      <c r="O158" s="37">
        <f t="shared" si="143"/>
        <v>0</v>
      </c>
      <c r="P158" s="37">
        <f t="shared" ref="P158:R158" si="194">SUM(P159:P160)</f>
        <v>0</v>
      </c>
      <c r="Q158" s="37">
        <f t="shared" si="194"/>
        <v>0</v>
      </c>
      <c r="R158" s="37">
        <f t="shared" si="194"/>
        <v>0</v>
      </c>
      <c r="S158" s="37">
        <f t="shared" si="144"/>
        <v>0</v>
      </c>
      <c r="T158" s="37">
        <f t="shared" ref="T158:V158" si="195">SUM(T159:T160)</f>
        <v>0</v>
      </c>
      <c r="U158" s="37">
        <f t="shared" si="195"/>
        <v>0</v>
      </c>
      <c r="V158" s="84">
        <f t="shared" si="195"/>
        <v>0</v>
      </c>
      <c r="W158" s="10">
        <f t="shared" si="173"/>
        <v>0</v>
      </c>
    </row>
    <row r="159" spans="2:31" ht="18" x14ac:dyDescent="0.25">
      <c r="B159" s="34"/>
      <c r="C159" s="35"/>
      <c r="D159" s="38" t="s">
        <v>242</v>
      </c>
      <c r="E159" s="39">
        <f t="shared" si="141"/>
        <v>0</v>
      </c>
      <c r="F159" s="39">
        <v>0</v>
      </c>
      <c r="G159" s="39">
        <v>0</v>
      </c>
      <c r="H159" s="39">
        <v>0</v>
      </c>
      <c r="I159" s="39">
        <v>0</v>
      </c>
      <c r="J159" s="39">
        <f t="shared" si="142"/>
        <v>0</v>
      </c>
      <c r="K159" s="39">
        <v>0</v>
      </c>
      <c r="L159" s="39">
        <v>0</v>
      </c>
      <c r="M159" s="39">
        <v>0</v>
      </c>
      <c r="N159" s="39">
        <v>0</v>
      </c>
      <c r="O159" s="39">
        <f t="shared" si="143"/>
        <v>0</v>
      </c>
      <c r="P159" s="39">
        <v>0</v>
      </c>
      <c r="Q159" s="39">
        <v>0</v>
      </c>
      <c r="R159" s="39">
        <v>0</v>
      </c>
      <c r="S159" s="39">
        <f t="shared" si="144"/>
        <v>0</v>
      </c>
      <c r="T159" s="39">
        <v>0</v>
      </c>
      <c r="U159" s="39">
        <v>0</v>
      </c>
      <c r="V159" s="85">
        <v>0</v>
      </c>
      <c r="W159" s="10">
        <f t="shared" si="173"/>
        <v>0</v>
      </c>
    </row>
    <row r="160" spans="2:31" ht="18" x14ac:dyDescent="0.25">
      <c r="B160" s="34"/>
      <c r="C160" s="35"/>
      <c r="D160" s="38" t="s">
        <v>64</v>
      </c>
      <c r="E160" s="37">
        <f t="shared" si="141"/>
        <v>0</v>
      </c>
      <c r="F160" s="39">
        <v>0</v>
      </c>
      <c r="G160" s="39">
        <v>0</v>
      </c>
      <c r="H160" s="39">
        <v>0</v>
      </c>
      <c r="I160" s="39">
        <v>0</v>
      </c>
      <c r="J160" s="37">
        <f t="shared" si="142"/>
        <v>0</v>
      </c>
      <c r="K160" s="39">
        <v>0</v>
      </c>
      <c r="L160" s="39">
        <v>0</v>
      </c>
      <c r="M160" s="39">
        <v>0</v>
      </c>
      <c r="N160" s="39">
        <v>0</v>
      </c>
      <c r="O160" s="37">
        <f t="shared" si="143"/>
        <v>0</v>
      </c>
      <c r="P160" s="39">
        <v>0</v>
      </c>
      <c r="Q160" s="39">
        <v>0</v>
      </c>
      <c r="R160" s="39">
        <v>0</v>
      </c>
      <c r="S160" s="37">
        <f t="shared" si="144"/>
        <v>0</v>
      </c>
      <c r="T160" s="39">
        <v>0</v>
      </c>
      <c r="U160" s="39">
        <v>0</v>
      </c>
      <c r="V160" s="85">
        <v>0</v>
      </c>
      <c r="W160" s="10">
        <f t="shared" si="173"/>
        <v>0</v>
      </c>
    </row>
    <row r="161" spans="2:31" ht="45" x14ac:dyDescent="0.25">
      <c r="B161" s="46"/>
      <c r="C161" s="66" t="s">
        <v>172</v>
      </c>
      <c r="D161" s="13" t="s">
        <v>173</v>
      </c>
      <c r="E161" s="48">
        <f t="shared" si="141"/>
        <v>2000</v>
      </c>
      <c r="F161" s="49">
        <v>2000</v>
      </c>
      <c r="G161" s="49">
        <v>2000</v>
      </c>
      <c r="H161" s="49">
        <v>0</v>
      </c>
      <c r="I161" s="49">
        <v>0</v>
      </c>
      <c r="J161" s="48">
        <f t="shared" si="142"/>
        <v>2750</v>
      </c>
      <c r="K161" s="49">
        <v>2500</v>
      </c>
      <c r="L161" s="49">
        <v>2750</v>
      </c>
      <c r="M161" s="49">
        <v>0</v>
      </c>
      <c r="N161" s="49">
        <v>0</v>
      </c>
      <c r="O161" s="48">
        <f t="shared" si="143"/>
        <v>3030</v>
      </c>
      <c r="P161" s="49">
        <v>3030</v>
      </c>
      <c r="Q161" s="49">
        <v>0</v>
      </c>
      <c r="R161" s="49">
        <v>0</v>
      </c>
      <c r="S161" s="48">
        <f t="shared" si="144"/>
        <v>5330</v>
      </c>
      <c r="T161" s="49">
        <v>3330</v>
      </c>
      <c r="U161" s="49">
        <v>0</v>
      </c>
      <c r="V161" s="88">
        <v>2000</v>
      </c>
      <c r="W161" s="10">
        <f t="shared" si="173"/>
        <v>0</v>
      </c>
    </row>
    <row r="162" spans="2:31" ht="36" x14ac:dyDescent="0.25">
      <c r="B162" s="28" t="s">
        <v>46</v>
      </c>
      <c r="C162" s="29"/>
      <c r="D162" s="30" t="s">
        <v>45</v>
      </c>
      <c r="E162" s="44">
        <f t="shared" si="141"/>
        <v>35000</v>
      </c>
      <c r="F162" s="45">
        <f>SUM(F166:F171)</f>
        <v>35000</v>
      </c>
      <c r="G162" s="45">
        <f>SUM(G166:G171)</f>
        <v>35000</v>
      </c>
      <c r="H162" s="45">
        <f>SUM(H166:H171)</f>
        <v>0</v>
      </c>
      <c r="I162" s="45">
        <f>SUM(I166:I171)</f>
        <v>0</v>
      </c>
      <c r="J162" s="44">
        <f t="shared" si="142"/>
        <v>40820</v>
      </c>
      <c r="K162" s="45">
        <f>SUM(K166:K171)</f>
        <v>37190</v>
      </c>
      <c r="L162" s="45">
        <f>SUM(L166:L171)</f>
        <v>40820</v>
      </c>
      <c r="M162" s="45">
        <f>SUM(M166:M171)</f>
        <v>0</v>
      </c>
      <c r="N162" s="45">
        <f>SUM(N166:N171)</f>
        <v>0</v>
      </c>
      <c r="O162" s="44">
        <f t="shared" si="143"/>
        <v>44850</v>
      </c>
      <c r="P162" s="45">
        <f>SUM(P166:P171)</f>
        <v>44850</v>
      </c>
      <c r="Q162" s="45">
        <f>SUM(Q166:Q171)</f>
        <v>0</v>
      </c>
      <c r="R162" s="45">
        <f>SUM(R166:R171)</f>
        <v>0</v>
      </c>
      <c r="S162" s="44">
        <f t="shared" si="144"/>
        <v>85280.010000000009</v>
      </c>
      <c r="T162" s="45">
        <f>SUM(T166:T171)</f>
        <v>49280.01</v>
      </c>
      <c r="U162" s="45">
        <f>SUM(U166:U171)</f>
        <v>0</v>
      </c>
      <c r="V162" s="85">
        <f>SUM(V166:V171)</f>
        <v>36000</v>
      </c>
      <c r="W162" s="10">
        <f t="shared" si="173"/>
        <v>1000</v>
      </c>
      <c r="X162" s="100" t="s">
        <v>307</v>
      </c>
      <c r="Y162" s="100"/>
      <c r="Z162" s="100"/>
      <c r="AA162" s="100"/>
      <c r="AB162" s="100"/>
      <c r="AC162" s="100"/>
      <c r="AD162" s="100"/>
      <c r="AE162" s="100"/>
    </row>
    <row r="163" spans="2:31" ht="18" x14ac:dyDescent="0.25">
      <c r="B163" s="34"/>
      <c r="C163" s="35"/>
      <c r="D163" s="36" t="s">
        <v>60</v>
      </c>
      <c r="E163" s="37">
        <f t="shared" si="141"/>
        <v>0</v>
      </c>
      <c r="F163" s="37">
        <f t="shared" ref="F163" si="196">SUM(F164:F165)</f>
        <v>0</v>
      </c>
      <c r="G163" s="37">
        <f t="shared" ref="G163" si="197">SUM(G164:G165)</f>
        <v>0</v>
      </c>
      <c r="H163" s="37">
        <f t="shared" ref="H163:I163" si="198">SUM(H164:H165)</f>
        <v>0</v>
      </c>
      <c r="I163" s="37">
        <f t="shared" si="198"/>
        <v>0</v>
      </c>
      <c r="J163" s="37">
        <f t="shared" si="142"/>
        <v>0</v>
      </c>
      <c r="K163" s="37">
        <f t="shared" ref="K163" si="199">SUM(K164:K165)</f>
        <v>0</v>
      </c>
      <c r="L163" s="37">
        <f t="shared" ref="L163:N163" si="200">SUM(L164:L165)</f>
        <v>0</v>
      </c>
      <c r="M163" s="37">
        <f t="shared" si="200"/>
        <v>0</v>
      </c>
      <c r="N163" s="37">
        <f t="shared" si="200"/>
        <v>0</v>
      </c>
      <c r="O163" s="37">
        <f t="shared" si="143"/>
        <v>0</v>
      </c>
      <c r="P163" s="37">
        <f t="shared" ref="P163:R163" si="201">SUM(P164:P165)</f>
        <v>0</v>
      </c>
      <c r="Q163" s="37">
        <f t="shared" si="201"/>
        <v>0</v>
      </c>
      <c r="R163" s="37">
        <f t="shared" si="201"/>
        <v>0</v>
      </c>
      <c r="S163" s="37">
        <f t="shared" si="144"/>
        <v>0</v>
      </c>
      <c r="T163" s="37">
        <f t="shared" ref="T163:V163" si="202">SUM(T164:T165)</f>
        <v>0</v>
      </c>
      <c r="U163" s="37">
        <f t="shared" si="202"/>
        <v>0</v>
      </c>
      <c r="V163" s="84">
        <f t="shared" si="202"/>
        <v>0</v>
      </c>
      <c r="W163" s="10">
        <f t="shared" si="173"/>
        <v>0</v>
      </c>
      <c r="X163" s="100"/>
      <c r="Y163" s="100"/>
      <c r="Z163" s="100"/>
      <c r="AA163" s="100"/>
      <c r="AB163" s="100"/>
      <c r="AC163" s="100"/>
      <c r="AD163" s="100"/>
      <c r="AE163" s="100"/>
    </row>
    <row r="164" spans="2:31" ht="18" x14ac:dyDescent="0.25">
      <c r="B164" s="34"/>
      <c r="C164" s="35"/>
      <c r="D164" s="38" t="s">
        <v>242</v>
      </c>
      <c r="E164" s="39">
        <f t="shared" si="141"/>
        <v>0</v>
      </c>
      <c r="F164" s="39">
        <v>0</v>
      </c>
      <c r="G164" s="39">
        <v>0</v>
      </c>
      <c r="H164" s="39">
        <v>0</v>
      </c>
      <c r="I164" s="39">
        <v>0</v>
      </c>
      <c r="J164" s="39">
        <f t="shared" si="142"/>
        <v>0</v>
      </c>
      <c r="K164" s="39">
        <v>0</v>
      </c>
      <c r="L164" s="39">
        <v>0</v>
      </c>
      <c r="M164" s="39">
        <v>0</v>
      </c>
      <c r="N164" s="39">
        <v>0</v>
      </c>
      <c r="O164" s="39">
        <f t="shared" si="143"/>
        <v>0</v>
      </c>
      <c r="P164" s="39">
        <v>0</v>
      </c>
      <c r="Q164" s="39">
        <v>0</v>
      </c>
      <c r="R164" s="39">
        <v>0</v>
      </c>
      <c r="S164" s="39">
        <f t="shared" si="144"/>
        <v>0</v>
      </c>
      <c r="T164" s="39">
        <v>0</v>
      </c>
      <c r="U164" s="39">
        <v>0</v>
      </c>
      <c r="V164" s="85">
        <v>0</v>
      </c>
      <c r="W164" s="10">
        <f t="shared" si="173"/>
        <v>0</v>
      </c>
      <c r="X164" s="100"/>
      <c r="Y164" s="100"/>
      <c r="Z164" s="100"/>
      <c r="AA164" s="100"/>
      <c r="AB164" s="100"/>
      <c r="AC164" s="100"/>
      <c r="AD164" s="100"/>
      <c r="AE164" s="100"/>
    </row>
    <row r="165" spans="2:31" ht="18" x14ac:dyDescent="0.25">
      <c r="B165" s="34"/>
      <c r="C165" s="35"/>
      <c r="D165" s="38" t="s">
        <v>64</v>
      </c>
      <c r="E165" s="37">
        <f t="shared" si="141"/>
        <v>0</v>
      </c>
      <c r="F165" s="39">
        <v>0</v>
      </c>
      <c r="G165" s="39">
        <v>0</v>
      </c>
      <c r="H165" s="39">
        <v>0</v>
      </c>
      <c r="I165" s="39">
        <v>0</v>
      </c>
      <c r="J165" s="37">
        <f t="shared" si="142"/>
        <v>0</v>
      </c>
      <c r="K165" s="39">
        <v>0</v>
      </c>
      <c r="L165" s="39">
        <v>0</v>
      </c>
      <c r="M165" s="39">
        <v>0</v>
      </c>
      <c r="N165" s="39">
        <v>0</v>
      </c>
      <c r="O165" s="37">
        <f t="shared" si="143"/>
        <v>0</v>
      </c>
      <c r="P165" s="39">
        <v>0</v>
      </c>
      <c r="Q165" s="39">
        <v>0</v>
      </c>
      <c r="R165" s="39">
        <v>0</v>
      </c>
      <c r="S165" s="37">
        <f t="shared" si="144"/>
        <v>0</v>
      </c>
      <c r="T165" s="39">
        <v>0</v>
      </c>
      <c r="U165" s="39">
        <v>0</v>
      </c>
      <c r="V165" s="85">
        <v>0</v>
      </c>
      <c r="W165" s="10">
        <f t="shared" si="173"/>
        <v>0</v>
      </c>
      <c r="X165" s="100"/>
      <c r="Y165" s="100"/>
      <c r="Z165" s="100"/>
      <c r="AA165" s="100"/>
      <c r="AB165" s="100"/>
      <c r="AC165" s="100"/>
      <c r="AD165" s="100"/>
      <c r="AE165" s="100"/>
    </row>
    <row r="166" spans="2:31" x14ac:dyDescent="0.25">
      <c r="B166" s="46"/>
      <c r="C166" s="66" t="s">
        <v>174</v>
      </c>
      <c r="D166" s="13" t="s">
        <v>175</v>
      </c>
      <c r="E166" s="48">
        <f t="shared" si="141"/>
        <v>15474</v>
      </c>
      <c r="F166" s="49">
        <v>15474</v>
      </c>
      <c r="G166" s="49">
        <v>15474</v>
      </c>
      <c r="H166" s="49">
        <v>0</v>
      </c>
      <c r="I166" s="49">
        <v>0</v>
      </c>
      <c r="J166" s="48">
        <f t="shared" si="142"/>
        <v>18865</v>
      </c>
      <c r="K166" s="49">
        <v>17150</v>
      </c>
      <c r="L166" s="49">
        <v>18865</v>
      </c>
      <c r="M166" s="49">
        <v>0</v>
      </c>
      <c r="N166" s="49">
        <v>0</v>
      </c>
      <c r="O166" s="48">
        <f t="shared" si="143"/>
        <v>20751.5</v>
      </c>
      <c r="P166" s="49">
        <v>20751.5</v>
      </c>
      <c r="Q166" s="49">
        <v>0</v>
      </c>
      <c r="R166" s="49">
        <v>0</v>
      </c>
      <c r="S166" s="48">
        <f t="shared" si="144"/>
        <v>38800.5</v>
      </c>
      <c r="T166" s="49">
        <v>22826.5</v>
      </c>
      <c r="U166" s="49">
        <v>0</v>
      </c>
      <c r="V166" s="88">
        <v>15974</v>
      </c>
      <c r="W166" s="10">
        <f t="shared" si="173"/>
        <v>500</v>
      </c>
      <c r="X166" s="100"/>
      <c r="Y166" s="100"/>
      <c r="Z166" s="100"/>
      <c r="AA166" s="100"/>
      <c r="AB166" s="100"/>
      <c r="AC166" s="100"/>
      <c r="AD166" s="100"/>
      <c r="AE166" s="100"/>
    </row>
    <row r="167" spans="2:31" x14ac:dyDescent="0.25">
      <c r="B167" s="46"/>
      <c r="C167" s="66" t="s">
        <v>176</v>
      </c>
      <c r="D167" s="13" t="s">
        <v>177</v>
      </c>
      <c r="E167" s="48">
        <f t="shared" si="141"/>
        <v>110</v>
      </c>
      <c r="F167" s="49">
        <v>110</v>
      </c>
      <c r="G167" s="49">
        <v>110</v>
      </c>
      <c r="H167" s="49">
        <v>0</v>
      </c>
      <c r="I167" s="49">
        <v>0</v>
      </c>
      <c r="J167" s="48">
        <f t="shared" si="142"/>
        <v>121.00000000000001</v>
      </c>
      <c r="K167" s="49">
        <v>110</v>
      </c>
      <c r="L167" s="49">
        <v>121.00000000000001</v>
      </c>
      <c r="M167" s="49">
        <v>0</v>
      </c>
      <c r="N167" s="49">
        <v>0</v>
      </c>
      <c r="O167" s="48">
        <f t="shared" si="143"/>
        <v>133.10000000000002</v>
      </c>
      <c r="P167" s="49">
        <v>133.10000000000002</v>
      </c>
      <c r="Q167" s="49">
        <v>0</v>
      </c>
      <c r="R167" s="49">
        <v>0</v>
      </c>
      <c r="S167" s="48">
        <f t="shared" si="144"/>
        <v>256.41000000000003</v>
      </c>
      <c r="T167" s="49">
        <v>146.41000000000003</v>
      </c>
      <c r="U167" s="49">
        <v>0</v>
      </c>
      <c r="V167" s="88">
        <v>110</v>
      </c>
      <c r="W167" s="10">
        <f t="shared" si="173"/>
        <v>0</v>
      </c>
      <c r="X167" s="100"/>
      <c r="Y167" s="100"/>
      <c r="Z167" s="100"/>
      <c r="AA167" s="100"/>
      <c r="AB167" s="100"/>
      <c r="AC167" s="100"/>
      <c r="AD167" s="100"/>
      <c r="AE167" s="100"/>
    </row>
    <row r="168" spans="2:31" ht="45" x14ac:dyDescent="0.25">
      <c r="B168" s="46"/>
      <c r="C168" s="66" t="s">
        <v>178</v>
      </c>
      <c r="D168" s="13" t="s">
        <v>179</v>
      </c>
      <c r="E168" s="48">
        <f t="shared" si="141"/>
        <v>18570</v>
      </c>
      <c r="F168" s="49">
        <v>18570</v>
      </c>
      <c r="G168" s="49">
        <v>18570</v>
      </c>
      <c r="H168" s="49">
        <v>0</v>
      </c>
      <c r="I168" s="49">
        <v>0</v>
      </c>
      <c r="J168" s="48">
        <f t="shared" si="142"/>
        <v>20900</v>
      </c>
      <c r="K168" s="49">
        <v>19000</v>
      </c>
      <c r="L168" s="49">
        <v>20900</v>
      </c>
      <c r="M168" s="49">
        <v>0</v>
      </c>
      <c r="N168" s="49">
        <v>0</v>
      </c>
      <c r="O168" s="48">
        <f t="shared" si="143"/>
        <v>22990</v>
      </c>
      <c r="P168" s="49">
        <v>22990</v>
      </c>
      <c r="Q168" s="49">
        <v>0</v>
      </c>
      <c r="R168" s="49">
        <v>0</v>
      </c>
      <c r="S168" s="48">
        <f t="shared" si="144"/>
        <v>44360</v>
      </c>
      <c r="T168" s="49">
        <v>25290</v>
      </c>
      <c r="U168" s="49">
        <v>0</v>
      </c>
      <c r="V168" s="88">
        <v>19070</v>
      </c>
      <c r="W168" s="10">
        <f t="shared" si="173"/>
        <v>500</v>
      </c>
      <c r="X168" s="100"/>
      <c r="Y168" s="100"/>
      <c r="Z168" s="100"/>
      <c r="AA168" s="100"/>
      <c r="AB168" s="100"/>
      <c r="AC168" s="100"/>
      <c r="AD168" s="100"/>
      <c r="AE168" s="100"/>
    </row>
    <row r="169" spans="2:31" x14ac:dyDescent="0.25">
      <c r="B169" s="46"/>
      <c r="C169" s="66" t="s">
        <v>180</v>
      </c>
      <c r="D169" s="13" t="s">
        <v>181</v>
      </c>
      <c r="E169" s="48">
        <f t="shared" si="141"/>
        <v>500</v>
      </c>
      <c r="F169" s="49">
        <v>500</v>
      </c>
      <c r="G169" s="49">
        <v>500</v>
      </c>
      <c r="H169" s="49">
        <v>0</v>
      </c>
      <c r="I169" s="49">
        <v>0</v>
      </c>
      <c r="J169" s="48">
        <f t="shared" si="142"/>
        <v>500</v>
      </c>
      <c r="K169" s="49">
        <v>550</v>
      </c>
      <c r="L169" s="49">
        <v>500</v>
      </c>
      <c r="M169" s="49">
        <v>0</v>
      </c>
      <c r="N169" s="49">
        <v>0</v>
      </c>
      <c r="O169" s="48">
        <f t="shared" si="143"/>
        <v>500</v>
      </c>
      <c r="P169" s="49">
        <v>500</v>
      </c>
      <c r="Q169" s="49">
        <v>0</v>
      </c>
      <c r="R169" s="49">
        <v>0</v>
      </c>
      <c r="S169" s="48">
        <f t="shared" si="144"/>
        <v>1000</v>
      </c>
      <c r="T169" s="49">
        <v>500</v>
      </c>
      <c r="U169" s="49">
        <v>0</v>
      </c>
      <c r="V169" s="88">
        <v>500</v>
      </c>
      <c r="W169" s="10">
        <f t="shared" si="173"/>
        <v>0</v>
      </c>
      <c r="X169" s="100"/>
      <c r="Y169" s="100"/>
      <c r="Z169" s="100"/>
      <c r="AA169" s="100"/>
      <c r="AB169" s="100"/>
      <c r="AC169" s="100"/>
      <c r="AD169" s="100"/>
      <c r="AE169" s="100"/>
    </row>
    <row r="170" spans="2:31" ht="30" x14ac:dyDescent="0.25">
      <c r="B170" s="46"/>
      <c r="C170" s="66" t="s">
        <v>182</v>
      </c>
      <c r="D170" s="13" t="s">
        <v>183</v>
      </c>
      <c r="E170" s="48">
        <f t="shared" si="141"/>
        <v>310</v>
      </c>
      <c r="F170" s="49">
        <v>310</v>
      </c>
      <c r="G170" s="49">
        <v>310</v>
      </c>
      <c r="H170" s="49">
        <v>0</v>
      </c>
      <c r="I170" s="49">
        <v>0</v>
      </c>
      <c r="J170" s="48">
        <f t="shared" si="142"/>
        <v>398</v>
      </c>
      <c r="K170" s="49">
        <v>344</v>
      </c>
      <c r="L170" s="49">
        <v>398</v>
      </c>
      <c r="M170" s="49">
        <v>0</v>
      </c>
      <c r="N170" s="49">
        <v>0</v>
      </c>
      <c r="O170" s="48">
        <f t="shared" si="143"/>
        <v>439.4</v>
      </c>
      <c r="P170" s="49">
        <v>439.4</v>
      </c>
      <c r="Q170" s="49">
        <v>0</v>
      </c>
      <c r="R170" s="49">
        <v>0</v>
      </c>
      <c r="S170" s="48">
        <f t="shared" si="144"/>
        <v>791.1</v>
      </c>
      <c r="T170" s="49">
        <v>481.1</v>
      </c>
      <c r="U170" s="49">
        <v>0</v>
      </c>
      <c r="V170" s="88">
        <v>310</v>
      </c>
      <c r="W170" s="10">
        <f t="shared" si="173"/>
        <v>0</v>
      </c>
    </row>
    <row r="171" spans="2:31" ht="30" x14ac:dyDescent="0.25">
      <c r="B171" s="46"/>
      <c r="C171" s="66" t="s">
        <v>184</v>
      </c>
      <c r="D171" s="13" t="s">
        <v>185</v>
      </c>
      <c r="E171" s="48">
        <f t="shared" si="141"/>
        <v>36</v>
      </c>
      <c r="F171" s="49">
        <v>36</v>
      </c>
      <c r="G171" s="49">
        <v>36</v>
      </c>
      <c r="H171" s="49">
        <v>0</v>
      </c>
      <c r="I171" s="49">
        <v>0</v>
      </c>
      <c r="J171" s="48">
        <f t="shared" si="142"/>
        <v>36</v>
      </c>
      <c r="K171" s="49">
        <v>36</v>
      </c>
      <c r="L171" s="49">
        <v>36</v>
      </c>
      <c r="M171" s="49">
        <v>0</v>
      </c>
      <c r="N171" s="49">
        <v>0</v>
      </c>
      <c r="O171" s="48">
        <f t="shared" si="143"/>
        <v>36</v>
      </c>
      <c r="P171" s="49">
        <v>36</v>
      </c>
      <c r="Q171" s="49">
        <v>0</v>
      </c>
      <c r="R171" s="49">
        <v>0</v>
      </c>
      <c r="S171" s="48">
        <f t="shared" si="144"/>
        <v>72</v>
      </c>
      <c r="T171" s="49">
        <v>36</v>
      </c>
      <c r="U171" s="49">
        <v>0</v>
      </c>
      <c r="V171" s="88">
        <v>36</v>
      </c>
      <c r="W171" s="10">
        <f t="shared" si="173"/>
        <v>0</v>
      </c>
    </row>
    <row r="172" spans="2:31" ht="36" x14ac:dyDescent="0.25">
      <c r="B172" s="28" t="s">
        <v>47</v>
      </c>
      <c r="C172" s="29"/>
      <c r="D172" s="30" t="s">
        <v>48</v>
      </c>
      <c r="E172" s="44">
        <f t="shared" si="141"/>
        <v>2800</v>
      </c>
      <c r="F172" s="45">
        <f>SUM(F176:F179)</f>
        <v>2800</v>
      </c>
      <c r="G172" s="45">
        <f>SUM(G176:G179)</f>
        <v>2800</v>
      </c>
      <c r="H172" s="45">
        <f t="shared" ref="H172:I172" si="203">SUM(H176:H179)</f>
        <v>0</v>
      </c>
      <c r="I172" s="45">
        <f t="shared" si="203"/>
        <v>0</v>
      </c>
      <c r="J172" s="44">
        <f t="shared" si="142"/>
        <v>3340</v>
      </c>
      <c r="K172" s="45">
        <f>SUM(K176:K179)</f>
        <v>3070</v>
      </c>
      <c r="L172" s="45">
        <f>SUM(L176:L179)</f>
        <v>3340</v>
      </c>
      <c r="M172" s="45">
        <f t="shared" ref="M172:N172" si="204">SUM(M176:M179)</f>
        <v>0</v>
      </c>
      <c r="N172" s="45">
        <f t="shared" si="204"/>
        <v>0</v>
      </c>
      <c r="O172" s="44">
        <f t="shared" si="143"/>
        <v>3640</v>
      </c>
      <c r="P172" s="45">
        <f>SUM(P176:P179)</f>
        <v>3640</v>
      </c>
      <c r="Q172" s="45">
        <f t="shared" ref="Q172:R172" si="205">SUM(Q176:Q179)</f>
        <v>0</v>
      </c>
      <c r="R172" s="45">
        <f t="shared" si="205"/>
        <v>0</v>
      </c>
      <c r="S172" s="44">
        <f t="shared" si="144"/>
        <v>6770</v>
      </c>
      <c r="T172" s="45">
        <f>SUM(T176:T179)</f>
        <v>3970</v>
      </c>
      <c r="U172" s="45">
        <f t="shared" ref="U172:V172" si="206">SUM(U176:U179)</f>
        <v>0</v>
      </c>
      <c r="V172" s="85">
        <f t="shared" si="206"/>
        <v>2800</v>
      </c>
      <c r="W172" s="10">
        <f t="shared" si="173"/>
        <v>0</v>
      </c>
    </row>
    <row r="173" spans="2:31" ht="18" x14ac:dyDescent="0.25">
      <c r="B173" s="34"/>
      <c r="C173" s="35"/>
      <c r="D173" s="36" t="s">
        <v>60</v>
      </c>
      <c r="E173" s="37">
        <f t="shared" si="141"/>
        <v>0</v>
      </c>
      <c r="F173" s="37">
        <f t="shared" ref="F173" si="207">SUM(F174:F175)</f>
        <v>0</v>
      </c>
      <c r="G173" s="37">
        <f t="shared" ref="G173" si="208">SUM(G174:G175)</f>
        <v>0</v>
      </c>
      <c r="H173" s="37">
        <f t="shared" ref="H173:I173" si="209">SUM(H174:H175)</f>
        <v>0</v>
      </c>
      <c r="I173" s="37">
        <f t="shared" si="209"/>
        <v>0</v>
      </c>
      <c r="J173" s="37">
        <f t="shared" si="142"/>
        <v>0</v>
      </c>
      <c r="K173" s="37">
        <f t="shared" ref="K173" si="210">SUM(K174:K175)</f>
        <v>0</v>
      </c>
      <c r="L173" s="37">
        <f t="shared" ref="L173:N173" si="211">SUM(L174:L175)</f>
        <v>0</v>
      </c>
      <c r="M173" s="37">
        <f t="shared" si="211"/>
        <v>0</v>
      </c>
      <c r="N173" s="37">
        <f t="shared" si="211"/>
        <v>0</v>
      </c>
      <c r="O173" s="37">
        <f t="shared" si="143"/>
        <v>0</v>
      </c>
      <c r="P173" s="37">
        <f t="shared" ref="P173:R173" si="212">SUM(P174:P175)</f>
        <v>0</v>
      </c>
      <c r="Q173" s="37">
        <f t="shared" si="212"/>
        <v>0</v>
      </c>
      <c r="R173" s="37">
        <f t="shared" si="212"/>
        <v>0</v>
      </c>
      <c r="S173" s="37">
        <f t="shared" si="144"/>
        <v>0</v>
      </c>
      <c r="T173" s="37">
        <f t="shared" ref="T173:V173" si="213">SUM(T174:T175)</f>
        <v>0</v>
      </c>
      <c r="U173" s="37">
        <f t="shared" si="213"/>
        <v>0</v>
      </c>
      <c r="V173" s="84">
        <f t="shared" si="213"/>
        <v>0</v>
      </c>
      <c r="W173" s="10">
        <f t="shared" si="173"/>
        <v>0</v>
      </c>
    </row>
    <row r="174" spans="2:31" ht="18" x14ac:dyDescent="0.25">
      <c r="B174" s="34"/>
      <c r="C174" s="35"/>
      <c r="D174" s="38" t="s">
        <v>242</v>
      </c>
      <c r="E174" s="39">
        <f t="shared" si="141"/>
        <v>0</v>
      </c>
      <c r="F174" s="39">
        <v>0</v>
      </c>
      <c r="G174" s="39">
        <v>0</v>
      </c>
      <c r="H174" s="39">
        <v>0</v>
      </c>
      <c r="I174" s="39">
        <v>0</v>
      </c>
      <c r="J174" s="39">
        <f t="shared" si="142"/>
        <v>0</v>
      </c>
      <c r="K174" s="39">
        <v>0</v>
      </c>
      <c r="L174" s="39">
        <v>0</v>
      </c>
      <c r="M174" s="39">
        <v>0</v>
      </c>
      <c r="N174" s="39">
        <v>0</v>
      </c>
      <c r="O174" s="39">
        <f t="shared" si="143"/>
        <v>0</v>
      </c>
      <c r="P174" s="39">
        <v>0</v>
      </c>
      <c r="Q174" s="39">
        <v>0</v>
      </c>
      <c r="R174" s="39">
        <v>0</v>
      </c>
      <c r="S174" s="39">
        <f t="shared" si="144"/>
        <v>0</v>
      </c>
      <c r="T174" s="39">
        <v>0</v>
      </c>
      <c r="U174" s="39">
        <v>0</v>
      </c>
      <c r="V174" s="85">
        <v>0</v>
      </c>
      <c r="W174" s="10">
        <f t="shared" si="173"/>
        <v>0</v>
      </c>
    </row>
    <row r="175" spans="2:31" ht="18" x14ac:dyDescent="0.25">
      <c r="B175" s="34"/>
      <c r="C175" s="35"/>
      <c r="D175" s="38" t="s">
        <v>64</v>
      </c>
      <c r="E175" s="37">
        <f t="shared" si="141"/>
        <v>0</v>
      </c>
      <c r="F175" s="39">
        <v>0</v>
      </c>
      <c r="G175" s="39">
        <v>0</v>
      </c>
      <c r="H175" s="39">
        <v>0</v>
      </c>
      <c r="I175" s="39">
        <v>0</v>
      </c>
      <c r="J175" s="37">
        <f t="shared" si="142"/>
        <v>0</v>
      </c>
      <c r="K175" s="39">
        <v>0</v>
      </c>
      <c r="L175" s="39">
        <v>0</v>
      </c>
      <c r="M175" s="39">
        <v>0</v>
      </c>
      <c r="N175" s="39">
        <v>0</v>
      </c>
      <c r="O175" s="37">
        <f t="shared" si="143"/>
        <v>0</v>
      </c>
      <c r="P175" s="39">
        <v>0</v>
      </c>
      <c r="Q175" s="39">
        <v>0</v>
      </c>
      <c r="R175" s="39">
        <v>0</v>
      </c>
      <c r="S175" s="37">
        <f t="shared" si="144"/>
        <v>0</v>
      </c>
      <c r="T175" s="39">
        <v>0</v>
      </c>
      <c r="U175" s="39">
        <v>0</v>
      </c>
      <c r="V175" s="85">
        <v>0</v>
      </c>
      <c r="W175" s="10">
        <f t="shared" si="173"/>
        <v>0</v>
      </c>
    </row>
    <row r="176" spans="2:31" ht="30" x14ac:dyDescent="0.25">
      <c r="B176" s="46"/>
      <c r="C176" s="66" t="s">
        <v>186</v>
      </c>
      <c r="D176" s="13" t="s">
        <v>187</v>
      </c>
      <c r="E176" s="48">
        <f t="shared" si="141"/>
        <v>764</v>
      </c>
      <c r="F176" s="49">
        <v>764</v>
      </c>
      <c r="G176" s="49">
        <v>764</v>
      </c>
      <c r="H176" s="49">
        <v>0</v>
      </c>
      <c r="I176" s="49">
        <v>0</v>
      </c>
      <c r="J176" s="48">
        <f t="shared" si="142"/>
        <v>934</v>
      </c>
      <c r="K176" s="49">
        <v>850</v>
      </c>
      <c r="L176" s="49">
        <v>934</v>
      </c>
      <c r="M176" s="49">
        <v>0</v>
      </c>
      <c r="N176" s="49">
        <v>0</v>
      </c>
      <c r="O176" s="48">
        <f t="shared" si="143"/>
        <v>1025.0999999999999</v>
      </c>
      <c r="P176" s="49">
        <v>1025.0999999999999</v>
      </c>
      <c r="Q176" s="49">
        <v>0</v>
      </c>
      <c r="R176" s="49">
        <v>0</v>
      </c>
      <c r="S176" s="48">
        <f t="shared" si="144"/>
        <v>1889.8</v>
      </c>
      <c r="T176" s="49">
        <v>1125.8</v>
      </c>
      <c r="U176" s="49">
        <v>0</v>
      </c>
      <c r="V176" s="88">
        <v>764</v>
      </c>
      <c r="W176" s="10">
        <f t="shared" si="173"/>
        <v>0</v>
      </c>
    </row>
    <row r="177" spans="2:31" ht="30" x14ac:dyDescent="0.25">
      <c r="B177" s="46"/>
      <c r="C177" s="66" t="s">
        <v>188</v>
      </c>
      <c r="D177" s="13" t="s">
        <v>189</v>
      </c>
      <c r="E177" s="48">
        <f t="shared" si="141"/>
        <v>800</v>
      </c>
      <c r="F177" s="49">
        <v>800</v>
      </c>
      <c r="G177" s="49">
        <v>800</v>
      </c>
      <c r="H177" s="49">
        <v>0</v>
      </c>
      <c r="I177" s="49">
        <v>0</v>
      </c>
      <c r="J177" s="48">
        <f t="shared" si="142"/>
        <v>970</v>
      </c>
      <c r="K177" s="49">
        <v>890</v>
      </c>
      <c r="L177" s="49">
        <v>970</v>
      </c>
      <c r="M177" s="49">
        <v>0</v>
      </c>
      <c r="N177" s="49">
        <v>0</v>
      </c>
      <c r="O177" s="48">
        <f t="shared" si="143"/>
        <v>1064.9000000000001</v>
      </c>
      <c r="P177" s="49">
        <v>1064.9000000000001</v>
      </c>
      <c r="Q177" s="49">
        <v>0</v>
      </c>
      <c r="R177" s="49">
        <v>0</v>
      </c>
      <c r="S177" s="48">
        <f t="shared" si="144"/>
        <v>2472.8000000000002</v>
      </c>
      <c r="T177" s="49">
        <v>1172.8</v>
      </c>
      <c r="U177" s="49">
        <v>0</v>
      </c>
      <c r="V177" s="88">
        <v>1300</v>
      </c>
      <c r="W177" s="10">
        <f t="shared" si="173"/>
        <v>500</v>
      </c>
    </row>
    <row r="178" spans="2:31" ht="30" x14ac:dyDescent="0.25">
      <c r="B178" s="46"/>
      <c r="C178" s="66" t="s">
        <v>190</v>
      </c>
      <c r="D178" s="13" t="s">
        <v>191</v>
      </c>
      <c r="E178" s="48">
        <f t="shared" si="141"/>
        <v>950</v>
      </c>
      <c r="F178" s="49">
        <v>950</v>
      </c>
      <c r="G178" s="49">
        <v>950</v>
      </c>
      <c r="H178" s="49">
        <v>0</v>
      </c>
      <c r="I178" s="49">
        <v>0</v>
      </c>
      <c r="J178" s="48">
        <f t="shared" si="142"/>
        <v>1150</v>
      </c>
      <c r="K178" s="49">
        <v>1044</v>
      </c>
      <c r="L178" s="49">
        <v>1150</v>
      </c>
      <c r="M178" s="49">
        <v>0</v>
      </c>
      <c r="N178" s="49">
        <v>0</v>
      </c>
      <c r="O178" s="48">
        <f t="shared" si="143"/>
        <v>1264</v>
      </c>
      <c r="P178" s="49">
        <v>1264</v>
      </c>
      <c r="Q178" s="49">
        <v>0</v>
      </c>
      <c r="R178" s="49">
        <v>0</v>
      </c>
      <c r="S178" s="48">
        <f t="shared" si="144"/>
        <v>1835.4</v>
      </c>
      <c r="T178" s="49">
        <v>1385.4</v>
      </c>
      <c r="U178" s="49">
        <v>0</v>
      </c>
      <c r="V178" s="88">
        <v>450</v>
      </c>
      <c r="W178" s="10">
        <f t="shared" si="173"/>
        <v>-500</v>
      </c>
    </row>
    <row r="179" spans="2:31" ht="45" x14ac:dyDescent="0.25">
      <c r="B179" s="46"/>
      <c r="C179" s="66" t="s">
        <v>192</v>
      </c>
      <c r="D179" s="13" t="s">
        <v>171</v>
      </c>
      <c r="E179" s="48">
        <f t="shared" si="141"/>
        <v>286</v>
      </c>
      <c r="F179" s="49">
        <v>286</v>
      </c>
      <c r="G179" s="49">
        <v>286</v>
      </c>
      <c r="H179" s="49">
        <v>0</v>
      </c>
      <c r="I179" s="49">
        <v>0</v>
      </c>
      <c r="J179" s="48">
        <f t="shared" si="142"/>
        <v>286</v>
      </c>
      <c r="K179" s="49">
        <v>286</v>
      </c>
      <c r="L179" s="49">
        <v>286</v>
      </c>
      <c r="M179" s="49">
        <v>0</v>
      </c>
      <c r="N179" s="49">
        <v>0</v>
      </c>
      <c r="O179" s="48">
        <f t="shared" si="143"/>
        <v>286</v>
      </c>
      <c r="P179" s="49">
        <v>286</v>
      </c>
      <c r="Q179" s="49">
        <v>0</v>
      </c>
      <c r="R179" s="49">
        <v>0</v>
      </c>
      <c r="S179" s="48">
        <f t="shared" si="144"/>
        <v>572</v>
      </c>
      <c r="T179" s="49">
        <v>286</v>
      </c>
      <c r="U179" s="49">
        <v>0</v>
      </c>
      <c r="V179" s="88">
        <v>286</v>
      </c>
      <c r="W179" s="10">
        <f t="shared" si="173"/>
        <v>0</v>
      </c>
    </row>
    <row r="180" spans="2:31" ht="75" customHeight="1" x14ac:dyDescent="0.25">
      <c r="B180" s="28" t="s">
        <v>49</v>
      </c>
      <c r="C180" s="29"/>
      <c r="D180" s="30" t="s">
        <v>50</v>
      </c>
      <c r="E180" s="44">
        <f t="shared" si="141"/>
        <v>8000</v>
      </c>
      <c r="F180" s="45">
        <f>SUM(F184:F195)</f>
        <v>8000</v>
      </c>
      <c r="G180" s="45">
        <f>SUM(G184:G195)</f>
        <v>8000</v>
      </c>
      <c r="H180" s="45">
        <f>SUM(H184:H195)</f>
        <v>0</v>
      </c>
      <c r="I180" s="45">
        <f>SUM(I184:I195)</f>
        <v>0</v>
      </c>
      <c r="J180" s="44">
        <f t="shared" si="142"/>
        <v>10740</v>
      </c>
      <c r="K180" s="45">
        <f>SUM(K184:K195)</f>
        <v>9790</v>
      </c>
      <c r="L180" s="45">
        <f>SUM(L184:L195)</f>
        <v>10740</v>
      </c>
      <c r="M180" s="45">
        <f>SUM(M184:M195)</f>
        <v>0</v>
      </c>
      <c r="N180" s="45">
        <f>SUM(N184:N195)</f>
        <v>0</v>
      </c>
      <c r="O180" s="44">
        <f t="shared" si="143"/>
        <v>11799.999999999998</v>
      </c>
      <c r="P180" s="45">
        <f>SUM(P184:P195)</f>
        <v>11799.999999999998</v>
      </c>
      <c r="Q180" s="45">
        <f>SUM(Q184:Q195)</f>
        <v>0</v>
      </c>
      <c r="R180" s="45">
        <f>SUM(R184:R195)</f>
        <v>0</v>
      </c>
      <c r="S180" s="44">
        <f t="shared" si="144"/>
        <v>21825</v>
      </c>
      <c r="T180" s="45">
        <f>SUM(T184:T195)</f>
        <v>12960.000000000002</v>
      </c>
      <c r="U180" s="45">
        <f>SUM(U184:U195)</f>
        <v>0</v>
      </c>
      <c r="V180" s="85">
        <f>SUM(V184:V195)</f>
        <v>8865</v>
      </c>
      <c r="W180" s="10">
        <f t="shared" si="173"/>
        <v>865</v>
      </c>
      <c r="X180" s="100" t="s">
        <v>308</v>
      </c>
      <c r="Y180" s="100"/>
      <c r="Z180" s="100"/>
      <c r="AA180" s="100"/>
      <c r="AB180" s="100"/>
      <c r="AC180" s="100"/>
      <c r="AD180" s="100"/>
      <c r="AE180" s="100"/>
    </row>
    <row r="181" spans="2:31" ht="18" x14ac:dyDescent="0.25">
      <c r="B181" s="34"/>
      <c r="C181" s="35"/>
      <c r="D181" s="36" t="s">
        <v>60</v>
      </c>
      <c r="E181" s="37">
        <f t="shared" si="141"/>
        <v>0</v>
      </c>
      <c r="F181" s="37">
        <f t="shared" ref="F181" si="214">SUM(F182:F183)</f>
        <v>0</v>
      </c>
      <c r="G181" s="37">
        <f t="shared" ref="G181" si="215">SUM(G182:G183)</f>
        <v>0</v>
      </c>
      <c r="H181" s="37">
        <f t="shared" ref="H181:I181" si="216">SUM(H182:H183)</f>
        <v>0</v>
      </c>
      <c r="I181" s="37">
        <f t="shared" si="216"/>
        <v>0</v>
      </c>
      <c r="J181" s="37">
        <f t="shared" si="142"/>
        <v>0</v>
      </c>
      <c r="K181" s="37">
        <f t="shared" ref="K181" si="217">SUM(K182:K183)</f>
        <v>0</v>
      </c>
      <c r="L181" s="37">
        <f t="shared" ref="L181:N181" si="218">SUM(L182:L183)</f>
        <v>0</v>
      </c>
      <c r="M181" s="37">
        <f t="shared" si="218"/>
        <v>0</v>
      </c>
      <c r="N181" s="37">
        <f t="shared" si="218"/>
        <v>0</v>
      </c>
      <c r="O181" s="37">
        <f t="shared" si="143"/>
        <v>0</v>
      </c>
      <c r="P181" s="37">
        <f t="shared" ref="P181:R181" si="219">SUM(P182:P183)</f>
        <v>0</v>
      </c>
      <c r="Q181" s="37">
        <f t="shared" si="219"/>
        <v>0</v>
      </c>
      <c r="R181" s="37">
        <f t="shared" si="219"/>
        <v>0</v>
      </c>
      <c r="S181" s="37">
        <f t="shared" si="144"/>
        <v>0</v>
      </c>
      <c r="T181" s="37">
        <f t="shared" ref="T181:V181" si="220">SUM(T182:T183)</f>
        <v>0</v>
      </c>
      <c r="U181" s="37">
        <f t="shared" si="220"/>
        <v>0</v>
      </c>
      <c r="V181" s="84">
        <f t="shared" si="220"/>
        <v>0</v>
      </c>
      <c r="W181" s="10">
        <f t="shared" si="173"/>
        <v>0</v>
      </c>
      <c r="X181" s="100"/>
      <c r="Y181" s="100"/>
      <c r="Z181" s="100"/>
      <c r="AA181" s="100"/>
      <c r="AB181" s="100"/>
      <c r="AC181" s="100"/>
      <c r="AD181" s="100"/>
      <c r="AE181" s="100"/>
    </row>
    <row r="182" spans="2:31" ht="18" x14ac:dyDescent="0.25">
      <c r="B182" s="34"/>
      <c r="C182" s="35"/>
      <c r="D182" s="38" t="s">
        <v>242</v>
      </c>
      <c r="E182" s="39">
        <f t="shared" si="141"/>
        <v>0</v>
      </c>
      <c r="F182" s="39">
        <v>0</v>
      </c>
      <c r="G182" s="39">
        <v>0</v>
      </c>
      <c r="H182" s="39">
        <v>0</v>
      </c>
      <c r="I182" s="39">
        <v>0</v>
      </c>
      <c r="J182" s="39">
        <f t="shared" si="142"/>
        <v>0</v>
      </c>
      <c r="K182" s="39">
        <v>0</v>
      </c>
      <c r="L182" s="39">
        <v>0</v>
      </c>
      <c r="M182" s="39">
        <v>0</v>
      </c>
      <c r="N182" s="39">
        <v>0</v>
      </c>
      <c r="O182" s="39">
        <f t="shared" si="143"/>
        <v>0</v>
      </c>
      <c r="P182" s="39">
        <v>0</v>
      </c>
      <c r="Q182" s="39">
        <v>0</v>
      </c>
      <c r="R182" s="39">
        <v>0</v>
      </c>
      <c r="S182" s="39">
        <f t="shared" si="144"/>
        <v>0</v>
      </c>
      <c r="T182" s="39">
        <v>0</v>
      </c>
      <c r="U182" s="39">
        <v>0</v>
      </c>
      <c r="V182" s="85">
        <v>0</v>
      </c>
      <c r="W182" s="10">
        <f t="shared" si="173"/>
        <v>0</v>
      </c>
      <c r="X182" s="100"/>
      <c r="Y182" s="100"/>
      <c r="Z182" s="100"/>
      <c r="AA182" s="100"/>
      <c r="AB182" s="100"/>
      <c r="AC182" s="100"/>
      <c r="AD182" s="100"/>
      <c r="AE182" s="100"/>
    </row>
    <row r="183" spans="2:31" ht="18" x14ac:dyDescent="0.25">
      <c r="B183" s="34"/>
      <c r="C183" s="35"/>
      <c r="D183" s="38" t="s">
        <v>64</v>
      </c>
      <c r="E183" s="39">
        <f t="shared" si="141"/>
        <v>0</v>
      </c>
      <c r="F183" s="39">
        <v>0</v>
      </c>
      <c r="G183" s="39">
        <v>0</v>
      </c>
      <c r="H183" s="39">
        <v>0</v>
      </c>
      <c r="I183" s="39">
        <v>0</v>
      </c>
      <c r="J183" s="39">
        <f t="shared" si="142"/>
        <v>0</v>
      </c>
      <c r="K183" s="39">
        <v>0</v>
      </c>
      <c r="L183" s="39">
        <v>0</v>
      </c>
      <c r="M183" s="39">
        <v>0</v>
      </c>
      <c r="N183" s="39">
        <v>0</v>
      </c>
      <c r="O183" s="39">
        <f t="shared" si="143"/>
        <v>0</v>
      </c>
      <c r="P183" s="39">
        <v>0</v>
      </c>
      <c r="Q183" s="39">
        <v>0</v>
      </c>
      <c r="R183" s="39">
        <v>0</v>
      </c>
      <c r="S183" s="39">
        <f t="shared" si="144"/>
        <v>0</v>
      </c>
      <c r="T183" s="39">
        <v>0</v>
      </c>
      <c r="U183" s="39">
        <v>0</v>
      </c>
      <c r="V183" s="85">
        <v>0</v>
      </c>
      <c r="W183" s="10">
        <f t="shared" si="173"/>
        <v>0</v>
      </c>
      <c r="X183" s="100"/>
      <c r="Y183" s="100"/>
      <c r="Z183" s="100"/>
      <c r="AA183" s="100"/>
      <c r="AB183" s="100"/>
      <c r="AC183" s="100"/>
      <c r="AD183" s="100"/>
      <c r="AE183" s="100"/>
    </row>
    <row r="184" spans="2:31" ht="45" x14ac:dyDescent="0.25">
      <c r="B184" s="46"/>
      <c r="C184" s="66" t="s">
        <v>193</v>
      </c>
      <c r="D184" s="13" t="s">
        <v>194</v>
      </c>
      <c r="E184" s="49">
        <f t="shared" si="141"/>
        <v>70</v>
      </c>
      <c r="F184" s="49">
        <v>70</v>
      </c>
      <c r="G184" s="49">
        <v>70</v>
      </c>
      <c r="H184" s="49">
        <v>0</v>
      </c>
      <c r="I184" s="49">
        <v>0</v>
      </c>
      <c r="J184" s="49">
        <f t="shared" si="142"/>
        <v>85</v>
      </c>
      <c r="K184" s="49">
        <v>77</v>
      </c>
      <c r="L184" s="49">
        <v>85</v>
      </c>
      <c r="M184" s="49">
        <v>0</v>
      </c>
      <c r="N184" s="49">
        <v>0</v>
      </c>
      <c r="O184" s="49">
        <f t="shared" si="143"/>
        <v>94</v>
      </c>
      <c r="P184" s="49">
        <v>94</v>
      </c>
      <c r="Q184" s="49">
        <v>0</v>
      </c>
      <c r="R184" s="49">
        <v>0</v>
      </c>
      <c r="S184" s="49">
        <f t="shared" si="144"/>
        <v>173.4</v>
      </c>
      <c r="T184" s="49">
        <v>103.4</v>
      </c>
      <c r="U184" s="49">
        <v>0</v>
      </c>
      <c r="V184" s="88">
        <v>70</v>
      </c>
      <c r="W184" s="10">
        <f t="shared" si="173"/>
        <v>0</v>
      </c>
      <c r="X184" s="100"/>
      <c r="Y184" s="100"/>
      <c r="Z184" s="100"/>
      <c r="AA184" s="100"/>
      <c r="AB184" s="100"/>
      <c r="AC184" s="100"/>
      <c r="AD184" s="100"/>
      <c r="AE184" s="100"/>
    </row>
    <row r="185" spans="2:31" ht="60" x14ac:dyDescent="0.25">
      <c r="B185" s="46"/>
      <c r="C185" s="66" t="s">
        <v>195</v>
      </c>
      <c r="D185" s="13" t="s">
        <v>196</v>
      </c>
      <c r="E185" s="49">
        <f t="shared" si="141"/>
        <v>300</v>
      </c>
      <c r="F185" s="49">
        <v>300</v>
      </c>
      <c r="G185" s="49">
        <v>300</v>
      </c>
      <c r="H185" s="49">
        <v>0</v>
      </c>
      <c r="I185" s="49">
        <v>0</v>
      </c>
      <c r="J185" s="49">
        <f t="shared" si="142"/>
        <v>364</v>
      </c>
      <c r="K185" s="49">
        <v>330</v>
      </c>
      <c r="L185" s="49">
        <v>364</v>
      </c>
      <c r="M185" s="49">
        <v>0</v>
      </c>
      <c r="N185" s="49">
        <v>0</v>
      </c>
      <c r="O185" s="49">
        <f t="shared" si="143"/>
        <v>400.4</v>
      </c>
      <c r="P185" s="49">
        <v>400.4</v>
      </c>
      <c r="Q185" s="49">
        <v>0</v>
      </c>
      <c r="R185" s="49">
        <v>0</v>
      </c>
      <c r="S185" s="49">
        <f t="shared" si="144"/>
        <v>740.4</v>
      </c>
      <c r="T185" s="49">
        <v>440.4</v>
      </c>
      <c r="U185" s="49">
        <v>0</v>
      </c>
      <c r="V185" s="88">
        <v>300</v>
      </c>
      <c r="W185" s="10">
        <f t="shared" si="173"/>
        <v>0</v>
      </c>
      <c r="X185" s="100"/>
      <c r="Y185" s="100"/>
      <c r="Z185" s="100"/>
      <c r="AA185" s="100"/>
      <c r="AB185" s="100"/>
      <c r="AC185" s="100"/>
      <c r="AD185" s="100"/>
      <c r="AE185" s="100"/>
    </row>
    <row r="186" spans="2:31" ht="60" x14ac:dyDescent="0.25">
      <c r="B186" s="46"/>
      <c r="C186" s="66" t="s">
        <v>197</v>
      </c>
      <c r="D186" s="13" t="s">
        <v>198</v>
      </c>
      <c r="E186" s="49">
        <f t="shared" ref="E186:E235" si="221">SUM(G186:I186)</f>
        <v>200</v>
      </c>
      <c r="F186" s="49">
        <v>200</v>
      </c>
      <c r="G186" s="49">
        <v>200</v>
      </c>
      <c r="H186" s="49">
        <v>0</v>
      </c>
      <c r="I186" s="49">
        <v>0</v>
      </c>
      <c r="J186" s="49">
        <f t="shared" ref="J186:J235" si="222">SUM(L186:N186)</f>
        <v>240</v>
      </c>
      <c r="K186" s="49">
        <v>220</v>
      </c>
      <c r="L186" s="49">
        <v>240</v>
      </c>
      <c r="M186" s="49">
        <v>0</v>
      </c>
      <c r="N186" s="49">
        <v>0</v>
      </c>
      <c r="O186" s="49">
        <f t="shared" ref="O186:O235" si="223">SUM(P186:R186)</f>
        <v>266.2</v>
      </c>
      <c r="P186" s="49">
        <v>266.2</v>
      </c>
      <c r="Q186" s="49">
        <v>0</v>
      </c>
      <c r="R186" s="49">
        <v>0</v>
      </c>
      <c r="S186" s="49">
        <f t="shared" ref="S186:S225" si="224">SUM(T186:V186)</f>
        <v>492.4</v>
      </c>
      <c r="T186" s="49">
        <v>292.39999999999998</v>
      </c>
      <c r="U186" s="49">
        <v>0</v>
      </c>
      <c r="V186" s="88">
        <v>200</v>
      </c>
      <c r="W186" s="10">
        <f t="shared" si="173"/>
        <v>0</v>
      </c>
      <c r="X186" s="100"/>
      <c r="Y186" s="100"/>
      <c r="Z186" s="100"/>
      <c r="AA186" s="100"/>
      <c r="AB186" s="100"/>
      <c r="AC186" s="100"/>
      <c r="AD186" s="100"/>
      <c r="AE186" s="100"/>
    </row>
    <row r="187" spans="2:31" ht="45" x14ac:dyDescent="0.25">
      <c r="B187" s="46"/>
      <c r="C187" s="66" t="s">
        <v>199</v>
      </c>
      <c r="D187" s="13" t="s">
        <v>200</v>
      </c>
      <c r="E187" s="49">
        <f t="shared" si="221"/>
        <v>4800</v>
      </c>
      <c r="F187" s="49">
        <v>4800</v>
      </c>
      <c r="G187" s="49">
        <v>4800</v>
      </c>
      <c r="H187" s="49">
        <v>0</v>
      </c>
      <c r="I187" s="49">
        <v>0</v>
      </c>
      <c r="J187" s="49">
        <f t="shared" si="222"/>
        <v>5800</v>
      </c>
      <c r="K187" s="49">
        <v>5280</v>
      </c>
      <c r="L187" s="49">
        <v>5800</v>
      </c>
      <c r="M187" s="49">
        <v>0</v>
      </c>
      <c r="N187" s="49">
        <v>0</v>
      </c>
      <c r="O187" s="49">
        <f t="shared" si="223"/>
        <v>6388.7</v>
      </c>
      <c r="P187" s="49">
        <v>6388.7</v>
      </c>
      <c r="Q187" s="49">
        <v>0</v>
      </c>
      <c r="R187" s="49">
        <v>0</v>
      </c>
      <c r="S187" s="49">
        <f t="shared" si="224"/>
        <v>11983.6</v>
      </c>
      <c r="T187" s="49">
        <v>7027.6</v>
      </c>
      <c r="U187" s="49">
        <v>0</v>
      </c>
      <c r="V187" s="88">
        <v>4956</v>
      </c>
      <c r="W187" s="10">
        <f t="shared" si="173"/>
        <v>156</v>
      </c>
      <c r="X187" s="100"/>
      <c r="Y187" s="100"/>
      <c r="Z187" s="100"/>
      <c r="AA187" s="100"/>
      <c r="AB187" s="100"/>
      <c r="AC187" s="100"/>
      <c r="AD187" s="100"/>
      <c r="AE187" s="100"/>
    </row>
    <row r="188" spans="2:31" ht="45" x14ac:dyDescent="0.25">
      <c r="B188" s="46"/>
      <c r="C188" s="66" t="s">
        <v>201</v>
      </c>
      <c r="D188" s="13" t="s">
        <v>202</v>
      </c>
      <c r="E188" s="49">
        <f t="shared" si="221"/>
        <v>465</v>
      </c>
      <c r="F188" s="49">
        <v>465</v>
      </c>
      <c r="G188" s="49">
        <v>465</v>
      </c>
      <c r="H188" s="49">
        <v>0</v>
      </c>
      <c r="I188" s="49">
        <v>0</v>
      </c>
      <c r="J188" s="49">
        <f t="shared" si="222"/>
        <v>570</v>
      </c>
      <c r="K188" s="49">
        <v>515</v>
      </c>
      <c r="L188" s="49">
        <v>570</v>
      </c>
      <c r="M188" s="49">
        <v>0</v>
      </c>
      <c r="N188" s="49">
        <v>0</v>
      </c>
      <c r="O188" s="49">
        <f t="shared" si="223"/>
        <v>623.1</v>
      </c>
      <c r="P188" s="49">
        <v>623.1</v>
      </c>
      <c r="Q188" s="49">
        <v>0</v>
      </c>
      <c r="R188" s="49">
        <v>0</v>
      </c>
      <c r="S188" s="49">
        <f t="shared" si="224"/>
        <v>1205.4000000000001</v>
      </c>
      <c r="T188" s="49">
        <v>685.4</v>
      </c>
      <c r="U188" s="49">
        <v>0</v>
      </c>
      <c r="V188" s="88">
        <v>520</v>
      </c>
      <c r="W188" s="10">
        <f t="shared" si="173"/>
        <v>55</v>
      </c>
    </row>
    <row r="189" spans="2:31" ht="45" x14ac:dyDescent="0.25">
      <c r="B189" s="46"/>
      <c r="C189" s="66" t="s">
        <v>203</v>
      </c>
      <c r="D189" s="13" t="s">
        <v>204</v>
      </c>
      <c r="E189" s="49">
        <f t="shared" si="221"/>
        <v>48</v>
      </c>
      <c r="F189" s="49">
        <v>48</v>
      </c>
      <c r="G189" s="49">
        <v>48</v>
      </c>
      <c r="H189" s="49">
        <v>0</v>
      </c>
      <c r="I189" s="49">
        <v>0</v>
      </c>
      <c r="J189" s="49">
        <f t="shared" si="222"/>
        <v>60</v>
      </c>
      <c r="K189" s="49">
        <v>54</v>
      </c>
      <c r="L189" s="49">
        <v>60</v>
      </c>
      <c r="M189" s="49">
        <v>0</v>
      </c>
      <c r="N189" s="49">
        <v>0</v>
      </c>
      <c r="O189" s="49">
        <f t="shared" si="223"/>
        <v>66.5</v>
      </c>
      <c r="P189" s="49">
        <v>66.5</v>
      </c>
      <c r="Q189" s="49">
        <v>0</v>
      </c>
      <c r="R189" s="49">
        <v>0</v>
      </c>
      <c r="S189" s="49">
        <f t="shared" si="224"/>
        <v>123.1</v>
      </c>
      <c r="T189" s="49">
        <v>73.099999999999994</v>
      </c>
      <c r="U189" s="49">
        <v>0</v>
      </c>
      <c r="V189" s="88">
        <v>50</v>
      </c>
      <c r="W189" s="10">
        <f t="shared" si="173"/>
        <v>2</v>
      </c>
    </row>
    <row r="190" spans="2:31" ht="60" x14ac:dyDescent="0.25">
      <c r="B190" s="46"/>
      <c r="C190" s="66" t="s">
        <v>205</v>
      </c>
      <c r="D190" s="13" t="s">
        <v>206</v>
      </c>
      <c r="E190" s="49">
        <f t="shared" si="221"/>
        <v>24</v>
      </c>
      <c r="F190" s="49">
        <v>24</v>
      </c>
      <c r="G190" s="49">
        <v>24</v>
      </c>
      <c r="H190" s="49">
        <v>0</v>
      </c>
      <c r="I190" s="49">
        <v>0</v>
      </c>
      <c r="J190" s="49">
        <f t="shared" si="222"/>
        <v>27</v>
      </c>
      <c r="K190" s="49">
        <v>25</v>
      </c>
      <c r="L190" s="49">
        <v>27</v>
      </c>
      <c r="M190" s="49">
        <v>0</v>
      </c>
      <c r="N190" s="49">
        <v>0</v>
      </c>
      <c r="O190" s="49">
        <f t="shared" si="223"/>
        <v>31.5</v>
      </c>
      <c r="P190" s="49">
        <v>31.5</v>
      </c>
      <c r="Q190" s="49">
        <v>0</v>
      </c>
      <c r="R190" s="49">
        <v>0</v>
      </c>
      <c r="S190" s="49">
        <f t="shared" si="224"/>
        <v>94.6</v>
      </c>
      <c r="T190" s="49">
        <v>34.6</v>
      </c>
      <c r="U190" s="49">
        <v>0</v>
      </c>
      <c r="V190" s="88">
        <v>60</v>
      </c>
      <c r="W190" s="10">
        <f t="shared" si="173"/>
        <v>36</v>
      </c>
    </row>
    <row r="191" spans="2:31" ht="45" x14ac:dyDescent="0.25">
      <c r="B191" s="46"/>
      <c r="C191" s="66" t="s">
        <v>207</v>
      </c>
      <c r="D191" s="13" t="s">
        <v>208</v>
      </c>
      <c r="E191" s="49">
        <f t="shared" si="221"/>
        <v>417</v>
      </c>
      <c r="F191" s="49">
        <v>417</v>
      </c>
      <c r="G191" s="49">
        <v>417</v>
      </c>
      <c r="H191" s="49">
        <v>0</v>
      </c>
      <c r="I191" s="49">
        <v>0</v>
      </c>
      <c r="J191" s="49">
        <f t="shared" si="222"/>
        <v>505</v>
      </c>
      <c r="K191" s="49">
        <v>460</v>
      </c>
      <c r="L191" s="49">
        <v>505</v>
      </c>
      <c r="M191" s="49">
        <v>0</v>
      </c>
      <c r="N191" s="49">
        <v>0</v>
      </c>
      <c r="O191" s="49">
        <f t="shared" si="223"/>
        <v>555.4</v>
      </c>
      <c r="P191" s="49">
        <v>555.4</v>
      </c>
      <c r="Q191" s="49">
        <v>0</v>
      </c>
      <c r="R191" s="49">
        <v>0</v>
      </c>
      <c r="S191" s="49">
        <f t="shared" si="224"/>
        <v>980</v>
      </c>
      <c r="T191" s="49">
        <v>610</v>
      </c>
      <c r="U191" s="49">
        <v>0</v>
      </c>
      <c r="V191" s="88">
        <v>370</v>
      </c>
      <c r="W191" s="10">
        <f t="shared" si="173"/>
        <v>-47</v>
      </c>
    </row>
    <row r="192" spans="2:31" ht="45" x14ac:dyDescent="0.25">
      <c r="B192" s="46"/>
      <c r="C192" s="66" t="s">
        <v>209</v>
      </c>
      <c r="D192" s="13" t="s">
        <v>210</v>
      </c>
      <c r="E192" s="49">
        <f t="shared" si="221"/>
        <v>1117</v>
      </c>
      <c r="F192" s="49">
        <v>1117</v>
      </c>
      <c r="G192" s="49">
        <v>1117</v>
      </c>
      <c r="H192" s="49">
        <v>0</v>
      </c>
      <c r="I192" s="49">
        <v>0</v>
      </c>
      <c r="J192" s="49">
        <f t="shared" si="222"/>
        <v>1350</v>
      </c>
      <c r="K192" s="49">
        <v>1230</v>
      </c>
      <c r="L192" s="49">
        <v>1350</v>
      </c>
      <c r="M192" s="49">
        <v>0</v>
      </c>
      <c r="N192" s="49">
        <v>0</v>
      </c>
      <c r="O192" s="49">
        <f t="shared" si="223"/>
        <v>1485.3</v>
      </c>
      <c r="P192" s="49">
        <v>1485.3</v>
      </c>
      <c r="Q192" s="49">
        <v>0</v>
      </c>
      <c r="R192" s="49">
        <v>0</v>
      </c>
      <c r="S192" s="49">
        <f t="shared" si="224"/>
        <v>2430.1</v>
      </c>
      <c r="T192" s="49">
        <v>1637.1</v>
      </c>
      <c r="U192" s="49">
        <v>0</v>
      </c>
      <c r="V192" s="88">
        <v>793</v>
      </c>
      <c r="W192" s="10">
        <f t="shared" si="173"/>
        <v>-324</v>
      </c>
      <c r="X192" s="4"/>
    </row>
    <row r="193" spans="1:31" ht="45" x14ac:dyDescent="0.25">
      <c r="B193" s="46"/>
      <c r="C193" s="66" t="s">
        <v>211</v>
      </c>
      <c r="D193" s="13" t="s">
        <v>212</v>
      </c>
      <c r="E193" s="49">
        <f t="shared" si="221"/>
        <v>343</v>
      </c>
      <c r="F193" s="49">
        <v>343</v>
      </c>
      <c r="G193" s="49">
        <v>343</v>
      </c>
      <c r="H193" s="49">
        <v>0</v>
      </c>
      <c r="I193" s="49">
        <v>0</v>
      </c>
      <c r="J193" s="49">
        <f t="shared" si="222"/>
        <v>420</v>
      </c>
      <c r="K193" s="49">
        <v>380</v>
      </c>
      <c r="L193" s="49">
        <v>420</v>
      </c>
      <c r="M193" s="49">
        <v>0</v>
      </c>
      <c r="N193" s="49">
        <v>0</v>
      </c>
      <c r="O193" s="49">
        <f t="shared" si="223"/>
        <v>459.9</v>
      </c>
      <c r="P193" s="49">
        <v>459.9</v>
      </c>
      <c r="Q193" s="49">
        <v>0</v>
      </c>
      <c r="R193" s="49">
        <v>0</v>
      </c>
      <c r="S193" s="49">
        <f t="shared" si="224"/>
        <v>836</v>
      </c>
      <c r="T193" s="49">
        <v>506</v>
      </c>
      <c r="U193" s="49">
        <v>0</v>
      </c>
      <c r="V193" s="88">
        <v>330</v>
      </c>
      <c r="W193" s="10">
        <f t="shared" si="173"/>
        <v>-13</v>
      </c>
    </row>
    <row r="194" spans="1:31" ht="45" x14ac:dyDescent="0.25">
      <c r="A194" s="6"/>
      <c r="B194" s="46"/>
      <c r="C194" s="66" t="s">
        <v>213</v>
      </c>
      <c r="D194" s="13" t="s">
        <v>214</v>
      </c>
      <c r="E194" s="49">
        <f t="shared" ref="E194" si="225">SUM(G194:I194)</f>
        <v>216</v>
      </c>
      <c r="F194" s="49">
        <v>216</v>
      </c>
      <c r="G194" s="49">
        <v>216</v>
      </c>
      <c r="H194" s="49">
        <v>0</v>
      </c>
      <c r="I194" s="49">
        <v>0</v>
      </c>
      <c r="J194" s="49">
        <f t="shared" ref="J194" si="226">SUM(L194:N194)</f>
        <v>219</v>
      </c>
      <c r="K194" s="49">
        <v>219</v>
      </c>
      <c r="L194" s="49">
        <v>219</v>
      </c>
      <c r="M194" s="49">
        <v>0</v>
      </c>
      <c r="N194" s="49">
        <v>0</v>
      </c>
      <c r="O194" s="49">
        <f t="shared" ref="O194" si="227">SUM(P194:R194)</f>
        <v>219</v>
      </c>
      <c r="P194" s="49">
        <v>219</v>
      </c>
      <c r="Q194" s="49">
        <v>0</v>
      </c>
      <c r="R194" s="49">
        <v>0</v>
      </c>
      <c r="S194" s="49">
        <f t="shared" ref="S194" si="228">SUM(T194:V194)</f>
        <v>435</v>
      </c>
      <c r="T194" s="49">
        <v>219</v>
      </c>
      <c r="U194" s="49">
        <v>0</v>
      </c>
      <c r="V194" s="88">
        <v>216</v>
      </c>
      <c r="W194" s="10">
        <f t="shared" si="173"/>
        <v>0</v>
      </c>
    </row>
    <row r="195" spans="1:31" ht="45" x14ac:dyDescent="0.25">
      <c r="A195" s="6"/>
      <c r="B195" s="46"/>
      <c r="C195" s="66" t="s">
        <v>297</v>
      </c>
      <c r="D195" s="13" t="s">
        <v>296</v>
      </c>
      <c r="E195" s="49">
        <f t="shared" ref="E195" si="229">SUM(G195:I195)</f>
        <v>0</v>
      </c>
      <c r="F195" s="49">
        <v>0</v>
      </c>
      <c r="G195" s="49">
        <v>0</v>
      </c>
      <c r="H195" s="49">
        <v>0</v>
      </c>
      <c r="I195" s="49">
        <v>0</v>
      </c>
      <c r="J195" s="49">
        <f t="shared" ref="J195" si="230">SUM(L195:N195)</f>
        <v>1100</v>
      </c>
      <c r="K195" s="49">
        <v>1000</v>
      </c>
      <c r="L195" s="49">
        <v>1100</v>
      </c>
      <c r="M195" s="49">
        <v>0</v>
      </c>
      <c r="N195" s="49">
        <v>0</v>
      </c>
      <c r="O195" s="49">
        <f t="shared" ref="O195" si="231">SUM(P195:R195)</f>
        <v>1210</v>
      </c>
      <c r="P195" s="49">
        <v>1210</v>
      </c>
      <c r="Q195" s="49">
        <v>0</v>
      </c>
      <c r="R195" s="49">
        <v>0</v>
      </c>
      <c r="S195" s="49">
        <f t="shared" ref="S195" si="232">SUM(T195:V195)</f>
        <v>2331</v>
      </c>
      <c r="T195" s="49">
        <v>1331</v>
      </c>
      <c r="U195" s="49">
        <v>0</v>
      </c>
      <c r="V195" s="88">
        <v>1000</v>
      </c>
      <c r="W195" s="10">
        <f t="shared" si="173"/>
        <v>1000</v>
      </c>
    </row>
    <row r="196" spans="1:31" ht="36" x14ac:dyDescent="0.25">
      <c r="B196" s="28" t="s">
        <v>51</v>
      </c>
      <c r="C196" s="29"/>
      <c r="D196" s="30" t="s">
        <v>7</v>
      </c>
      <c r="E196" s="45">
        <f t="shared" si="221"/>
        <v>39000</v>
      </c>
      <c r="F196" s="45">
        <f>SUM(F200:F201)</f>
        <v>39000</v>
      </c>
      <c r="G196" s="45">
        <f>SUM(G200:G201)</f>
        <v>39000</v>
      </c>
      <c r="H196" s="45">
        <f>SUM(H200:H201)</f>
        <v>0</v>
      </c>
      <c r="I196" s="45">
        <f>SUM(I200:I201)</f>
        <v>0</v>
      </c>
      <c r="J196" s="45">
        <f t="shared" si="222"/>
        <v>45730</v>
      </c>
      <c r="K196" s="45">
        <f>SUM(K200:K201)</f>
        <v>45730</v>
      </c>
      <c r="L196" s="45">
        <f>SUM(L200:L201)</f>
        <v>45730</v>
      </c>
      <c r="M196" s="45">
        <f>SUM(M200:M201)</f>
        <v>0</v>
      </c>
      <c r="N196" s="45">
        <f>SUM(N200:N201)</f>
        <v>0</v>
      </c>
      <c r="O196" s="45">
        <f t="shared" si="223"/>
        <v>45730</v>
      </c>
      <c r="P196" s="45">
        <f>SUM(P200:P201)</f>
        <v>45730</v>
      </c>
      <c r="Q196" s="45">
        <f>SUM(Q200:Q201)</f>
        <v>0</v>
      </c>
      <c r="R196" s="45">
        <f>SUM(R200:R201)</f>
        <v>0</v>
      </c>
      <c r="S196" s="45">
        <f t="shared" si="224"/>
        <v>88230</v>
      </c>
      <c r="T196" s="45">
        <f>SUM(T200:T201)</f>
        <v>45730</v>
      </c>
      <c r="U196" s="45">
        <f>SUM(U200:U201)</f>
        <v>0</v>
      </c>
      <c r="V196" s="85">
        <f>SUM(V200:V201)</f>
        <v>42500</v>
      </c>
      <c r="W196" s="10">
        <f t="shared" si="173"/>
        <v>3500</v>
      </c>
      <c r="X196" s="100" t="s">
        <v>309</v>
      </c>
      <c r="Y196" s="100"/>
      <c r="Z196" s="100"/>
      <c r="AA196" s="100"/>
      <c r="AB196" s="100"/>
      <c r="AC196" s="100"/>
      <c r="AD196" s="100"/>
      <c r="AE196" s="100"/>
    </row>
    <row r="197" spans="1:31" ht="18" x14ac:dyDescent="0.25">
      <c r="B197" s="34"/>
      <c r="C197" s="35"/>
      <c r="D197" s="36" t="s">
        <v>60</v>
      </c>
      <c r="E197" s="37">
        <f t="shared" si="221"/>
        <v>3290</v>
      </c>
      <c r="F197" s="37">
        <f t="shared" ref="F197" si="233">SUM(F198:F199)</f>
        <v>0</v>
      </c>
      <c r="G197" s="37">
        <f t="shared" ref="G197" si="234">SUM(G198:G199)</f>
        <v>3290</v>
      </c>
      <c r="H197" s="37">
        <f t="shared" ref="H197:I197" si="235">SUM(H198:H199)</f>
        <v>0</v>
      </c>
      <c r="I197" s="37">
        <f t="shared" si="235"/>
        <v>0</v>
      </c>
      <c r="J197" s="37">
        <f t="shared" si="222"/>
        <v>3290</v>
      </c>
      <c r="K197" s="37">
        <f t="shared" ref="K197" si="236">SUM(K198:K199)</f>
        <v>3290</v>
      </c>
      <c r="L197" s="37">
        <f t="shared" ref="L197:N197" si="237">SUM(L198:L199)</f>
        <v>3290</v>
      </c>
      <c r="M197" s="37">
        <f t="shared" si="237"/>
        <v>0</v>
      </c>
      <c r="N197" s="37">
        <f t="shared" si="237"/>
        <v>0</v>
      </c>
      <c r="O197" s="37">
        <f t="shared" si="223"/>
        <v>3290</v>
      </c>
      <c r="P197" s="37">
        <f t="shared" ref="P197:R197" si="238">SUM(P198:P199)</f>
        <v>3290</v>
      </c>
      <c r="Q197" s="37">
        <f t="shared" si="238"/>
        <v>0</v>
      </c>
      <c r="R197" s="37">
        <f t="shared" si="238"/>
        <v>0</v>
      </c>
      <c r="S197" s="37">
        <f t="shared" si="224"/>
        <v>3290</v>
      </c>
      <c r="T197" s="37">
        <f t="shared" ref="T197:V197" si="239">SUM(T198:T199)</f>
        <v>3290</v>
      </c>
      <c r="U197" s="37">
        <f t="shared" si="239"/>
        <v>0</v>
      </c>
      <c r="V197" s="84">
        <f t="shared" si="239"/>
        <v>0</v>
      </c>
      <c r="W197" s="10">
        <f t="shared" si="173"/>
        <v>0</v>
      </c>
      <c r="X197" s="100"/>
      <c r="Y197" s="100"/>
      <c r="Z197" s="100"/>
      <c r="AA197" s="100"/>
      <c r="AB197" s="100"/>
      <c r="AC197" s="100"/>
      <c r="AD197" s="100"/>
      <c r="AE197" s="100"/>
    </row>
    <row r="198" spans="1:31" ht="18" x14ac:dyDescent="0.25">
      <c r="B198" s="34"/>
      <c r="C198" s="35"/>
      <c r="D198" s="38" t="s">
        <v>242</v>
      </c>
      <c r="E198" s="39">
        <f t="shared" si="221"/>
        <v>0</v>
      </c>
      <c r="F198" s="39">
        <v>0</v>
      </c>
      <c r="G198" s="39">
        <v>0</v>
      </c>
      <c r="H198" s="39">
        <v>0</v>
      </c>
      <c r="I198" s="39">
        <v>0</v>
      </c>
      <c r="J198" s="39">
        <f t="shared" si="222"/>
        <v>0</v>
      </c>
      <c r="K198" s="39">
        <v>0</v>
      </c>
      <c r="L198" s="39">
        <v>0</v>
      </c>
      <c r="M198" s="39">
        <v>0</v>
      </c>
      <c r="N198" s="39">
        <v>0</v>
      </c>
      <c r="O198" s="39">
        <f t="shared" si="223"/>
        <v>0</v>
      </c>
      <c r="P198" s="39">
        <v>0</v>
      </c>
      <c r="Q198" s="39">
        <v>0</v>
      </c>
      <c r="R198" s="39">
        <v>0</v>
      </c>
      <c r="S198" s="39">
        <f t="shared" si="224"/>
        <v>0</v>
      </c>
      <c r="T198" s="39">
        <v>0</v>
      </c>
      <c r="U198" s="39">
        <v>0</v>
      </c>
      <c r="V198" s="85">
        <v>0</v>
      </c>
      <c r="W198" s="10">
        <f t="shared" si="173"/>
        <v>0</v>
      </c>
      <c r="X198" s="100"/>
      <c r="Y198" s="100"/>
      <c r="Z198" s="100"/>
      <c r="AA198" s="100"/>
      <c r="AB198" s="100"/>
      <c r="AC198" s="100"/>
      <c r="AD198" s="100"/>
      <c r="AE198" s="100"/>
    </row>
    <row r="199" spans="1:31" ht="18" x14ac:dyDescent="0.25">
      <c r="B199" s="34"/>
      <c r="C199" s="35"/>
      <c r="D199" s="38" t="s">
        <v>64</v>
      </c>
      <c r="E199" s="39">
        <f t="shared" si="221"/>
        <v>3290</v>
      </c>
      <c r="F199" s="39">
        <v>0</v>
      </c>
      <c r="G199" s="39">
        <v>3290</v>
      </c>
      <c r="H199" s="39">
        <v>0</v>
      </c>
      <c r="I199" s="39">
        <v>0</v>
      </c>
      <c r="J199" s="39">
        <f t="shared" si="222"/>
        <v>3290</v>
      </c>
      <c r="K199" s="39">
        <v>3290</v>
      </c>
      <c r="L199" s="39">
        <v>3290</v>
      </c>
      <c r="M199" s="39">
        <v>0</v>
      </c>
      <c r="N199" s="39">
        <v>0</v>
      </c>
      <c r="O199" s="39">
        <f t="shared" si="223"/>
        <v>3290</v>
      </c>
      <c r="P199" s="39">
        <v>3290</v>
      </c>
      <c r="Q199" s="39">
        <v>0</v>
      </c>
      <c r="R199" s="39">
        <v>0</v>
      </c>
      <c r="S199" s="39">
        <f t="shared" si="224"/>
        <v>3290</v>
      </c>
      <c r="T199" s="39">
        <v>3290</v>
      </c>
      <c r="U199" s="39">
        <v>0</v>
      </c>
      <c r="V199" s="85">
        <v>0</v>
      </c>
      <c r="W199" s="10">
        <f t="shared" si="173"/>
        <v>0</v>
      </c>
      <c r="X199" s="100"/>
      <c r="Y199" s="100"/>
      <c r="Z199" s="100"/>
      <c r="AA199" s="100"/>
      <c r="AB199" s="100"/>
      <c r="AC199" s="100"/>
      <c r="AD199" s="100"/>
      <c r="AE199" s="100"/>
    </row>
    <row r="200" spans="1:31" ht="45" x14ac:dyDescent="0.25">
      <c r="B200" s="46"/>
      <c r="C200" s="66" t="s">
        <v>215</v>
      </c>
      <c r="D200" s="13" t="s">
        <v>216</v>
      </c>
      <c r="E200" s="49">
        <f t="shared" si="221"/>
        <v>725</v>
      </c>
      <c r="F200" s="49">
        <v>725</v>
      </c>
      <c r="G200" s="49">
        <v>725</v>
      </c>
      <c r="H200" s="49">
        <v>0</v>
      </c>
      <c r="I200" s="49">
        <v>0</v>
      </c>
      <c r="J200" s="49">
        <f t="shared" si="222"/>
        <v>730</v>
      </c>
      <c r="K200" s="49">
        <v>730</v>
      </c>
      <c r="L200" s="49">
        <v>730</v>
      </c>
      <c r="M200" s="49">
        <v>0</v>
      </c>
      <c r="N200" s="49">
        <v>0</v>
      </c>
      <c r="O200" s="49">
        <f t="shared" si="223"/>
        <v>730</v>
      </c>
      <c r="P200" s="49">
        <v>730</v>
      </c>
      <c r="Q200" s="49">
        <v>0</v>
      </c>
      <c r="R200" s="49">
        <v>0</v>
      </c>
      <c r="S200" s="49">
        <f t="shared" si="224"/>
        <v>1455</v>
      </c>
      <c r="T200" s="49">
        <v>730</v>
      </c>
      <c r="U200" s="49">
        <v>0</v>
      </c>
      <c r="V200" s="88">
        <v>725</v>
      </c>
      <c r="W200" s="10">
        <f t="shared" si="173"/>
        <v>0</v>
      </c>
      <c r="X200" s="100"/>
      <c r="Y200" s="100"/>
      <c r="Z200" s="100"/>
      <c r="AA200" s="100"/>
      <c r="AB200" s="100"/>
      <c r="AC200" s="100"/>
      <c r="AD200" s="100"/>
      <c r="AE200" s="100"/>
    </row>
    <row r="201" spans="1:31" ht="75" x14ac:dyDescent="0.25">
      <c r="B201" s="46"/>
      <c r="C201" s="66" t="s">
        <v>217</v>
      </c>
      <c r="D201" s="13" t="s">
        <v>264</v>
      </c>
      <c r="E201" s="49">
        <f t="shared" si="221"/>
        <v>38275</v>
      </c>
      <c r="F201" s="49">
        <v>38275</v>
      </c>
      <c r="G201" s="49">
        <v>38275</v>
      </c>
      <c r="H201" s="49">
        <v>0</v>
      </c>
      <c r="I201" s="49">
        <v>0</v>
      </c>
      <c r="J201" s="49">
        <f t="shared" si="222"/>
        <v>45000</v>
      </c>
      <c r="K201" s="49">
        <v>45000</v>
      </c>
      <c r="L201" s="49">
        <v>45000</v>
      </c>
      <c r="M201" s="49">
        <v>0</v>
      </c>
      <c r="N201" s="49">
        <v>0</v>
      </c>
      <c r="O201" s="49">
        <f t="shared" si="223"/>
        <v>45000</v>
      </c>
      <c r="P201" s="49">
        <v>45000</v>
      </c>
      <c r="Q201" s="49">
        <v>0</v>
      </c>
      <c r="R201" s="49">
        <v>0</v>
      </c>
      <c r="S201" s="49">
        <f t="shared" si="224"/>
        <v>86775</v>
      </c>
      <c r="T201" s="49">
        <v>45000</v>
      </c>
      <c r="U201" s="49">
        <v>0</v>
      </c>
      <c r="V201" s="88">
        <v>41775</v>
      </c>
      <c r="W201" s="10">
        <f t="shared" ref="W201:W235" si="240">V201-F201</f>
        <v>3500</v>
      </c>
      <c r="X201" s="100"/>
      <c r="Y201" s="100"/>
      <c r="Z201" s="100"/>
      <c r="AA201" s="100"/>
      <c r="AB201" s="100"/>
      <c r="AC201" s="100"/>
      <c r="AD201" s="100"/>
      <c r="AE201" s="100"/>
    </row>
    <row r="202" spans="1:31" ht="18" x14ac:dyDescent="0.25">
      <c r="A202" s="6"/>
      <c r="B202" s="28" t="s">
        <v>53</v>
      </c>
      <c r="C202" s="29"/>
      <c r="D202" s="30" t="s">
        <v>52</v>
      </c>
      <c r="E202" s="45">
        <f t="shared" si="221"/>
        <v>26000</v>
      </c>
      <c r="F202" s="45">
        <v>26000</v>
      </c>
      <c r="G202" s="45">
        <f>SUM(G206:G209)</f>
        <v>26000</v>
      </c>
      <c r="H202" s="45">
        <f t="shared" ref="H202:I202" si="241">SUM(H206:H209)</f>
        <v>0</v>
      </c>
      <c r="I202" s="45">
        <f t="shared" si="241"/>
        <v>0</v>
      </c>
      <c r="J202" s="45">
        <f t="shared" si="222"/>
        <v>34370</v>
      </c>
      <c r="K202" s="45">
        <f>SUM(K206:K209)</f>
        <v>30720</v>
      </c>
      <c r="L202" s="45">
        <f>SUM(L206:L209)</f>
        <v>34370</v>
      </c>
      <c r="M202" s="45">
        <f t="shared" ref="M202:N202" si="242">SUM(M206:M209)</f>
        <v>0</v>
      </c>
      <c r="N202" s="45">
        <f t="shared" si="242"/>
        <v>0</v>
      </c>
      <c r="O202" s="45">
        <f t="shared" si="223"/>
        <v>37170</v>
      </c>
      <c r="P202" s="45">
        <f>SUM(P206:P209)</f>
        <v>37170</v>
      </c>
      <c r="Q202" s="45">
        <f t="shared" ref="Q202:R202" si="243">SUM(Q206:Q209)</f>
        <v>0</v>
      </c>
      <c r="R202" s="45">
        <f t="shared" si="243"/>
        <v>0</v>
      </c>
      <c r="S202" s="45">
        <f t="shared" si="224"/>
        <v>66250</v>
      </c>
      <c r="T202" s="45">
        <f>SUM(T206:T209)</f>
        <v>40250</v>
      </c>
      <c r="U202" s="45">
        <f t="shared" ref="U202:V202" si="244">SUM(U206:U209)</f>
        <v>0</v>
      </c>
      <c r="V202" s="85">
        <f t="shared" si="244"/>
        <v>26000</v>
      </c>
      <c r="W202" s="10">
        <f t="shared" si="240"/>
        <v>0</v>
      </c>
      <c r="X202" s="100"/>
      <c r="Y202" s="100"/>
      <c r="Z202" s="100"/>
      <c r="AA202" s="100"/>
      <c r="AB202" s="100"/>
      <c r="AC202" s="100"/>
      <c r="AD202" s="100"/>
      <c r="AE202" s="100"/>
    </row>
    <row r="203" spans="1:31" ht="18" x14ac:dyDescent="0.25">
      <c r="B203" s="34"/>
      <c r="C203" s="35"/>
      <c r="D203" s="36" t="s">
        <v>60</v>
      </c>
      <c r="E203" s="37">
        <f t="shared" si="221"/>
        <v>0</v>
      </c>
      <c r="F203" s="37">
        <f t="shared" ref="F203" si="245">SUM(F204:F205)</f>
        <v>0</v>
      </c>
      <c r="G203" s="37">
        <f t="shared" ref="G203" si="246">SUM(G204:G205)</f>
        <v>0</v>
      </c>
      <c r="H203" s="37">
        <f t="shared" ref="H203:I203" si="247">SUM(H204:H205)</f>
        <v>0</v>
      </c>
      <c r="I203" s="37">
        <f t="shared" si="247"/>
        <v>0</v>
      </c>
      <c r="J203" s="37">
        <f t="shared" si="222"/>
        <v>0</v>
      </c>
      <c r="K203" s="37">
        <f t="shared" ref="K203" si="248">SUM(K204:K205)</f>
        <v>0</v>
      </c>
      <c r="L203" s="37">
        <f t="shared" ref="L203:N203" si="249">SUM(L204:L205)</f>
        <v>0</v>
      </c>
      <c r="M203" s="37">
        <f t="shared" si="249"/>
        <v>0</v>
      </c>
      <c r="N203" s="37">
        <f t="shared" si="249"/>
        <v>0</v>
      </c>
      <c r="O203" s="37">
        <f t="shared" si="223"/>
        <v>0</v>
      </c>
      <c r="P203" s="37">
        <f t="shared" ref="P203:R203" si="250">SUM(P204:P205)</f>
        <v>0</v>
      </c>
      <c r="Q203" s="37">
        <f t="shared" si="250"/>
        <v>0</v>
      </c>
      <c r="R203" s="37">
        <f t="shared" si="250"/>
        <v>0</v>
      </c>
      <c r="S203" s="37">
        <f t="shared" si="224"/>
        <v>0</v>
      </c>
      <c r="T203" s="37">
        <f t="shared" ref="T203:V203" si="251">SUM(T204:T205)</f>
        <v>0</v>
      </c>
      <c r="U203" s="37">
        <f t="shared" si="251"/>
        <v>0</v>
      </c>
      <c r="V203" s="84">
        <f t="shared" si="251"/>
        <v>0</v>
      </c>
      <c r="W203" s="10">
        <f t="shared" si="240"/>
        <v>0</v>
      </c>
      <c r="X203" s="100"/>
      <c r="Y203" s="100"/>
      <c r="Z203" s="100"/>
      <c r="AA203" s="100"/>
      <c r="AB203" s="100"/>
      <c r="AC203" s="100"/>
      <c r="AD203" s="100"/>
      <c r="AE203" s="100"/>
    </row>
    <row r="204" spans="1:31" ht="18" x14ac:dyDescent="0.25">
      <c r="B204" s="34"/>
      <c r="C204" s="35"/>
      <c r="D204" s="38" t="s">
        <v>242</v>
      </c>
      <c r="E204" s="39">
        <f t="shared" si="221"/>
        <v>0</v>
      </c>
      <c r="F204" s="39">
        <v>0</v>
      </c>
      <c r="G204" s="39">
        <v>0</v>
      </c>
      <c r="H204" s="39">
        <v>0</v>
      </c>
      <c r="I204" s="39">
        <v>0</v>
      </c>
      <c r="J204" s="39">
        <f t="shared" si="222"/>
        <v>0</v>
      </c>
      <c r="K204" s="39">
        <v>0</v>
      </c>
      <c r="L204" s="39">
        <v>0</v>
      </c>
      <c r="M204" s="39">
        <v>0</v>
      </c>
      <c r="N204" s="39">
        <v>0</v>
      </c>
      <c r="O204" s="39">
        <f t="shared" si="223"/>
        <v>0</v>
      </c>
      <c r="P204" s="39">
        <v>0</v>
      </c>
      <c r="Q204" s="39">
        <v>0</v>
      </c>
      <c r="R204" s="39">
        <v>0</v>
      </c>
      <c r="S204" s="39">
        <f t="shared" si="224"/>
        <v>0</v>
      </c>
      <c r="T204" s="39">
        <v>0</v>
      </c>
      <c r="U204" s="39">
        <v>0</v>
      </c>
      <c r="V204" s="85">
        <v>0</v>
      </c>
      <c r="W204" s="10">
        <f t="shared" si="240"/>
        <v>0</v>
      </c>
    </row>
    <row r="205" spans="1:31" ht="18" x14ac:dyDescent="0.25">
      <c r="B205" s="34"/>
      <c r="C205" s="35"/>
      <c r="D205" s="38" t="s">
        <v>64</v>
      </c>
      <c r="E205" s="39">
        <f t="shared" si="221"/>
        <v>0</v>
      </c>
      <c r="F205" s="39">
        <v>0</v>
      </c>
      <c r="G205" s="39">
        <v>0</v>
      </c>
      <c r="H205" s="39">
        <v>0</v>
      </c>
      <c r="I205" s="39">
        <v>0</v>
      </c>
      <c r="J205" s="39">
        <f t="shared" si="222"/>
        <v>0</v>
      </c>
      <c r="K205" s="39">
        <v>0</v>
      </c>
      <c r="L205" s="39">
        <v>0</v>
      </c>
      <c r="M205" s="39">
        <v>0</v>
      </c>
      <c r="N205" s="39">
        <v>0</v>
      </c>
      <c r="O205" s="39">
        <f t="shared" si="223"/>
        <v>0</v>
      </c>
      <c r="P205" s="39">
        <v>0</v>
      </c>
      <c r="Q205" s="39">
        <v>0</v>
      </c>
      <c r="R205" s="39">
        <v>0</v>
      </c>
      <c r="S205" s="39">
        <f t="shared" si="224"/>
        <v>0</v>
      </c>
      <c r="T205" s="39">
        <v>0</v>
      </c>
      <c r="U205" s="39">
        <v>0</v>
      </c>
      <c r="V205" s="85">
        <v>0</v>
      </c>
      <c r="W205" s="10">
        <f t="shared" si="240"/>
        <v>0</v>
      </c>
    </row>
    <row r="206" spans="1:31" ht="105" x14ac:dyDescent="0.25">
      <c r="A206" s="6"/>
      <c r="B206" s="46"/>
      <c r="C206" s="66" t="s">
        <v>218</v>
      </c>
      <c r="D206" s="13" t="s">
        <v>219</v>
      </c>
      <c r="E206" s="49">
        <f t="shared" si="221"/>
        <v>19636.5</v>
      </c>
      <c r="F206" s="49">
        <v>19636.5</v>
      </c>
      <c r="G206" s="49">
        <v>19636.5</v>
      </c>
      <c r="H206" s="49">
        <v>0</v>
      </c>
      <c r="I206" s="49">
        <v>0</v>
      </c>
      <c r="J206" s="49">
        <f t="shared" si="222"/>
        <v>28004</v>
      </c>
      <c r="K206" s="49">
        <v>24354</v>
      </c>
      <c r="L206" s="49">
        <v>28004</v>
      </c>
      <c r="M206" s="49">
        <v>0</v>
      </c>
      <c r="N206" s="49">
        <v>0</v>
      </c>
      <c r="O206" s="49">
        <f t="shared" si="223"/>
        <v>30804</v>
      </c>
      <c r="P206" s="49">
        <v>30804</v>
      </c>
      <c r="Q206" s="49">
        <v>0</v>
      </c>
      <c r="R206" s="49">
        <v>0</v>
      </c>
      <c r="S206" s="49">
        <f t="shared" si="224"/>
        <v>53520.5</v>
      </c>
      <c r="T206" s="49">
        <v>33884</v>
      </c>
      <c r="U206" s="49">
        <v>0</v>
      </c>
      <c r="V206" s="88">
        <v>19636.5</v>
      </c>
      <c r="W206" s="10">
        <f t="shared" si="240"/>
        <v>0</v>
      </c>
    </row>
    <row r="207" spans="1:31" ht="45" x14ac:dyDescent="0.25">
      <c r="A207" s="6"/>
      <c r="B207" s="46"/>
      <c r="C207" s="66" t="s">
        <v>220</v>
      </c>
      <c r="D207" s="13" t="s">
        <v>221</v>
      </c>
      <c r="E207" s="49">
        <f t="shared" si="221"/>
        <v>3738.2</v>
      </c>
      <c r="F207" s="49">
        <v>3738.2</v>
      </c>
      <c r="G207" s="49">
        <v>3738.2</v>
      </c>
      <c r="H207" s="49">
        <v>0</v>
      </c>
      <c r="I207" s="49">
        <v>0</v>
      </c>
      <c r="J207" s="49">
        <f t="shared" si="222"/>
        <v>3740</v>
      </c>
      <c r="K207" s="49">
        <v>3740</v>
      </c>
      <c r="L207" s="49">
        <v>3740</v>
      </c>
      <c r="M207" s="49">
        <v>0</v>
      </c>
      <c r="N207" s="49">
        <v>0</v>
      </c>
      <c r="O207" s="49">
        <f t="shared" si="223"/>
        <v>3740</v>
      </c>
      <c r="P207" s="49">
        <v>3740</v>
      </c>
      <c r="Q207" s="49">
        <v>0</v>
      </c>
      <c r="R207" s="49">
        <v>0</v>
      </c>
      <c r="S207" s="49">
        <f t="shared" si="224"/>
        <v>7478.2</v>
      </c>
      <c r="T207" s="49">
        <v>3740</v>
      </c>
      <c r="U207" s="49">
        <v>0</v>
      </c>
      <c r="V207" s="88">
        <v>3738.2</v>
      </c>
      <c r="W207" s="10">
        <f t="shared" si="240"/>
        <v>0</v>
      </c>
    </row>
    <row r="208" spans="1:31" ht="30" x14ac:dyDescent="0.25">
      <c r="A208" s="6"/>
      <c r="B208" s="46"/>
      <c r="C208" s="66" t="s">
        <v>222</v>
      </c>
      <c r="D208" s="13" t="s">
        <v>223</v>
      </c>
      <c r="E208" s="49">
        <f t="shared" si="221"/>
        <v>207.3</v>
      </c>
      <c r="F208" s="49">
        <v>207.3</v>
      </c>
      <c r="G208" s="49">
        <v>207.3</v>
      </c>
      <c r="H208" s="49">
        <v>0</v>
      </c>
      <c r="I208" s="49">
        <v>0</v>
      </c>
      <c r="J208" s="49">
        <f t="shared" si="222"/>
        <v>208</v>
      </c>
      <c r="K208" s="49">
        <v>208</v>
      </c>
      <c r="L208" s="49">
        <v>208</v>
      </c>
      <c r="M208" s="49">
        <v>0</v>
      </c>
      <c r="N208" s="49">
        <v>0</v>
      </c>
      <c r="O208" s="49">
        <f t="shared" si="223"/>
        <v>208</v>
      </c>
      <c r="P208" s="49">
        <v>208</v>
      </c>
      <c r="Q208" s="49">
        <v>0</v>
      </c>
      <c r="R208" s="49">
        <v>0</v>
      </c>
      <c r="S208" s="49">
        <f t="shared" si="224"/>
        <v>415.3</v>
      </c>
      <c r="T208" s="49">
        <v>208</v>
      </c>
      <c r="U208" s="49">
        <v>0</v>
      </c>
      <c r="V208" s="88">
        <v>207.3</v>
      </c>
      <c r="W208" s="10">
        <f t="shared" si="240"/>
        <v>0</v>
      </c>
    </row>
    <row r="209" spans="1:31" ht="75" x14ac:dyDescent="0.25">
      <c r="A209" s="6"/>
      <c r="B209" s="46"/>
      <c r="C209" s="66" t="s">
        <v>224</v>
      </c>
      <c r="D209" s="13" t="s">
        <v>225</v>
      </c>
      <c r="E209" s="49">
        <f t="shared" si="221"/>
        <v>2418</v>
      </c>
      <c r="F209" s="49">
        <v>2418</v>
      </c>
      <c r="G209" s="49">
        <v>2418</v>
      </c>
      <c r="H209" s="49">
        <v>0</v>
      </c>
      <c r="I209" s="49">
        <v>0</v>
      </c>
      <c r="J209" s="49">
        <f t="shared" si="222"/>
        <v>2418</v>
      </c>
      <c r="K209" s="49">
        <v>2418</v>
      </c>
      <c r="L209" s="49">
        <v>2418</v>
      </c>
      <c r="M209" s="49">
        <v>0</v>
      </c>
      <c r="N209" s="49">
        <v>0</v>
      </c>
      <c r="O209" s="49">
        <f t="shared" si="223"/>
        <v>2418</v>
      </c>
      <c r="P209" s="49">
        <v>2418</v>
      </c>
      <c r="Q209" s="49">
        <v>0</v>
      </c>
      <c r="R209" s="49">
        <v>0</v>
      </c>
      <c r="S209" s="49">
        <f t="shared" si="224"/>
        <v>4836</v>
      </c>
      <c r="T209" s="49">
        <v>2418</v>
      </c>
      <c r="U209" s="49">
        <v>0</v>
      </c>
      <c r="V209" s="88">
        <v>2418</v>
      </c>
      <c r="W209" s="10">
        <f t="shared" si="240"/>
        <v>0</v>
      </c>
    </row>
    <row r="210" spans="1:31" ht="18" x14ac:dyDescent="0.25">
      <c r="A210" s="6"/>
      <c r="B210" s="28" t="s">
        <v>55</v>
      </c>
      <c r="C210" s="29"/>
      <c r="D210" s="30" t="s">
        <v>54</v>
      </c>
      <c r="E210" s="45">
        <f t="shared" si="221"/>
        <v>22600</v>
      </c>
      <c r="F210" s="45">
        <f>SUM(F214:F215)</f>
        <v>22300</v>
      </c>
      <c r="G210" s="45">
        <f>SUM(G214:G215)</f>
        <v>22600</v>
      </c>
      <c r="H210" s="45">
        <f>SUM(H214:H215)</f>
        <v>0</v>
      </c>
      <c r="I210" s="45">
        <f>SUM(I214:I215)</f>
        <v>0</v>
      </c>
      <c r="J210" s="45">
        <f t="shared" si="222"/>
        <v>34500</v>
      </c>
      <c r="K210" s="45">
        <f>SUM(K214:K215)</f>
        <v>30000</v>
      </c>
      <c r="L210" s="45">
        <f>SUM(L214:L215)</f>
        <v>34500</v>
      </c>
      <c r="M210" s="45">
        <f>SUM(M214:M215)</f>
        <v>0</v>
      </c>
      <c r="N210" s="45">
        <f>SUM(N214:N215)</f>
        <v>0</v>
      </c>
      <c r="O210" s="45">
        <f t="shared" si="223"/>
        <v>39670</v>
      </c>
      <c r="P210" s="45">
        <f>SUM(P214:P215)</f>
        <v>39670</v>
      </c>
      <c r="Q210" s="45">
        <f>SUM(Q214:Q215)</f>
        <v>0</v>
      </c>
      <c r="R210" s="45">
        <f>SUM(R214:R215)</f>
        <v>0</v>
      </c>
      <c r="S210" s="45">
        <f t="shared" si="224"/>
        <v>68220</v>
      </c>
      <c r="T210" s="45">
        <f>SUM(T214:T215)</f>
        <v>45620</v>
      </c>
      <c r="U210" s="45">
        <f>SUM(U214:U215)</f>
        <v>0</v>
      </c>
      <c r="V210" s="85">
        <f>SUM(V214:V215)</f>
        <v>22600</v>
      </c>
      <c r="W210" s="10">
        <f t="shared" si="240"/>
        <v>300</v>
      </c>
      <c r="X210" s="100" t="s">
        <v>310</v>
      </c>
      <c r="Y210" s="100"/>
      <c r="Z210" s="100"/>
      <c r="AA210" s="100"/>
      <c r="AB210" s="100"/>
      <c r="AC210" s="100"/>
      <c r="AD210" s="100"/>
      <c r="AE210" s="100"/>
    </row>
    <row r="211" spans="1:31" ht="18" x14ac:dyDescent="0.25">
      <c r="B211" s="34"/>
      <c r="C211" s="35"/>
      <c r="D211" s="36" t="s">
        <v>60</v>
      </c>
      <c r="E211" s="37">
        <f t="shared" si="221"/>
        <v>20</v>
      </c>
      <c r="F211" s="37">
        <f t="shared" ref="F211" si="252">SUM(F212:F213)</f>
        <v>0</v>
      </c>
      <c r="G211" s="37">
        <f t="shared" ref="G211" si="253">SUM(G212:G213)</f>
        <v>20</v>
      </c>
      <c r="H211" s="37">
        <f t="shared" ref="H211:I211" si="254">SUM(H212:H213)</f>
        <v>0</v>
      </c>
      <c r="I211" s="37">
        <f t="shared" si="254"/>
        <v>0</v>
      </c>
      <c r="J211" s="37">
        <f t="shared" si="222"/>
        <v>0</v>
      </c>
      <c r="K211" s="37">
        <f>SUM(K212:K213)</f>
        <v>0</v>
      </c>
      <c r="L211" s="37">
        <f t="shared" ref="L211:N211" si="255">SUM(L212:L213)</f>
        <v>0</v>
      </c>
      <c r="M211" s="37">
        <f t="shared" si="255"/>
        <v>0</v>
      </c>
      <c r="N211" s="37">
        <f t="shared" si="255"/>
        <v>0</v>
      </c>
      <c r="O211" s="37">
        <f t="shared" si="223"/>
        <v>0</v>
      </c>
      <c r="P211" s="37">
        <f t="shared" ref="P211:R211" si="256">SUM(P212:P213)</f>
        <v>0</v>
      </c>
      <c r="Q211" s="37">
        <f t="shared" si="256"/>
        <v>0</v>
      </c>
      <c r="R211" s="37">
        <f t="shared" si="256"/>
        <v>0</v>
      </c>
      <c r="S211" s="37">
        <f t="shared" si="224"/>
        <v>0</v>
      </c>
      <c r="T211" s="37">
        <f t="shared" ref="T211:V211" si="257">SUM(T212:T213)</f>
        <v>0</v>
      </c>
      <c r="U211" s="37">
        <f t="shared" si="257"/>
        <v>0</v>
      </c>
      <c r="V211" s="84">
        <f t="shared" si="257"/>
        <v>0</v>
      </c>
      <c r="W211" s="10">
        <f t="shared" si="240"/>
        <v>0</v>
      </c>
      <c r="X211" s="100"/>
      <c r="Y211" s="100"/>
      <c r="Z211" s="100"/>
      <c r="AA211" s="100"/>
      <c r="AB211" s="100"/>
      <c r="AC211" s="100"/>
      <c r="AD211" s="100"/>
      <c r="AE211" s="100"/>
    </row>
    <row r="212" spans="1:31" ht="18" x14ac:dyDescent="0.25">
      <c r="B212" s="34"/>
      <c r="C212" s="35"/>
      <c r="D212" s="38" t="s">
        <v>242</v>
      </c>
      <c r="E212" s="39">
        <f t="shared" si="221"/>
        <v>0</v>
      </c>
      <c r="F212" s="39">
        <v>0</v>
      </c>
      <c r="G212" s="39">
        <v>0</v>
      </c>
      <c r="H212" s="39">
        <v>0</v>
      </c>
      <c r="I212" s="39">
        <v>0</v>
      </c>
      <c r="J212" s="39">
        <f t="shared" si="222"/>
        <v>0</v>
      </c>
      <c r="K212" s="39">
        <v>0</v>
      </c>
      <c r="L212" s="39">
        <v>0</v>
      </c>
      <c r="M212" s="39">
        <v>0</v>
      </c>
      <c r="N212" s="39">
        <v>0</v>
      </c>
      <c r="O212" s="39">
        <f t="shared" si="223"/>
        <v>0</v>
      </c>
      <c r="P212" s="39">
        <v>0</v>
      </c>
      <c r="Q212" s="39">
        <v>0</v>
      </c>
      <c r="R212" s="39">
        <v>0</v>
      </c>
      <c r="S212" s="39">
        <f t="shared" si="224"/>
        <v>0</v>
      </c>
      <c r="T212" s="39">
        <v>0</v>
      </c>
      <c r="U212" s="39">
        <v>0</v>
      </c>
      <c r="V212" s="85">
        <v>0</v>
      </c>
      <c r="W212" s="10">
        <f t="shared" si="240"/>
        <v>0</v>
      </c>
      <c r="X212" s="100"/>
      <c r="Y212" s="100"/>
      <c r="Z212" s="100"/>
      <c r="AA212" s="100"/>
      <c r="AB212" s="100"/>
      <c r="AC212" s="100"/>
      <c r="AD212" s="100"/>
      <c r="AE212" s="100"/>
    </row>
    <row r="213" spans="1:31" ht="18" x14ac:dyDescent="0.25">
      <c r="B213" s="34"/>
      <c r="C213" s="35"/>
      <c r="D213" s="38" t="s">
        <v>64</v>
      </c>
      <c r="E213" s="39">
        <f t="shared" si="221"/>
        <v>20</v>
      </c>
      <c r="F213" s="39">
        <v>0</v>
      </c>
      <c r="G213" s="39">
        <v>20</v>
      </c>
      <c r="H213" s="39">
        <v>0</v>
      </c>
      <c r="I213" s="39">
        <v>0</v>
      </c>
      <c r="J213" s="39">
        <f t="shared" si="222"/>
        <v>0</v>
      </c>
      <c r="K213" s="39">
        <v>0</v>
      </c>
      <c r="L213" s="39">
        <v>0</v>
      </c>
      <c r="M213" s="39">
        <v>0</v>
      </c>
      <c r="N213" s="39">
        <v>0</v>
      </c>
      <c r="O213" s="39">
        <f t="shared" si="223"/>
        <v>0</v>
      </c>
      <c r="P213" s="39">
        <v>0</v>
      </c>
      <c r="Q213" s="39">
        <v>0</v>
      </c>
      <c r="R213" s="39">
        <v>0</v>
      </c>
      <c r="S213" s="39">
        <f t="shared" si="224"/>
        <v>0</v>
      </c>
      <c r="T213" s="39">
        <v>0</v>
      </c>
      <c r="U213" s="39">
        <v>0</v>
      </c>
      <c r="V213" s="85">
        <v>0</v>
      </c>
      <c r="W213" s="10">
        <f t="shared" si="240"/>
        <v>0</v>
      </c>
      <c r="X213" s="100"/>
      <c r="Y213" s="100"/>
      <c r="Z213" s="100"/>
      <c r="AA213" s="100"/>
      <c r="AB213" s="100"/>
      <c r="AC213" s="100"/>
      <c r="AD213" s="100"/>
      <c r="AE213" s="100"/>
    </row>
    <row r="214" spans="1:31" ht="105" x14ac:dyDescent="0.25">
      <c r="A214" s="6"/>
      <c r="B214" s="46"/>
      <c r="C214" s="66" t="s">
        <v>226</v>
      </c>
      <c r="D214" s="13" t="s">
        <v>227</v>
      </c>
      <c r="E214" s="49">
        <f t="shared" si="221"/>
        <v>22595</v>
      </c>
      <c r="F214" s="49">
        <v>22295</v>
      </c>
      <c r="G214" s="49">
        <v>22595</v>
      </c>
      <c r="H214" s="49">
        <v>0</v>
      </c>
      <c r="I214" s="49">
        <v>0</v>
      </c>
      <c r="J214" s="49">
        <f t="shared" si="222"/>
        <v>34495</v>
      </c>
      <c r="K214" s="49">
        <v>29995</v>
      </c>
      <c r="L214" s="49">
        <v>34495</v>
      </c>
      <c r="M214" s="49">
        <v>0</v>
      </c>
      <c r="N214" s="49">
        <v>0</v>
      </c>
      <c r="O214" s="49">
        <f t="shared" si="223"/>
        <v>39665</v>
      </c>
      <c r="P214" s="49">
        <v>39665</v>
      </c>
      <c r="Q214" s="49">
        <v>0</v>
      </c>
      <c r="R214" s="49">
        <v>0</v>
      </c>
      <c r="S214" s="49">
        <f t="shared" si="224"/>
        <v>68210</v>
      </c>
      <c r="T214" s="49">
        <v>45615</v>
      </c>
      <c r="U214" s="49">
        <v>0</v>
      </c>
      <c r="V214" s="88">
        <v>22595</v>
      </c>
      <c r="W214" s="10">
        <f t="shared" si="240"/>
        <v>300</v>
      </c>
      <c r="X214" s="100"/>
      <c r="Y214" s="100"/>
      <c r="Z214" s="100"/>
      <c r="AA214" s="100"/>
      <c r="AB214" s="100"/>
      <c r="AC214" s="100"/>
      <c r="AD214" s="100"/>
      <c r="AE214" s="100"/>
    </row>
    <row r="215" spans="1:31" ht="45" x14ac:dyDescent="0.25">
      <c r="A215" s="6"/>
      <c r="B215" s="46"/>
      <c r="C215" s="66" t="s">
        <v>228</v>
      </c>
      <c r="D215" s="13" t="s">
        <v>229</v>
      </c>
      <c r="E215" s="49">
        <f t="shared" si="221"/>
        <v>5</v>
      </c>
      <c r="F215" s="49">
        <v>5</v>
      </c>
      <c r="G215" s="49">
        <v>5</v>
      </c>
      <c r="H215" s="49">
        <v>0</v>
      </c>
      <c r="I215" s="49">
        <v>0</v>
      </c>
      <c r="J215" s="49">
        <f t="shared" si="222"/>
        <v>5</v>
      </c>
      <c r="K215" s="49">
        <v>5</v>
      </c>
      <c r="L215" s="49">
        <v>5</v>
      </c>
      <c r="M215" s="49">
        <v>0</v>
      </c>
      <c r="N215" s="49">
        <v>0</v>
      </c>
      <c r="O215" s="49">
        <f t="shared" si="223"/>
        <v>5</v>
      </c>
      <c r="P215" s="49">
        <v>5</v>
      </c>
      <c r="Q215" s="49">
        <v>0</v>
      </c>
      <c r="R215" s="49">
        <v>0</v>
      </c>
      <c r="S215" s="49">
        <f t="shared" si="224"/>
        <v>10</v>
      </c>
      <c r="T215" s="49">
        <v>5</v>
      </c>
      <c r="U215" s="49">
        <v>0</v>
      </c>
      <c r="V215" s="88">
        <v>5</v>
      </c>
      <c r="W215" s="10">
        <f t="shared" si="240"/>
        <v>0</v>
      </c>
      <c r="X215" s="100"/>
      <c r="Y215" s="100"/>
      <c r="Z215" s="100"/>
      <c r="AA215" s="100"/>
      <c r="AB215" s="100"/>
      <c r="AC215" s="100"/>
      <c r="AD215" s="100"/>
      <c r="AE215" s="100"/>
    </row>
    <row r="216" spans="1:31" ht="36" x14ac:dyDescent="0.25">
      <c r="A216" s="6"/>
      <c r="B216" s="28" t="s">
        <v>57</v>
      </c>
      <c r="C216" s="29"/>
      <c r="D216" s="30" t="s">
        <v>56</v>
      </c>
      <c r="E216" s="45">
        <f t="shared" si="221"/>
        <v>1000</v>
      </c>
      <c r="F216" s="45">
        <f>SUM(F220:F221)</f>
        <v>1000</v>
      </c>
      <c r="G216" s="45">
        <f>SUM(G220:G221)</f>
        <v>1000</v>
      </c>
      <c r="H216" s="45">
        <f t="shared" ref="H216:I216" si="258">SUM(H220:H221)</f>
        <v>0</v>
      </c>
      <c r="I216" s="45">
        <f t="shared" si="258"/>
        <v>0</v>
      </c>
      <c r="J216" s="45">
        <f t="shared" si="222"/>
        <v>1000</v>
      </c>
      <c r="K216" s="45">
        <f>SUM(K220:K221)</f>
        <v>1000</v>
      </c>
      <c r="L216" s="45">
        <f>SUM(L220:L221)</f>
        <v>1000</v>
      </c>
      <c r="M216" s="45">
        <f t="shared" ref="M216:N216" si="259">SUM(M220:M221)</f>
        <v>0</v>
      </c>
      <c r="N216" s="45">
        <f t="shared" si="259"/>
        <v>0</v>
      </c>
      <c r="O216" s="45">
        <f t="shared" si="223"/>
        <v>1000</v>
      </c>
      <c r="P216" s="45">
        <f>SUM(P220:P221)</f>
        <v>1000</v>
      </c>
      <c r="Q216" s="45">
        <f t="shared" ref="Q216:R216" si="260">SUM(Q220:Q221)</f>
        <v>0</v>
      </c>
      <c r="R216" s="45">
        <f t="shared" si="260"/>
        <v>0</v>
      </c>
      <c r="S216" s="45">
        <f t="shared" si="224"/>
        <v>2000</v>
      </c>
      <c r="T216" s="45">
        <f>SUM(T220:T221)</f>
        <v>1000</v>
      </c>
      <c r="U216" s="45">
        <f t="shared" ref="U216:V216" si="261">SUM(U220:U221)</f>
        <v>0</v>
      </c>
      <c r="V216" s="85">
        <f t="shared" si="261"/>
        <v>1000</v>
      </c>
      <c r="W216" s="10">
        <f t="shared" si="240"/>
        <v>0</v>
      </c>
      <c r="X216" s="100"/>
      <c r="Y216" s="100"/>
      <c r="Z216" s="100"/>
      <c r="AA216" s="100"/>
      <c r="AB216" s="100"/>
      <c r="AC216" s="100"/>
      <c r="AD216" s="100"/>
      <c r="AE216" s="100"/>
    </row>
    <row r="217" spans="1:31" ht="18" x14ac:dyDescent="0.25">
      <c r="B217" s="34"/>
      <c r="C217" s="35"/>
      <c r="D217" s="36" t="s">
        <v>60</v>
      </c>
      <c r="E217" s="37">
        <f t="shared" si="221"/>
        <v>0</v>
      </c>
      <c r="F217" s="37">
        <f t="shared" ref="F217" si="262">SUM(F218:F219)</f>
        <v>0</v>
      </c>
      <c r="G217" s="37">
        <f t="shared" ref="G217:I217" si="263">SUM(G218:G219)</f>
        <v>0</v>
      </c>
      <c r="H217" s="37">
        <f t="shared" si="263"/>
        <v>0</v>
      </c>
      <c r="I217" s="37">
        <f t="shared" si="263"/>
        <v>0</v>
      </c>
      <c r="J217" s="37">
        <f t="shared" si="222"/>
        <v>0</v>
      </c>
      <c r="K217" s="37">
        <f t="shared" ref="K217" si="264">SUM(K218:K219)</f>
        <v>0</v>
      </c>
      <c r="L217" s="37">
        <f t="shared" ref="L217:N217" si="265">SUM(L218:L219)</f>
        <v>0</v>
      </c>
      <c r="M217" s="37">
        <f t="shared" si="265"/>
        <v>0</v>
      </c>
      <c r="N217" s="37">
        <f t="shared" si="265"/>
        <v>0</v>
      </c>
      <c r="O217" s="37">
        <f t="shared" si="223"/>
        <v>0</v>
      </c>
      <c r="P217" s="37">
        <f t="shared" ref="P217:R217" si="266">SUM(P218:P219)</f>
        <v>0</v>
      </c>
      <c r="Q217" s="37">
        <f t="shared" si="266"/>
        <v>0</v>
      </c>
      <c r="R217" s="37">
        <f t="shared" si="266"/>
        <v>0</v>
      </c>
      <c r="S217" s="37">
        <f t="shared" si="224"/>
        <v>0</v>
      </c>
      <c r="T217" s="37">
        <f t="shared" ref="T217:V217" si="267">SUM(T218:T219)</f>
        <v>0</v>
      </c>
      <c r="U217" s="37">
        <f t="shared" si="267"/>
        <v>0</v>
      </c>
      <c r="V217" s="84">
        <f t="shared" si="267"/>
        <v>0</v>
      </c>
      <c r="W217" s="10">
        <f t="shared" si="240"/>
        <v>0</v>
      </c>
      <c r="X217" s="100"/>
      <c r="Y217" s="100"/>
      <c r="Z217" s="100"/>
      <c r="AA217" s="100"/>
      <c r="AB217" s="100"/>
      <c r="AC217" s="100"/>
      <c r="AD217" s="100"/>
      <c r="AE217" s="100"/>
    </row>
    <row r="218" spans="1:31" ht="18" x14ac:dyDescent="0.25">
      <c r="B218" s="34"/>
      <c r="C218" s="35"/>
      <c r="D218" s="38" t="s">
        <v>242</v>
      </c>
      <c r="E218" s="39">
        <f t="shared" si="221"/>
        <v>0</v>
      </c>
      <c r="F218" s="39">
        <v>0</v>
      </c>
      <c r="G218" s="39">
        <v>0</v>
      </c>
      <c r="H218" s="39">
        <v>0</v>
      </c>
      <c r="I218" s="39">
        <v>0</v>
      </c>
      <c r="J218" s="39">
        <f t="shared" si="222"/>
        <v>0</v>
      </c>
      <c r="K218" s="39">
        <v>0</v>
      </c>
      <c r="L218" s="39">
        <v>0</v>
      </c>
      <c r="M218" s="39">
        <v>0</v>
      </c>
      <c r="N218" s="39">
        <v>0</v>
      </c>
      <c r="O218" s="39">
        <f t="shared" si="223"/>
        <v>0</v>
      </c>
      <c r="P218" s="39">
        <v>0</v>
      </c>
      <c r="Q218" s="39">
        <v>0</v>
      </c>
      <c r="R218" s="39">
        <v>0</v>
      </c>
      <c r="S218" s="39">
        <f t="shared" si="224"/>
        <v>0</v>
      </c>
      <c r="T218" s="39">
        <v>0</v>
      </c>
      <c r="U218" s="39">
        <v>0</v>
      </c>
      <c r="V218" s="85">
        <v>0</v>
      </c>
      <c r="W218" s="10">
        <f t="shared" si="240"/>
        <v>0</v>
      </c>
    </row>
    <row r="219" spans="1:31" ht="18" x14ac:dyDescent="0.25">
      <c r="B219" s="34"/>
      <c r="C219" s="35"/>
      <c r="D219" s="38" t="s">
        <v>64</v>
      </c>
      <c r="E219" s="39">
        <f t="shared" si="221"/>
        <v>0</v>
      </c>
      <c r="F219" s="39">
        <v>0</v>
      </c>
      <c r="G219" s="39">
        <v>0</v>
      </c>
      <c r="H219" s="39">
        <v>0</v>
      </c>
      <c r="I219" s="39">
        <v>0</v>
      </c>
      <c r="J219" s="39">
        <f t="shared" si="222"/>
        <v>0</v>
      </c>
      <c r="K219" s="39">
        <v>0</v>
      </c>
      <c r="L219" s="39">
        <v>0</v>
      </c>
      <c r="M219" s="39">
        <v>0</v>
      </c>
      <c r="N219" s="39">
        <v>0</v>
      </c>
      <c r="O219" s="39">
        <f t="shared" si="223"/>
        <v>0</v>
      </c>
      <c r="P219" s="39">
        <v>0</v>
      </c>
      <c r="Q219" s="39">
        <v>0</v>
      </c>
      <c r="R219" s="39">
        <v>0</v>
      </c>
      <c r="S219" s="39">
        <f t="shared" si="224"/>
        <v>0</v>
      </c>
      <c r="T219" s="39">
        <v>0</v>
      </c>
      <c r="U219" s="39">
        <v>0</v>
      </c>
      <c r="V219" s="85">
        <v>0</v>
      </c>
      <c r="W219" s="10">
        <f t="shared" si="240"/>
        <v>0</v>
      </c>
    </row>
    <row r="220" spans="1:31" ht="30" x14ac:dyDescent="0.25">
      <c r="A220" s="6"/>
      <c r="B220" s="46"/>
      <c r="C220" s="66" t="s">
        <v>230</v>
      </c>
      <c r="D220" s="13" t="s">
        <v>231</v>
      </c>
      <c r="E220" s="49">
        <f t="shared" si="221"/>
        <v>800</v>
      </c>
      <c r="F220" s="49">
        <v>800</v>
      </c>
      <c r="G220" s="49">
        <v>800</v>
      </c>
      <c r="H220" s="49">
        <v>0</v>
      </c>
      <c r="I220" s="49">
        <v>0</v>
      </c>
      <c r="J220" s="49">
        <f t="shared" si="222"/>
        <v>800</v>
      </c>
      <c r="K220" s="49">
        <v>800</v>
      </c>
      <c r="L220" s="49">
        <v>800</v>
      </c>
      <c r="M220" s="49">
        <v>0</v>
      </c>
      <c r="N220" s="49">
        <v>0</v>
      </c>
      <c r="O220" s="49">
        <f t="shared" si="223"/>
        <v>800</v>
      </c>
      <c r="P220" s="49">
        <v>800</v>
      </c>
      <c r="Q220" s="49">
        <v>0</v>
      </c>
      <c r="R220" s="49">
        <v>0</v>
      </c>
      <c r="S220" s="49">
        <f t="shared" si="224"/>
        <v>1600</v>
      </c>
      <c r="T220" s="49">
        <v>800</v>
      </c>
      <c r="U220" s="49">
        <v>0</v>
      </c>
      <c r="V220" s="88">
        <v>800</v>
      </c>
      <c r="W220" s="10">
        <f t="shared" si="240"/>
        <v>0</v>
      </c>
    </row>
    <row r="221" spans="1:31" ht="30" x14ac:dyDescent="0.25">
      <c r="A221" s="6"/>
      <c r="B221" s="46"/>
      <c r="C221" s="66" t="s">
        <v>232</v>
      </c>
      <c r="D221" s="13" t="s">
        <v>233</v>
      </c>
      <c r="E221" s="49">
        <f t="shared" si="221"/>
        <v>200</v>
      </c>
      <c r="F221" s="49">
        <v>200</v>
      </c>
      <c r="G221" s="49">
        <v>200</v>
      </c>
      <c r="H221" s="49">
        <v>0</v>
      </c>
      <c r="I221" s="49">
        <v>0</v>
      </c>
      <c r="J221" s="49">
        <f t="shared" si="222"/>
        <v>200</v>
      </c>
      <c r="K221" s="49">
        <v>200</v>
      </c>
      <c r="L221" s="49">
        <v>200</v>
      </c>
      <c r="M221" s="49">
        <v>0</v>
      </c>
      <c r="N221" s="49">
        <v>0</v>
      </c>
      <c r="O221" s="49">
        <f t="shared" si="223"/>
        <v>200</v>
      </c>
      <c r="P221" s="49">
        <v>200</v>
      </c>
      <c r="Q221" s="49">
        <v>0</v>
      </c>
      <c r="R221" s="49">
        <v>0</v>
      </c>
      <c r="S221" s="49">
        <f t="shared" si="224"/>
        <v>400</v>
      </c>
      <c r="T221" s="49">
        <v>200</v>
      </c>
      <c r="U221" s="49">
        <v>0</v>
      </c>
      <c r="V221" s="88">
        <v>200</v>
      </c>
      <c r="W221" s="10">
        <f t="shared" si="240"/>
        <v>0</v>
      </c>
    </row>
    <row r="222" spans="1:31" ht="54" x14ac:dyDescent="0.25">
      <c r="A222" s="6"/>
      <c r="B222" s="28" t="s">
        <v>241</v>
      </c>
      <c r="C222" s="29"/>
      <c r="D222" s="30" t="s">
        <v>275</v>
      </c>
      <c r="E222" s="45">
        <f>SUM(G222:I222)</f>
        <v>10000</v>
      </c>
      <c r="F222" s="45">
        <f>SUM(F226:F230)</f>
        <v>10000</v>
      </c>
      <c r="G222" s="45">
        <f>SUM(G226:G230)</f>
        <v>10000</v>
      </c>
      <c r="H222" s="45">
        <v>0</v>
      </c>
      <c r="I222" s="45">
        <v>0</v>
      </c>
      <c r="J222" s="45">
        <f t="shared" si="222"/>
        <v>12840</v>
      </c>
      <c r="K222" s="45">
        <f>SUM(K226:K230)</f>
        <v>11770</v>
      </c>
      <c r="L222" s="45">
        <f>SUM(L226:L230)</f>
        <v>12840</v>
      </c>
      <c r="M222" s="45">
        <v>0</v>
      </c>
      <c r="N222" s="45">
        <v>0</v>
      </c>
      <c r="O222" s="45">
        <f t="shared" si="223"/>
        <v>14010</v>
      </c>
      <c r="P222" s="45">
        <f>SUM(P226:P230)</f>
        <v>14010</v>
      </c>
      <c r="Q222" s="45">
        <v>0</v>
      </c>
      <c r="R222" s="45">
        <v>0</v>
      </c>
      <c r="S222" s="45">
        <f t="shared" si="224"/>
        <v>25290</v>
      </c>
      <c r="T222" s="45">
        <f>SUM(T226:T230)</f>
        <v>15290</v>
      </c>
      <c r="U222" s="45">
        <v>0</v>
      </c>
      <c r="V222" s="85">
        <f>SUM(V226:V230)</f>
        <v>10000</v>
      </c>
      <c r="W222" s="10">
        <f t="shared" si="240"/>
        <v>0</v>
      </c>
    </row>
    <row r="223" spans="1:31" ht="18" x14ac:dyDescent="0.25">
      <c r="B223" s="34"/>
      <c r="C223" s="35"/>
      <c r="D223" s="36" t="s">
        <v>60</v>
      </c>
      <c r="E223" s="37">
        <f t="shared" si="221"/>
        <v>4</v>
      </c>
      <c r="F223" s="37">
        <f t="shared" ref="F223" si="268">SUM(F224:F225)</f>
        <v>0</v>
      </c>
      <c r="G223" s="37">
        <f t="shared" ref="G223" si="269">SUM(G224:G225)</f>
        <v>4</v>
      </c>
      <c r="H223" s="37">
        <f t="shared" ref="H223:I223" si="270">SUM(H224:H225)</f>
        <v>0</v>
      </c>
      <c r="I223" s="37">
        <f t="shared" si="270"/>
        <v>0</v>
      </c>
      <c r="J223" s="37">
        <f t="shared" si="222"/>
        <v>4</v>
      </c>
      <c r="K223" s="37">
        <f t="shared" ref="K223" si="271">SUM(K224:K225)</f>
        <v>4</v>
      </c>
      <c r="L223" s="37">
        <f t="shared" ref="L223:N223" si="272">SUM(L224:L225)</f>
        <v>4</v>
      </c>
      <c r="M223" s="37">
        <f t="shared" si="272"/>
        <v>0</v>
      </c>
      <c r="N223" s="37">
        <f t="shared" si="272"/>
        <v>0</v>
      </c>
      <c r="O223" s="37">
        <f t="shared" si="223"/>
        <v>4</v>
      </c>
      <c r="P223" s="37">
        <f t="shared" ref="P223:R223" si="273">SUM(P224:P225)</f>
        <v>4</v>
      </c>
      <c r="Q223" s="37">
        <f t="shared" si="273"/>
        <v>0</v>
      </c>
      <c r="R223" s="37">
        <f t="shared" si="273"/>
        <v>0</v>
      </c>
      <c r="S223" s="37">
        <f t="shared" si="224"/>
        <v>4</v>
      </c>
      <c r="T223" s="37">
        <f t="shared" ref="T223:V223" si="274">SUM(T224:T225)</f>
        <v>4</v>
      </c>
      <c r="U223" s="37">
        <f t="shared" si="274"/>
        <v>0</v>
      </c>
      <c r="V223" s="84">
        <f t="shared" si="274"/>
        <v>0</v>
      </c>
      <c r="W223" s="10">
        <f t="shared" si="240"/>
        <v>0</v>
      </c>
    </row>
    <row r="224" spans="1:31" ht="18" x14ac:dyDescent="0.25">
      <c r="B224" s="34"/>
      <c r="C224" s="35"/>
      <c r="D224" s="38" t="s">
        <v>242</v>
      </c>
      <c r="E224" s="39">
        <f t="shared" si="221"/>
        <v>0</v>
      </c>
      <c r="F224" s="39">
        <v>0</v>
      </c>
      <c r="G224" s="39">
        <v>0</v>
      </c>
      <c r="H224" s="39">
        <v>0</v>
      </c>
      <c r="I224" s="39">
        <v>0</v>
      </c>
      <c r="J224" s="39">
        <f t="shared" si="222"/>
        <v>0</v>
      </c>
      <c r="K224" s="39">
        <v>0</v>
      </c>
      <c r="L224" s="39">
        <v>0</v>
      </c>
      <c r="M224" s="39">
        <v>0</v>
      </c>
      <c r="N224" s="39">
        <v>0</v>
      </c>
      <c r="O224" s="39">
        <f t="shared" si="223"/>
        <v>0</v>
      </c>
      <c r="P224" s="39">
        <v>0</v>
      </c>
      <c r="Q224" s="39">
        <v>0</v>
      </c>
      <c r="R224" s="39">
        <v>0</v>
      </c>
      <c r="S224" s="39">
        <f t="shared" si="224"/>
        <v>0</v>
      </c>
      <c r="T224" s="39">
        <v>0</v>
      </c>
      <c r="U224" s="39">
        <v>0</v>
      </c>
      <c r="V224" s="85">
        <v>0</v>
      </c>
      <c r="W224" s="10">
        <f t="shared" si="240"/>
        <v>0</v>
      </c>
    </row>
    <row r="225" spans="1:23" ht="18" x14ac:dyDescent="0.25">
      <c r="B225" s="34"/>
      <c r="C225" s="35"/>
      <c r="D225" s="38" t="s">
        <v>64</v>
      </c>
      <c r="E225" s="39">
        <f t="shared" si="221"/>
        <v>4</v>
      </c>
      <c r="F225" s="39">
        <v>0</v>
      </c>
      <c r="G225" s="39">
        <v>4</v>
      </c>
      <c r="H225" s="39">
        <v>0</v>
      </c>
      <c r="I225" s="39">
        <v>0</v>
      </c>
      <c r="J225" s="39">
        <f t="shared" si="222"/>
        <v>4</v>
      </c>
      <c r="K225" s="39">
        <v>4</v>
      </c>
      <c r="L225" s="39">
        <v>4</v>
      </c>
      <c r="M225" s="39">
        <v>0</v>
      </c>
      <c r="N225" s="39">
        <v>0</v>
      </c>
      <c r="O225" s="39">
        <f t="shared" si="223"/>
        <v>4</v>
      </c>
      <c r="P225" s="39">
        <v>4</v>
      </c>
      <c r="Q225" s="39">
        <v>0</v>
      </c>
      <c r="R225" s="39">
        <v>0</v>
      </c>
      <c r="S225" s="39">
        <f t="shared" si="224"/>
        <v>4</v>
      </c>
      <c r="T225" s="39">
        <v>4</v>
      </c>
      <c r="U225" s="39">
        <v>0</v>
      </c>
      <c r="V225" s="85">
        <v>0</v>
      </c>
      <c r="W225" s="10">
        <f t="shared" si="240"/>
        <v>0</v>
      </c>
    </row>
    <row r="226" spans="1:23" ht="45" x14ac:dyDescent="0.25">
      <c r="B226" s="34"/>
      <c r="C226" s="69" t="s">
        <v>265</v>
      </c>
      <c r="D226" s="13" t="s">
        <v>269</v>
      </c>
      <c r="E226" s="39">
        <f>SUM(G226:I226)</f>
        <v>5610</v>
      </c>
      <c r="F226" s="39">
        <v>5610</v>
      </c>
      <c r="G226" s="39">
        <v>5610</v>
      </c>
      <c r="H226" s="39">
        <v>0</v>
      </c>
      <c r="I226" s="39">
        <v>0</v>
      </c>
      <c r="J226" s="39">
        <f>SUM(L226:N226)</f>
        <v>7405.2</v>
      </c>
      <c r="K226" s="39">
        <v>6732</v>
      </c>
      <c r="L226" s="39">
        <v>7405.2</v>
      </c>
      <c r="M226" s="39">
        <v>0</v>
      </c>
      <c r="N226" s="39">
        <v>0</v>
      </c>
      <c r="O226" s="39">
        <f>SUM(P226:R226)</f>
        <v>8145</v>
      </c>
      <c r="P226" s="39">
        <v>8145</v>
      </c>
      <c r="Q226" s="39">
        <v>0</v>
      </c>
      <c r="R226" s="39">
        <v>0</v>
      </c>
      <c r="S226" s="39">
        <f>SUM(T226:V226)</f>
        <v>14570</v>
      </c>
      <c r="T226" s="39">
        <v>8960</v>
      </c>
      <c r="U226" s="39">
        <v>0</v>
      </c>
      <c r="V226" s="85">
        <v>5610</v>
      </c>
      <c r="W226" s="10">
        <f t="shared" si="240"/>
        <v>0</v>
      </c>
    </row>
    <row r="227" spans="1:23" ht="45" x14ac:dyDescent="0.25">
      <c r="B227" s="34"/>
      <c r="C227" s="69" t="s">
        <v>266</v>
      </c>
      <c r="D227" s="13" t="s">
        <v>270</v>
      </c>
      <c r="E227" s="39">
        <f t="shared" ref="E227:E230" si="275">SUM(G227:I227)</f>
        <v>1630</v>
      </c>
      <c r="F227" s="39">
        <v>1630</v>
      </c>
      <c r="G227" s="39">
        <v>1630</v>
      </c>
      <c r="H227" s="39">
        <v>0</v>
      </c>
      <c r="I227" s="39">
        <v>0</v>
      </c>
      <c r="J227" s="39">
        <f t="shared" ref="J227:J230" si="276">SUM(L227:N227)</f>
        <v>2159.6</v>
      </c>
      <c r="K227" s="39">
        <v>1956</v>
      </c>
      <c r="L227" s="39">
        <v>2159.6</v>
      </c>
      <c r="M227" s="39">
        <v>0</v>
      </c>
      <c r="N227" s="39">
        <v>0</v>
      </c>
      <c r="O227" s="39">
        <f t="shared" ref="O227:O230" si="277">SUM(P227:R227)</f>
        <v>2375</v>
      </c>
      <c r="P227" s="39">
        <v>2375</v>
      </c>
      <c r="Q227" s="39">
        <v>0</v>
      </c>
      <c r="R227" s="39">
        <v>0</v>
      </c>
      <c r="S227" s="39">
        <f t="shared" ref="S227:S235" si="278">SUM(T227:V227)</f>
        <v>4240</v>
      </c>
      <c r="T227" s="39">
        <v>2610</v>
      </c>
      <c r="U227" s="39">
        <v>0</v>
      </c>
      <c r="V227" s="85">
        <v>1630</v>
      </c>
      <c r="W227" s="10">
        <f t="shared" si="240"/>
        <v>0</v>
      </c>
    </row>
    <row r="228" spans="1:23" ht="30" x14ac:dyDescent="0.25">
      <c r="B228" s="34"/>
      <c r="C228" s="69" t="s">
        <v>267</v>
      </c>
      <c r="D228" s="13" t="s">
        <v>272</v>
      </c>
      <c r="E228" s="39">
        <f t="shared" si="275"/>
        <v>1510</v>
      </c>
      <c r="F228" s="39">
        <v>1510</v>
      </c>
      <c r="G228" s="39">
        <v>1510</v>
      </c>
      <c r="H228" s="39">
        <v>0</v>
      </c>
      <c r="I228" s="39">
        <v>0</v>
      </c>
      <c r="J228" s="39">
        <f t="shared" si="276"/>
        <v>1993.2</v>
      </c>
      <c r="K228" s="39">
        <v>1812</v>
      </c>
      <c r="L228" s="39">
        <v>1993.2</v>
      </c>
      <c r="M228" s="39">
        <v>0</v>
      </c>
      <c r="N228" s="39">
        <v>0</v>
      </c>
      <c r="O228" s="39">
        <f t="shared" si="277"/>
        <v>2195</v>
      </c>
      <c r="P228" s="39">
        <v>2195</v>
      </c>
      <c r="Q228" s="39">
        <v>0</v>
      </c>
      <c r="R228" s="39">
        <v>0</v>
      </c>
      <c r="S228" s="39">
        <f t="shared" si="278"/>
        <v>3921</v>
      </c>
      <c r="T228" s="39">
        <v>2411</v>
      </c>
      <c r="U228" s="39">
        <v>0</v>
      </c>
      <c r="V228" s="85">
        <v>1510</v>
      </c>
      <c r="W228" s="10">
        <f t="shared" si="240"/>
        <v>0</v>
      </c>
    </row>
    <row r="229" spans="1:23" ht="45" x14ac:dyDescent="0.25">
      <c r="B229" s="34"/>
      <c r="C229" s="69" t="s">
        <v>268</v>
      </c>
      <c r="D229" s="13" t="s">
        <v>273</v>
      </c>
      <c r="E229" s="39">
        <f t="shared" si="275"/>
        <v>100</v>
      </c>
      <c r="F229" s="39">
        <v>100</v>
      </c>
      <c r="G229" s="39">
        <v>100</v>
      </c>
      <c r="H229" s="39">
        <v>0</v>
      </c>
      <c r="I229" s="39">
        <v>0</v>
      </c>
      <c r="J229" s="39">
        <f t="shared" si="276"/>
        <v>132</v>
      </c>
      <c r="K229" s="39">
        <v>120</v>
      </c>
      <c r="L229" s="39">
        <v>132</v>
      </c>
      <c r="M229" s="39">
        <v>0</v>
      </c>
      <c r="N229" s="39">
        <v>0</v>
      </c>
      <c r="O229" s="39">
        <f t="shared" si="277"/>
        <v>145</v>
      </c>
      <c r="P229" s="39">
        <v>145</v>
      </c>
      <c r="Q229" s="39">
        <v>0</v>
      </c>
      <c r="R229" s="39">
        <v>0</v>
      </c>
      <c r="S229" s="39">
        <f t="shared" si="278"/>
        <v>259</v>
      </c>
      <c r="T229" s="39">
        <v>159</v>
      </c>
      <c r="U229" s="39">
        <v>0</v>
      </c>
      <c r="V229" s="85">
        <v>100</v>
      </c>
      <c r="W229" s="10">
        <f t="shared" si="240"/>
        <v>0</v>
      </c>
    </row>
    <row r="230" spans="1:23" ht="15.75" x14ac:dyDescent="0.25">
      <c r="B230" s="34"/>
      <c r="C230" s="69" t="s">
        <v>271</v>
      </c>
      <c r="D230" s="13" t="s">
        <v>274</v>
      </c>
      <c r="E230" s="39">
        <f t="shared" si="275"/>
        <v>1150</v>
      </c>
      <c r="F230" s="39">
        <v>1150</v>
      </c>
      <c r="G230" s="39">
        <v>1150</v>
      </c>
      <c r="H230" s="39">
        <v>0</v>
      </c>
      <c r="I230" s="39">
        <v>0</v>
      </c>
      <c r="J230" s="39">
        <f t="shared" si="276"/>
        <v>1150</v>
      </c>
      <c r="K230" s="39">
        <v>1150</v>
      </c>
      <c r="L230" s="39">
        <v>1150</v>
      </c>
      <c r="M230" s="39">
        <v>0</v>
      </c>
      <c r="N230" s="39">
        <v>0</v>
      </c>
      <c r="O230" s="39">
        <f t="shared" si="277"/>
        <v>1150</v>
      </c>
      <c r="P230" s="39">
        <v>1150</v>
      </c>
      <c r="Q230" s="39">
        <v>0</v>
      </c>
      <c r="R230" s="39">
        <v>0</v>
      </c>
      <c r="S230" s="39">
        <f t="shared" si="278"/>
        <v>2300</v>
      </c>
      <c r="T230" s="39">
        <v>1150</v>
      </c>
      <c r="U230" s="39">
        <v>0</v>
      </c>
      <c r="V230" s="85">
        <v>1150</v>
      </c>
      <c r="W230" s="10">
        <f t="shared" si="240"/>
        <v>0</v>
      </c>
    </row>
    <row r="231" spans="1:23" ht="36" x14ac:dyDescent="0.25">
      <c r="A231" s="6"/>
      <c r="B231" s="28" t="s">
        <v>58</v>
      </c>
      <c r="C231" s="29"/>
      <c r="D231" s="30" t="s">
        <v>59</v>
      </c>
      <c r="E231" s="45">
        <f t="shared" si="221"/>
        <v>1000</v>
      </c>
      <c r="F231" s="45">
        <v>800</v>
      </c>
      <c r="G231" s="45">
        <f t="shared" ref="G231:R231" si="279">G235</f>
        <v>1000</v>
      </c>
      <c r="H231" s="45">
        <f t="shared" si="279"/>
        <v>0</v>
      </c>
      <c r="I231" s="45">
        <f t="shared" si="279"/>
        <v>0</v>
      </c>
      <c r="J231" s="45">
        <f t="shared" si="222"/>
        <v>1000</v>
      </c>
      <c r="K231" s="45">
        <f t="shared" ref="K231" si="280">K235</f>
        <v>1000</v>
      </c>
      <c r="L231" s="45">
        <f t="shared" si="279"/>
        <v>1000</v>
      </c>
      <c r="M231" s="45">
        <f t="shared" si="279"/>
        <v>0</v>
      </c>
      <c r="N231" s="45">
        <f t="shared" si="279"/>
        <v>0</v>
      </c>
      <c r="O231" s="45">
        <f t="shared" si="223"/>
        <v>1000</v>
      </c>
      <c r="P231" s="45">
        <f t="shared" si="279"/>
        <v>1000</v>
      </c>
      <c r="Q231" s="45">
        <f t="shared" si="279"/>
        <v>0</v>
      </c>
      <c r="R231" s="45">
        <f t="shared" si="279"/>
        <v>0</v>
      </c>
      <c r="S231" s="45">
        <f t="shared" si="278"/>
        <v>1800</v>
      </c>
      <c r="T231" s="45">
        <f t="shared" ref="T231:V231" si="281">T235</f>
        <v>1000</v>
      </c>
      <c r="U231" s="45">
        <f t="shared" si="281"/>
        <v>0</v>
      </c>
      <c r="V231" s="85">
        <f t="shared" si="281"/>
        <v>800</v>
      </c>
      <c r="W231" s="10">
        <f t="shared" si="240"/>
        <v>0</v>
      </c>
    </row>
    <row r="232" spans="1:23" ht="18" x14ac:dyDescent="0.25">
      <c r="B232" s="34"/>
      <c r="C232" s="35"/>
      <c r="D232" s="36" t="s">
        <v>60</v>
      </c>
      <c r="E232" s="37">
        <f t="shared" si="221"/>
        <v>0</v>
      </c>
      <c r="F232" s="37">
        <f t="shared" ref="F232" si="282">SUM(F233:F234)</f>
        <v>0</v>
      </c>
      <c r="G232" s="37">
        <f t="shared" ref="G232:I232" si="283">SUM(G233:G234)</f>
        <v>0</v>
      </c>
      <c r="H232" s="37">
        <f t="shared" si="283"/>
        <v>0</v>
      </c>
      <c r="I232" s="37">
        <f t="shared" si="283"/>
        <v>0</v>
      </c>
      <c r="J232" s="37">
        <f t="shared" si="222"/>
        <v>0</v>
      </c>
      <c r="K232" s="37">
        <f t="shared" ref="K232" si="284">SUM(K233:K234)</f>
        <v>0</v>
      </c>
      <c r="L232" s="37">
        <f t="shared" ref="L232:N232" si="285">SUM(L233:L234)</f>
        <v>0</v>
      </c>
      <c r="M232" s="37">
        <f t="shared" si="285"/>
        <v>0</v>
      </c>
      <c r="N232" s="37">
        <f t="shared" si="285"/>
        <v>0</v>
      </c>
      <c r="O232" s="37">
        <f t="shared" si="223"/>
        <v>0</v>
      </c>
      <c r="P232" s="37">
        <f t="shared" ref="P232:R232" si="286">SUM(P233:P234)</f>
        <v>0</v>
      </c>
      <c r="Q232" s="37">
        <f t="shared" si="286"/>
        <v>0</v>
      </c>
      <c r="R232" s="37">
        <f t="shared" si="286"/>
        <v>0</v>
      </c>
      <c r="S232" s="37">
        <f t="shared" si="278"/>
        <v>0</v>
      </c>
      <c r="T232" s="37">
        <f t="shared" ref="T232:V232" si="287">SUM(T233:T234)</f>
        <v>0</v>
      </c>
      <c r="U232" s="37">
        <f t="shared" si="287"/>
        <v>0</v>
      </c>
      <c r="V232" s="84">
        <f t="shared" si="287"/>
        <v>0</v>
      </c>
      <c r="W232" s="10">
        <f t="shared" si="240"/>
        <v>0</v>
      </c>
    </row>
    <row r="233" spans="1:23" ht="18" x14ac:dyDescent="0.25">
      <c r="B233" s="34"/>
      <c r="C233" s="35"/>
      <c r="D233" s="38" t="s">
        <v>242</v>
      </c>
      <c r="E233" s="39">
        <f t="shared" si="221"/>
        <v>0</v>
      </c>
      <c r="F233" s="39">
        <v>0</v>
      </c>
      <c r="G233" s="39">
        <v>0</v>
      </c>
      <c r="H233" s="39">
        <v>0</v>
      </c>
      <c r="I233" s="39">
        <v>0</v>
      </c>
      <c r="J233" s="39">
        <f t="shared" si="222"/>
        <v>0</v>
      </c>
      <c r="K233" s="39">
        <v>0</v>
      </c>
      <c r="L233" s="39">
        <v>0</v>
      </c>
      <c r="M233" s="39">
        <v>0</v>
      </c>
      <c r="N233" s="39">
        <v>0</v>
      </c>
      <c r="O233" s="39">
        <f t="shared" si="223"/>
        <v>0</v>
      </c>
      <c r="P233" s="39">
        <v>0</v>
      </c>
      <c r="Q233" s="39">
        <v>0</v>
      </c>
      <c r="R233" s="39">
        <v>0</v>
      </c>
      <c r="S233" s="39">
        <f t="shared" si="278"/>
        <v>0</v>
      </c>
      <c r="T233" s="39">
        <v>0</v>
      </c>
      <c r="U233" s="39">
        <v>0</v>
      </c>
      <c r="V233" s="85">
        <v>0</v>
      </c>
      <c r="W233" s="10">
        <f t="shared" si="240"/>
        <v>0</v>
      </c>
    </row>
    <row r="234" spans="1:23" ht="18" x14ac:dyDescent="0.25">
      <c r="B234" s="34"/>
      <c r="C234" s="35"/>
      <c r="D234" s="38" t="s">
        <v>64</v>
      </c>
      <c r="E234" s="39">
        <f t="shared" si="221"/>
        <v>0</v>
      </c>
      <c r="F234" s="39">
        <v>0</v>
      </c>
      <c r="G234" s="39">
        <v>0</v>
      </c>
      <c r="H234" s="39">
        <v>0</v>
      </c>
      <c r="I234" s="39">
        <v>0</v>
      </c>
      <c r="J234" s="39">
        <f t="shared" si="222"/>
        <v>0</v>
      </c>
      <c r="K234" s="39">
        <v>0</v>
      </c>
      <c r="L234" s="39">
        <v>0</v>
      </c>
      <c r="M234" s="39">
        <v>0</v>
      </c>
      <c r="N234" s="39">
        <v>0</v>
      </c>
      <c r="O234" s="39">
        <f t="shared" si="223"/>
        <v>0</v>
      </c>
      <c r="P234" s="39">
        <v>0</v>
      </c>
      <c r="Q234" s="39">
        <v>0</v>
      </c>
      <c r="R234" s="39">
        <v>0</v>
      </c>
      <c r="S234" s="39">
        <f t="shared" si="278"/>
        <v>0</v>
      </c>
      <c r="T234" s="39">
        <v>0</v>
      </c>
      <c r="U234" s="39">
        <v>0</v>
      </c>
      <c r="V234" s="85">
        <v>0</v>
      </c>
      <c r="W234" s="10">
        <f t="shared" si="240"/>
        <v>0</v>
      </c>
    </row>
    <row r="235" spans="1:23" ht="120" x14ac:dyDescent="0.25">
      <c r="B235" s="70"/>
      <c r="C235" s="71" t="s">
        <v>234</v>
      </c>
      <c r="D235" s="72" t="s">
        <v>276</v>
      </c>
      <c r="E235" s="73">
        <f t="shared" si="221"/>
        <v>1000</v>
      </c>
      <c r="F235" s="73">
        <v>800</v>
      </c>
      <c r="G235" s="73">
        <v>1000</v>
      </c>
      <c r="H235" s="73">
        <v>0</v>
      </c>
      <c r="I235" s="73">
        <v>0</v>
      </c>
      <c r="J235" s="73">
        <f t="shared" si="222"/>
        <v>1000</v>
      </c>
      <c r="K235" s="73">
        <v>1000</v>
      </c>
      <c r="L235" s="73">
        <v>1000</v>
      </c>
      <c r="M235" s="73">
        <v>0</v>
      </c>
      <c r="N235" s="73">
        <v>0</v>
      </c>
      <c r="O235" s="73">
        <f t="shared" si="223"/>
        <v>1000</v>
      </c>
      <c r="P235" s="73">
        <v>1000</v>
      </c>
      <c r="Q235" s="73">
        <v>0</v>
      </c>
      <c r="R235" s="73">
        <v>0</v>
      </c>
      <c r="S235" s="73">
        <f t="shared" si="278"/>
        <v>1800</v>
      </c>
      <c r="T235" s="73">
        <v>1000</v>
      </c>
      <c r="U235" s="73">
        <v>0</v>
      </c>
      <c r="V235" s="89">
        <v>800</v>
      </c>
      <c r="W235" s="10">
        <f t="shared" si="240"/>
        <v>0</v>
      </c>
    </row>
    <row r="236" spans="1:23" s="74" customFormat="1" x14ac:dyDescent="0.25">
      <c r="A236" s="14"/>
      <c r="B236" s="14"/>
      <c r="C236" s="14"/>
      <c r="F236" s="76">
        <f>F12+F16+F132+F231</f>
        <v>983370</v>
      </c>
      <c r="N236" s="14"/>
      <c r="R236" s="14"/>
      <c r="V236" s="90">
        <f>V12+V16+V132+V231</f>
        <v>995000</v>
      </c>
      <c r="W236" s="75"/>
    </row>
    <row r="237" spans="1:23" x14ac:dyDescent="0.25">
      <c r="F237" s="77">
        <f>F236-F8</f>
        <v>0</v>
      </c>
      <c r="V237" s="77">
        <f>V236-V8</f>
        <v>0</v>
      </c>
    </row>
    <row r="240" spans="1:23" x14ac:dyDescent="0.25">
      <c r="E240" s="4"/>
      <c r="F240" s="4"/>
      <c r="G240" s="4"/>
      <c r="H240" s="4"/>
      <c r="I240" s="4"/>
      <c r="J240" s="4"/>
      <c r="K240" s="4"/>
      <c r="L240" s="4"/>
      <c r="M240" s="4"/>
      <c r="N240" s="4"/>
      <c r="O240" s="4"/>
      <c r="P240" s="4"/>
      <c r="Q240" s="4"/>
      <c r="R240" s="4"/>
      <c r="S240" s="4"/>
      <c r="T240" s="4"/>
      <c r="U240" s="4"/>
      <c r="V240" s="91"/>
    </row>
  </sheetData>
  <mergeCells count="21">
    <mergeCell ref="X196:AE203"/>
    <mergeCell ref="X210:AE217"/>
    <mergeCell ref="X67:AE71"/>
    <mergeCell ref="X124:AE131"/>
    <mergeCell ref="X148:AE155"/>
    <mergeCell ref="X162:AE169"/>
    <mergeCell ref="X180:AE187"/>
    <mergeCell ref="X81:AE85"/>
    <mergeCell ref="X102:AE106"/>
    <mergeCell ref="G5:K5"/>
    <mergeCell ref="B3:V3"/>
    <mergeCell ref="A5:A7"/>
    <mergeCell ref="B5:B7"/>
    <mergeCell ref="C5:C7"/>
    <mergeCell ref="D5:D7"/>
    <mergeCell ref="O6:R6"/>
    <mergeCell ref="J6:M7"/>
    <mergeCell ref="N6:N7"/>
    <mergeCell ref="S6:V7"/>
    <mergeCell ref="G6:G7"/>
    <mergeCell ref="F6:F7"/>
  </mergeCells>
  <printOptions horizontalCentered="1"/>
  <pageMargins left="0.118110236220472" right="0.118110236220472" top="0.15748031496063" bottom="0.15748031496063" header="0" footer="0"/>
  <pageSetup paperSize="9" scale="55"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Danarti 3.ა2</vt:lpstr>
      <vt:lpstr>'Danarti 3.ა2'!Print_Area</vt:lpstr>
      <vt:lpstr>'Danarti 3.ა2'!Print_Titles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Gulua</dc:creator>
  <cp:lastModifiedBy>Ekaterine Adamia</cp:lastModifiedBy>
  <cp:lastPrinted>2018-05-24T06:54:57Z</cp:lastPrinted>
  <dcterms:created xsi:type="dcterms:W3CDTF">2015-11-13T09:57:34Z</dcterms:created>
  <dcterms:modified xsi:type="dcterms:W3CDTF">2018-06-25T16:29:00Z</dcterms:modified>
</cp:coreProperties>
</file>