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35" windowWidth="20115" windowHeight="7125" activeTab="11"/>
  </bookViews>
  <sheets>
    <sheet name="სულ" sheetId="1" r:id="rId1"/>
    <sheet name="აპარატი" sheetId="2" state="hidden" r:id="rId2"/>
    <sheet name="დაავადებათა კონტროლი" sheetId="3" state="hidden" r:id="rId3"/>
    <sheet name="რეგულირება" sheetId="4" state="hidden" r:id="rId4"/>
    <sheet name="სასწრაფო" sheetId="5" state="hidden" r:id="rId5"/>
    <sheet name="ტრეფიკინგი" sheetId="6" state="hidden" r:id="rId6"/>
    <sheet name="სააგენტო" sheetId="7" state="hidden" r:id="rId7"/>
    <sheet name="ჯამი (HIDE)" sheetId="8" state="hidden" r:id="rId8"/>
    <sheet name="HIDE" sheetId="11" state="hidden" r:id="rId9"/>
    <sheet name="35 02" sheetId="15" state="hidden" r:id="rId10"/>
    <sheet name="35 03" sheetId="13" state="hidden" r:id="rId11"/>
    <sheet name="35 05" sheetId="14" r:id="rId12"/>
  </sheets>
  <externalReferences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</externalReferences>
  <definedNames>
    <definedName name="_xlnm._FilterDatabase" localSheetId="9" hidden="1">'35 02'!$A$2:$L$218</definedName>
    <definedName name="_xlnm._FilterDatabase" localSheetId="10" hidden="1">'35 03'!$A$2:$L$482</definedName>
    <definedName name="_xlnm._FilterDatabase" localSheetId="11" hidden="1">'35 05'!$A$2:$L$62</definedName>
    <definedName name="_xlnm._FilterDatabase" localSheetId="1" hidden="1">აპარატი!$A$2:$L$78</definedName>
    <definedName name="_xlnm._FilterDatabase" localSheetId="2" hidden="1">'დაავადებათა კონტროლი'!$A$2:$L$150</definedName>
    <definedName name="_xlnm._FilterDatabase" localSheetId="3" hidden="1">რეგულირება!$A$2:$L$66</definedName>
    <definedName name="_xlnm._FilterDatabase" localSheetId="6" hidden="1">სააგენტო!$A$2:$L$486</definedName>
    <definedName name="_xlnm._FilterDatabase" localSheetId="4" hidden="1">სასწრაფო!$A$2:$L$30</definedName>
    <definedName name="_xlnm._FilterDatabase" localSheetId="0" hidden="1">სულ!$A$2:$L$1074</definedName>
    <definedName name="_xlnm._FilterDatabase" localSheetId="5" hidden="1">ტრეფიკინგი!$A$2:$L$18</definedName>
    <definedName name="_xlnm.Print_Area" localSheetId="9">'35 02'!$B$2:$K$218</definedName>
    <definedName name="_xlnm.Print_Area" localSheetId="10">'35 03'!$B$2:$K$482</definedName>
    <definedName name="_xlnm.Print_Area" localSheetId="11">'35 05'!$B$2:$L$62</definedName>
    <definedName name="_xlnm.Print_Area" localSheetId="8">HIDE!$B$2:$G$1074</definedName>
    <definedName name="_xlnm.Print_Area" localSheetId="1">აპარატი!$B$2:$K$79</definedName>
    <definedName name="_xlnm.Print_Area" localSheetId="2">'დაავადებათა კონტროლი'!$B$2:$K$151</definedName>
    <definedName name="_xlnm.Print_Area" localSheetId="3">რეგულირება!$B$2:$K$67</definedName>
    <definedName name="_xlnm.Print_Area" localSheetId="6">სააგენტო!$B$2:$K$487</definedName>
    <definedName name="_xlnm.Print_Area" localSheetId="4">სასწრაფო!$B$2:$K$31</definedName>
    <definedName name="_xlnm.Print_Area" localSheetId="0">სულ!$B$2:$K$1074</definedName>
    <definedName name="_xlnm.Print_Area" localSheetId="5">ტრეფიკინგი!$B$2:$K$19</definedName>
    <definedName name="_xlnm.Print_Titles" localSheetId="9">'35 02'!$2:$2</definedName>
    <definedName name="_xlnm.Print_Titles" localSheetId="10">'35 03'!$2:$2</definedName>
    <definedName name="_xlnm.Print_Titles" localSheetId="11">'35 05'!$2:$2</definedName>
    <definedName name="_xlnm.Print_Titles" localSheetId="1">აპარატი!$3:$3</definedName>
    <definedName name="_xlnm.Print_Titles" localSheetId="2">'დაავადებათა კონტროლი'!$2:$2</definedName>
    <definedName name="_xlnm.Print_Titles" localSheetId="3">რეგულირება!$2:$2</definedName>
    <definedName name="_xlnm.Print_Titles" localSheetId="6">სააგენტო!$2:$2</definedName>
    <definedName name="_xlnm.Print_Titles" localSheetId="4">სასწრაფო!$2:$2</definedName>
    <definedName name="_xlnm.Print_Titles" localSheetId="0">სულ!$2:$2</definedName>
    <definedName name="_xlnm.Print_Titles" localSheetId="5">ტრეფიკინგი!$2:$2</definedName>
  </definedNames>
  <calcPr calcId="145621"/>
</workbook>
</file>

<file path=xl/calcChain.xml><?xml version="1.0" encoding="utf-8"?>
<calcChain xmlns="http://schemas.openxmlformats.org/spreadsheetml/2006/main">
  <c r="F62" i="14" l="1"/>
  <c r="F61" i="14"/>
  <c r="F60" i="14"/>
  <c r="F59" i="14"/>
  <c r="F58" i="14"/>
  <c r="F57" i="14"/>
  <c r="F56" i="14"/>
  <c r="F55" i="14"/>
  <c r="F54" i="14"/>
  <c r="F53" i="14"/>
  <c r="F52" i="14"/>
  <c r="F51" i="14"/>
  <c r="F50" i="14"/>
  <c r="F49" i="14"/>
  <c r="F48" i="14"/>
  <c r="F47" i="14"/>
  <c r="F46" i="14"/>
  <c r="F45" i="14"/>
  <c r="F44" i="14"/>
  <c r="F43" i="14"/>
  <c r="F42" i="14"/>
  <c r="F41" i="14"/>
  <c r="F40" i="14"/>
  <c r="F39" i="14"/>
  <c r="F38" i="14"/>
  <c r="F37" i="14"/>
  <c r="F36" i="14"/>
  <c r="F35" i="14"/>
  <c r="F34" i="14"/>
  <c r="F33" i="14"/>
  <c r="F32" i="14"/>
  <c r="F31" i="14"/>
  <c r="F30" i="14"/>
  <c r="F29" i="14"/>
  <c r="F28" i="14"/>
  <c r="F27" i="14"/>
  <c r="F26" i="14"/>
  <c r="F25" i="14"/>
  <c r="F24" i="14"/>
  <c r="F23" i="14"/>
  <c r="F22" i="14"/>
  <c r="F21" i="14"/>
  <c r="F20" i="14"/>
  <c r="F19" i="14"/>
  <c r="F18" i="14"/>
  <c r="F17" i="14"/>
  <c r="F16" i="14"/>
  <c r="F15" i="14"/>
  <c r="F14" i="14"/>
  <c r="F13" i="14"/>
  <c r="F12" i="14"/>
  <c r="F11" i="14"/>
  <c r="F10" i="14"/>
  <c r="F9" i="14"/>
  <c r="F8" i="14"/>
  <c r="F7" i="14"/>
  <c r="F6" i="14"/>
  <c r="F5" i="14"/>
  <c r="F4" i="14"/>
  <c r="F3" i="14"/>
  <c r="A19" i="7" l="1"/>
  <c r="I62" i="14"/>
  <c r="H62" i="14"/>
  <c r="G62" i="14"/>
  <c r="E62" i="14"/>
  <c r="D62" i="14"/>
  <c r="C62" i="14"/>
  <c r="A62" i="14"/>
  <c r="I61" i="14"/>
  <c r="H61" i="14"/>
  <c r="G61" i="14"/>
  <c r="E61" i="14"/>
  <c r="D61" i="14"/>
  <c r="C61" i="14"/>
  <c r="A61" i="14"/>
  <c r="I60" i="14"/>
  <c r="H60" i="14"/>
  <c r="G60" i="14"/>
  <c r="E60" i="14"/>
  <c r="D60" i="14"/>
  <c r="C60" i="14"/>
  <c r="A60" i="14"/>
  <c r="I59" i="14"/>
  <c r="H59" i="14"/>
  <c r="G59" i="14"/>
  <c r="E59" i="14"/>
  <c r="D59" i="14"/>
  <c r="C59" i="14"/>
  <c r="A59" i="14"/>
  <c r="I58" i="14"/>
  <c r="H58" i="14"/>
  <c r="G58" i="14"/>
  <c r="E58" i="14"/>
  <c r="D58" i="14"/>
  <c r="C58" i="14"/>
  <c r="A58" i="14"/>
  <c r="I57" i="14"/>
  <c r="H57" i="14"/>
  <c r="G57" i="14"/>
  <c r="E57" i="14"/>
  <c r="D57" i="14"/>
  <c r="C57" i="14"/>
  <c r="A57" i="14"/>
  <c r="I56" i="14"/>
  <c r="H56" i="14"/>
  <c r="G56" i="14"/>
  <c r="E56" i="14"/>
  <c r="D56" i="14"/>
  <c r="C56" i="14"/>
  <c r="A56" i="14"/>
  <c r="I55" i="14"/>
  <c r="H55" i="14"/>
  <c r="G55" i="14"/>
  <c r="E55" i="14"/>
  <c r="D55" i="14"/>
  <c r="C55" i="14"/>
  <c r="A55" i="14"/>
  <c r="I54" i="14"/>
  <c r="H54" i="14"/>
  <c r="G54" i="14"/>
  <c r="E54" i="14"/>
  <c r="D54" i="14"/>
  <c r="C54" i="14"/>
  <c r="A54" i="14"/>
  <c r="I53" i="14"/>
  <c r="H53" i="14"/>
  <c r="G53" i="14"/>
  <c r="E53" i="14"/>
  <c r="D53" i="14"/>
  <c r="C53" i="14"/>
  <c r="A53" i="14"/>
  <c r="I52" i="14"/>
  <c r="D52" i="14"/>
  <c r="C52" i="14"/>
  <c r="A52" i="14"/>
  <c r="I51" i="14"/>
  <c r="D51" i="14"/>
  <c r="C51" i="14"/>
  <c r="B51" i="14"/>
  <c r="I50" i="14"/>
  <c r="H50" i="14"/>
  <c r="G50" i="14"/>
  <c r="E50" i="14"/>
  <c r="D50" i="14"/>
  <c r="C50" i="14"/>
  <c r="A50" i="14"/>
  <c r="I49" i="14"/>
  <c r="H49" i="14"/>
  <c r="G49" i="14"/>
  <c r="E49" i="14"/>
  <c r="D49" i="14"/>
  <c r="C49" i="14"/>
  <c r="A49" i="14"/>
  <c r="I48" i="14"/>
  <c r="H48" i="14"/>
  <c r="G48" i="14"/>
  <c r="E48" i="14"/>
  <c r="D48" i="14"/>
  <c r="C48" i="14"/>
  <c r="A48" i="14"/>
  <c r="I47" i="14"/>
  <c r="H47" i="14"/>
  <c r="G47" i="14"/>
  <c r="E47" i="14"/>
  <c r="D47" i="14"/>
  <c r="C47" i="14"/>
  <c r="A47" i="14"/>
  <c r="I46" i="14"/>
  <c r="H46" i="14"/>
  <c r="G46" i="14"/>
  <c r="E46" i="14"/>
  <c r="D46" i="14"/>
  <c r="C46" i="14"/>
  <c r="A46" i="14"/>
  <c r="I45" i="14"/>
  <c r="H45" i="14"/>
  <c r="G45" i="14"/>
  <c r="E45" i="14"/>
  <c r="D45" i="14"/>
  <c r="C45" i="14"/>
  <c r="A45" i="14"/>
  <c r="I44" i="14"/>
  <c r="H44" i="14"/>
  <c r="G44" i="14"/>
  <c r="E44" i="14"/>
  <c r="D44" i="14"/>
  <c r="C44" i="14"/>
  <c r="A44" i="14"/>
  <c r="I43" i="14"/>
  <c r="H43" i="14"/>
  <c r="G43" i="14"/>
  <c r="E43" i="14"/>
  <c r="D43" i="14"/>
  <c r="C43" i="14"/>
  <c r="A43" i="14"/>
  <c r="I42" i="14"/>
  <c r="H42" i="14"/>
  <c r="G42" i="14"/>
  <c r="E42" i="14"/>
  <c r="D42" i="14"/>
  <c r="C42" i="14"/>
  <c r="A42" i="14"/>
  <c r="I41" i="14"/>
  <c r="H41" i="14"/>
  <c r="G41" i="14"/>
  <c r="E41" i="14"/>
  <c r="D41" i="14"/>
  <c r="C41" i="14"/>
  <c r="A41" i="14"/>
  <c r="I40" i="14"/>
  <c r="D40" i="14"/>
  <c r="C40" i="14"/>
  <c r="A40" i="14"/>
  <c r="I39" i="14"/>
  <c r="D39" i="14"/>
  <c r="C39" i="14"/>
  <c r="B39" i="14"/>
  <c r="I38" i="14"/>
  <c r="H38" i="14"/>
  <c r="G38" i="14"/>
  <c r="E38" i="14"/>
  <c r="D38" i="14"/>
  <c r="C38" i="14"/>
  <c r="A38" i="14"/>
  <c r="I37" i="14"/>
  <c r="H37" i="14"/>
  <c r="G37" i="14"/>
  <c r="E37" i="14"/>
  <c r="D37" i="14"/>
  <c r="C37" i="14"/>
  <c r="A37" i="14"/>
  <c r="I36" i="14"/>
  <c r="H36" i="14"/>
  <c r="G36" i="14"/>
  <c r="E36" i="14"/>
  <c r="D36" i="14"/>
  <c r="C36" i="14"/>
  <c r="A36" i="14"/>
  <c r="I35" i="14"/>
  <c r="H35" i="14"/>
  <c r="G35" i="14"/>
  <c r="E35" i="14"/>
  <c r="D35" i="14"/>
  <c r="C35" i="14"/>
  <c r="A35" i="14"/>
  <c r="I34" i="14"/>
  <c r="H34" i="14"/>
  <c r="G34" i="14"/>
  <c r="E34" i="14"/>
  <c r="D34" i="14"/>
  <c r="C34" i="14"/>
  <c r="A34" i="14"/>
  <c r="I33" i="14"/>
  <c r="H33" i="14"/>
  <c r="G33" i="14"/>
  <c r="E33" i="14"/>
  <c r="D33" i="14"/>
  <c r="C33" i="14"/>
  <c r="A33" i="14"/>
  <c r="I32" i="14"/>
  <c r="H32" i="14"/>
  <c r="G32" i="14"/>
  <c r="E32" i="14"/>
  <c r="D32" i="14"/>
  <c r="C32" i="14"/>
  <c r="A32" i="14"/>
  <c r="I31" i="14"/>
  <c r="H31" i="14"/>
  <c r="G31" i="14"/>
  <c r="E31" i="14"/>
  <c r="D31" i="14"/>
  <c r="C31" i="14"/>
  <c r="A31" i="14"/>
  <c r="I30" i="14"/>
  <c r="H30" i="14"/>
  <c r="G30" i="14"/>
  <c r="E30" i="14"/>
  <c r="D30" i="14"/>
  <c r="C30" i="14"/>
  <c r="A30" i="14"/>
  <c r="I29" i="14"/>
  <c r="H29" i="14"/>
  <c r="G29" i="14"/>
  <c r="E29" i="14"/>
  <c r="D29" i="14"/>
  <c r="C29" i="14"/>
  <c r="A29" i="14"/>
  <c r="I28" i="14"/>
  <c r="D28" i="14"/>
  <c r="C28" i="14"/>
  <c r="A28" i="14"/>
  <c r="I27" i="14"/>
  <c r="D27" i="14"/>
  <c r="C27" i="14"/>
  <c r="B27" i="14"/>
  <c r="I26" i="14"/>
  <c r="H26" i="14"/>
  <c r="G26" i="14"/>
  <c r="E26" i="14"/>
  <c r="D26" i="14"/>
  <c r="C26" i="14"/>
  <c r="A26" i="14"/>
  <c r="I25" i="14"/>
  <c r="H25" i="14"/>
  <c r="G25" i="14"/>
  <c r="E25" i="14"/>
  <c r="D25" i="14"/>
  <c r="C25" i="14"/>
  <c r="A25" i="14"/>
  <c r="I24" i="14"/>
  <c r="H24" i="14"/>
  <c r="G24" i="14"/>
  <c r="E24" i="14"/>
  <c r="D24" i="14"/>
  <c r="C24" i="14"/>
  <c r="A24" i="14"/>
  <c r="I23" i="14"/>
  <c r="H23" i="14"/>
  <c r="G23" i="14"/>
  <c r="E23" i="14"/>
  <c r="D23" i="14"/>
  <c r="C23" i="14"/>
  <c r="A23" i="14"/>
  <c r="I22" i="14"/>
  <c r="H22" i="14"/>
  <c r="G22" i="14"/>
  <c r="E22" i="14"/>
  <c r="D22" i="14"/>
  <c r="C22" i="14"/>
  <c r="A22" i="14"/>
  <c r="I21" i="14"/>
  <c r="H21" i="14"/>
  <c r="G21" i="14"/>
  <c r="E21" i="14"/>
  <c r="D21" i="14"/>
  <c r="C21" i="14"/>
  <c r="A21" i="14"/>
  <c r="I20" i="14"/>
  <c r="H20" i="14"/>
  <c r="G20" i="14"/>
  <c r="E20" i="14"/>
  <c r="D20" i="14"/>
  <c r="C20" i="14"/>
  <c r="A20" i="14"/>
  <c r="I19" i="14"/>
  <c r="H19" i="14"/>
  <c r="G19" i="14"/>
  <c r="E19" i="14"/>
  <c r="D19" i="14"/>
  <c r="C19" i="14"/>
  <c r="A19" i="14"/>
  <c r="I18" i="14"/>
  <c r="H18" i="14"/>
  <c r="G18" i="14"/>
  <c r="E18" i="14"/>
  <c r="D18" i="14"/>
  <c r="C18" i="14"/>
  <c r="A18" i="14"/>
  <c r="I17" i="14"/>
  <c r="H17" i="14"/>
  <c r="G17" i="14"/>
  <c r="E17" i="14"/>
  <c r="D17" i="14"/>
  <c r="C17" i="14"/>
  <c r="A17" i="14"/>
  <c r="I16" i="14"/>
  <c r="D16" i="14"/>
  <c r="C16" i="14"/>
  <c r="A16" i="14"/>
  <c r="I15" i="14"/>
  <c r="D15" i="14"/>
  <c r="C15" i="14"/>
  <c r="B15" i="14"/>
  <c r="I14" i="14"/>
  <c r="D14" i="14"/>
  <c r="C14" i="14"/>
  <c r="A14" i="14"/>
  <c r="I13" i="14"/>
  <c r="D13" i="14"/>
  <c r="C13" i="14"/>
  <c r="A13" i="14"/>
  <c r="I12" i="14"/>
  <c r="D12" i="14"/>
  <c r="C12" i="14"/>
  <c r="A12" i="14"/>
  <c r="I11" i="14"/>
  <c r="D11" i="14"/>
  <c r="C11" i="14"/>
  <c r="A11" i="14"/>
  <c r="I10" i="14"/>
  <c r="D10" i="14"/>
  <c r="C10" i="14"/>
  <c r="A10" i="14"/>
  <c r="I9" i="14"/>
  <c r="D9" i="14"/>
  <c r="C9" i="14"/>
  <c r="A9" i="14"/>
  <c r="I8" i="14"/>
  <c r="D8" i="14"/>
  <c r="C8" i="14"/>
  <c r="A8" i="14"/>
  <c r="I7" i="14"/>
  <c r="D7" i="14"/>
  <c r="C7" i="14"/>
  <c r="A7" i="14"/>
  <c r="I6" i="14"/>
  <c r="D6" i="14"/>
  <c r="C6" i="14"/>
  <c r="A6" i="14"/>
  <c r="I5" i="14"/>
  <c r="D5" i="14"/>
  <c r="C5" i="14"/>
  <c r="A5" i="14"/>
  <c r="I4" i="14"/>
  <c r="D4" i="14"/>
  <c r="C4" i="14"/>
  <c r="A4" i="14"/>
  <c r="I3" i="14"/>
  <c r="D3" i="14"/>
  <c r="C3" i="14"/>
  <c r="B3" i="14"/>
  <c r="L2" i="14"/>
  <c r="K2" i="14"/>
  <c r="J2" i="14"/>
  <c r="I2" i="14"/>
  <c r="H2" i="14"/>
  <c r="G2" i="14"/>
  <c r="E2" i="14"/>
  <c r="D2" i="14"/>
  <c r="C2" i="14"/>
  <c r="B2" i="14"/>
  <c r="L39" i="13"/>
  <c r="L63" i="13"/>
  <c r="L195" i="13"/>
  <c r="L243" i="13"/>
  <c r="L255" i="13"/>
  <c r="L279" i="13"/>
  <c r="L303" i="13"/>
  <c r="L315" i="13"/>
  <c r="L351" i="13"/>
  <c r="L363" i="13"/>
  <c r="L375" i="13"/>
  <c r="L411" i="13"/>
  <c r="L435" i="13"/>
  <c r="H482" i="13"/>
  <c r="G482" i="13"/>
  <c r="F482" i="13"/>
  <c r="E482" i="13"/>
  <c r="D482" i="13"/>
  <c r="C482" i="13"/>
  <c r="A482" i="13"/>
  <c r="H481" i="13"/>
  <c r="G481" i="13"/>
  <c r="F481" i="13"/>
  <c r="E481" i="13"/>
  <c r="D481" i="13"/>
  <c r="C481" i="13"/>
  <c r="A481" i="13"/>
  <c r="H480" i="13"/>
  <c r="G480" i="13"/>
  <c r="F480" i="13"/>
  <c r="E480" i="13"/>
  <c r="D480" i="13"/>
  <c r="C480" i="13"/>
  <c r="A480" i="13"/>
  <c r="H479" i="13"/>
  <c r="G479" i="13"/>
  <c r="F479" i="13"/>
  <c r="E479" i="13"/>
  <c r="D479" i="13"/>
  <c r="C479" i="13"/>
  <c r="A479" i="13"/>
  <c r="H478" i="13"/>
  <c r="G478" i="13"/>
  <c r="F478" i="13"/>
  <c r="E478" i="13"/>
  <c r="D478" i="13"/>
  <c r="C478" i="13"/>
  <c r="A478" i="13"/>
  <c r="H477" i="13"/>
  <c r="G477" i="13"/>
  <c r="F477" i="13"/>
  <c r="E477" i="13"/>
  <c r="D477" i="13"/>
  <c r="C477" i="13"/>
  <c r="A477" i="13"/>
  <c r="H476" i="13"/>
  <c r="G476" i="13"/>
  <c r="F476" i="13"/>
  <c r="E476" i="13"/>
  <c r="D476" i="13"/>
  <c r="C476" i="13"/>
  <c r="A476" i="13"/>
  <c r="H475" i="13"/>
  <c r="G475" i="13"/>
  <c r="F475" i="13"/>
  <c r="E475" i="13"/>
  <c r="D475" i="13"/>
  <c r="C475" i="13"/>
  <c r="A475" i="13"/>
  <c r="H474" i="13"/>
  <c r="G474" i="13"/>
  <c r="F474" i="13"/>
  <c r="E474" i="13"/>
  <c r="D474" i="13"/>
  <c r="C474" i="13"/>
  <c r="A474" i="13"/>
  <c r="H473" i="13"/>
  <c r="G473" i="13"/>
  <c r="F473" i="13"/>
  <c r="E473" i="13"/>
  <c r="D473" i="13"/>
  <c r="C473" i="13"/>
  <c r="A473" i="13"/>
  <c r="H472" i="13"/>
  <c r="D472" i="13"/>
  <c r="C472" i="13"/>
  <c r="A472" i="13"/>
  <c r="H471" i="13"/>
  <c r="D471" i="13"/>
  <c r="C471" i="13"/>
  <c r="B471" i="13"/>
  <c r="H470" i="13"/>
  <c r="D470" i="13"/>
  <c r="C470" i="13"/>
  <c r="A470" i="13"/>
  <c r="H469" i="13"/>
  <c r="D469" i="13"/>
  <c r="C469" i="13"/>
  <c r="A469" i="13"/>
  <c r="H468" i="13"/>
  <c r="D468" i="13"/>
  <c r="C468" i="13"/>
  <c r="A468" i="13"/>
  <c r="H467" i="13"/>
  <c r="D467" i="13"/>
  <c r="C467" i="13"/>
  <c r="A467" i="13"/>
  <c r="H466" i="13"/>
  <c r="D466" i="13"/>
  <c r="C466" i="13"/>
  <c r="A466" i="13"/>
  <c r="H465" i="13"/>
  <c r="D465" i="13"/>
  <c r="C465" i="13"/>
  <c r="A465" i="13"/>
  <c r="H464" i="13"/>
  <c r="D464" i="13"/>
  <c r="C464" i="13"/>
  <c r="A464" i="13"/>
  <c r="H463" i="13"/>
  <c r="D463" i="13"/>
  <c r="C463" i="13"/>
  <c r="A463" i="13"/>
  <c r="H462" i="13"/>
  <c r="D462" i="13"/>
  <c r="C462" i="13"/>
  <c r="A462" i="13"/>
  <c r="H461" i="13"/>
  <c r="D461" i="13"/>
  <c r="C461" i="13"/>
  <c r="A461" i="13"/>
  <c r="H460" i="13"/>
  <c r="D460" i="13"/>
  <c r="C460" i="13"/>
  <c r="A460" i="13"/>
  <c r="H459" i="13"/>
  <c r="D459" i="13"/>
  <c r="C459" i="13"/>
  <c r="B459" i="13"/>
  <c r="H458" i="13"/>
  <c r="G458" i="13"/>
  <c r="F458" i="13"/>
  <c r="E458" i="13"/>
  <c r="D458" i="13"/>
  <c r="C458" i="13"/>
  <c r="A458" i="13"/>
  <c r="H457" i="13"/>
  <c r="G457" i="13"/>
  <c r="F457" i="13"/>
  <c r="E457" i="13"/>
  <c r="D457" i="13"/>
  <c r="C457" i="13"/>
  <c r="A457" i="13"/>
  <c r="H456" i="13"/>
  <c r="G456" i="13"/>
  <c r="F456" i="13"/>
  <c r="E456" i="13"/>
  <c r="D456" i="13"/>
  <c r="C456" i="13"/>
  <c r="A456" i="13"/>
  <c r="H455" i="13"/>
  <c r="G455" i="13"/>
  <c r="F455" i="13"/>
  <c r="E455" i="13"/>
  <c r="D455" i="13"/>
  <c r="C455" i="13"/>
  <c r="A455" i="13"/>
  <c r="H454" i="13"/>
  <c r="G454" i="13"/>
  <c r="F454" i="13"/>
  <c r="E454" i="13"/>
  <c r="D454" i="13"/>
  <c r="C454" i="13"/>
  <c r="A454" i="13"/>
  <c r="H453" i="13"/>
  <c r="G453" i="13"/>
  <c r="F453" i="13"/>
  <c r="E453" i="13"/>
  <c r="D453" i="13"/>
  <c r="C453" i="13"/>
  <c r="A453" i="13"/>
  <c r="H452" i="13"/>
  <c r="G452" i="13"/>
  <c r="F452" i="13"/>
  <c r="E452" i="13"/>
  <c r="D452" i="13"/>
  <c r="C452" i="13"/>
  <c r="A452" i="13"/>
  <c r="H451" i="13"/>
  <c r="G451" i="13"/>
  <c r="F451" i="13"/>
  <c r="E451" i="13"/>
  <c r="D451" i="13"/>
  <c r="C451" i="13"/>
  <c r="A451" i="13"/>
  <c r="H450" i="13"/>
  <c r="G450" i="13"/>
  <c r="F450" i="13"/>
  <c r="E450" i="13"/>
  <c r="D450" i="13"/>
  <c r="C450" i="13"/>
  <c r="A450" i="13"/>
  <c r="H449" i="13"/>
  <c r="G449" i="13"/>
  <c r="F449" i="13"/>
  <c r="E449" i="13"/>
  <c r="D449" i="13"/>
  <c r="C449" i="13"/>
  <c r="A449" i="13"/>
  <c r="H448" i="13"/>
  <c r="D448" i="13"/>
  <c r="C448" i="13"/>
  <c r="A448" i="13"/>
  <c r="H447" i="13"/>
  <c r="D447" i="13"/>
  <c r="C447" i="13"/>
  <c r="B447" i="13"/>
  <c r="H446" i="13"/>
  <c r="G446" i="13"/>
  <c r="F446" i="13"/>
  <c r="E446" i="13"/>
  <c r="D446" i="13"/>
  <c r="C446" i="13"/>
  <c r="A446" i="13"/>
  <c r="H445" i="13"/>
  <c r="G445" i="13"/>
  <c r="F445" i="13"/>
  <c r="E445" i="13"/>
  <c r="D445" i="13"/>
  <c r="C445" i="13"/>
  <c r="A445" i="13"/>
  <c r="H444" i="13"/>
  <c r="G444" i="13"/>
  <c r="F444" i="13"/>
  <c r="E444" i="13"/>
  <c r="D444" i="13"/>
  <c r="C444" i="13"/>
  <c r="A444" i="13"/>
  <c r="H443" i="13"/>
  <c r="G443" i="13"/>
  <c r="F443" i="13"/>
  <c r="E443" i="13"/>
  <c r="D443" i="13"/>
  <c r="C443" i="13"/>
  <c r="A443" i="13"/>
  <c r="H442" i="13"/>
  <c r="G442" i="13"/>
  <c r="F442" i="13"/>
  <c r="E442" i="13"/>
  <c r="D442" i="13"/>
  <c r="C442" i="13"/>
  <c r="A442" i="13"/>
  <c r="H441" i="13"/>
  <c r="G441" i="13"/>
  <c r="F441" i="13"/>
  <c r="E441" i="13"/>
  <c r="D441" i="13"/>
  <c r="C441" i="13"/>
  <c r="A441" i="13"/>
  <c r="H440" i="13"/>
  <c r="G440" i="13"/>
  <c r="F440" i="13"/>
  <c r="E440" i="13"/>
  <c r="D440" i="13"/>
  <c r="C440" i="13"/>
  <c r="A440" i="13"/>
  <c r="H439" i="13"/>
  <c r="G439" i="13"/>
  <c r="F439" i="13"/>
  <c r="E439" i="13"/>
  <c r="D439" i="13"/>
  <c r="C439" i="13"/>
  <c r="A439" i="13"/>
  <c r="H438" i="13"/>
  <c r="G438" i="13"/>
  <c r="F438" i="13"/>
  <c r="E438" i="13"/>
  <c r="D438" i="13"/>
  <c r="C438" i="13"/>
  <c r="A438" i="13"/>
  <c r="H437" i="13"/>
  <c r="G437" i="13"/>
  <c r="F437" i="13"/>
  <c r="E437" i="13"/>
  <c r="D437" i="13"/>
  <c r="C437" i="13"/>
  <c r="A437" i="13"/>
  <c r="H436" i="13"/>
  <c r="D436" i="13"/>
  <c r="C436" i="13"/>
  <c r="A436" i="13"/>
  <c r="H435" i="13"/>
  <c r="D435" i="13"/>
  <c r="C435" i="13"/>
  <c r="B435" i="13"/>
  <c r="H434" i="13"/>
  <c r="G434" i="13"/>
  <c r="F434" i="13"/>
  <c r="E434" i="13"/>
  <c r="D434" i="13"/>
  <c r="C434" i="13"/>
  <c r="A434" i="13"/>
  <c r="H433" i="13"/>
  <c r="G433" i="13"/>
  <c r="F433" i="13"/>
  <c r="E433" i="13"/>
  <c r="D433" i="13"/>
  <c r="C433" i="13"/>
  <c r="A433" i="13"/>
  <c r="H432" i="13"/>
  <c r="G432" i="13"/>
  <c r="F432" i="13"/>
  <c r="E432" i="13"/>
  <c r="D432" i="13"/>
  <c r="C432" i="13"/>
  <c r="A432" i="13"/>
  <c r="H431" i="13"/>
  <c r="G431" i="13"/>
  <c r="F431" i="13"/>
  <c r="E431" i="13"/>
  <c r="D431" i="13"/>
  <c r="C431" i="13"/>
  <c r="A431" i="13"/>
  <c r="H430" i="13"/>
  <c r="G430" i="13"/>
  <c r="F430" i="13"/>
  <c r="E430" i="13"/>
  <c r="D430" i="13"/>
  <c r="C430" i="13"/>
  <c r="A430" i="13"/>
  <c r="H429" i="13"/>
  <c r="G429" i="13"/>
  <c r="F429" i="13"/>
  <c r="E429" i="13"/>
  <c r="D429" i="13"/>
  <c r="C429" i="13"/>
  <c r="A429" i="13"/>
  <c r="H428" i="13"/>
  <c r="G428" i="13"/>
  <c r="F428" i="13"/>
  <c r="E428" i="13"/>
  <c r="D428" i="13"/>
  <c r="C428" i="13"/>
  <c r="A428" i="13"/>
  <c r="H427" i="13"/>
  <c r="G427" i="13"/>
  <c r="F427" i="13"/>
  <c r="E427" i="13"/>
  <c r="D427" i="13"/>
  <c r="C427" i="13"/>
  <c r="A427" i="13"/>
  <c r="H426" i="13"/>
  <c r="G426" i="13"/>
  <c r="F426" i="13"/>
  <c r="E426" i="13"/>
  <c r="D426" i="13"/>
  <c r="C426" i="13"/>
  <c r="A426" i="13"/>
  <c r="H425" i="13"/>
  <c r="G425" i="13"/>
  <c r="F425" i="13"/>
  <c r="E425" i="13"/>
  <c r="D425" i="13"/>
  <c r="C425" i="13"/>
  <c r="A425" i="13"/>
  <c r="H424" i="13"/>
  <c r="D424" i="13"/>
  <c r="C424" i="13"/>
  <c r="A424" i="13"/>
  <c r="H423" i="13"/>
  <c r="D423" i="13"/>
  <c r="C423" i="13"/>
  <c r="B423" i="13"/>
  <c r="H422" i="13"/>
  <c r="G422" i="13"/>
  <c r="F422" i="13"/>
  <c r="E422" i="13"/>
  <c r="D422" i="13"/>
  <c r="C422" i="13"/>
  <c r="A422" i="13"/>
  <c r="H421" i="13"/>
  <c r="G421" i="13"/>
  <c r="F421" i="13"/>
  <c r="E421" i="13"/>
  <c r="D421" i="13"/>
  <c r="C421" i="13"/>
  <c r="A421" i="13"/>
  <c r="H420" i="13"/>
  <c r="G420" i="13"/>
  <c r="F420" i="13"/>
  <c r="E420" i="13"/>
  <c r="D420" i="13"/>
  <c r="C420" i="13"/>
  <c r="A420" i="13"/>
  <c r="H419" i="13"/>
  <c r="G419" i="13"/>
  <c r="F419" i="13"/>
  <c r="E419" i="13"/>
  <c r="D419" i="13"/>
  <c r="C419" i="13"/>
  <c r="A419" i="13"/>
  <c r="H418" i="13"/>
  <c r="G418" i="13"/>
  <c r="F418" i="13"/>
  <c r="E418" i="13"/>
  <c r="D418" i="13"/>
  <c r="C418" i="13"/>
  <c r="A418" i="13"/>
  <c r="H417" i="13"/>
  <c r="G417" i="13"/>
  <c r="F417" i="13"/>
  <c r="E417" i="13"/>
  <c r="D417" i="13"/>
  <c r="C417" i="13"/>
  <c r="A417" i="13"/>
  <c r="H416" i="13"/>
  <c r="G416" i="13"/>
  <c r="F416" i="13"/>
  <c r="E416" i="13"/>
  <c r="D416" i="13"/>
  <c r="C416" i="13"/>
  <c r="A416" i="13"/>
  <c r="H415" i="13"/>
  <c r="G415" i="13"/>
  <c r="F415" i="13"/>
  <c r="E415" i="13"/>
  <c r="D415" i="13"/>
  <c r="C415" i="13"/>
  <c r="A415" i="13"/>
  <c r="H414" i="13"/>
  <c r="G414" i="13"/>
  <c r="F414" i="13"/>
  <c r="E414" i="13"/>
  <c r="D414" i="13"/>
  <c r="C414" i="13"/>
  <c r="A414" i="13"/>
  <c r="H413" i="13"/>
  <c r="G413" i="13"/>
  <c r="F413" i="13"/>
  <c r="E413" i="13"/>
  <c r="D413" i="13"/>
  <c r="C413" i="13"/>
  <c r="A413" i="13"/>
  <c r="H412" i="13"/>
  <c r="D412" i="13"/>
  <c r="C412" i="13"/>
  <c r="A412" i="13"/>
  <c r="H411" i="13"/>
  <c r="D411" i="13"/>
  <c r="C411" i="13"/>
  <c r="B411" i="13"/>
  <c r="H410" i="13"/>
  <c r="G410" i="13"/>
  <c r="F410" i="13"/>
  <c r="E410" i="13"/>
  <c r="D410" i="13"/>
  <c r="C410" i="13"/>
  <c r="A410" i="13"/>
  <c r="H409" i="13"/>
  <c r="G409" i="13"/>
  <c r="F409" i="13"/>
  <c r="E409" i="13"/>
  <c r="D409" i="13"/>
  <c r="C409" i="13"/>
  <c r="A409" i="13"/>
  <c r="H408" i="13"/>
  <c r="G408" i="13"/>
  <c r="F408" i="13"/>
  <c r="E408" i="13"/>
  <c r="D408" i="13"/>
  <c r="C408" i="13"/>
  <c r="A408" i="13"/>
  <c r="H407" i="13"/>
  <c r="G407" i="13"/>
  <c r="F407" i="13"/>
  <c r="E407" i="13"/>
  <c r="D407" i="13"/>
  <c r="C407" i="13"/>
  <c r="A407" i="13"/>
  <c r="H406" i="13"/>
  <c r="G406" i="13"/>
  <c r="F406" i="13"/>
  <c r="E406" i="13"/>
  <c r="D406" i="13"/>
  <c r="C406" i="13"/>
  <c r="A406" i="13"/>
  <c r="H405" i="13"/>
  <c r="G405" i="13"/>
  <c r="F405" i="13"/>
  <c r="E405" i="13"/>
  <c r="D405" i="13"/>
  <c r="C405" i="13"/>
  <c r="A405" i="13"/>
  <c r="H404" i="13"/>
  <c r="G404" i="13"/>
  <c r="F404" i="13"/>
  <c r="E404" i="13"/>
  <c r="D404" i="13"/>
  <c r="C404" i="13"/>
  <c r="A404" i="13"/>
  <c r="H403" i="13"/>
  <c r="G403" i="13"/>
  <c r="F403" i="13"/>
  <c r="E403" i="13"/>
  <c r="D403" i="13"/>
  <c r="C403" i="13"/>
  <c r="A403" i="13"/>
  <c r="H402" i="13"/>
  <c r="G402" i="13"/>
  <c r="F402" i="13"/>
  <c r="E402" i="13"/>
  <c r="D402" i="13"/>
  <c r="C402" i="13"/>
  <c r="A402" i="13"/>
  <c r="H401" i="13"/>
  <c r="G401" i="13"/>
  <c r="F401" i="13"/>
  <c r="E401" i="13"/>
  <c r="D401" i="13"/>
  <c r="C401" i="13"/>
  <c r="A401" i="13"/>
  <c r="H400" i="13"/>
  <c r="D400" i="13"/>
  <c r="C400" i="13"/>
  <c r="A400" i="13"/>
  <c r="H399" i="13"/>
  <c r="D399" i="13"/>
  <c r="C399" i="13"/>
  <c r="B399" i="13"/>
  <c r="H398" i="13"/>
  <c r="D398" i="13"/>
  <c r="C398" i="13"/>
  <c r="A398" i="13"/>
  <c r="H397" i="13"/>
  <c r="D397" i="13"/>
  <c r="C397" i="13"/>
  <c r="A397" i="13"/>
  <c r="H396" i="13"/>
  <c r="D396" i="13"/>
  <c r="C396" i="13"/>
  <c r="A396" i="13"/>
  <c r="H395" i="13"/>
  <c r="D395" i="13"/>
  <c r="C395" i="13"/>
  <c r="A395" i="13"/>
  <c r="H394" i="13"/>
  <c r="D394" i="13"/>
  <c r="C394" i="13"/>
  <c r="A394" i="13"/>
  <c r="H393" i="13"/>
  <c r="D393" i="13"/>
  <c r="C393" i="13"/>
  <c r="A393" i="13"/>
  <c r="H392" i="13"/>
  <c r="D392" i="13"/>
  <c r="C392" i="13"/>
  <c r="A392" i="13"/>
  <c r="H391" i="13"/>
  <c r="D391" i="13"/>
  <c r="C391" i="13"/>
  <c r="A391" i="13"/>
  <c r="H390" i="13"/>
  <c r="D390" i="13"/>
  <c r="C390" i="13"/>
  <c r="A390" i="13"/>
  <c r="H389" i="13"/>
  <c r="D389" i="13"/>
  <c r="C389" i="13"/>
  <c r="A389" i="13"/>
  <c r="H388" i="13"/>
  <c r="D388" i="13"/>
  <c r="C388" i="13"/>
  <c r="A388" i="13"/>
  <c r="H387" i="13"/>
  <c r="D387" i="13"/>
  <c r="C387" i="13"/>
  <c r="B387" i="13"/>
  <c r="H386" i="13"/>
  <c r="G386" i="13"/>
  <c r="F386" i="13"/>
  <c r="E386" i="13"/>
  <c r="D386" i="13"/>
  <c r="C386" i="13"/>
  <c r="A386" i="13"/>
  <c r="H385" i="13"/>
  <c r="G385" i="13"/>
  <c r="F385" i="13"/>
  <c r="E385" i="13"/>
  <c r="D385" i="13"/>
  <c r="C385" i="13"/>
  <c r="A385" i="13"/>
  <c r="H384" i="13"/>
  <c r="G384" i="13"/>
  <c r="F384" i="13"/>
  <c r="E384" i="13"/>
  <c r="D384" i="13"/>
  <c r="C384" i="13"/>
  <c r="A384" i="13"/>
  <c r="H383" i="13"/>
  <c r="G383" i="13"/>
  <c r="F383" i="13"/>
  <c r="E383" i="13"/>
  <c r="D383" i="13"/>
  <c r="C383" i="13"/>
  <c r="A383" i="13"/>
  <c r="H382" i="13"/>
  <c r="G382" i="13"/>
  <c r="F382" i="13"/>
  <c r="E382" i="13"/>
  <c r="D382" i="13"/>
  <c r="C382" i="13"/>
  <c r="A382" i="13"/>
  <c r="H381" i="13"/>
  <c r="G381" i="13"/>
  <c r="F381" i="13"/>
  <c r="E381" i="13"/>
  <c r="D381" i="13"/>
  <c r="C381" i="13"/>
  <c r="A381" i="13"/>
  <c r="H380" i="13"/>
  <c r="G380" i="13"/>
  <c r="F380" i="13"/>
  <c r="E380" i="13"/>
  <c r="D380" i="13"/>
  <c r="C380" i="13"/>
  <c r="A380" i="13"/>
  <c r="H379" i="13"/>
  <c r="G379" i="13"/>
  <c r="F379" i="13"/>
  <c r="E379" i="13"/>
  <c r="D379" i="13"/>
  <c r="C379" i="13"/>
  <c r="A379" i="13"/>
  <c r="H378" i="13"/>
  <c r="G378" i="13"/>
  <c r="F378" i="13"/>
  <c r="E378" i="13"/>
  <c r="D378" i="13"/>
  <c r="C378" i="13"/>
  <c r="A378" i="13"/>
  <c r="H377" i="13"/>
  <c r="G377" i="13"/>
  <c r="F377" i="13"/>
  <c r="E377" i="13"/>
  <c r="D377" i="13"/>
  <c r="C377" i="13"/>
  <c r="A377" i="13"/>
  <c r="H376" i="13"/>
  <c r="D376" i="13"/>
  <c r="C376" i="13"/>
  <c r="A376" i="13"/>
  <c r="H375" i="13"/>
  <c r="D375" i="13"/>
  <c r="C375" i="13"/>
  <c r="B375" i="13"/>
  <c r="H374" i="13"/>
  <c r="G374" i="13"/>
  <c r="F374" i="13"/>
  <c r="E374" i="13"/>
  <c r="D374" i="13"/>
  <c r="C374" i="13"/>
  <c r="A374" i="13"/>
  <c r="H373" i="13"/>
  <c r="G373" i="13"/>
  <c r="F373" i="13"/>
  <c r="E373" i="13"/>
  <c r="D373" i="13"/>
  <c r="C373" i="13"/>
  <c r="A373" i="13"/>
  <c r="H372" i="13"/>
  <c r="G372" i="13"/>
  <c r="F372" i="13"/>
  <c r="E372" i="13"/>
  <c r="D372" i="13"/>
  <c r="C372" i="13"/>
  <c r="A372" i="13"/>
  <c r="H371" i="13"/>
  <c r="G371" i="13"/>
  <c r="F371" i="13"/>
  <c r="E371" i="13"/>
  <c r="D371" i="13"/>
  <c r="C371" i="13"/>
  <c r="A371" i="13"/>
  <c r="H370" i="13"/>
  <c r="G370" i="13"/>
  <c r="F370" i="13"/>
  <c r="E370" i="13"/>
  <c r="D370" i="13"/>
  <c r="C370" i="13"/>
  <c r="A370" i="13"/>
  <c r="H369" i="13"/>
  <c r="G369" i="13"/>
  <c r="F369" i="13"/>
  <c r="E369" i="13"/>
  <c r="D369" i="13"/>
  <c r="C369" i="13"/>
  <c r="A369" i="13"/>
  <c r="H368" i="13"/>
  <c r="G368" i="13"/>
  <c r="F368" i="13"/>
  <c r="E368" i="13"/>
  <c r="D368" i="13"/>
  <c r="C368" i="13"/>
  <c r="A368" i="13"/>
  <c r="H367" i="13"/>
  <c r="G367" i="13"/>
  <c r="F367" i="13"/>
  <c r="E367" i="13"/>
  <c r="D367" i="13"/>
  <c r="C367" i="13"/>
  <c r="A367" i="13"/>
  <c r="H366" i="13"/>
  <c r="G366" i="13"/>
  <c r="F366" i="13"/>
  <c r="E366" i="13"/>
  <c r="D366" i="13"/>
  <c r="C366" i="13"/>
  <c r="A366" i="13"/>
  <c r="H365" i="13"/>
  <c r="G365" i="13"/>
  <c r="F365" i="13"/>
  <c r="E365" i="13"/>
  <c r="D365" i="13"/>
  <c r="C365" i="13"/>
  <c r="A365" i="13"/>
  <c r="H364" i="13"/>
  <c r="D364" i="13"/>
  <c r="C364" i="13"/>
  <c r="A364" i="13"/>
  <c r="H363" i="13"/>
  <c r="D363" i="13"/>
  <c r="C363" i="13"/>
  <c r="B363" i="13"/>
  <c r="H362" i="13"/>
  <c r="G362" i="13"/>
  <c r="F362" i="13"/>
  <c r="E362" i="13"/>
  <c r="D362" i="13"/>
  <c r="C362" i="13"/>
  <c r="A362" i="13"/>
  <c r="H361" i="13"/>
  <c r="G361" i="13"/>
  <c r="F361" i="13"/>
  <c r="E361" i="13"/>
  <c r="D361" i="13"/>
  <c r="C361" i="13"/>
  <c r="A361" i="13"/>
  <c r="H360" i="13"/>
  <c r="G360" i="13"/>
  <c r="F360" i="13"/>
  <c r="E360" i="13"/>
  <c r="D360" i="13"/>
  <c r="C360" i="13"/>
  <c r="A360" i="13"/>
  <c r="H359" i="13"/>
  <c r="G359" i="13"/>
  <c r="F359" i="13"/>
  <c r="E359" i="13"/>
  <c r="D359" i="13"/>
  <c r="C359" i="13"/>
  <c r="A359" i="13"/>
  <c r="H358" i="13"/>
  <c r="G358" i="13"/>
  <c r="F358" i="13"/>
  <c r="E358" i="13"/>
  <c r="D358" i="13"/>
  <c r="C358" i="13"/>
  <c r="A358" i="13"/>
  <c r="H357" i="13"/>
  <c r="G357" i="13"/>
  <c r="F357" i="13"/>
  <c r="E357" i="13"/>
  <c r="D357" i="13"/>
  <c r="C357" i="13"/>
  <c r="A357" i="13"/>
  <c r="H356" i="13"/>
  <c r="G356" i="13"/>
  <c r="F356" i="13"/>
  <c r="E356" i="13"/>
  <c r="D356" i="13"/>
  <c r="C356" i="13"/>
  <c r="A356" i="13"/>
  <c r="H355" i="13"/>
  <c r="G355" i="13"/>
  <c r="F355" i="13"/>
  <c r="E355" i="13"/>
  <c r="D355" i="13"/>
  <c r="C355" i="13"/>
  <c r="A355" i="13"/>
  <c r="H354" i="13"/>
  <c r="G354" i="13"/>
  <c r="F354" i="13"/>
  <c r="E354" i="13"/>
  <c r="D354" i="13"/>
  <c r="C354" i="13"/>
  <c r="A354" i="13"/>
  <c r="H353" i="13"/>
  <c r="G353" i="13"/>
  <c r="F353" i="13"/>
  <c r="E353" i="13"/>
  <c r="D353" i="13"/>
  <c r="C353" i="13"/>
  <c r="A353" i="13"/>
  <c r="H352" i="13"/>
  <c r="D352" i="13"/>
  <c r="C352" i="13"/>
  <c r="A352" i="13"/>
  <c r="H351" i="13"/>
  <c r="D351" i="13"/>
  <c r="C351" i="13"/>
  <c r="B351" i="13"/>
  <c r="H350" i="13"/>
  <c r="D350" i="13"/>
  <c r="C350" i="13"/>
  <c r="A350" i="13"/>
  <c r="H349" i="13"/>
  <c r="D349" i="13"/>
  <c r="C349" i="13"/>
  <c r="A349" i="13"/>
  <c r="H348" i="13"/>
  <c r="D348" i="13"/>
  <c r="C348" i="13"/>
  <c r="A348" i="13"/>
  <c r="H347" i="13"/>
  <c r="D347" i="13"/>
  <c r="C347" i="13"/>
  <c r="A347" i="13"/>
  <c r="H346" i="13"/>
  <c r="D346" i="13"/>
  <c r="C346" i="13"/>
  <c r="A346" i="13"/>
  <c r="H345" i="13"/>
  <c r="D345" i="13"/>
  <c r="C345" i="13"/>
  <c r="A345" i="13"/>
  <c r="H344" i="13"/>
  <c r="D344" i="13"/>
  <c r="C344" i="13"/>
  <c r="A344" i="13"/>
  <c r="H343" i="13"/>
  <c r="D343" i="13"/>
  <c r="C343" i="13"/>
  <c r="A343" i="13"/>
  <c r="H342" i="13"/>
  <c r="D342" i="13"/>
  <c r="C342" i="13"/>
  <c r="A342" i="13"/>
  <c r="H341" i="13"/>
  <c r="D341" i="13"/>
  <c r="C341" i="13"/>
  <c r="A341" i="13"/>
  <c r="H340" i="13"/>
  <c r="D340" i="13"/>
  <c r="C340" i="13"/>
  <c r="A340" i="13"/>
  <c r="H339" i="13"/>
  <c r="D339" i="13"/>
  <c r="C339" i="13"/>
  <c r="B339" i="13"/>
  <c r="H338" i="13"/>
  <c r="G338" i="13"/>
  <c r="F338" i="13"/>
  <c r="E338" i="13"/>
  <c r="D338" i="13"/>
  <c r="C338" i="13"/>
  <c r="A338" i="13"/>
  <c r="H337" i="13"/>
  <c r="G337" i="13"/>
  <c r="F337" i="13"/>
  <c r="E337" i="13"/>
  <c r="D337" i="13"/>
  <c r="C337" i="13"/>
  <c r="A337" i="13"/>
  <c r="H336" i="13"/>
  <c r="G336" i="13"/>
  <c r="F336" i="13"/>
  <c r="E336" i="13"/>
  <c r="D336" i="13"/>
  <c r="C336" i="13"/>
  <c r="A336" i="13"/>
  <c r="H335" i="13"/>
  <c r="G335" i="13"/>
  <c r="F335" i="13"/>
  <c r="E335" i="13"/>
  <c r="D335" i="13"/>
  <c r="C335" i="13"/>
  <c r="A335" i="13"/>
  <c r="H334" i="13"/>
  <c r="G334" i="13"/>
  <c r="F334" i="13"/>
  <c r="E334" i="13"/>
  <c r="D334" i="13"/>
  <c r="C334" i="13"/>
  <c r="A334" i="13"/>
  <c r="H333" i="13"/>
  <c r="G333" i="13"/>
  <c r="F333" i="13"/>
  <c r="E333" i="13"/>
  <c r="D333" i="13"/>
  <c r="C333" i="13"/>
  <c r="A333" i="13"/>
  <c r="H332" i="13"/>
  <c r="G332" i="13"/>
  <c r="F332" i="13"/>
  <c r="E332" i="13"/>
  <c r="D332" i="13"/>
  <c r="C332" i="13"/>
  <c r="A332" i="13"/>
  <c r="H331" i="13"/>
  <c r="G331" i="13"/>
  <c r="F331" i="13"/>
  <c r="E331" i="13"/>
  <c r="D331" i="13"/>
  <c r="C331" i="13"/>
  <c r="A331" i="13"/>
  <c r="H330" i="13"/>
  <c r="G330" i="13"/>
  <c r="F330" i="13"/>
  <c r="E330" i="13"/>
  <c r="D330" i="13"/>
  <c r="C330" i="13"/>
  <c r="A330" i="13"/>
  <c r="H329" i="13"/>
  <c r="G329" i="13"/>
  <c r="F329" i="13"/>
  <c r="E329" i="13"/>
  <c r="D329" i="13"/>
  <c r="C329" i="13"/>
  <c r="A329" i="13"/>
  <c r="H328" i="13"/>
  <c r="D328" i="13"/>
  <c r="C328" i="13"/>
  <c r="A328" i="13"/>
  <c r="H327" i="13"/>
  <c r="D327" i="13"/>
  <c r="C327" i="13"/>
  <c r="B327" i="13"/>
  <c r="H326" i="13"/>
  <c r="G326" i="13"/>
  <c r="F326" i="13"/>
  <c r="E326" i="13"/>
  <c r="D326" i="13"/>
  <c r="C326" i="13"/>
  <c r="A326" i="13"/>
  <c r="H325" i="13"/>
  <c r="G325" i="13"/>
  <c r="F325" i="13"/>
  <c r="E325" i="13"/>
  <c r="D325" i="13"/>
  <c r="C325" i="13"/>
  <c r="A325" i="13"/>
  <c r="H324" i="13"/>
  <c r="G324" i="13"/>
  <c r="F324" i="13"/>
  <c r="E324" i="13"/>
  <c r="D324" i="13"/>
  <c r="C324" i="13"/>
  <c r="A324" i="13"/>
  <c r="H323" i="13"/>
  <c r="G323" i="13"/>
  <c r="F323" i="13"/>
  <c r="E323" i="13"/>
  <c r="D323" i="13"/>
  <c r="C323" i="13"/>
  <c r="A323" i="13"/>
  <c r="H322" i="13"/>
  <c r="G322" i="13"/>
  <c r="F322" i="13"/>
  <c r="E322" i="13"/>
  <c r="D322" i="13"/>
  <c r="C322" i="13"/>
  <c r="A322" i="13"/>
  <c r="H321" i="13"/>
  <c r="G321" i="13"/>
  <c r="F321" i="13"/>
  <c r="E321" i="13"/>
  <c r="D321" i="13"/>
  <c r="C321" i="13"/>
  <c r="A321" i="13"/>
  <c r="H320" i="13"/>
  <c r="G320" i="13"/>
  <c r="F320" i="13"/>
  <c r="E320" i="13"/>
  <c r="D320" i="13"/>
  <c r="C320" i="13"/>
  <c r="A320" i="13"/>
  <c r="H319" i="13"/>
  <c r="G319" i="13"/>
  <c r="F319" i="13"/>
  <c r="E319" i="13"/>
  <c r="D319" i="13"/>
  <c r="C319" i="13"/>
  <c r="A319" i="13"/>
  <c r="H318" i="13"/>
  <c r="G318" i="13"/>
  <c r="F318" i="13"/>
  <c r="E318" i="13"/>
  <c r="D318" i="13"/>
  <c r="C318" i="13"/>
  <c r="A318" i="13"/>
  <c r="H317" i="13"/>
  <c r="G317" i="13"/>
  <c r="F317" i="13"/>
  <c r="E317" i="13"/>
  <c r="D317" i="13"/>
  <c r="C317" i="13"/>
  <c r="A317" i="13"/>
  <c r="H316" i="13"/>
  <c r="D316" i="13"/>
  <c r="C316" i="13"/>
  <c r="A316" i="13"/>
  <c r="H315" i="13"/>
  <c r="D315" i="13"/>
  <c r="C315" i="13"/>
  <c r="B315" i="13"/>
  <c r="H314" i="13"/>
  <c r="G314" i="13"/>
  <c r="F314" i="13"/>
  <c r="E314" i="13"/>
  <c r="D314" i="13"/>
  <c r="C314" i="13"/>
  <c r="A314" i="13"/>
  <c r="H313" i="13"/>
  <c r="G313" i="13"/>
  <c r="F313" i="13"/>
  <c r="E313" i="13"/>
  <c r="D313" i="13"/>
  <c r="C313" i="13"/>
  <c r="A313" i="13"/>
  <c r="H312" i="13"/>
  <c r="G312" i="13"/>
  <c r="F312" i="13"/>
  <c r="E312" i="13"/>
  <c r="D312" i="13"/>
  <c r="C312" i="13"/>
  <c r="A312" i="13"/>
  <c r="H311" i="13"/>
  <c r="G311" i="13"/>
  <c r="F311" i="13"/>
  <c r="E311" i="13"/>
  <c r="D311" i="13"/>
  <c r="C311" i="13"/>
  <c r="A311" i="13"/>
  <c r="H310" i="13"/>
  <c r="G310" i="13"/>
  <c r="F310" i="13"/>
  <c r="E310" i="13"/>
  <c r="D310" i="13"/>
  <c r="C310" i="13"/>
  <c r="A310" i="13"/>
  <c r="H309" i="13"/>
  <c r="G309" i="13"/>
  <c r="F309" i="13"/>
  <c r="E309" i="13"/>
  <c r="D309" i="13"/>
  <c r="C309" i="13"/>
  <c r="A309" i="13"/>
  <c r="H308" i="13"/>
  <c r="G308" i="13"/>
  <c r="F308" i="13"/>
  <c r="E308" i="13"/>
  <c r="D308" i="13"/>
  <c r="C308" i="13"/>
  <c r="A308" i="13"/>
  <c r="H307" i="13"/>
  <c r="G307" i="13"/>
  <c r="F307" i="13"/>
  <c r="E307" i="13"/>
  <c r="D307" i="13"/>
  <c r="C307" i="13"/>
  <c r="A307" i="13"/>
  <c r="H306" i="13"/>
  <c r="G306" i="13"/>
  <c r="F306" i="13"/>
  <c r="E306" i="13"/>
  <c r="D306" i="13"/>
  <c r="C306" i="13"/>
  <c r="A306" i="13"/>
  <c r="H305" i="13"/>
  <c r="G305" i="13"/>
  <c r="F305" i="13"/>
  <c r="E305" i="13"/>
  <c r="D305" i="13"/>
  <c r="C305" i="13"/>
  <c r="A305" i="13"/>
  <c r="H304" i="13"/>
  <c r="D304" i="13"/>
  <c r="C304" i="13"/>
  <c r="A304" i="13"/>
  <c r="H303" i="13"/>
  <c r="D303" i="13"/>
  <c r="C303" i="13"/>
  <c r="B303" i="13"/>
  <c r="H302" i="13"/>
  <c r="D302" i="13"/>
  <c r="C302" i="13"/>
  <c r="A302" i="13"/>
  <c r="H301" i="13"/>
  <c r="D301" i="13"/>
  <c r="C301" i="13"/>
  <c r="A301" i="13"/>
  <c r="H300" i="13"/>
  <c r="D300" i="13"/>
  <c r="C300" i="13"/>
  <c r="A300" i="13"/>
  <c r="H299" i="13"/>
  <c r="D299" i="13"/>
  <c r="C299" i="13"/>
  <c r="A299" i="13"/>
  <c r="H298" i="13"/>
  <c r="D298" i="13"/>
  <c r="C298" i="13"/>
  <c r="A298" i="13"/>
  <c r="H297" i="13"/>
  <c r="D297" i="13"/>
  <c r="C297" i="13"/>
  <c r="A297" i="13"/>
  <c r="H296" i="13"/>
  <c r="D296" i="13"/>
  <c r="C296" i="13"/>
  <c r="A296" i="13"/>
  <c r="H295" i="13"/>
  <c r="D295" i="13"/>
  <c r="C295" i="13"/>
  <c r="A295" i="13"/>
  <c r="H294" i="13"/>
  <c r="D294" i="13"/>
  <c r="C294" i="13"/>
  <c r="A294" i="13"/>
  <c r="H293" i="13"/>
  <c r="D293" i="13"/>
  <c r="C293" i="13"/>
  <c r="A293" i="13"/>
  <c r="H292" i="13"/>
  <c r="D292" i="13"/>
  <c r="C292" i="13"/>
  <c r="A292" i="13"/>
  <c r="H291" i="13"/>
  <c r="D291" i="13"/>
  <c r="C291" i="13"/>
  <c r="B291" i="13"/>
  <c r="H290" i="13"/>
  <c r="G290" i="13"/>
  <c r="F290" i="13"/>
  <c r="E290" i="13"/>
  <c r="D290" i="13"/>
  <c r="C290" i="13"/>
  <c r="A290" i="13"/>
  <c r="H289" i="13"/>
  <c r="G289" i="13"/>
  <c r="F289" i="13"/>
  <c r="E289" i="13"/>
  <c r="D289" i="13"/>
  <c r="C289" i="13"/>
  <c r="A289" i="13"/>
  <c r="H288" i="13"/>
  <c r="G288" i="13"/>
  <c r="F288" i="13"/>
  <c r="E288" i="13"/>
  <c r="D288" i="13"/>
  <c r="C288" i="13"/>
  <c r="A288" i="13"/>
  <c r="H287" i="13"/>
  <c r="G287" i="13"/>
  <c r="F287" i="13"/>
  <c r="E287" i="13"/>
  <c r="D287" i="13"/>
  <c r="C287" i="13"/>
  <c r="A287" i="13"/>
  <c r="H286" i="13"/>
  <c r="G286" i="13"/>
  <c r="F286" i="13"/>
  <c r="E286" i="13"/>
  <c r="D286" i="13"/>
  <c r="C286" i="13"/>
  <c r="A286" i="13"/>
  <c r="H285" i="13"/>
  <c r="G285" i="13"/>
  <c r="F285" i="13"/>
  <c r="E285" i="13"/>
  <c r="D285" i="13"/>
  <c r="C285" i="13"/>
  <c r="A285" i="13"/>
  <c r="H284" i="13"/>
  <c r="G284" i="13"/>
  <c r="F284" i="13"/>
  <c r="E284" i="13"/>
  <c r="D284" i="13"/>
  <c r="C284" i="13"/>
  <c r="A284" i="13"/>
  <c r="H283" i="13"/>
  <c r="G283" i="13"/>
  <c r="F283" i="13"/>
  <c r="E283" i="13"/>
  <c r="D283" i="13"/>
  <c r="C283" i="13"/>
  <c r="A283" i="13"/>
  <c r="H282" i="13"/>
  <c r="G282" i="13"/>
  <c r="F282" i="13"/>
  <c r="E282" i="13"/>
  <c r="D282" i="13"/>
  <c r="C282" i="13"/>
  <c r="A282" i="13"/>
  <c r="H281" i="13"/>
  <c r="G281" i="13"/>
  <c r="F281" i="13"/>
  <c r="E281" i="13"/>
  <c r="D281" i="13"/>
  <c r="C281" i="13"/>
  <c r="A281" i="13"/>
  <c r="H280" i="13"/>
  <c r="D280" i="13"/>
  <c r="C280" i="13"/>
  <c r="A280" i="13"/>
  <c r="H279" i="13"/>
  <c r="D279" i="13"/>
  <c r="C279" i="13"/>
  <c r="B279" i="13"/>
  <c r="H278" i="13"/>
  <c r="G278" i="13"/>
  <c r="F278" i="13"/>
  <c r="E278" i="13"/>
  <c r="D278" i="13"/>
  <c r="C278" i="13"/>
  <c r="A278" i="13"/>
  <c r="H277" i="13"/>
  <c r="G277" i="13"/>
  <c r="F277" i="13"/>
  <c r="E277" i="13"/>
  <c r="D277" i="13"/>
  <c r="C277" i="13"/>
  <c r="A277" i="13"/>
  <c r="H276" i="13"/>
  <c r="G276" i="13"/>
  <c r="F276" i="13"/>
  <c r="E276" i="13"/>
  <c r="D276" i="13"/>
  <c r="C276" i="13"/>
  <c r="A276" i="13"/>
  <c r="H275" i="13"/>
  <c r="G275" i="13"/>
  <c r="F275" i="13"/>
  <c r="E275" i="13"/>
  <c r="D275" i="13"/>
  <c r="C275" i="13"/>
  <c r="A275" i="13"/>
  <c r="H274" i="13"/>
  <c r="G274" i="13"/>
  <c r="F274" i="13"/>
  <c r="E274" i="13"/>
  <c r="D274" i="13"/>
  <c r="C274" i="13"/>
  <c r="A274" i="13"/>
  <c r="H273" i="13"/>
  <c r="G273" i="13"/>
  <c r="F273" i="13"/>
  <c r="E273" i="13"/>
  <c r="D273" i="13"/>
  <c r="C273" i="13"/>
  <c r="A273" i="13"/>
  <c r="H272" i="13"/>
  <c r="G272" i="13"/>
  <c r="F272" i="13"/>
  <c r="E272" i="13"/>
  <c r="D272" i="13"/>
  <c r="C272" i="13"/>
  <c r="A272" i="13"/>
  <c r="H271" i="13"/>
  <c r="G271" i="13"/>
  <c r="F271" i="13"/>
  <c r="E271" i="13"/>
  <c r="D271" i="13"/>
  <c r="C271" i="13"/>
  <c r="A271" i="13"/>
  <c r="H270" i="13"/>
  <c r="G270" i="13"/>
  <c r="F270" i="13"/>
  <c r="E270" i="13"/>
  <c r="D270" i="13"/>
  <c r="C270" i="13"/>
  <c r="A270" i="13"/>
  <c r="H269" i="13"/>
  <c r="G269" i="13"/>
  <c r="F269" i="13"/>
  <c r="E269" i="13"/>
  <c r="D269" i="13"/>
  <c r="C269" i="13"/>
  <c r="A269" i="13"/>
  <c r="H268" i="13"/>
  <c r="D268" i="13"/>
  <c r="C268" i="13"/>
  <c r="A268" i="13"/>
  <c r="H267" i="13"/>
  <c r="D267" i="13"/>
  <c r="C267" i="13"/>
  <c r="B267" i="13"/>
  <c r="H266" i="13"/>
  <c r="G266" i="13"/>
  <c r="F266" i="13"/>
  <c r="E266" i="13"/>
  <c r="D266" i="13"/>
  <c r="C266" i="13"/>
  <c r="A266" i="13"/>
  <c r="H265" i="13"/>
  <c r="G265" i="13"/>
  <c r="F265" i="13"/>
  <c r="E265" i="13"/>
  <c r="D265" i="13"/>
  <c r="C265" i="13"/>
  <c r="A265" i="13"/>
  <c r="H264" i="13"/>
  <c r="G264" i="13"/>
  <c r="F264" i="13"/>
  <c r="E264" i="13"/>
  <c r="D264" i="13"/>
  <c r="C264" i="13"/>
  <c r="A264" i="13"/>
  <c r="H263" i="13"/>
  <c r="G263" i="13"/>
  <c r="F263" i="13"/>
  <c r="E263" i="13"/>
  <c r="D263" i="13"/>
  <c r="C263" i="13"/>
  <c r="A263" i="13"/>
  <c r="H262" i="13"/>
  <c r="G262" i="13"/>
  <c r="F262" i="13"/>
  <c r="E262" i="13"/>
  <c r="D262" i="13"/>
  <c r="C262" i="13"/>
  <c r="A262" i="13"/>
  <c r="H261" i="13"/>
  <c r="G261" i="13"/>
  <c r="F261" i="13"/>
  <c r="E261" i="13"/>
  <c r="D261" i="13"/>
  <c r="C261" i="13"/>
  <c r="A261" i="13"/>
  <c r="H260" i="13"/>
  <c r="G260" i="13"/>
  <c r="F260" i="13"/>
  <c r="E260" i="13"/>
  <c r="D260" i="13"/>
  <c r="C260" i="13"/>
  <c r="A260" i="13"/>
  <c r="H259" i="13"/>
  <c r="G259" i="13"/>
  <c r="F259" i="13"/>
  <c r="E259" i="13"/>
  <c r="D259" i="13"/>
  <c r="C259" i="13"/>
  <c r="A259" i="13"/>
  <c r="H258" i="13"/>
  <c r="G258" i="13"/>
  <c r="F258" i="13"/>
  <c r="E258" i="13"/>
  <c r="D258" i="13"/>
  <c r="C258" i="13"/>
  <c r="A258" i="13"/>
  <c r="H257" i="13"/>
  <c r="G257" i="13"/>
  <c r="F257" i="13"/>
  <c r="E257" i="13"/>
  <c r="D257" i="13"/>
  <c r="C257" i="13"/>
  <c r="A257" i="13"/>
  <c r="H256" i="13"/>
  <c r="D256" i="13"/>
  <c r="C256" i="13"/>
  <c r="A256" i="13"/>
  <c r="H255" i="13"/>
  <c r="D255" i="13"/>
  <c r="C255" i="13"/>
  <c r="B255" i="13"/>
  <c r="H254" i="13"/>
  <c r="G254" i="13"/>
  <c r="F254" i="13"/>
  <c r="E254" i="13"/>
  <c r="D254" i="13"/>
  <c r="C254" i="13"/>
  <c r="A254" i="13"/>
  <c r="H253" i="13"/>
  <c r="G253" i="13"/>
  <c r="F253" i="13"/>
  <c r="E253" i="13"/>
  <c r="D253" i="13"/>
  <c r="C253" i="13"/>
  <c r="A253" i="13"/>
  <c r="H252" i="13"/>
  <c r="G252" i="13"/>
  <c r="F252" i="13"/>
  <c r="E252" i="13"/>
  <c r="D252" i="13"/>
  <c r="C252" i="13"/>
  <c r="A252" i="13"/>
  <c r="H251" i="13"/>
  <c r="G251" i="13"/>
  <c r="F251" i="13"/>
  <c r="E251" i="13"/>
  <c r="D251" i="13"/>
  <c r="C251" i="13"/>
  <c r="A251" i="13"/>
  <c r="H250" i="13"/>
  <c r="G250" i="13"/>
  <c r="F250" i="13"/>
  <c r="E250" i="13"/>
  <c r="D250" i="13"/>
  <c r="C250" i="13"/>
  <c r="A250" i="13"/>
  <c r="H249" i="13"/>
  <c r="G249" i="13"/>
  <c r="F249" i="13"/>
  <c r="E249" i="13"/>
  <c r="D249" i="13"/>
  <c r="C249" i="13"/>
  <c r="A249" i="13"/>
  <c r="H248" i="13"/>
  <c r="G248" i="13"/>
  <c r="F248" i="13"/>
  <c r="E248" i="13"/>
  <c r="D248" i="13"/>
  <c r="C248" i="13"/>
  <c r="A248" i="13"/>
  <c r="H247" i="13"/>
  <c r="G247" i="13"/>
  <c r="F247" i="13"/>
  <c r="E247" i="13"/>
  <c r="D247" i="13"/>
  <c r="C247" i="13"/>
  <c r="A247" i="13"/>
  <c r="H246" i="13"/>
  <c r="G246" i="13"/>
  <c r="F246" i="13"/>
  <c r="E246" i="13"/>
  <c r="D246" i="13"/>
  <c r="C246" i="13"/>
  <c r="A246" i="13"/>
  <c r="H245" i="13"/>
  <c r="G245" i="13"/>
  <c r="F245" i="13"/>
  <c r="E245" i="13"/>
  <c r="D245" i="13"/>
  <c r="C245" i="13"/>
  <c r="A245" i="13"/>
  <c r="H244" i="13"/>
  <c r="D244" i="13"/>
  <c r="C244" i="13"/>
  <c r="A244" i="13"/>
  <c r="H243" i="13"/>
  <c r="D243" i="13"/>
  <c r="C243" i="13"/>
  <c r="B243" i="13"/>
  <c r="H242" i="13"/>
  <c r="G242" i="13"/>
  <c r="F242" i="13"/>
  <c r="E242" i="13"/>
  <c r="D242" i="13"/>
  <c r="C242" i="13"/>
  <c r="A242" i="13"/>
  <c r="H241" i="13"/>
  <c r="G241" i="13"/>
  <c r="F241" i="13"/>
  <c r="E241" i="13"/>
  <c r="D241" i="13"/>
  <c r="C241" i="13"/>
  <c r="A241" i="13"/>
  <c r="H240" i="13"/>
  <c r="G240" i="13"/>
  <c r="F240" i="13"/>
  <c r="E240" i="13"/>
  <c r="D240" i="13"/>
  <c r="C240" i="13"/>
  <c r="A240" i="13"/>
  <c r="H239" i="13"/>
  <c r="G239" i="13"/>
  <c r="F239" i="13"/>
  <c r="E239" i="13"/>
  <c r="D239" i="13"/>
  <c r="C239" i="13"/>
  <c r="A239" i="13"/>
  <c r="H238" i="13"/>
  <c r="G238" i="13"/>
  <c r="F238" i="13"/>
  <c r="E238" i="13"/>
  <c r="D238" i="13"/>
  <c r="C238" i="13"/>
  <c r="A238" i="13"/>
  <c r="H237" i="13"/>
  <c r="G237" i="13"/>
  <c r="F237" i="13"/>
  <c r="E237" i="13"/>
  <c r="D237" i="13"/>
  <c r="C237" i="13"/>
  <c r="A237" i="13"/>
  <c r="H236" i="13"/>
  <c r="G236" i="13"/>
  <c r="F236" i="13"/>
  <c r="E236" i="13"/>
  <c r="D236" i="13"/>
  <c r="C236" i="13"/>
  <c r="A236" i="13"/>
  <c r="H235" i="13"/>
  <c r="G235" i="13"/>
  <c r="F235" i="13"/>
  <c r="E235" i="13"/>
  <c r="D235" i="13"/>
  <c r="C235" i="13"/>
  <c r="A235" i="13"/>
  <c r="H234" i="13"/>
  <c r="G234" i="13"/>
  <c r="F234" i="13"/>
  <c r="E234" i="13"/>
  <c r="D234" i="13"/>
  <c r="C234" i="13"/>
  <c r="A234" i="13"/>
  <c r="H233" i="13"/>
  <c r="G233" i="13"/>
  <c r="F233" i="13"/>
  <c r="E233" i="13"/>
  <c r="D233" i="13"/>
  <c r="C233" i="13"/>
  <c r="A233" i="13"/>
  <c r="H232" i="13"/>
  <c r="D232" i="13"/>
  <c r="C232" i="13"/>
  <c r="A232" i="13"/>
  <c r="H231" i="13"/>
  <c r="D231" i="13"/>
  <c r="C231" i="13"/>
  <c r="B231" i="13"/>
  <c r="H230" i="13"/>
  <c r="D230" i="13"/>
  <c r="C230" i="13"/>
  <c r="A230" i="13"/>
  <c r="H229" i="13"/>
  <c r="D229" i="13"/>
  <c r="C229" i="13"/>
  <c r="A229" i="13"/>
  <c r="H228" i="13"/>
  <c r="D228" i="13"/>
  <c r="C228" i="13"/>
  <c r="A228" i="13"/>
  <c r="H227" i="13"/>
  <c r="D227" i="13"/>
  <c r="C227" i="13"/>
  <c r="A227" i="13"/>
  <c r="H226" i="13"/>
  <c r="D226" i="13"/>
  <c r="C226" i="13"/>
  <c r="A226" i="13"/>
  <c r="H225" i="13"/>
  <c r="D225" i="13"/>
  <c r="C225" i="13"/>
  <c r="A225" i="13"/>
  <c r="H224" i="13"/>
  <c r="D224" i="13"/>
  <c r="C224" i="13"/>
  <c r="A224" i="13"/>
  <c r="H223" i="13"/>
  <c r="D223" i="13"/>
  <c r="C223" i="13"/>
  <c r="A223" i="13"/>
  <c r="H222" i="13"/>
  <c r="D222" i="13"/>
  <c r="C222" i="13"/>
  <c r="A222" i="13"/>
  <c r="H221" i="13"/>
  <c r="D221" i="13"/>
  <c r="C221" i="13"/>
  <c r="A221" i="13"/>
  <c r="H220" i="13"/>
  <c r="D220" i="13"/>
  <c r="C220" i="13"/>
  <c r="A220" i="13"/>
  <c r="H219" i="13"/>
  <c r="D219" i="13"/>
  <c r="C219" i="13"/>
  <c r="B219" i="13"/>
  <c r="H218" i="13"/>
  <c r="G218" i="13"/>
  <c r="F218" i="13"/>
  <c r="E218" i="13"/>
  <c r="D218" i="13"/>
  <c r="C218" i="13"/>
  <c r="A218" i="13"/>
  <c r="H217" i="13"/>
  <c r="G217" i="13"/>
  <c r="F217" i="13"/>
  <c r="E217" i="13"/>
  <c r="D217" i="13"/>
  <c r="C217" i="13"/>
  <c r="A217" i="13"/>
  <c r="H216" i="13"/>
  <c r="G216" i="13"/>
  <c r="F216" i="13"/>
  <c r="E216" i="13"/>
  <c r="D216" i="13"/>
  <c r="C216" i="13"/>
  <c r="A216" i="13"/>
  <c r="H215" i="13"/>
  <c r="G215" i="13"/>
  <c r="F215" i="13"/>
  <c r="E215" i="13"/>
  <c r="D215" i="13"/>
  <c r="C215" i="13"/>
  <c r="A215" i="13"/>
  <c r="H214" i="13"/>
  <c r="G214" i="13"/>
  <c r="F214" i="13"/>
  <c r="E214" i="13"/>
  <c r="D214" i="13"/>
  <c r="C214" i="13"/>
  <c r="A214" i="13"/>
  <c r="H213" i="13"/>
  <c r="G213" i="13"/>
  <c r="F213" i="13"/>
  <c r="E213" i="13"/>
  <c r="D213" i="13"/>
  <c r="C213" i="13"/>
  <c r="A213" i="13"/>
  <c r="H212" i="13"/>
  <c r="G212" i="13"/>
  <c r="F212" i="13"/>
  <c r="E212" i="13"/>
  <c r="D212" i="13"/>
  <c r="C212" i="13"/>
  <c r="A212" i="13"/>
  <c r="H211" i="13"/>
  <c r="G211" i="13"/>
  <c r="F211" i="13"/>
  <c r="E211" i="13"/>
  <c r="D211" i="13"/>
  <c r="C211" i="13"/>
  <c r="A211" i="13"/>
  <c r="H210" i="13"/>
  <c r="G210" i="13"/>
  <c r="F210" i="13"/>
  <c r="E210" i="13"/>
  <c r="D210" i="13"/>
  <c r="C210" i="13"/>
  <c r="A210" i="13"/>
  <c r="H209" i="13"/>
  <c r="G209" i="13"/>
  <c r="F209" i="13"/>
  <c r="E209" i="13"/>
  <c r="D209" i="13"/>
  <c r="C209" i="13"/>
  <c r="A209" i="13"/>
  <c r="H208" i="13"/>
  <c r="D208" i="13"/>
  <c r="C208" i="13"/>
  <c r="A208" i="13"/>
  <c r="H207" i="13"/>
  <c r="D207" i="13"/>
  <c r="C207" i="13"/>
  <c r="B207" i="13"/>
  <c r="H206" i="13"/>
  <c r="G206" i="13"/>
  <c r="F206" i="13"/>
  <c r="E206" i="13"/>
  <c r="D206" i="13"/>
  <c r="C206" i="13"/>
  <c r="A206" i="13"/>
  <c r="H205" i="13"/>
  <c r="G205" i="13"/>
  <c r="F205" i="13"/>
  <c r="E205" i="13"/>
  <c r="D205" i="13"/>
  <c r="C205" i="13"/>
  <c r="A205" i="13"/>
  <c r="H204" i="13"/>
  <c r="G204" i="13"/>
  <c r="F204" i="13"/>
  <c r="E204" i="13"/>
  <c r="D204" i="13"/>
  <c r="C204" i="13"/>
  <c r="A204" i="13"/>
  <c r="H203" i="13"/>
  <c r="G203" i="13"/>
  <c r="F203" i="13"/>
  <c r="E203" i="13"/>
  <c r="D203" i="13"/>
  <c r="C203" i="13"/>
  <c r="A203" i="13"/>
  <c r="H202" i="13"/>
  <c r="G202" i="13"/>
  <c r="F202" i="13"/>
  <c r="E202" i="13"/>
  <c r="D202" i="13"/>
  <c r="C202" i="13"/>
  <c r="A202" i="13"/>
  <c r="H201" i="13"/>
  <c r="G201" i="13"/>
  <c r="F201" i="13"/>
  <c r="E201" i="13"/>
  <c r="D201" i="13"/>
  <c r="C201" i="13"/>
  <c r="A201" i="13"/>
  <c r="H200" i="13"/>
  <c r="G200" i="13"/>
  <c r="F200" i="13"/>
  <c r="E200" i="13"/>
  <c r="D200" i="13"/>
  <c r="C200" i="13"/>
  <c r="A200" i="13"/>
  <c r="H199" i="13"/>
  <c r="G199" i="13"/>
  <c r="F199" i="13"/>
  <c r="E199" i="13"/>
  <c r="D199" i="13"/>
  <c r="C199" i="13"/>
  <c r="A199" i="13"/>
  <c r="H198" i="13"/>
  <c r="G198" i="13"/>
  <c r="F198" i="13"/>
  <c r="E198" i="13"/>
  <c r="D198" i="13"/>
  <c r="C198" i="13"/>
  <c r="A198" i="13"/>
  <c r="H197" i="13"/>
  <c r="G197" i="13"/>
  <c r="F197" i="13"/>
  <c r="E197" i="13"/>
  <c r="D197" i="13"/>
  <c r="C197" i="13"/>
  <c r="A197" i="13"/>
  <c r="H196" i="13"/>
  <c r="D196" i="13"/>
  <c r="C196" i="13"/>
  <c r="A196" i="13"/>
  <c r="H195" i="13"/>
  <c r="D195" i="13"/>
  <c r="C195" i="13"/>
  <c r="B195" i="13"/>
  <c r="H194" i="13"/>
  <c r="G194" i="13"/>
  <c r="F194" i="13"/>
  <c r="E194" i="13"/>
  <c r="D194" i="13"/>
  <c r="C194" i="13"/>
  <c r="A194" i="13"/>
  <c r="H193" i="13"/>
  <c r="G193" i="13"/>
  <c r="F193" i="13"/>
  <c r="E193" i="13"/>
  <c r="D193" i="13"/>
  <c r="C193" i="13"/>
  <c r="A193" i="13"/>
  <c r="H192" i="13"/>
  <c r="G192" i="13"/>
  <c r="F192" i="13"/>
  <c r="E192" i="13"/>
  <c r="D192" i="13"/>
  <c r="C192" i="13"/>
  <c r="A192" i="13"/>
  <c r="H191" i="13"/>
  <c r="G191" i="13"/>
  <c r="F191" i="13"/>
  <c r="E191" i="13"/>
  <c r="D191" i="13"/>
  <c r="C191" i="13"/>
  <c r="A191" i="13"/>
  <c r="H190" i="13"/>
  <c r="G190" i="13"/>
  <c r="F190" i="13"/>
  <c r="E190" i="13"/>
  <c r="D190" i="13"/>
  <c r="C190" i="13"/>
  <c r="A190" i="13"/>
  <c r="H189" i="13"/>
  <c r="G189" i="13"/>
  <c r="F189" i="13"/>
  <c r="E189" i="13"/>
  <c r="D189" i="13"/>
  <c r="C189" i="13"/>
  <c r="A189" i="13"/>
  <c r="H188" i="13"/>
  <c r="G188" i="13"/>
  <c r="F188" i="13"/>
  <c r="E188" i="13"/>
  <c r="D188" i="13"/>
  <c r="C188" i="13"/>
  <c r="A188" i="13"/>
  <c r="H187" i="13"/>
  <c r="G187" i="13"/>
  <c r="F187" i="13"/>
  <c r="E187" i="13"/>
  <c r="D187" i="13"/>
  <c r="C187" i="13"/>
  <c r="A187" i="13"/>
  <c r="H186" i="13"/>
  <c r="G186" i="13"/>
  <c r="F186" i="13"/>
  <c r="E186" i="13"/>
  <c r="D186" i="13"/>
  <c r="C186" i="13"/>
  <c r="A186" i="13"/>
  <c r="H185" i="13"/>
  <c r="G185" i="13"/>
  <c r="F185" i="13"/>
  <c r="E185" i="13"/>
  <c r="D185" i="13"/>
  <c r="C185" i="13"/>
  <c r="A185" i="13"/>
  <c r="H184" i="13"/>
  <c r="D184" i="13"/>
  <c r="C184" i="13"/>
  <c r="A184" i="13"/>
  <c r="H183" i="13"/>
  <c r="D183" i="13"/>
  <c r="C183" i="13"/>
  <c r="B183" i="13"/>
  <c r="H182" i="13"/>
  <c r="D182" i="13"/>
  <c r="C182" i="13"/>
  <c r="A182" i="13"/>
  <c r="H181" i="13"/>
  <c r="D181" i="13"/>
  <c r="C181" i="13"/>
  <c r="A181" i="13"/>
  <c r="H180" i="13"/>
  <c r="D180" i="13"/>
  <c r="C180" i="13"/>
  <c r="A180" i="13"/>
  <c r="H179" i="13"/>
  <c r="D179" i="13"/>
  <c r="C179" i="13"/>
  <c r="A179" i="13"/>
  <c r="H178" i="13"/>
  <c r="D178" i="13"/>
  <c r="C178" i="13"/>
  <c r="A178" i="13"/>
  <c r="H177" i="13"/>
  <c r="D177" i="13"/>
  <c r="C177" i="13"/>
  <c r="A177" i="13"/>
  <c r="H176" i="13"/>
  <c r="D176" i="13"/>
  <c r="C176" i="13"/>
  <c r="A176" i="13"/>
  <c r="H175" i="13"/>
  <c r="D175" i="13"/>
  <c r="C175" i="13"/>
  <c r="A175" i="13"/>
  <c r="H174" i="13"/>
  <c r="D174" i="13"/>
  <c r="C174" i="13"/>
  <c r="A174" i="13"/>
  <c r="H173" i="13"/>
  <c r="D173" i="13"/>
  <c r="C173" i="13"/>
  <c r="A173" i="13"/>
  <c r="H172" i="13"/>
  <c r="D172" i="13"/>
  <c r="C172" i="13"/>
  <c r="A172" i="13"/>
  <c r="H171" i="13"/>
  <c r="D171" i="13"/>
  <c r="C171" i="13"/>
  <c r="B171" i="13"/>
  <c r="H170" i="13"/>
  <c r="G170" i="13"/>
  <c r="F170" i="13"/>
  <c r="E170" i="13"/>
  <c r="D170" i="13"/>
  <c r="C170" i="13"/>
  <c r="A170" i="13"/>
  <c r="H169" i="13"/>
  <c r="G169" i="13"/>
  <c r="F169" i="13"/>
  <c r="E169" i="13"/>
  <c r="D169" i="13"/>
  <c r="C169" i="13"/>
  <c r="A169" i="13"/>
  <c r="H168" i="13"/>
  <c r="G168" i="13"/>
  <c r="F168" i="13"/>
  <c r="E168" i="13"/>
  <c r="D168" i="13"/>
  <c r="C168" i="13"/>
  <c r="A168" i="13"/>
  <c r="H167" i="13"/>
  <c r="G167" i="13"/>
  <c r="F167" i="13"/>
  <c r="E167" i="13"/>
  <c r="D167" i="13"/>
  <c r="C167" i="13"/>
  <c r="A167" i="13"/>
  <c r="H166" i="13"/>
  <c r="G166" i="13"/>
  <c r="F166" i="13"/>
  <c r="E166" i="13"/>
  <c r="D166" i="13"/>
  <c r="C166" i="13"/>
  <c r="A166" i="13"/>
  <c r="H165" i="13"/>
  <c r="G165" i="13"/>
  <c r="F165" i="13"/>
  <c r="E165" i="13"/>
  <c r="D165" i="13"/>
  <c r="C165" i="13"/>
  <c r="A165" i="13"/>
  <c r="H164" i="13"/>
  <c r="G164" i="13"/>
  <c r="F164" i="13"/>
  <c r="E164" i="13"/>
  <c r="D164" i="13"/>
  <c r="C164" i="13"/>
  <c r="A164" i="13"/>
  <c r="H163" i="13"/>
  <c r="G163" i="13"/>
  <c r="F163" i="13"/>
  <c r="E163" i="13"/>
  <c r="D163" i="13"/>
  <c r="C163" i="13"/>
  <c r="A163" i="13"/>
  <c r="H162" i="13"/>
  <c r="G162" i="13"/>
  <c r="F162" i="13"/>
  <c r="E162" i="13"/>
  <c r="D162" i="13"/>
  <c r="C162" i="13"/>
  <c r="A162" i="13"/>
  <c r="H161" i="13"/>
  <c r="G161" i="13"/>
  <c r="F161" i="13"/>
  <c r="E161" i="13"/>
  <c r="D161" i="13"/>
  <c r="C161" i="13"/>
  <c r="A161" i="13"/>
  <c r="H160" i="13"/>
  <c r="D160" i="13"/>
  <c r="C160" i="13"/>
  <c r="A160" i="13"/>
  <c r="H159" i="13"/>
  <c r="D159" i="13"/>
  <c r="C159" i="13"/>
  <c r="B159" i="13"/>
  <c r="H158" i="13"/>
  <c r="G158" i="13"/>
  <c r="F158" i="13"/>
  <c r="E158" i="13"/>
  <c r="D158" i="13"/>
  <c r="C158" i="13"/>
  <c r="A158" i="13"/>
  <c r="H157" i="13"/>
  <c r="G157" i="13"/>
  <c r="F157" i="13"/>
  <c r="E157" i="13"/>
  <c r="D157" i="13"/>
  <c r="C157" i="13"/>
  <c r="A157" i="13"/>
  <c r="H156" i="13"/>
  <c r="G156" i="13"/>
  <c r="F156" i="13"/>
  <c r="E156" i="13"/>
  <c r="D156" i="13"/>
  <c r="C156" i="13"/>
  <c r="A156" i="13"/>
  <c r="H155" i="13"/>
  <c r="G155" i="13"/>
  <c r="F155" i="13"/>
  <c r="E155" i="13"/>
  <c r="D155" i="13"/>
  <c r="C155" i="13"/>
  <c r="A155" i="13"/>
  <c r="H154" i="13"/>
  <c r="G154" i="13"/>
  <c r="F154" i="13"/>
  <c r="E154" i="13"/>
  <c r="D154" i="13"/>
  <c r="C154" i="13"/>
  <c r="A154" i="13"/>
  <c r="H153" i="13"/>
  <c r="G153" i="13"/>
  <c r="F153" i="13"/>
  <c r="E153" i="13"/>
  <c r="D153" i="13"/>
  <c r="C153" i="13"/>
  <c r="A153" i="13"/>
  <c r="H152" i="13"/>
  <c r="G152" i="13"/>
  <c r="F152" i="13"/>
  <c r="E152" i="13"/>
  <c r="D152" i="13"/>
  <c r="C152" i="13"/>
  <c r="A152" i="13"/>
  <c r="H151" i="13"/>
  <c r="G151" i="13"/>
  <c r="F151" i="13"/>
  <c r="E151" i="13"/>
  <c r="D151" i="13"/>
  <c r="C151" i="13"/>
  <c r="A151" i="13"/>
  <c r="H150" i="13"/>
  <c r="G150" i="13"/>
  <c r="F150" i="13"/>
  <c r="E150" i="13"/>
  <c r="D150" i="13"/>
  <c r="C150" i="13"/>
  <c r="A150" i="13"/>
  <c r="H149" i="13"/>
  <c r="G149" i="13"/>
  <c r="F149" i="13"/>
  <c r="E149" i="13"/>
  <c r="D149" i="13"/>
  <c r="C149" i="13"/>
  <c r="A149" i="13"/>
  <c r="H148" i="13"/>
  <c r="D148" i="13"/>
  <c r="C148" i="13"/>
  <c r="A148" i="13"/>
  <c r="H147" i="13"/>
  <c r="D147" i="13"/>
  <c r="C147" i="13"/>
  <c r="B147" i="13"/>
  <c r="H146" i="13"/>
  <c r="G146" i="13"/>
  <c r="F146" i="13"/>
  <c r="E146" i="13"/>
  <c r="D146" i="13"/>
  <c r="C146" i="13"/>
  <c r="A146" i="13"/>
  <c r="H145" i="13"/>
  <c r="G145" i="13"/>
  <c r="F145" i="13"/>
  <c r="E145" i="13"/>
  <c r="D145" i="13"/>
  <c r="C145" i="13"/>
  <c r="A145" i="13"/>
  <c r="H144" i="13"/>
  <c r="G144" i="13"/>
  <c r="F144" i="13"/>
  <c r="E144" i="13"/>
  <c r="D144" i="13"/>
  <c r="C144" i="13"/>
  <c r="A144" i="13"/>
  <c r="H143" i="13"/>
  <c r="G143" i="13"/>
  <c r="F143" i="13"/>
  <c r="E143" i="13"/>
  <c r="D143" i="13"/>
  <c r="C143" i="13"/>
  <c r="A143" i="13"/>
  <c r="H142" i="13"/>
  <c r="G142" i="13"/>
  <c r="F142" i="13"/>
  <c r="E142" i="13"/>
  <c r="D142" i="13"/>
  <c r="C142" i="13"/>
  <c r="A142" i="13"/>
  <c r="H141" i="13"/>
  <c r="G141" i="13"/>
  <c r="F141" i="13"/>
  <c r="E141" i="13"/>
  <c r="D141" i="13"/>
  <c r="C141" i="13"/>
  <c r="A141" i="13"/>
  <c r="H140" i="13"/>
  <c r="G140" i="13"/>
  <c r="F140" i="13"/>
  <c r="E140" i="13"/>
  <c r="D140" i="13"/>
  <c r="C140" i="13"/>
  <c r="A140" i="13"/>
  <c r="H139" i="13"/>
  <c r="G139" i="13"/>
  <c r="F139" i="13"/>
  <c r="E139" i="13"/>
  <c r="D139" i="13"/>
  <c r="C139" i="13"/>
  <c r="A139" i="13"/>
  <c r="H138" i="13"/>
  <c r="G138" i="13"/>
  <c r="F138" i="13"/>
  <c r="E138" i="13"/>
  <c r="D138" i="13"/>
  <c r="C138" i="13"/>
  <c r="A138" i="13"/>
  <c r="H137" i="13"/>
  <c r="G137" i="13"/>
  <c r="F137" i="13"/>
  <c r="E137" i="13"/>
  <c r="D137" i="13"/>
  <c r="C137" i="13"/>
  <c r="A137" i="13"/>
  <c r="H136" i="13"/>
  <c r="D136" i="13"/>
  <c r="C136" i="13"/>
  <c r="A136" i="13"/>
  <c r="H135" i="13"/>
  <c r="D135" i="13"/>
  <c r="C135" i="13"/>
  <c r="B135" i="13"/>
  <c r="H134" i="13"/>
  <c r="D134" i="13"/>
  <c r="C134" i="13"/>
  <c r="A134" i="13"/>
  <c r="H133" i="13"/>
  <c r="D133" i="13"/>
  <c r="C133" i="13"/>
  <c r="A133" i="13"/>
  <c r="H132" i="13"/>
  <c r="D132" i="13"/>
  <c r="C132" i="13"/>
  <c r="A132" i="13"/>
  <c r="H131" i="13"/>
  <c r="D131" i="13"/>
  <c r="C131" i="13"/>
  <c r="A131" i="13"/>
  <c r="H130" i="13"/>
  <c r="D130" i="13"/>
  <c r="C130" i="13"/>
  <c r="A130" i="13"/>
  <c r="H129" i="13"/>
  <c r="D129" i="13"/>
  <c r="C129" i="13"/>
  <c r="A129" i="13"/>
  <c r="H128" i="13"/>
  <c r="D128" i="13"/>
  <c r="C128" i="13"/>
  <c r="A128" i="13"/>
  <c r="H127" i="13"/>
  <c r="D127" i="13"/>
  <c r="C127" i="13"/>
  <c r="A127" i="13"/>
  <c r="H126" i="13"/>
  <c r="D126" i="13"/>
  <c r="C126" i="13"/>
  <c r="A126" i="13"/>
  <c r="H125" i="13"/>
  <c r="D125" i="13"/>
  <c r="C125" i="13"/>
  <c r="A125" i="13"/>
  <c r="H124" i="13"/>
  <c r="D124" i="13"/>
  <c r="C124" i="13"/>
  <c r="A124" i="13"/>
  <c r="H123" i="13"/>
  <c r="D123" i="13"/>
  <c r="C123" i="13"/>
  <c r="B123" i="13"/>
  <c r="H122" i="13"/>
  <c r="G122" i="13"/>
  <c r="F122" i="13"/>
  <c r="E122" i="13"/>
  <c r="D122" i="13"/>
  <c r="C122" i="13"/>
  <c r="A122" i="13"/>
  <c r="H121" i="13"/>
  <c r="G121" i="13"/>
  <c r="F121" i="13"/>
  <c r="E121" i="13"/>
  <c r="D121" i="13"/>
  <c r="C121" i="13"/>
  <c r="A121" i="13"/>
  <c r="H120" i="13"/>
  <c r="G120" i="13"/>
  <c r="F120" i="13"/>
  <c r="E120" i="13"/>
  <c r="D120" i="13"/>
  <c r="C120" i="13"/>
  <c r="A120" i="13"/>
  <c r="H119" i="13"/>
  <c r="G119" i="13"/>
  <c r="F119" i="13"/>
  <c r="E119" i="13"/>
  <c r="D119" i="13"/>
  <c r="C119" i="13"/>
  <c r="A119" i="13"/>
  <c r="H118" i="13"/>
  <c r="G118" i="13"/>
  <c r="F118" i="13"/>
  <c r="E118" i="13"/>
  <c r="D118" i="13"/>
  <c r="C118" i="13"/>
  <c r="A118" i="13"/>
  <c r="H117" i="13"/>
  <c r="G117" i="13"/>
  <c r="F117" i="13"/>
  <c r="E117" i="13"/>
  <c r="D117" i="13"/>
  <c r="C117" i="13"/>
  <c r="A117" i="13"/>
  <c r="H116" i="13"/>
  <c r="G116" i="13"/>
  <c r="F116" i="13"/>
  <c r="E116" i="13"/>
  <c r="D116" i="13"/>
  <c r="C116" i="13"/>
  <c r="A116" i="13"/>
  <c r="H115" i="13"/>
  <c r="G115" i="13"/>
  <c r="F115" i="13"/>
  <c r="E115" i="13"/>
  <c r="D115" i="13"/>
  <c r="C115" i="13"/>
  <c r="A115" i="13"/>
  <c r="H114" i="13"/>
  <c r="G114" i="13"/>
  <c r="F114" i="13"/>
  <c r="E114" i="13"/>
  <c r="D114" i="13"/>
  <c r="C114" i="13"/>
  <c r="A114" i="13"/>
  <c r="H113" i="13"/>
  <c r="G113" i="13"/>
  <c r="F113" i="13"/>
  <c r="E113" i="13"/>
  <c r="D113" i="13"/>
  <c r="C113" i="13"/>
  <c r="A113" i="13"/>
  <c r="H112" i="13"/>
  <c r="D112" i="13"/>
  <c r="C112" i="13"/>
  <c r="A112" i="13"/>
  <c r="H111" i="13"/>
  <c r="D111" i="13"/>
  <c r="C111" i="13"/>
  <c r="B111" i="13"/>
  <c r="H110" i="13"/>
  <c r="D110" i="13"/>
  <c r="C110" i="13"/>
  <c r="A110" i="13"/>
  <c r="H109" i="13"/>
  <c r="D109" i="13"/>
  <c r="C109" i="13"/>
  <c r="A109" i="13"/>
  <c r="H108" i="13"/>
  <c r="D108" i="13"/>
  <c r="C108" i="13"/>
  <c r="A108" i="13"/>
  <c r="H107" i="13"/>
  <c r="D107" i="13"/>
  <c r="C107" i="13"/>
  <c r="A107" i="13"/>
  <c r="H106" i="13"/>
  <c r="D106" i="13"/>
  <c r="C106" i="13"/>
  <c r="A106" i="13"/>
  <c r="H105" i="13"/>
  <c r="D105" i="13"/>
  <c r="C105" i="13"/>
  <c r="A105" i="13"/>
  <c r="H104" i="13"/>
  <c r="D104" i="13"/>
  <c r="C104" i="13"/>
  <c r="A104" i="13"/>
  <c r="H103" i="13"/>
  <c r="D103" i="13"/>
  <c r="C103" i="13"/>
  <c r="A103" i="13"/>
  <c r="H102" i="13"/>
  <c r="D102" i="13"/>
  <c r="C102" i="13"/>
  <c r="A102" i="13"/>
  <c r="H101" i="13"/>
  <c r="D101" i="13"/>
  <c r="C101" i="13"/>
  <c r="A101" i="13"/>
  <c r="H100" i="13"/>
  <c r="D100" i="13"/>
  <c r="C100" i="13"/>
  <c r="A100" i="13"/>
  <c r="H99" i="13"/>
  <c r="D99" i="13"/>
  <c r="C99" i="13"/>
  <c r="B99" i="13"/>
  <c r="H98" i="13"/>
  <c r="G98" i="13"/>
  <c r="F98" i="13"/>
  <c r="E98" i="13"/>
  <c r="D98" i="13"/>
  <c r="C98" i="13"/>
  <c r="A98" i="13"/>
  <c r="H97" i="13"/>
  <c r="G97" i="13"/>
  <c r="F97" i="13"/>
  <c r="E97" i="13"/>
  <c r="D97" i="13"/>
  <c r="C97" i="13"/>
  <c r="A97" i="13"/>
  <c r="H96" i="13"/>
  <c r="G96" i="13"/>
  <c r="F96" i="13"/>
  <c r="E96" i="13"/>
  <c r="D96" i="13"/>
  <c r="C96" i="13"/>
  <c r="A96" i="13"/>
  <c r="H95" i="13"/>
  <c r="G95" i="13"/>
  <c r="F95" i="13"/>
  <c r="E95" i="13"/>
  <c r="D95" i="13"/>
  <c r="C95" i="13"/>
  <c r="A95" i="13"/>
  <c r="H94" i="13"/>
  <c r="G94" i="13"/>
  <c r="F94" i="13"/>
  <c r="E94" i="13"/>
  <c r="D94" i="13"/>
  <c r="C94" i="13"/>
  <c r="A94" i="13"/>
  <c r="H93" i="13"/>
  <c r="G93" i="13"/>
  <c r="F93" i="13"/>
  <c r="E93" i="13"/>
  <c r="D93" i="13"/>
  <c r="C93" i="13"/>
  <c r="A93" i="13"/>
  <c r="H92" i="13"/>
  <c r="G92" i="13"/>
  <c r="F92" i="13"/>
  <c r="E92" i="13"/>
  <c r="D92" i="13"/>
  <c r="C92" i="13"/>
  <c r="A92" i="13"/>
  <c r="H91" i="13"/>
  <c r="G91" i="13"/>
  <c r="F91" i="13"/>
  <c r="E91" i="13"/>
  <c r="D91" i="13"/>
  <c r="C91" i="13"/>
  <c r="A91" i="13"/>
  <c r="H90" i="13"/>
  <c r="G90" i="13"/>
  <c r="F90" i="13"/>
  <c r="E90" i="13"/>
  <c r="D90" i="13"/>
  <c r="C90" i="13"/>
  <c r="A90" i="13"/>
  <c r="H89" i="13"/>
  <c r="G89" i="13"/>
  <c r="F89" i="13"/>
  <c r="E89" i="13"/>
  <c r="D89" i="13"/>
  <c r="C89" i="13"/>
  <c r="A89" i="13"/>
  <c r="H88" i="13"/>
  <c r="D88" i="13"/>
  <c r="C88" i="13"/>
  <c r="A88" i="13"/>
  <c r="H87" i="13"/>
  <c r="D87" i="13"/>
  <c r="C87" i="13"/>
  <c r="B87" i="13"/>
  <c r="H86" i="13"/>
  <c r="G86" i="13"/>
  <c r="F86" i="13"/>
  <c r="E86" i="13"/>
  <c r="D86" i="13"/>
  <c r="C86" i="13"/>
  <c r="A86" i="13"/>
  <c r="H85" i="13"/>
  <c r="G85" i="13"/>
  <c r="F85" i="13"/>
  <c r="E85" i="13"/>
  <c r="D85" i="13"/>
  <c r="C85" i="13"/>
  <c r="A85" i="13"/>
  <c r="H84" i="13"/>
  <c r="G84" i="13"/>
  <c r="F84" i="13"/>
  <c r="E84" i="13"/>
  <c r="D84" i="13"/>
  <c r="C84" i="13"/>
  <c r="A84" i="13"/>
  <c r="H83" i="13"/>
  <c r="G83" i="13"/>
  <c r="F83" i="13"/>
  <c r="E83" i="13"/>
  <c r="D83" i="13"/>
  <c r="C83" i="13"/>
  <c r="A83" i="13"/>
  <c r="H82" i="13"/>
  <c r="G82" i="13"/>
  <c r="F82" i="13"/>
  <c r="E82" i="13"/>
  <c r="D82" i="13"/>
  <c r="C82" i="13"/>
  <c r="A82" i="13"/>
  <c r="H81" i="13"/>
  <c r="G81" i="13"/>
  <c r="F81" i="13"/>
  <c r="E81" i="13"/>
  <c r="D81" i="13"/>
  <c r="C81" i="13"/>
  <c r="A81" i="13"/>
  <c r="H80" i="13"/>
  <c r="G80" i="13"/>
  <c r="F80" i="13"/>
  <c r="E80" i="13"/>
  <c r="D80" i="13"/>
  <c r="C80" i="13"/>
  <c r="A80" i="13"/>
  <c r="H79" i="13"/>
  <c r="G79" i="13"/>
  <c r="F79" i="13"/>
  <c r="E79" i="13"/>
  <c r="D79" i="13"/>
  <c r="C79" i="13"/>
  <c r="A79" i="13"/>
  <c r="H78" i="13"/>
  <c r="G78" i="13"/>
  <c r="F78" i="13"/>
  <c r="E78" i="13"/>
  <c r="D78" i="13"/>
  <c r="C78" i="13"/>
  <c r="A78" i="13"/>
  <c r="H77" i="13"/>
  <c r="G77" i="13"/>
  <c r="F77" i="13"/>
  <c r="E77" i="13"/>
  <c r="D77" i="13"/>
  <c r="C77" i="13"/>
  <c r="A77" i="13"/>
  <c r="H76" i="13"/>
  <c r="D76" i="13"/>
  <c r="C76" i="13"/>
  <c r="A76" i="13"/>
  <c r="H75" i="13"/>
  <c r="D75" i="13"/>
  <c r="C75" i="13"/>
  <c r="B75" i="13"/>
  <c r="H74" i="13"/>
  <c r="G74" i="13"/>
  <c r="F74" i="13"/>
  <c r="E74" i="13"/>
  <c r="D74" i="13"/>
  <c r="C74" i="13"/>
  <c r="A74" i="13"/>
  <c r="H73" i="13"/>
  <c r="G73" i="13"/>
  <c r="F73" i="13"/>
  <c r="E73" i="13"/>
  <c r="D73" i="13"/>
  <c r="C73" i="13"/>
  <c r="A73" i="13"/>
  <c r="H72" i="13"/>
  <c r="G72" i="13"/>
  <c r="F72" i="13"/>
  <c r="E72" i="13"/>
  <c r="D72" i="13"/>
  <c r="C72" i="13"/>
  <c r="A72" i="13"/>
  <c r="H71" i="13"/>
  <c r="G71" i="13"/>
  <c r="F71" i="13"/>
  <c r="E71" i="13"/>
  <c r="D71" i="13"/>
  <c r="C71" i="13"/>
  <c r="A71" i="13"/>
  <c r="H70" i="13"/>
  <c r="G70" i="13"/>
  <c r="F70" i="13"/>
  <c r="E70" i="13"/>
  <c r="D70" i="13"/>
  <c r="C70" i="13"/>
  <c r="A70" i="13"/>
  <c r="H69" i="13"/>
  <c r="G69" i="13"/>
  <c r="F69" i="13"/>
  <c r="E69" i="13"/>
  <c r="D69" i="13"/>
  <c r="C69" i="13"/>
  <c r="A69" i="13"/>
  <c r="H68" i="13"/>
  <c r="G68" i="13"/>
  <c r="F68" i="13"/>
  <c r="E68" i="13"/>
  <c r="D68" i="13"/>
  <c r="C68" i="13"/>
  <c r="A68" i="13"/>
  <c r="H67" i="13"/>
  <c r="G67" i="13"/>
  <c r="F67" i="13"/>
  <c r="E67" i="13"/>
  <c r="D67" i="13"/>
  <c r="C67" i="13"/>
  <c r="A67" i="13"/>
  <c r="H66" i="13"/>
  <c r="G66" i="13"/>
  <c r="F66" i="13"/>
  <c r="E66" i="13"/>
  <c r="D66" i="13"/>
  <c r="C66" i="13"/>
  <c r="A66" i="13"/>
  <c r="H65" i="13"/>
  <c r="G65" i="13"/>
  <c r="F65" i="13"/>
  <c r="E65" i="13"/>
  <c r="D65" i="13"/>
  <c r="C65" i="13"/>
  <c r="A65" i="13"/>
  <c r="H64" i="13"/>
  <c r="D64" i="13"/>
  <c r="C64" i="13"/>
  <c r="A64" i="13"/>
  <c r="H63" i="13"/>
  <c r="D63" i="13"/>
  <c r="C63" i="13"/>
  <c r="B63" i="13"/>
  <c r="H62" i="13"/>
  <c r="G62" i="13"/>
  <c r="F62" i="13"/>
  <c r="E62" i="13"/>
  <c r="D62" i="13"/>
  <c r="C62" i="13"/>
  <c r="A62" i="13"/>
  <c r="H61" i="13"/>
  <c r="G61" i="13"/>
  <c r="F61" i="13"/>
  <c r="E61" i="13"/>
  <c r="D61" i="13"/>
  <c r="C61" i="13"/>
  <c r="A61" i="13"/>
  <c r="H60" i="13"/>
  <c r="G60" i="13"/>
  <c r="F60" i="13"/>
  <c r="E60" i="13"/>
  <c r="D60" i="13"/>
  <c r="C60" i="13"/>
  <c r="A60" i="13"/>
  <c r="H59" i="13"/>
  <c r="G59" i="13"/>
  <c r="F59" i="13"/>
  <c r="E59" i="13"/>
  <c r="D59" i="13"/>
  <c r="C59" i="13"/>
  <c r="A59" i="13"/>
  <c r="H58" i="13"/>
  <c r="G58" i="13"/>
  <c r="F58" i="13"/>
  <c r="E58" i="13"/>
  <c r="D58" i="13"/>
  <c r="C58" i="13"/>
  <c r="A58" i="13"/>
  <c r="H57" i="13"/>
  <c r="G57" i="13"/>
  <c r="F57" i="13"/>
  <c r="E57" i="13"/>
  <c r="D57" i="13"/>
  <c r="C57" i="13"/>
  <c r="A57" i="13"/>
  <c r="H56" i="13"/>
  <c r="G56" i="13"/>
  <c r="F56" i="13"/>
  <c r="E56" i="13"/>
  <c r="D56" i="13"/>
  <c r="C56" i="13"/>
  <c r="A56" i="13"/>
  <c r="H55" i="13"/>
  <c r="G55" i="13"/>
  <c r="F55" i="13"/>
  <c r="E55" i="13"/>
  <c r="D55" i="13"/>
  <c r="C55" i="13"/>
  <c r="A55" i="13"/>
  <c r="H54" i="13"/>
  <c r="G54" i="13"/>
  <c r="F54" i="13"/>
  <c r="E54" i="13"/>
  <c r="D54" i="13"/>
  <c r="C54" i="13"/>
  <c r="A54" i="13"/>
  <c r="H53" i="13"/>
  <c r="G53" i="13"/>
  <c r="F53" i="13"/>
  <c r="E53" i="13"/>
  <c r="D53" i="13"/>
  <c r="C53" i="13"/>
  <c r="A53" i="13"/>
  <c r="H52" i="13"/>
  <c r="D52" i="13"/>
  <c r="C52" i="13"/>
  <c r="A52" i="13"/>
  <c r="H51" i="13"/>
  <c r="D51" i="13"/>
  <c r="C51" i="13"/>
  <c r="B51" i="13"/>
  <c r="H50" i="13"/>
  <c r="G50" i="13"/>
  <c r="F50" i="13"/>
  <c r="E50" i="13"/>
  <c r="D50" i="13"/>
  <c r="C50" i="13"/>
  <c r="A50" i="13"/>
  <c r="H49" i="13"/>
  <c r="G49" i="13"/>
  <c r="F49" i="13"/>
  <c r="E49" i="13"/>
  <c r="D49" i="13"/>
  <c r="C49" i="13"/>
  <c r="A49" i="13"/>
  <c r="H48" i="13"/>
  <c r="G48" i="13"/>
  <c r="F48" i="13"/>
  <c r="E48" i="13"/>
  <c r="D48" i="13"/>
  <c r="C48" i="13"/>
  <c r="A48" i="13"/>
  <c r="H47" i="13"/>
  <c r="G47" i="13"/>
  <c r="F47" i="13"/>
  <c r="E47" i="13"/>
  <c r="D47" i="13"/>
  <c r="C47" i="13"/>
  <c r="A47" i="13"/>
  <c r="H46" i="13"/>
  <c r="G46" i="13"/>
  <c r="F46" i="13"/>
  <c r="E46" i="13"/>
  <c r="D46" i="13"/>
  <c r="C46" i="13"/>
  <c r="A46" i="13"/>
  <c r="H45" i="13"/>
  <c r="G45" i="13"/>
  <c r="F45" i="13"/>
  <c r="E45" i="13"/>
  <c r="D45" i="13"/>
  <c r="C45" i="13"/>
  <c r="A45" i="13"/>
  <c r="H44" i="13"/>
  <c r="G44" i="13"/>
  <c r="F44" i="13"/>
  <c r="E44" i="13"/>
  <c r="D44" i="13"/>
  <c r="C44" i="13"/>
  <c r="A44" i="13"/>
  <c r="H43" i="13"/>
  <c r="G43" i="13"/>
  <c r="F43" i="13"/>
  <c r="E43" i="13"/>
  <c r="D43" i="13"/>
  <c r="C43" i="13"/>
  <c r="A43" i="13"/>
  <c r="H42" i="13"/>
  <c r="G42" i="13"/>
  <c r="F42" i="13"/>
  <c r="E42" i="13"/>
  <c r="D42" i="13"/>
  <c r="C42" i="13"/>
  <c r="A42" i="13"/>
  <c r="H41" i="13"/>
  <c r="G41" i="13"/>
  <c r="F41" i="13"/>
  <c r="E41" i="13"/>
  <c r="D41" i="13"/>
  <c r="C41" i="13"/>
  <c r="A41" i="13"/>
  <c r="H40" i="13"/>
  <c r="D40" i="13"/>
  <c r="C40" i="13"/>
  <c r="A40" i="13"/>
  <c r="H39" i="13"/>
  <c r="D39" i="13"/>
  <c r="C39" i="13"/>
  <c r="B39" i="13"/>
  <c r="H38" i="13"/>
  <c r="D38" i="13"/>
  <c r="C38" i="13"/>
  <c r="A38" i="13"/>
  <c r="H37" i="13"/>
  <c r="D37" i="13"/>
  <c r="C37" i="13"/>
  <c r="A37" i="13"/>
  <c r="H36" i="13"/>
  <c r="D36" i="13"/>
  <c r="C36" i="13"/>
  <c r="A36" i="13"/>
  <c r="H35" i="13"/>
  <c r="D35" i="13"/>
  <c r="C35" i="13"/>
  <c r="A35" i="13"/>
  <c r="H34" i="13"/>
  <c r="D34" i="13"/>
  <c r="C34" i="13"/>
  <c r="A34" i="13"/>
  <c r="H33" i="13"/>
  <c r="D33" i="13"/>
  <c r="C33" i="13"/>
  <c r="A33" i="13"/>
  <c r="H32" i="13"/>
  <c r="D32" i="13"/>
  <c r="C32" i="13"/>
  <c r="A32" i="13"/>
  <c r="H31" i="13"/>
  <c r="D31" i="13"/>
  <c r="C31" i="13"/>
  <c r="A31" i="13"/>
  <c r="H30" i="13"/>
  <c r="D30" i="13"/>
  <c r="C30" i="13"/>
  <c r="A30" i="13"/>
  <c r="H29" i="13"/>
  <c r="D29" i="13"/>
  <c r="C29" i="13"/>
  <c r="A29" i="13"/>
  <c r="H28" i="13"/>
  <c r="D28" i="13"/>
  <c r="C28" i="13"/>
  <c r="A28" i="13"/>
  <c r="H27" i="13"/>
  <c r="D27" i="13"/>
  <c r="C27" i="13"/>
  <c r="B27" i="13"/>
  <c r="H26" i="13"/>
  <c r="G26" i="13"/>
  <c r="F26" i="13"/>
  <c r="E26" i="13"/>
  <c r="D26" i="13"/>
  <c r="C26" i="13"/>
  <c r="A26" i="13"/>
  <c r="H25" i="13"/>
  <c r="G25" i="13"/>
  <c r="F25" i="13"/>
  <c r="E25" i="13"/>
  <c r="D25" i="13"/>
  <c r="C25" i="13"/>
  <c r="A25" i="13"/>
  <c r="H24" i="13"/>
  <c r="G24" i="13"/>
  <c r="F24" i="13"/>
  <c r="E24" i="13"/>
  <c r="D24" i="13"/>
  <c r="C24" i="13"/>
  <c r="A24" i="13"/>
  <c r="H23" i="13"/>
  <c r="G23" i="13"/>
  <c r="F23" i="13"/>
  <c r="E23" i="13"/>
  <c r="D23" i="13"/>
  <c r="C23" i="13"/>
  <c r="A23" i="13"/>
  <c r="H22" i="13"/>
  <c r="G22" i="13"/>
  <c r="F22" i="13"/>
  <c r="E22" i="13"/>
  <c r="D22" i="13"/>
  <c r="C22" i="13"/>
  <c r="A22" i="13"/>
  <c r="H21" i="13"/>
  <c r="G21" i="13"/>
  <c r="F21" i="13"/>
  <c r="E21" i="13"/>
  <c r="D21" i="13"/>
  <c r="C21" i="13"/>
  <c r="A21" i="13"/>
  <c r="H20" i="13"/>
  <c r="G20" i="13"/>
  <c r="F20" i="13"/>
  <c r="E20" i="13"/>
  <c r="D20" i="13"/>
  <c r="C20" i="13"/>
  <c r="A20" i="13"/>
  <c r="H19" i="13"/>
  <c r="G19" i="13"/>
  <c r="F19" i="13"/>
  <c r="E19" i="13"/>
  <c r="D19" i="13"/>
  <c r="C19" i="13"/>
  <c r="A19" i="13"/>
  <c r="H18" i="13"/>
  <c r="G18" i="13"/>
  <c r="F18" i="13"/>
  <c r="E18" i="13"/>
  <c r="D18" i="13"/>
  <c r="C18" i="13"/>
  <c r="A18" i="13"/>
  <c r="H17" i="13"/>
  <c r="G17" i="13"/>
  <c r="F17" i="13"/>
  <c r="E17" i="13"/>
  <c r="D17" i="13"/>
  <c r="C17" i="13"/>
  <c r="A17" i="13"/>
  <c r="H16" i="13"/>
  <c r="D16" i="13"/>
  <c r="C16" i="13"/>
  <c r="A16" i="13"/>
  <c r="H15" i="13"/>
  <c r="D15" i="13"/>
  <c r="C15" i="13"/>
  <c r="B15" i="13"/>
  <c r="H14" i="13"/>
  <c r="D14" i="13"/>
  <c r="C14" i="13"/>
  <c r="A14" i="13"/>
  <c r="H13" i="13"/>
  <c r="D13" i="13"/>
  <c r="C13" i="13"/>
  <c r="A13" i="13"/>
  <c r="H12" i="13"/>
  <c r="D12" i="13"/>
  <c r="C12" i="13"/>
  <c r="A12" i="13"/>
  <c r="H11" i="13"/>
  <c r="D11" i="13"/>
  <c r="C11" i="13"/>
  <c r="A11" i="13"/>
  <c r="H10" i="13"/>
  <c r="D10" i="13"/>
  <c r="C10" i="13"/>
  <c r="A10" i="13"/>
  <c r="H9" i="13"/>
  <c r="D9" i="13"/>
  <c r="C9" i="13"/>
  <c r="A9" i="13"/>
  <c r="H8" i="13"/>
  <c r="D8" i="13"/>
  <c r="C8" i="13"/>
  <c r="A8" i="13"/>
  <c r="H7" i="13"/>
  <c r="D7" i="13"/>
  <c r="C7" i="13"/>
  <c r="A7" i="13"/>
  <c r="H6" i="13"/>
  <c r="D6" i="13"/>
  <c r="C6" i="13"/>
  <c r="A6" i="13"/>
  <c r="H5" i="13"/>
  <c r="D5" i="13"/>
  <c r="C5" i="13"/>
  <c r="A5" i="13"/>
  <c r="H4" i="13"/>
  <c r="D4" i="13"/>
  <c r="C4" i="13"/>
  <c r="A4" i="13"/>
  <c r="H3" i="13"/>
  <c r="D3" i="13"/>
  <c r="C3" i="13"/>
  <c r="B3" i="13"/>
  <c r="L27" i="15"/>
  <c r="L15" i="15"/>
  <c r="H218" i="15"/>
  <c r="G218" i="15"/>
  <c r="F218" i="15"/>
  <c r="E218" i="15"/>
  <c r="D218" i="15"/>
  <c r="C218" i="15"/>
  <c r="A218" i="15"/>
  <c r="H217" i="15"/>
  <c r="G217" i="15"/>
  <c r="F217" i="15"/>
  <c r="E217" i="15"/>
  <c r="D217" i="15"/>
  <c r="C217" i="15"/>
  <c r="A217" i="15"/>
  <c r="H216" i="15"/>
  <c r="G216" i="15"/>
  <c r="F216" i="15"/>
  <c r="E216" i="15"/>
  <c r="D216" i="15"/>
  <c r="C216" i="15"/>
  <c r="A216" i="15"/>
  <c r="H215" i="15"/>
  <c r="G215" i="15"/>
  <c r="F215" i="15"/>
  <c r="E215" i="15"/>
  <c r="D215" i="15"/>
  <c r="C215" i="15"/>
  <c r="A215" i="15"/>
  <c r="H214" i="15"/>
  <c r="G214" i="15"/>
  <c r="F214" i="15"/>
  <c r="E214" i="15"/>
  <c r="D214" i="15"/>
  <c r="C214" i="15"/>
  <c r="A214" i="15"/>
  <c r="H213" i="15"/>
  <c r="G213" i="15"/>
  <c r="F213" i="15"/>
  <c r="E213" i="15"/>
  <c r="D213" i="15"/>
  <c r="C213" i="15"/>
  <c r="A213" i="15"/>
  <c r="H212" i="15"/>
  <c r="G212" i="15"/>
  <c r="F212" i="15"/>
  <c r="E212" i="15"/>
  <c r="D212" i="15"/>
  <c r="C212" i="15"/>
  <c r="A212" i="15"/>
  <c r="H211" i="15"/>
  <c r="G211" i="15"/>
  <c r="F211" i="15"/>
  <c r="E211" i="15"/>
  <c r="D211" i="15"/>
  <c r="C211" i="15"/>
  <c r="A211" i="15"/>
  <c r="H210" i="15"/>
  <c r="G210" i="15"/>
  <c r="F210" i="15"/>
  <c r="E210" i="15"/>
  <c r="D210" i="15"/>
  <c r="C210" i="15"/>
  <c r="A210" i="15"/>
  <c r="H209" i="15"/>
  <c r="G209" i="15"/>
  <c r="F209" i="15"/>
  <c r="E209" i="15"/>
  <c r="D209" i="15"/>
  <c r="C209" i="15"/>
  <c r="A209" i="15"/>
  <c r="H208" i="15"/>
  <c r="D208" i="15"/>
  <c r="C208" i="15"/>
  <c r="A208" i="15"/>
  <c r="H207" i="15"/>
  <c r="D207" i="15"/>
  <c r="C207" i="15"/>
  <c r="B207" i="15"/>
  <c r="H206" i="15"/>
  <c r="G206" i="15"/>
  <c r="F206" i="15"/>
  <c r="E206" i="15"/>
  <c r="D206" i="15"/>
  <c r="C206" i="15"/>
  <c r="A206" i="15"/>
  <c r="H205" i="15"/>
  <c r="G205" i="15"/>
  <c r="F205" i="15"/>
  <c r="E205" i="15"/>
  <c r="D205" i="15"/>
  <c r="C205" i="15"/>
  <c r="A205" i="15"/>
  <c r="H204" i="15"/>
  <c r="G204" i="15"/>
  <c r="F204" i="15"/>
  <c r="E204" i="15"/>
  <c r="D204" i="15"/>
  <c r="C204" i="15"/>
  <c r="A204" i="15"/>
  <c r="H203" i="15"/>
  <c r="G203" i="15"/>
  <c r="F203" i="15"/>
  <c r="E203" i="15"/>
  <c r="D203" i="15"/>
  <c r="C203" i="15"/>
  <c r="A203" i="15"/>
  <c r="H202" i="15"/>
  <c r="G202" i="15"/>
  <c r="F202" i="15"/>
  <c r="E202" i="15"/>
  <c r="D202" i="15"/>
  <c r="C202" i="15"/>
  <c r="A202" i="15"/>
  <c r="H201" i="15"/>
  <c r="G201" i="15"/>
  <c r="F201" i="15"/>
  <c r="E201" i="15"/>
  <c r="D201" i="15"/>
  <c r="C201" i="15"/>
  <c r="A201" i="15"/>
  <c r="H200" i="15"/>
  <c r="G200" i="15"/>
  <c r="F200" i="15"/>
  <c r="E200" i="15"/>
  <c r="D200" i="15"/>
  <c r="C200" i="15"/>
  <c r="A200" i="15"/>
  <c r="H199" i="15"/>
  <c r="G199" i="15"/>
  <c r="F199" i="15"/>
  <c r="E199" i="15"/>
  <c r="D199" i="15"/>
  <c r="C199" i="15"/>
  <c r="A199" i="15"/>
  <c r="H198" i="15"/>
  <c r="G198" i="15"/>
  <c r="F198" i="15"/>
  <c r="E198" i="15"/>
  <c r="D198" i="15"/>
  <c r="C198" i="15"/>
  <c r="A198" i="15"/>
  <c r="H197" i="15"/>
  <c r="G197" i="15"/>
  <c r="F197" i="15"/>
  <c r="E197" i="15"/>
  <c r="D197" i="15"/>
  <c r="C197" i="15"/>
  <c r="A197" i="15"/>
  <c r="H196" i="15"/>
  <c r="D196" i="15"/>
  <c r="C196" i="15"/>
  <c r="A196" i="15"/>
  <c r="H195" i="15"/>
  <c r="D195" i="15"/>
  <c r="C195" i="15"/>
  <c r="B195" i="15"/>
  <c r="H194" i="15"/>
  <c r="G194" i="15"/>
  <c r="F194" i="15"/>
  <c r="E194" i="15"/>
  <c r="D194" i="15"/>
  <c r="C194" i="15"/>
  <c r="A194" i="15"/>
  <c r="H193" i="15"/>
  <c r="G193" i="15"/>
  <c r="F193" i="15"/>
  <c r="E193" i="15"/>
  <c r="D193" i="15"/>
  <c r="C193" i="15"/>
  <c r="A193" i="15"/>
  <c r="H192" i="15"/>
  <c r="G192" i="15"/>
  <c r="F192" i="15"/>
  <c r="E192" i="15"/>
  <c r="D192" i="15"/>
  <c r="C192" i="15"/>
  <c r="A192" i="15"/>
  <c r="H191" i="15"/>
  <c r="G191" i="15"/>
  <c r="F191" i="15"/>
  <c r="E191" i="15"/>
  <c r="D191" i="15"/>
  <c r="C191" i="15"/>
  <c r="A191" i="15"/>
  <c r="H190" i="15"/>
  <c r="G190" i="15"/>
  <c r="F190" i="15"/>
  <c r="E190" i="15"/>
  <c r="D190" i="15"/>
  <c r="C190" i="15"/>
  <c r="A190" i="15"/>
  <c r="H189" i="15"/>
  <c r="G189" i="15"/>
  <c r="F189" i="15"/>
  <c r="E189" i="15"/>
  <c r="D189" i="15"/>
  <c r="C189" i="15"/>
  <c r="A189" i="15"/>
  <c r="H188" i="15"/>
  <c r="G188" i="15"/>
  <c r="F188" i="15"/>
  <c r="E188" i="15"/>
  <c r="D188" i="15"/>
  <c r="C188" i="15"/>
  <c r="A188" i="15"/>
  <c r="H187" i="15"/>
  <c r="G187" i="15"/>
  <c r="F187" i="15"/>
  <c r="E187" i="15"/>
  <c r="D187" i="15"/>
  <c r="C187" i="15"/>
  <c r="A187" i="15"/>
  <c r="H186" i="15"/>
  <c r="G186" i="15"/>
  <c r="F186" i="15"/>
  <c r="E186" i="15"/>
  <c r="D186" i="15"/>
  <c r="C186" i="15"/>
  <c r="A186" i="15"/>
  <c r="H185" i="15"/>
  <c r="G185" i="15"/>
  <c r="F185" i="15"/>
  <c r="E185" i="15"/>
  <c r="D185" i="15"/>
  <c r="C185" i="15"/>
  <c r="A185" i="15"/>
  <c r="H184" i="15"/>
  <c r="D184" i="15"/>
  <c r="C184" i="15"/>
  <c r="A184" i="15"/>
  <c r="H183" i="15"/>
  <c r="D183" i="15"/>
  <c r="C183" i="15"/>
  <c r="B183" i="15"/>
  <c r="H182" i="15"/>
  <c r="G182" i="15"/>
  <c r="F182" i="15"/>
  <c r="E182" i="15"/>
  <c r="D182" i="15"/>
  <c r="C182" i="15"/>
  <c r="A182" i="15"/>
  <c r="H181" i="15"/>
  <c r="G181" i="15"/>
  <c r="F181" i="15"/>
  <c r="E181" i="15"/>
  <c r="D181" i="15"/>
  <c r="C181" i="15"/>
  <c r="A181" i="15"/>
  <c r="H180" i="15"/>
  <c r="G180" i="15"/>
  <c r="F180" i="15"/>
  <c r="E180" i="15"/>
  <c r="D180" i="15"/>
  <c r="C180" i="15"/>
  <c r="A180" i="15"/>
  <c r="H179" i="15"/>
  <c r="G179" i="15"/>
  <c r="F179" i="15"/>
  <c r="E179" i="15"/>
  <c r="D179" i="15"/>
  <c r="C179" i="15"/>
  <c r="A179" i="15"/>
  <c r="H178" i="15"/>
  <c r="G178" i="15"/>
  <c r="F178" i="15"/>
  <c r="E178" i="15"/>
  <c r="D178" i="15"/>
  <c r="C178" i="15"/>
  <c r="A178" i="15"/>
  <c r="H177" i="15"/>
  <c r="G177" i="15"/>
  <c r="F177" i="15"/>
  <c r="E177" i="15"/>
  <c r="D177" i="15"/>
  <c r="C177" i="15"/>
  <c r="A177" i="15"/>
  <c r="H176" i="15"/>
  <c r="G176" i="15"/>
  <c r="F176" i="15"/>
  <c r="E176" i="15"/>
  <c r="D176" i="15"/>
  <c r="C176" i="15"/>
  <c r="A176" i="15"/>
  <c r="H175" i="15"/>
  <c r="G175" i="15"/>
  <c r="F175" i="15"/>
  <c r="E175" i="15"/>
  <c r="D175" i="15"/>
  <c r="C175" i="15"/>
  <c r="A175" i="15"/>
  <c r="H174" i="15"/>
  <c r="G174" i="15"/>
  <c r="F174" i="15"/>
  <c r="E174" i="15"/>
  <c r="D174" i="15"/>
  <c r="C174" i="15"/>
  <c r="A174" i="15"/>
  <c r="H173" i="15"/>
  <c r="G173" i="15"/>
  <c r="F173" i="15"/>
  <c r="E173" i="15"/>
  <c r="D173" i="15"/>
  <c r="C173" i="15"/>
  <c r="A173" i="15"/>
  <c r="H172" i="15"/>
  <c r="D172" i="15"/>
  <c r="C172" i="15"/>
  <c r="A172" i="15"/>
  <c r="H171" i="15"/>
  <c r="D171" i="15"/>
  <c r="C171" i="15"/>
  <c r="B171" i="15"/>
  <c r="H170" i="15"/>
  <c r="G170" i="15"/>
  <c r="F170" i="15"/>
  <c r="E170" i="15"/>
  <c r="D170" i="15"/>
  <c r="C170" i="15"/>
  <c r="A170" i="15"/>
  <c r="H169" i="15"/>
  <c r="G169" i="15"/>
  <c r="F169" i="15"/>
  <c r="E169" i="15"/>
  <c r="D169" i="15"/>
  <c r="C169" i="15"/>
  <c r="A169" i="15"/>
  <c r="H168" i="15"/>
  <c r="G168" i="15"/>
  <c r="F168" i="15"/>
  <c r="E168" i="15"/>
  <c r="D168" i="15"/>
  <c r="C168" i="15"/>
  <c r="A168" i="15"/>
  <c r="H167" i="15"/>
  <c r="G167" i="15"/>
  <c r="F167" i="15"/>
  <c r="E167" i="15"/>
  <c r="D167" i="15"/>
  <c r="C167" i="15"/>
  <c r="A167" i="15"/>
  <c r="H166" i="15"/>
  <c r="G166" i="15"/>
  <c r="F166" i="15"/>
  <c r="E166" i="15"/>
  <c r="D166" i="15"/>
  <c r="C166" i="15"/>
  <c r="A166" i="15"/>
  <c r="H165" i="15"/>
  <c r="G165" i="15"/>
  <c r="F165" i="15"/>
  <c r="E165" i="15"/>
  <c r="D165" i="15"/>
  <c r="C165" i="15"/>
  <c r="A165" i="15"/>
  <c r="H164" i="15"/>
  <c r="G164" i="15"/>
  <c r="F164" i="15"/>
  <c r="E164" i="15"/>
  <c r="D164" i="15"/>
  <c r="C164" i="15"/>
  <c r="A164" i="15"/>
  <c r="H163" i="15"/>
  <c r="G163" i="15"/>
  <c r="F163" i="15"/>
  <c r="E163" i="15"/>
  <c r="D163" i="15"/>
  <c r="C163" i="15"/>
  <c r="A163" i="15"/>
  <c r="H162" i="15"/>
  <c r="G162" i="15"/>
  <c r="F162" i="15"/>
  <c r="E162" i="15"/>
  <c r="D162" i="15"/>
  <c r="C162" i="15"/>
  <c r="A162" i="15"/>
  <c r="H161" i="15"/>
  <c r="G161" i="15"/>
  <c r="F161" i="15"/>
  <c r="E161" i="15"/>
  <c r="D161" i="15"/>
  <c r="C161" i="15"/>
  <c r="A161" i="15"/>
  <c r="H160" i="15"/>
  <c r="D160" i="15"/>
  <c r="C160" i="15"/>
  <c r="A160" i="15"/>
  <c r="H159" i="15"/>
  <c r="D159" i="15"/>
  <c r="C159" i="15"/>
  <c r="B159" i="15"/>
  <c r="H158" i="15"/>
  <c r="G158" i="15"/>
  <c r="F158" i="15"/>
  <c r="E158" i="15"/>
  <c r="D158" i="15"/>
  <c r="C158" i="15"/>
  <c r="A158" i="15"/>
  <c r="H157" i="15"/>
  <c r="G157" i="15"/>
  <c r="F157" i="15"/>
  <c r="E157" i="15"/>
  <c r="D157" i="15"/>
  <c r="C157" i="15"/>
  <c r="A157" i="15"/>
  <c r="H156" i="15"/>
  <c r="G156" i="15"/>
  <c r="F156" i="15"/>
  <c r="E156" i="15"/>
  <c r="D156" i="15"/>
  <c r="C156" i="15"/>
  <c r="A156" i="15"/>
  <c r="H155" i="15"/>
  <c r="G155" i="15"/>
  <c r="F155" i="15"/>
  <c r="E155" i="15"/>
  <c r="D155" i="15"/>
  <c r="C155" i="15"/>
  <c r="A155" i="15"/>
  <c r="H154" i="15"/>
  <c r="G154" i="15"/>
  <c r="F154" i="15"/>
  <c r="E154" i="15"/>
  <c r="D154" i="15"/>
  <c r="C154" i="15"/>
  <c r="A154" i="15"/>
  <c r="H153" i="15"/>
  <c r="G153" i="15"/>
  <c r="F153" i="15"/>
  <c r="E153" i="15"/>
  <c r="D153" i="15"/>
  <c r="C153" i="15"/>
  <c r="A153" i="15"/>
  <c r="H152" i="15"/>
  <c r="G152" i="15"/>
  <c r="F152" i="15"/>
  <c r="E152" i="15"/>
  <c r="D152" i="15"/>
  <c r="C152" i="15"/>
  <c r="A152" i="15"/>
  <c r="H151" i="15"/>
  <c r="G151" i="15"/>
  <c r="F151" i="15"/>
  <c r="E151" i="15"/>
  <c r="D151" i="15"/>
  <c r="C151" i="15"/>
  <c r="A151" i="15"/>
  <c r="H150" i="15"/>
  <c r="G150" i="15"/>
  <c r="F150" i="15"/>
  <c r="E150" i="15"/>
  <c r="D150" i="15"/>
  <c r="C150" i="15"/>
  <c r="A150" i="15"/>
  <c r="H149" i="15"/>
  <c r="G149" i="15"/>
  <c r="F149" i="15"/>
  <c r="E149" i="15"/>
  <c r="D149" i="15"/>
  <c r="C149" i="15"/>
  <c r="A149" i="15"/>
  <c r="H148" i="15"/>
  <c r="D148" i="15"/>
  <c r="C148" i="15"/>
  <c r="A148" i="15"/>
  <c r="H147" i="15"/>
  <c r="D147" i="15"/>
  <c r="C147" i="15"/>
  <c r="B147" i="15"/>
  <c r="H146" i="15"/>
  <c r="G146" i="15"/>
  <c r="F146" i="15"/>
  <c r="E146" i="15"/>
  <c r="D146" i="15"/>
  <c r="C146" i="15"/>
  <c r="A146" i="15"/>
  <c r="H145" i="15"/>
  <c r="G145" i="15"/>
  <c r="F145" i="15"/>
  <c r="E145" i="15"/>
  <c r="D145" i="15"/>
  <c r="C145" i="15"/>
  <c r="A145" i="15"/>
  <c r="H144" i="15"/>
  <c r="G144" i="15"/>
  <c r="F144" i="15"/>
  <c r="E144" i="15"/>
  <c r="D144" i="15"/>
  <c r="C144" i="15"/>
  <c r="A144" i="15"/>
  <c r="H143" i="15"/>
  <c r="G143" i="15"/>
  <c r="F143" i="15"/>
  <c r="E143" i="15"/>
  <c r="D143" i="15"/>
  <c r="C143" i="15"/>
  <c r="A143" i="15"/>
  <c r="H142" i="15"/>
  <c r="G142" i="15"/>
  <c r="F142" i="15"/>
  <c r="E142" i="15"/>
  <c r="D142" i="15"/>
  <c r="C142" i="15"/>
  <c r="A142" i="15"/>
  <c r="H141" i="15"/>
  <c r="G141" i="15"/>
  <c r="F141" i="15"/>
  <c r="E141" i="15"/>
  <c r="D141" i="15"/>
  <c r="C141" i="15"/>
  <c r="A141" i="15"/>
  <c r="H140" i="15"/>
  <c r="G140" i="15"/>
  <c r="F140" i="15"/>
  <c r="E140" i="15"/>
  <c r="D140" i="15"/>
  <c r="C140" i="15"/>
  <c r="A140" i="15"/>
  <c r="H139" i="15"/>
  <c r="G139" i="15"/>
  <c r="F139" i="15"/>
  <c r="E139" i="15"/>
  <c r="D139" i="15"/>
  <c r="C139" i="15"/>
  <c r="A139" i="15"/>
  <c r="H138" i="15"/>
  <c r="G138" i="15"/>
  <c r="F138" i="15"/>
  <c r="E138" i="15"/>
  <c r="D138" i="15"/>
  <c r="C138" i="15"/>
  <c r="A138" i="15"/>
  <c r="H137" i="15"/>
  <c r="G137" i="15"/>
  <c r="F137" i="15"/>
  <c r="E137" i="15"/>
  <c r="D137" i="15"/>
  <c r="C137" i="15"/>
  <c r="A137" i="15"/>
  <c r="H136" i="15"/>
  <c r="D136" i="15"/>
  <c r="C136" i="15"/>
  <c r="A136" i="15"/>
  <c r="H135" i="15"/>
  <c r="D135" i="15"/>
  <c r="C135" i="15"/>
  <c r="B135" i="15"/>
  <c r="H134" i="15"/>
  <c r="G134" i="15"/>
  <c r="F134" i="15"/>
  <c r="E134" i="15"/>
  <c r="D134" i="15"/>
  <c r="C134" i="15"/>
  <c r="A134" i="15"/>
  <c r="H133" i="15"/>
  <c r="G133" i="15"/>
  <c r="F133" i="15"/>
  <c r="E133" i="15"/>
  <c r="D133" i="15"/>
  <c r="C133" i="15"/>
  <c r="A133" i="15"/>
  <c r="H132" i="15"/>
  <c r="G132" i="15"/>
  <c r="F132" i="15"/>
  <c r="E132" i="15"/>
  <c r="D132" i="15"/>
  <c r="C132" i="15"/>
  <c r="A132" i="15"/>
  <c r="H131" i="15"/>
  <c r="G131" i="15"/>
  <c r="F131" i="15"/>
  <c r="E131" i="15"/>
  <c r="D131" i="15"/>
  <c r="C131" i="15"/>
  <c r="A131" i="15"/>
  <c r="H130" i="15"/>
  <c r="G130" i="15"/>
  <c r="F130" i="15"/>
  <c r="E130" i="15"/>
  <c r="D130" i="15"/>
  <c r="C130" i="15"/>
  <c r="A130" i="15"/>
  <c r="H129" i="15"/>
  <c r="G129" i="15"/>
  <c r="F129" i="15"/>
  <c r="E129" i="15"/>
  <c r="D129" i="15"/>
  <c r="C129" i="15"/>
  <c r="A129" i="15"/>
  <c r="H128" i="15"/>
  <c r="G128" i="15"/>
  <c r="F128" i="15"/>
  <c r="E128" i="15"/>
  <c r="D128" i="15"/>
  <c r="C128" i="15"/>
  <c r="A128" i="15"/>
  <c r="H127" i="15"/>
  <c r="G127" i="15"/>
  <c r="F127" i="15"/>
  <c r="E127" i="15"/>
  <c r="D127" i="15"/>
  <c r="C127" i="15"/>
  <c r="A127" i="15"/>
  <c r="H126" i="15"/>
  <c r="G126" i="15"/>
  <c r="F126" i="15"/>
  <c r="E126" i="15"/>
  <c r="D126" i="15"/>
  <c r="C126" i="15"/>
  <c r="A126" i="15"/>
  <c r="H125" i="15"/>
  <c r="G125" i="15"/>
  <c r="F125" i="15"/>
  <c r="E125" i="15"/>
  <c r="D125" i="15"/>
  <c r="C125" i="15"/>
  <c r="A125" i="15"/>
  <c r="H124" i="15"/>
  <c r="D124" i="15"/>
  <c r="C124" i="15"/>
  <c r="A124" i="15"/>
  <c r="H123" i="15"/>
  <c r="D123" i="15"/>
  <c r="C123" i="15"/>
  <c r="B123" i="15"/>
  <c r="H122" i="15"/>
  <c r="G122" i="15"/>
  <c r="F122" i="15"/>
  <c r="E122" i="15"/>
  <c r="D122" i="15"/>
  <c r="C122" i="15"/>
  <c r="A122" i="15"/>
  <c r="H121" i="15"/>
  <c r="G121" i="15"/>
  <c r="F121" i="15"/>
  <c r="E121" i="15"/>
  <c r="D121" i="15"/>
  <c r="C121" i="15"/>
  <c r="A121" i="15"/>
  <c r="H120" i="15"/>
  <c r="G120" i="15"/>
  <c r="F120" i="15"/>
  <c r="E120" i="15"/>
  <c r="D120" i="15"/>
  <c r="C120" i="15"/>
  <c r="A120" i="15"/>
  <c r="H119" i="15"/>
  <c r="G119" i="15"/>
  <c r="F119" i="15"/>
  <c r="E119" i="15"/>
  <c r="D119" i="15"/>
  <c r="C119" i="15"/>
  <c r="A119" i="15"/>
  <c r="H118" i="15"/>
  <c r="G118" i="15"/>
  <c r="F118" i="15"/>
  <c r="E118" i="15"/>
  <c r="D118" i="15"/>
  <c r="C118" i="15"/>
  <c r="A118" i="15"/>
  <c r="H117" i="15"/>
  <c r="G117" i="15"/>
  <c r="F117" i="15"/>
  <c r="E117" i="15"/>
  <c r="D117" i="15"/>
  <c r="C117" i="15"/>
  <c r="A117" i="15"/>
  <c r="H116" i="15"/>
  <c r="G116" i="15"/>
  <c r="F116" i="15"/>
  <c r="E116" i="15"/>
  <c r="D116" i="15"/>
  <c r="C116" i="15"/>
  <c r="A116" i="15"/>
  <c r="H115" i="15"/>
  <c r="G115" i="15"/>
  <c r="F115" i="15"/>
  <c r="E115" i="15"/>
  <c r="D115" i="15"/>
  <c r="C115" i="15"/>
  <c r="A115" i="15"/>
  <c r="H114" i="15"/>
  <c r="G114" i="15"/>
  <c r="F114" i="15"/>
  <c r="E114" i="15"/>
  <c r="D114" i="15"/>
  <c r="C114" i="15"/>
  <c r="A114" i="15"/>
  <c r="H113" i="15"/>
  <c r="G113" i="15"/>
  <c r="F113" i="15"/>
  <c r="E113" i="15"/>
  <c r="D113" i="15"/>
  <c r="C113" i="15"/>
  <c r="A113" i="15"/>
  <c r="H112" i="15"/>
  <c r="D112" i="15"/>
  <c r="C112" i="15"/>
  <c r="A112" i="15"/>
  <c r="H111" i="15"/>
  <c r="D111" i="15"/>
  <c r="C111" i="15"/>
  <c r="B111" i="15"/>
  <c r="H110" i="15"/>
  <c r="G110" i="15"/>
  <c r="F110" i="15"/>
  <c r="E110" i="15"/>
  <c r="D110" i="15"/>
  <c r="C110" i="15"/>
  <c r="A110" i="15"/>
  <c r="H109" i="15"/>
  <c r="G109" i="15"/>
  <c r="F109" i="15"/>
  <c r="E109" i="15"/>
  <c r="D109" i="15"/>
  <c r="C109" i="15"/>
  <c r="A109" i="15"/>
  <c r="H108" i="15"/>
  <c r="G108" i="15"/>
  <c r="F108" i="15"/>
  <c r="E108" i="15"/>
  <c r="D108" i="15"/>
  <c r="C108" i="15"/>
  <c r="A108" i="15"/>
  <c r="H107" i="15"/>
  <c r="G107" i="15"/>
  <c r="F107" i="15"/>
  <c r="E107" i="15"/>
  <c r="D107" i="15"/>
  <c r="C107" i="15"/>
  <c r="A107" i="15"/>
  <c r="H106" i="15"/>
  <c r="G106" i="15"/>
  <c r="F106" i="15"/>
  <c r="E106" i="15"/>
  <c r="D106" i="15"/>
  <c r="C106" i="15"/>
  <c r="A106" i="15"/>
  <c r="H105" i="15"/>
  <c r="G105" i="15"/>
  <c r="F105" i="15"/>
  <c r="E105" i="15"/>
  <c r="D105" i="15"/>
  <c r="C105" i="15"/>
  <c r="A105" i="15"/>
  <c r="H104" i="15"/>
  <c r="G104" i="15"/>
  <c r="F104" i="15"/>
  <c r="E104" i="15"/>
  <c r="D104" i="15"/>
  <c r="C104" i="15"/>
  <c r="A104" i="15"/>
  <c r="H103" i="15"/>
  <c r="G103" i="15"/>
  <c r="F103" i="15"/>
  <c r="E103" i="15"/>
  <c r="D103" i="15"/>
  <c r="C103" i="15"/>
  <c r="A103" i="15"/>
  <c r="H102" i="15"/>
  <c r="G102" i="15"/>
  <c r="F102" i="15"/>
  <c r="E102" i="15"/>
  <c r="D102" i="15"/>
  <c r="C102" i="15"/>
  <c r="A102" i="15"/>
  <c r="H101" i="15"/>
  <c r="G101" i="15"/>
  <c r="F101" i="15"/>
  <c r="E101" i="15"/>
  <c r="D101" i="15"/>
  <c r="C101" i="15"/>
  <c r="A101" i="15"/>
  <c r="H100" i="15"/>
  <c r="D100" i="15"/>
  <c r="C100" i="15"/>
  <c r="A100" i="15"/>
  <c r="H99" i="15"/>
  <c r="D99" i="15"/>
  <c r="C99" i="15"/>
  <c r="B99" i="15"/>
  <c r="H98" i="15"/>
  <c r="G98" i="15"/>
  <c r="F98" i="15"/>
  <c r="E98" i="15"/>
  <c r="D98" i="15"/>
  <c r="C98" i="15"/>
  <c r="A98" i="15"/>
  <c r="H97" i="15"/>
  <c r="G97" i="15"/>
  <c r="F97" i="15"/>
  <c r="E97" i="15"/>
  <c r="D97" i="15"/>
  <c r="C97" i="15"/>
  <c r="A97" i="15"/>
  <c r="H96" i="15"/>
  <c r="G96" i="15"/>
  <c r="F96" i="15"/>
  <c r="E96" i="15"/>
  <c r="D96" i="15"/>
  <c r="C96" i="15"/>
  <c r="A96" i="15"/>
  <c r="H95" i="15"/>
  <c r="G95" i="15"/>
  <c r="F95" i="15"/>
  <c r="E95" i="15"/>
  <c r="D95" i="15"/>
  <c r="C95" i="15"/>
  <c r="A95" i="15"/>
  <c r="H94" i="15"/>
  <c r="G94" i="15"/>
  <c r="F94" i="15"/>
  <c r="E94" i="15"/>
  <c r="D94" i="15"/>
  <c r="C94" i="15"/>
  <c r="A94" i="15"/>
  <c r="H93" i="15"/>
  <c r="G93" i="15"/>
  <c r="F93" i="15"/>
  <c r="E93" i="15"/>
  <c r="D93" i="15"/>
  <c r="C93" i="15"/>
  <c r="A93" i="15"/>
  <c r="H92" i="15"/>
  <c r="G92" i="15"/>
  <c r="F92" i="15"/>
  <c r="E92" i="15"/>
  <c r="D92" i="15"/>
  <c r="C92" i="15"/>
  <c r="A92" i="15"/>
  <c r="H91" i="15"/>
  <c r="G91" i="15"/>
  <c r="F91" i="15"/>
  <c r="E91" i="15"/>
  <c r="D91" i="15"/>
  <c r="C91" i="15"/>
  <c r="A91" i="15"/>
  <c r="H90" i="15"/>
  <c r="G90" i="15"/>
  <c r="F90" i="15"/>
  <c r="E90" i="15"/>
  <c r="D90" i="15"/>
  <c r="C90" i="15"/>
  <c r="A90" i="15"/>
  <c r="H89" i="15"/>
  <c r="G89" i="15"/>
  <c r="F89" i="15"/>
  <c r="E89" i="15"/>
  <c r="D89" i="15"/>
  <c r="C89" i="15"/>
  <c r="A89" i="15"/>
  <c r="H88" i="15"/>
  <c r="D88" i="15"/>
  <c r="C88" i="15"/>
  <c r="A88" i="15"/>
  <c r="H87" i="15"/>
  <c r="D87" i="15"/>
  <c r="C87" i="15"/>
  <c r="B87" i="15"/>
  <c r="H86" i="15"/>
  <c r="G86" i="15"/>
  <c r="F86" i="15"/>
  <c r="E86" i="15"/>
  <c r="D86" i="15"/>
  <c r="C86" i="15"/>
  <c r="A86" i="15"/>
  <c r="H85" i="15"/>
  <c r="G85" i="15"/>
  <c r="F85" i="15"/>
  <c r="E85" i="15"/>
  <c r="D85" i="15"/>
  <c r="C85" i="15"/>
  <c r="A85" i="15"/>
  <c r="H84" i="15"/>
  <c r="G84" i="15"/>
  <c r="F84" i="15"/>
  <c r="E84" i="15"/>
  <c r="D84" i="15"/>
  <c r="C84" i="15"/>
  <c r="A84" i="15"/>
  <c r="H83" i="15"/>
  <c r="G83" i="15"/>
  <c r="F83" i="15"/>
  <c r="E83" i="15"/>
  <c r="D83" i="15"/>
  <c r="C83" i="15"/>
  <c r="A83" i="15"/>
  <c r="H82" i="15"/>
  <c r="G82" i="15"/>
  <c r="F82" i="15"/>
  <c r="E82" i="15"/>
  <c r="D82" i="15"/>
  <c r="C82" i="15"/>
  <c r="A82" i="15"/>
  <c r="H81" i="15"/>
  <c r="G81" i="15"/>
  <c r="F81" i="15"/>
  <c r="E81" i="15"/>
  <c r="D81" i="15"/>
  <c r="C81" i="15"/>
  <c r="A81" i="15"/>
  <c r="H80" i="15"/>
  <c r="G80" i="15"/>
  <c r="F80" i="15"/>
  <c r="E80" i="15"/>
  <c r="D80" i="15"/>
  <c r="C80" i="15"/>
  <c r="A80" i="15"/>
  <c r="H79" i="15"/>
  <c r="G79" i="15"/>
  <c r="F79" i="15"/>
  <c r="E79" i="15"/>
  <c r="D79" i="15"/>
  <c r="C79" i="15"/>
  <c r="A79" i="15"/>
  <c r="H78" i="15"/>
  <c r="G78" i="15"/>
  <c r="F78" i="15"/>
  <c r="E78" i="15"/>
  <c r="D78" i="15"/>
  <c r="C78" i="15"/>
  <c r="A78" i="15"/>
  <c r="H77" i="15"/>
  <c r="G77" i="15"/>
  <c r="F77" i="15"/>
  <c r="E77" i="15"/>
  <c r="D77" i="15"/>
  <c r="C77" i="15"/>
  <c r="A77" i="15"/>
  <c r="H76" i="15"/>
  <c r="D76" i="15"/>
  <c r="C76" i="15"/>
  <c r="A76" i="15"/>
  <c r="H75" i="15"/>
  <c r="D75" i="15"/>
  <c r="C75" i="15"/>
  <c r="B75" i="15"/>
  <c r="H74" i="15"/>
  <c r="G74" i="15"/>
  <c r="F74" i="15"/>
  <c r="E74" i="15"/>
  <c r="D74" i="15"/>
  <c r="C74" i="15"/>
  <c r="A74" i="15"/>
  <c r="H73" i="15"/>
  <c r="G73" i="15"/>
  <c r="F73" i="15"/>
  <c r="E73" i="15"/>
  <c r="D73" i="15"/>
  <c r="C73" i="15"/>
  <c r="A73" i="15"/>
  <c r="H72" i="15"/>
  <c r="G72" i="15"/>
  <c r="F72" i="15"/>
  <c r="E72" i="15"/>
  <c r="D72" i="15"/>
  <c r="C72" i="15"/>
  <c r="A72" i="15"/>
  <c r="H71" i="15"/>
  <c r="G71" i="15"/>
  <c r="F71" i="15"/>
  <c r="E71" i="15"/>
  <c r="D71" i="15"/>
  <c r="C71" i="15"/>
  <c r="A71" i="15"/>
  <c r="H70" i="15"/>
  <c r="G70" i="15"/>
  <c r="F70" i="15"/>
  <c r="E70" i="15"/>
  <c r="D70" i="15"/>
  <c r="C70" i="15"/>
  <c r="A70" i="15"/>
  <c r="H69" i="15"/>
  <c r="G69" i="15"/>
  <c r="F69" i="15"/>
  <c r="E69" i="15"/>
  <c r="D69" i="15"/>
  <c r="C69" i="15"/>
  <c r="A69" i="15"/>
  <c r="H68" i="15"/>
  <c r="G68" i="15"/>
  <c r="F68" i="15"/>
  <c r="E68" i="15"/>
  <c r="D68" i="15"/>
  <c r="C68" i="15"/>
  <c r="A68" i="15"/>
  <c r="H67" i="15"/>
  <c r="G67" i="15"/>
  <c r="F67" i="15"/>
  <c r="E67" i="15"/>
  <c r="D67" i="15"/>
  <c r="C67" i="15"/>
  <c r="A67" i="15"/>
  <c r="H66" i="15"/>
  <c r="G66" i="15"/>
  <c r="F66" i="15"/>
  <c r="E66" i="15"/>
  <c r="D66" i="15"/>
  <c r="C66" i="15"/>
  <c r="A66" i="15"/>
  <c r="H65" i="15"/>
  <c r="G65" i="15"/>
  <c r="F65" i="15"/>
  <c r="E65" i="15"/>
  <c r="D65" i="15"/>
  <c r="C65" i="15"/>
  <c r="A65" i="15"/>
  <c r="H64" i="15"/>
  <c r="D64" i="15"/>
  <c r="C64" i="15"/>
  <c r="A64" i="15"/>
  <c r="H63" i="15"/>
  <c r="D63" i="15"/>
  <c r="C63" i="15"/>
  <c r="B63" i="15"/>
  <c r="H62" i="15"/>
  <c r="G62" i="15"/>
  <c r="F62" i="15"/>
  <c r="E62" i="15"/>
  <c r="D62" i="15"/>
  <c r="C62" i="15"/>
  <c r="A62" i="15"/>
  <c r="H61" i="15"/>
  <c r="G61" i="15"/>
  <c r="F61" i="15"/>
  <c r="E61" i="15"/>
  <c r="D61" i="15"/>
  <c r="C61" i="15"/>
  <c r="A61" i="15"/>
  <c r="H60" i="15"/>
  <c r="G60" i="15"/>
  <c r="F60" i="15"/>
  <c r="E60" i="15"/>
  <c r="D60" i="15"/>
  <c r="C60" i="15"/>
  <c r="A60" i="15"/>
  <c r="H59" i="15"/>
  <c r="G59" i="15"/>
  <c r="F59" i="15"/>
  <c r="E59" i="15"/>
  <c r="D59" i="15"/>
  <c r="C59" i="15"/>
  <c r="A59" i="15"/>
  <c r="H58" i="15"/>
  <c r="G58" i="15"/>
  <c r="F58" i="15"/>
  <c r="E58" i="15"/>
  <c r="D58" i="15"/>
  <c r="C58" i="15"/>
  <c r="A58" i="15"/>
  <c r="H57" i="15"/>
  <c r="G57" i="15"/>
  <c r="F57" i="15"/>
  <c r="E57" i="15"/>
  <c r="D57" i="15"/>
  <c r="C57" i="15"/>
  <c r="A57" i="15"/>
  <c r="H56" i="15"/>
  <c r="G56" i="15"/>
  <c r="F56" i="15"/>
  <c r="E56" i="15"/>
  <c r="D56" i="15"/>
  <c r="C56" i="15"/>
  <c r="A56" i="15"/>
  <c r="H55" i="15"/>
  <c r="G55" i="15"/>
  <c r="F55" i="15"/>
  <c r="E55" i="15"/>
  <c r="D55" i="15"/>
  <c r="C55" i="15"/>
  <c r="A55" i="15"/>
  <c r="H54" i="15"/>
  <c r="G54" i="15"/>
  <c r="F54" i="15"/>
  <c r="E54" i="15"/>
  <c r="D54" i="15"/>
  <c r="C54" i="15"/>
  <c r="A54" i="15"/>
  <c r="H53" i="15"/>
  <c r="G53" i="15"/>
  <c r="F53" i="15"/>
  <c r="E53" i="15"/>
  <c r="D53" i="15"/>
  <c r="C53" i="15"/>
  <c r="A53" i="15"/>
  <c r="H52" i="15"/>
  <c r="D52" i="15"/>
  <c r="C52" i="15"/>
  <c r="A52" i="15"/>
  <c r="H51" i="15"/>
  <c r="D51" i="15"/>
  <c r="C51" i="15"/>
  <c r="B51" i="15"/>
  <c r="H50" i="15"/>
  <c r="D50" i="15"/>
  <c r="C50" i="15"/>
  <c r="A50" i="15"/>
  <c r="H49" i="15"/>
  <c r="D49" i="15"/>
  <c r="C49" i="15"/>
  <c r="A49" i="15"/>
  <c r="H48" i="15"/>
  <c r="D48" i="15"/>
  <c r="C48" i="15"/>
  <c r="A48" i="15"/>
  <c r="H47" i="15"/>
  <c r="D47" i="15"/>
  <c r="C47" i="15"/>
  <c r="A47" i="15"/>
  <c r="H46" i="15"/>
  <c r="D46" i="15"/>
  <c r="C46" i="15"/>
  <c r="A46" i="15"/>
  <c r="H45" i="15"/>
  <c r="D45" i="15"/>
  <c r="C45" i="15"/>
  <c r="A45" i="15"/>
  <c r="H44" i="15"/>
  <c r="D44" i="15"/>
  <c r="C44" i="15"/>
  <c r="A44" i="15"/>
  <c r="H43" i="15"/>
  <c r="D43" i="15"/>
  <c r="C43" i="15"/>
  <c r="A43" i="15"/>
  <c r="H42" i="15"/>
  <c r="D42" i="15"/>
  <c r="C42" i="15"/>
  <c r="A42" i="15"/>
  <c r="H41" i="15"/>
  <c r="D41" i="15"/>
  <c r="C41" i="15"/>
  <c r="A41" i="15"/>
  <c r="H40" i="15"/>
  <c r="D40" i="15"/>
  <c r="C40" i="15"/>
  <c r="A40" i="15"/>
  <c r="H39" i="15"/>
  <c r="D39" i="15"/>
  <c r="C39" i="15"/>
  <c r="B39" i="15"/>
  <c r="H38" i="15"/>
  <c r="G38" i="15"/>
  <c r="F38" i="15"/>
  <c r="E38" i="15"/>
  <c r="D38" i="15"/>
  <c r="C38" i="15"/>
  <c r="A38" i="15"/>
  <c r="H37" i="15"/>
  <c r="G37" i="15"/>
  <c r="F37" i="15"/>
  <c r="E37" i="15"/>
  <c r="D37" i="15"/>
  <c r="C37" i="15"/>
  <c r="A37" i="15"/>
  <c r="H36" i="15"/>
  <c r="G36" i="15"/>
  <c r="F36" i="15"/>
  <c r="E36" i="15"/>
  <c r="D36" i="15"/>
  <c r="C36" i="15"/>
  <c r="A36" i="15"/>
  <c r="H35" i="15"/>
  <c r="G35" i="15"/>
  <c r="F35" i="15"/>
  <c r="E35" i="15"/>
  <c r="D35" i="15"/>
  <c r="C35" i="15"/>
  <c r="A35" i="15"/>
  <c r="H34" i="15"/>
  <c r="G34" i="15"/>
  <c r="F34" i="15"/>
  <c r="E34" i="15"/>
  <c r="D34" i="15"/>
  <c r="C34" i="15"/>
  <c r="A34" i="15"/>
  <c r="H33" i="15"/>
  <c r="G33" i="15"/>
  <c r="F33" i="15"/>
  <c r="E33" i="15"/>
  <c r="D33" i="15"/>
  <c r="C33" i="15"/>
  <c r="A33" i="15"/>
  <c r="H32" i="15"/>
  <c r="G32" i="15"/>
  <c r="F32" i="15"/>
  <c r="E32" i="15"/>
  <c r="D32" i="15"/>
  <c r="C32" i="15"/>
  <c r="A32" i="15"/>
  <c r="H31" i="15"/>
  <c r="G31" i="15"/>
  <c r="F31" i="15"/>
  <c r="E31" i="15"/>
  <c r="D31" i="15"/>
  <c r="C31" i="15"/>
  <c r="A31" i="15"/>
  <c r="H30" i="15"/>
  <c r="G30" i="15"/>
  <c r="F30" i="15"/>
  <c r="E30" i="15"/>
  <c r="D30" i="15"/>
  <c r="C30" i="15"/>
  <c r="A30" i="15"/>
  <c r="H29" i="15"/>
  <c r="G29" i="15"/>
  <c r="F29" i="15"/>
  <c r="E29" i="15"/>
  <c r="D29" i="15"/>
  <c r="C29" i="15"/>
  <c r="A29" i="15"/>
  <c r="H28" i="15"/>
  <c r="D28" i="15"/>
  <c r="C28" i="15"/>
  <c r="A28" i="15"/>
  <c r="H27" i="15"/>
  <c r="D27" i="15"/>
  <c r="C27" i="15"/>
  <c r="B27" i="15"/>
  <c r="H26" i="15"/>
  <c r="G26" i="15"/>
  <c r="F26" i="15"/>
  <c r="E26" i="15"/>
  <c r="D26" i="15"/>
  <c r="C26" i="15"/>
  <c r="A26" i="15"/>
  <c r="H25" i="15"/>
  <c r="G25" i="15"/>
  <c r="F25" i="15"/>
  <c r="E25" i="15"/>
  <c r="D25" i="15"/>
  <c r="C25" i="15"/>
  <c r="A25" i="15"/>
  <c r="H24" i="15"/>
  <c r="G24" i="15"/>
  <c r="F24" i="15"/>
  <c r="E24" i="15"/>
  <c r="D24" i="15"/>
  <c r="C24" i="15"/>
  <c r="A24" i="15"/>
  <c r="H23" i="15"/>
  <c r="G23" i="15"/>
  <c r="F23" i="15"/>
  <c r="E23" i="15"/>
  <c r="D23" i="15"/>
  <c r="C23" i="15"/>
  <c r="A23" i="15"/>
  <c r="H22" i="15"/>
  <c r="G22" i="15"/>
  <c r="F22" i="15"/>
  <c r="E22" i="15"/>
  <c r="D22" i="15"/>
  <c r="C22" i="15"/>
  <c r="A22" i="15"/>
  <c r="H21" i="15"/>
  <c r="G21" i="15"/>
  <c r="F21" i="15"/>
  <c r="E21" i="15"/>
  <c r="D21" i="15"/>
  <c r="C21" i="15"/>
  <c r="A21" i="15"/>
  <c r="H20" i="15"/>
  <c r="G20" i="15"/>
  <c r="F20" i="15"/>
  <c r="E20" i="15"/>
  <c r="D20" i="15"/>
  <c r="C20" i="15"/>
  <c r="A20" i="15"/>
  <c r="H19" i="15"/>
  <c r="G19" i="15"/>
  <c r="F19" i="15"/>
  <c r="E19" i="15"/>
  <c r="D19" i="15"/>
  <c r="C19" i="15"/>
  <c r="A19" i="15"/>
  <c r="H18" i="15"/>
  <c r="G18" i="15"/>
  <c r="F18" i="15"/>
  <c r="E18" i="15"/>
  <c r="D18" i="15"/>
  <c r="C18" i="15"/>
  <c r="A18" i="15"/>
  <c r="H17" i="15"/>
  <c r="G17" i="15"/>
  <c r="F17" i="15"/>
  <c r="E17" i="15"/>
  <c r="D17" i="15"/>
  <c r="C17" i="15"/>
  <c r="A17" i="15"/>
  <c r="H16" i="15"/>
  <c r="D16" i="15"/>
  <c r="C16" i="15"/>
  <c r="A16" i="15"/>
  <c r="H15" i="15"/>
  <c r="D15" i="15"/>
  <c r="C15" i="15"/>
  <c r="B15" i="15"/>
  <c r="H14" i="15"/>
  <c r="D14" i="15"/>
  <c r="C14" i="15"/>
  <c r="A14" i="15"/>
  <c r="H13" i="15"/>
  <c r="D13" i="15"/>
  <c r="C13" i="15"/>
  <c r="A13" i="15"/>
  <c r="H12" i="15"/>
  <c r="D12" i="15"/>
  <c r="C12" i="15"/>
  <c r="A12" i="15"/>
  <c r="H11" i="15"/>
  <c r="D11" i="15"/>
  <c r="C11" i="15"/>
  <c r="A11" i="15"/>
  <c r="H10" i="15"/>
  <c r="D10" i="15"/>
  <c r="C10" i="15"/>
  <c r="A10" i="15"/>
  <c r="H9" i="15"/>
  <c r="D9" i="15"/>
  <c r="C9" i="15"/>
  <c r="A9" i="15"/>
  <c r="H8" i="15"/>
  <c r="D8" i="15"/>
  <c r="C8" i="15"/>
  <c r="A8" i="15"/>
  <c r="H7" i="15"/>
  <c r="D7" i="15"/>
  <c r="C7" i="15"/>
  <c r="A7" i="15"/>
  <c r="H6" i="15"/>
  <c r="D6" i="15"/>
  <c r="C6" i="15"/>
  <c r="A6" i="15"/>
  <c r="H5" i="15"/>
  <c r="D5" i="15"/>
  <c r="C5" i="15"/>
  <c r="A5" i="15"/>
  <c r="H4" i="15"/>
  <c r="D4" i="15"/>
  <c r="C4" i="15"/>
  <c r="A4" i="15"/>
  <c r="H3" i="15"/>
  <c r="D3" i="15"/>
  <c r="C3" i="15"/>
  <c r="B3" i="15"/>
  <c r="L9" i="6" l="1"/>
  <c r="L297" i="1"/>
  <c r="G1012" i="1"/>
  <c r="L466" i="7" l="1"/>
  <c r="L43" i="2"/>
  <c r="L439" i="7"/>
  <c r="L19" i="5"/>
  <c r="L403" i="7"/>
  <c r="L391" i="7"/>
  <c r="L379" i="7"/>
  <c r="L343" i="7"/>
  <c r="L331" i="7"/>
  <c r="L319" i="7"/>
  <c r="L307" i="7"/>
  <c r="L58" i="3"/>
  <c r="L43" i="3"/>
  <c r="L43" i="7"/>
  <c r="L31" i="7"/>
  <c r="L3" i="5"/>
  <c r="L3" i="7"/>
  <c r="L19" i="4"/>
  <c r="L3" i="2"/>
  <c r="E3" i="8" l="1"/>
  <c r="E1064" i="1" l="1"/>
  <c r="E52" i="14" s="1"/>
  <c r="E368" i="1"/>
  <c r="E64" i="15" s="1"/>
  <c r="E356" i="1"/>
  <c r="E52" i="15" s="1"/>
  <c r="G332" i="1"/>
  <c r="G28" i="15" s="1"/>
  <c r="F332" i="1"/>
  <c r="F28" i="15" s="1"/>
  <c r="E332" i="1"/>
  <c r="E28" i="15" s="1"/>
  <c r="E320" i="1"/>
  <c r="E16" i="15" s="1"/>
  <c r="G264" i="1"/>
  <c r="F264" i="1"/>
  <c r="E264" i="1"/>
  <c r="G252" i="1"/>
  <c r="F252" i="1"/>
  <c r="E252" i="1"/>
  <c r="G240" i="1"/>
  <c r="F240" i="1"/>
  <c r="E240" i="1"/>
  <c r="G228" i="1"/>
  <c r="F228" i="1"/>
  <c r="E228" i="1"/>
  <c r="G216" i="1"/>
  <c r="F216" i="1"/>
  <c r="E216" i="1"/>
  <c r="G204" i="1"/>
  <c r="F204" i="1"/>
  <c r="E204" i="1"/>
  <c r="G192" i="1"/>
  <c r="F192" i="1"/>
  <c r="E192" i="1"/>
  <c r="G180" i="1"/>
  <c r="F180" i="1"/>
  <c r="E180" i="1"/>
  <c r="G168" i="1"/>
  <c r="F168" i="1"/>
  <c r="E168" i="1"/>
  <c r="G156" i="1"/>
  <c r="F156" i="1"/>
  <c r="E156" i="1"/>
  <c r="G144" i="1"/>
  <c r="F144" i="1"/>
  <c r="E144" i="1"/>
  <c r="G1064" i="1"/>
  <c r="H52" i="14" s="1"/>
  <c r="F1064" i="1"/>
  <c r="G52" i="14" s="1"/>
  <c r="G1040" i="1"/>
  <c r="H28" i="14" s="1"/>
  <c r="F1040" i="1"/>
  <c r="G28" i="14" s="1"/>
  <c r="E1040" i="1"/>
  <c r="E28" i="14" s="1"/>
  <c r="G968" i="1"/>
  <c r="G448" i="13" s="1"/>
  <c r="F968" i="1"/>
  <c r="F448" i="13" s="1"/>
  <c r="E968" i="1"/>
  <c r="E448" i="13" s="1"/>
  <c r="G956" i="1"/>
  <c r="G436" i="13" s="1"/>
  <c r="F956" i="1"/>
  <c r="F436" i="13" s="1"/>
  <c r="E956" i="1"/>
  <c r="E436" i="13" s="1"/>
  <c r="G944" i="1"/>
  <c r="G424" i="13" s="1"/>
  <c r="F944" i="1"/>
  <c r="F424" i="13" s="1"/>
  <c r="E944" i="1"/>
  <c r="E424" i="13" s="1"/>
  <c r="G920" i="1"/>
  <c r="G400" i="13" s="1"/>
  <c r="F920" i="1"/>
  <c r="F400" i="13" s="1"/>
  <c r="E920" i="1"/>
  <c r="E400" i="13" s="1"/>
  <c r="G896" i="1"/>
  <c r="G376" i="13" s="1"/>
  <c r="F896" i="1"/>
  <c r="F376" i="13" s="1"/>
  <c r="E896" i="1"/>
  <c r="E376" i="13" s="1"/>
  <c r="G884" i="1"/>
  <c r="G364" i="13" s="1"/>
  <c r="F884" i="1"/>
  <c r="F364" i="13" s="1"/>
  <c r="E884" i="1"/>
  <c r="E364" i="13" s="1"/>
  <c r="G872" i="1"/>
  <c r="G352" i="13" s="1"/>
  <c r="F872" i="1"/>
  <c r="F352" i="13" s="1"/>
  <c r="E872" i="1"/>
  <c r="E352" i="13" s="1"/>
  <c r="G848" i="1"/>
  <c r="G328" i="13" s="1"/>
  <c r="F848" i="1"/>
  <c r="F328" i="13" s="1"/>
  <c r="E848" i="1"/>
  <c r="E328" i="13" s="1"/>
  <c r="G836" i="1"/>
  <c r="G316" i="13" s="1"/>
  <c r="F836" i="1"/>
  <c r="F316" i="13" s="1"/>
  <c r="E836" i="1"/>
  <c r="E316" i="13" s="1"/>
  <c r="G824" i="1"/>
  <c r="G304" i="13" s="1"/>
  <c r="F824" i="1"/>
  <c r="F304" i="13" s="1"/>
  <c r="E824" i="1"/>
  <c r="E304" i="13" s="1"/>
  <c r="G800" i="1"/>
  <c r="G280" i="13" s="1"/>
  <c r="F800" i="1"/>
  <c r="F280" i="13" s="1"/>
  <c r="E800" i="1"/>
  <c r="E280" i="13" s="1"/>
  <c r="G776" i="1"/>
  <c r="G256" i="13" s="1"/>
  <c r="F776" i="1"/>
  <c r="F256" i="13" s="1"/>
  <c r="E776" i="1"/>
  <c r="E256" i="13" s="1"/>
  <c r="G752" i="1"/>
  <c r="G232" i="13" s="1"/>
  <c r="F752" i="1"/>
  <c r="F232" i="13" s="1"/>
  <c r="E752" i="1"/>
  <c r="E232" i="13" s="1"/>
  <c r="G704" i="1"/>
  <c r="G184" i="13" s="1"/>
  <c r="F704" i="1"/>
  <c r="F184" i="13" s="1"/>
  <c r="E704" i="1"/>
  <c r="E184" i="13" s="1"/>
  <c r="G668" i="1"/>
  <c r="G148" i="13" s="1"/>
  <c r="F668" i="1"/>
  <c r="F148" i="13" s="1"/>
  <c r="E668" i="1"/>
  <c r="E148" i="13" s="1"/>
  <c r="G656" i="1"/>
  <c r="G136" i="13" s="1"/>
  <c r="F656" i="1"/>
  <c r="F136" i="13" s="1"/>
  <c r="E656" i="1"/>
  <c r="E136" i="13" s="1"/>
  <c r="E632" i="1"/>
  <c r="E112" i="13" s="1"/>
  <c r="E608" i="1"/>
  <c r="E88" i="13" s="1"/>
  <c r="G632" i="1"/>
  <c r="G112" i="13" s="1"/>
  <c r="F632" i="1"/>
  <c r="F112" i="13" s="1"/>
  <c r="G536" i="1"/>
  <c r="G16" i="13" s="1"/>
  <c r="F536" i="1"/>
  <c r="F16" i="13" s="1"/>
  <c r="E536" i="1"/>
  <c r="E16" i="13" s="1"/>
  <c r="G512" i="1"/>
  <c r="G208" i="15" s="1"/>
  <c r="F512" i="1"/>
  <c r="F208" i="15" s="1"/>
  <c r="E512" i="1"/>
  <c r="E208" i="15" s="1"/>
  <c r="G500" i="1"/>
  <c r="G196" i="15" s="1"/>
  <c r="F500" i="1"/>
  <c r="F196" i="15" s="1"/>
  <c r="E500" i="1"/>
  <c r="E196" i="15" s="1"/>
  <c r="G488" i="1"/>
  <c r="G184" i="15" s="1"/>
  <c r="F488" i="1"/>
  <c r="F184" i="15" s="1"/>
  <c r="E488" i="1"/>
  <c r="E184" i="15" s="1"/>
  <c r="G476" i="1"/>
  <c r="G172" i="15" s="1"/>
  <c r="F476" i="1"/>
  <c r="F172" i="15" s="1"/>
  <c r="E476" i="1"/>
  <c r="E172" i="15" s="1"/>
  <c r="G464" i="1"/>
  <c r="G160" i="15" s="1"/>
  <c r="F464" i="1"/>
  <c r="F160" i="15" s="1"/>
  <c r="E464" i="1"/>
  <c r="E160" i="15" s="1"/>
  <c r="G452" i="1"/>
  <c r="G148" i="15" s="1"/>
  <c r="F452" i="1"/>
  <c r="F148" i="15" s="1"/>
  <c r="E452" i="1"/>
  <c r="E148" i="15" s="1"/>
  <c r="G440" i="1"/>
  <c r="G136" i="15" s="1"/>
  <c r="F440" i="1"/>
  <c r="F136" i="15" s="1"/>
  <c r="E440" i="1"/>
  <c r="E136" i="15" s="1"/>
  <c r="G428" i="1"/>
  <c r="G124" i="15" s="1"/>
  <c r="F428" i="1"/>
  <c r="F124" i="15" s="1"/>
  <c r="E428" i="1"/>
  <c r="E124" i="15" s="1"/>
  <c r="G416" i="1"/>
  <c r="G112" i="15" s="1"/>
  <c r="F416" i="1"/>
  <c r="F112" i="15" s="1"/>
  <c r="E416" i="1"/>
  <c r="E112" i="15" s="1"/>
  <c r="G404" i="1"/>
  <c r="G100" i="15" s="1"/>
  <c r="F404" i="1"/>
  <c r="F100" i="15" s="1"/>
  <c r="E404" i="1"/>
  <c r="E100" i="15" s="1"/>
  <c r="G392" i="1"/>
  <c r="G88" i="15" s="1"/>
  <c r="F392" i="1"/>
  <c r="F88" i="15" s="1"/>
  <c r="E392" i="1"/>
  <c r="E88" i="15" s="1"/>
  <c r="G380" i="1"/>
  <c r="G76" i="15" s="1"/>
  <c r="F380" i="1"/>
  <c r="F76" i="15" s="1"/>
  <c r="E380" i="1"/>
  <c r="E76" i="15" s="1"/>
  <c r="G368" i="1"/>
  <c r="G64" i="15" s="1"/>
  <c r="F368" i="1"/>
  <c r="F64" i="15" s="1"/>
  <c r="G356" i="1"/>
  <c r="G52" i="15" s="1"/>
  <c r="F356" i="1"/>
  <c r="F52" i="15" s="1"/>
  <c r="G320" i="1"/>
  <c r="G16" i="15" s="1"/>
  <c r="F320" i="1"/>
  <c r="F16" i="15" s="1"/>
  <c r="E7" i="8" l="1"/>
  <c r="L3" i="3" l="1"/>
  <c r="L19" i="3"/>
  <c r="L103" i="3"/>
  <c r="L127" i="3"/>
  <c r="G1026" i="1"/>
  <c r="H14" i="14" s="1"/>
  <c r="F1026" i="1"/>
  <c r="G14" i="14" s="1"/>
  <c r="E1026" i="1"/>
  <c r="E14" i="14" s="1"/>
  <c r="G1025" i="1"/>
  <c r="H13" i="14" s="1"/>
  <c r="F1025" i="1"/>
  <c r="G13" i="14" s="1"/>
  <c r="E1025" i="1"/>
  <c r="E13" i="14" s="1"/>
  <c r="G1024" i="1"/>
  <c r="H12" i="14" s="1"/>
  <c r="F1024" i="1"/>
  <c r="G12" i="14" s="1"/>
  <c r="E1024" i="1"/>
  <c r="E12" i="14" s="1"/>
  <c r="G1023" i="1"/>
  <c r="H11" i="14" s="1"/>
  <c r="F1023" i="1"/>
  <c r="G11" i="14" s="1"/>
  <c r="E1023" i="1"/>
  <c r="E11" i="14" s="1"/>
  <c r="G1022" i="1"/>
  <c r="H10" i="14" s="1"/>
  <c r="F1022" i="1"/>
  <c r="G10" i="14" s="1"/>
  <c r="E1022" i="1"/>
  <c r="E10" i="14" s="1"/>
  <c r="G1021" i="1"/>
  <c r="H9" i="14" s="1"/>
  <c r="F1021" i="1"/>
  <c r="G9" i="14" s="1"/>
  <c r="E1021" i="1"/>
  <c r="E9" i="14" s="1"/>
  <c r="G1020" i="1"/>
  <c r="H8" i="14" s="1"/>
  <c r="F1020" i="1"/>
  <c r="G8" i="14" s="1"/>
  <c r="E1020" i="1"/>
  <c r="E8" i="14" s="1"/>
  <c r="G1019" i="1"/>
  <c r="H7" i="14" s="1"/>
  <c r="F1019" i="1"/>
  <c r="G7" i="14" s="1"/>
  <c r="E1019" i="1"/>
  <c r="E7" i="14" s="1"/>
  <c r="G1018" i="1"/>
  <c r="H6" i="14" s="1"/>
  <c r="F1018" i="1"/>
  <c r="G6" i="14" s="1"/>
  <c r="E1018" i="1"/>
  <c r="E6" i="14" s="1"/>
  <c r="G1017" i="1"/>
  <c r="H5" i="14" s="1"/>
  <c r="F1017" i="1"/>
  <c r="G5" i="14" s="1"/>
  <c r="E1017" i="1"/>
  <c r="E5" i="14" s="1"/>
  <c r="G918" i="1"/>
  <c r="G398" i="13" s="1"/>
  <c r="F918" i="1"/>
  <c r="F398" i="13" s="1"/>
  <c r="E918" i="1"/>
  <c r="E398" i="13" s="1"/>
  <c r="G917" i="1"/>
  <c r="G397" i="13" s="1"/>
  <c r="F917" i="1"/>
  <c r="F397" i="13" s="1"/>
  <c r="E917" i="1"/>
  <c r="E397" i="13" s="1"/>
  <c r="G916" i="1"/>
  <c r="G396" i="13" s="1"/>
  <c r="F916" i="1"/>
  <c r="F396" i="13" s="1"/>
  <c r="E916" i="1"/>
  <c r="E396" i="13" s="1"/>
  <c r="G915" i="1"/>
  <c r="G395" i="13" s="1"/>
  <c r="F915" i="1"/>
  <c r="F395" i="13" s="1"/>
  <c r="E915" i="1"/>
  <c r="E395" i="13" s="1"/>
  <c r="G914" i="1"/>
  <c r="G394" i="13" s="1"/>
  <c r="F914" i="1"/>
  <c r="F394" i="13" s="1"/>
  <c r="E914" i="1"/>
  <c r="E394" i="13" s="1"/>
  <c r="G913" i="1"/>
  <c r="G393" i="13" s="1"/>
  <c r="F913" i="1"/>
  <c r="F393" i="13" s="1"/>
  <c r="E913" i="1"/>
  <c r="E393" i="13" s="1"/>
  <c r="G912" i="1"/>
  <c r="G392" i="13" s="1"/>
  <c r="F912" i="1"/>
  <c r="F392" i="13" s="1"/>
  <c r="E912" i="1"/>
  <c r="E392" i="13" s="1"/>
  <c r="G911" i="1"/>
  <c r="G391" i="13" s="1"/>
  <c r="F911" i="1"/>
  <c r="F391" i="13" s="1"/>
  <c r="E911" i="1"/>
  <c r="E391" i="13" s="1"/>
  <c r="G910" i="1"/>
  <c r="G390" i="13" s="1"/>
  <c r="F910" i="1"/>
  <c r="F390" i="13" s="1"/>
  <c r="E910" i="1"/>
  <c r="E390" i="13" s="1"/>
  <c r="G909" i="1"/>
  <c r="G389" i="13" s="1"/>
  <c r="F909" i="1"/>
  <c r="F389" i="13" s="1"/>
  <c r="E909" i="1"/>
  <c r="E389" i="13" s="1"/>
  <c r="F870" i="1"/>
  <c r="F350" i="13" s="1"/>
  <c r="G870" i="1"/>
  <c r="G350" i="13" s="1"/>
  <c r="E870" i="1"/>
  <c r="E350" i="13" s="1"/>
  <c r="G869" i="1"/>
  <c r="G349" i="13" s="1"/>
  <c r="F869" i="1"/>
  <c r="F349" i="13" s="1"/>
  <c r="E869" i="1"/>
  <c r="E349" i="13" s="1"/>
  <c r="G868" i="1"/>
  <c r="G348" i="13" s="1"/>
  <c r="F868" i="1"/>
  <c r="F348" i="13" s="1"/>
  <c r="E868" i="1"/>
  <c r="E348" i="13" s="1"/>
  <c r="G867" i="1"/>
  <c r="G347" i="13" s="1"/>
  <c r="F867" i="1"/>
  <c r="F347" i="13" s="1"/>
  <c r="E867" i="1"/>
  <c r="E347" i="13" s="1"/>
  <c r="G866" i="1"/>
  <c r="G346" i="13" s="1"/>
  <c r="F866" i="1"/>
  <c r="F346" i="13" s="1"/>
  <c r="E866" i="1"/>
  <c r="E346" i="13" s="1"/>
  <c r="G865" i="1"/>
  <c r="F865" i="1"/>
  <c r="F345" i="13" s="1"/>
  <c r="E865" i="1"/>
  <c r="E345" i="13" s="1"/>
  <c r="G864" i="1"/>
  <c r="G344" i="13" s="1"/>
  <c r="F864" i="1"/>
  <c r="E864" i="1"/>
  <c r="E344" i="13" s="1"/>
  <c r="G863" i="1"/>
  <c r="G343" i="13" s="1"/>
  <c r="F863" i="1"/>
  <c r="F343" i="13" s="1"/>
  <c r="E863" i="1"/>
  <c r="G862" i="1"/>
  <c r="G342" i="13" s="1"/>
  <c r="F862" i="1"/>
  <c r="F342" i="13" s="1"/>
  <c r="E862" i="1"/>
  <c r="E342" i="13" s="1"/>
  <c r="G861" i="1"/>
  <c r="F861" i="1"/>
  <c r="F341" i="13" s="1"/>
  <c r="E861" i="1"/>
  <c r="E341" i="13" s="1"/>
  <c r="G860" i="1"/>
  <c r="G340" i="13" s="1"/>
  <c r="F860" i="1"/>
  <c r="F340" i="13" s="1"/>
  <c r="E860" i="1"/>
  <c r="E340" i="13" s="1"/>
  <c r="G750" i="1"/>
  <c r="G230" i="13" s="1"/>
  <c r="F750" i="1"/>
  <c r="F230" i="13" s="1"/>
  <c r="E750" i="1"/>
  <c r="E230" i="13" s="1"/>
  <c r="G749" i="1"/>
  <c r="G229" i="13" s="1"/>
  <c r="F749" i="1"/>
  <c r="F229" i="13" s="1"/>
  <c r="E749" i="1"/>
  <c r="E229" i="13" s="1"/>
  <c r="G748" i="1"/>
  <c r="G228" i="13" s="1"/>
  <c r="F748" i="1"/>
  <c r="F228" i="13" s="1"/>
  <c r="E748" i="1"/>
  <c r="E228" i="13" s="1"/>
  <c r="G747" i="1"/>
  <c r="G227" i="13" s="1"/>
  <c r="F747" i="1"/>
  <c r="F227" i="13" s="1"/>
  <c r="E747" i="1"/>
  <c r="E227" i="13" s="1"/>
  <c r="G746" i="1"/>
  <c r="G226" i="13" s="1"/>
  <c r="F746" i="1"/>
  <c r="F226" i="13" s="1"/>
  <c r="E746" i="1"/>
  <c r="E226" i="13" s="1"/>
  <c r="G745" i="1"/>
  <c r="G225" i="13" s="1"/>
  <c r="F745" i="1"/>
  <c r="F225" i="13" s="1"/>
  <c r="E745" i="1"/>
  <c r="E225" i="13" s="1"/>
  <c r="G744" i="1"/>
  <c r="G224" i="13" s="1"/>
  <c r="F744" i="1"/>
  <c r="F224" i="13" s="1"/>
  <c r="E744" i="1"/>
  <c r="E224" i="13" s="1"/>
  <c r="G743" i="1"/>
  <c r="G223" i="13" s="1"/>
  <c r="F743" i="1"/>
  <c r="F223" i="13" s="1"/>
  <c r="E743" i="1"/>
  <c r="E223" i="13" s="1"/>
  <c r="G742" i="1"/>
  <c r="G222" i="13" s="1"/>
  <c r="F742" i="1"/>
  <c r="F222" i="13" s="1"/>
  <c r="E742" i="1"/>
  <c r="E222" i="13" s="1"/>
  <c r="G741" i="1"/>
  <c r="G221" i="13" s="1"/>
  <c r="F741" i="1"/>
  <c r="F221" i="13" s="1"/>
  <c r="E741" i="1"/>
  <c r="E221" i="13" s="1"/>
  <c r="G702" i="1"/>
  <c r="G182" i="13" s="1"/>
  <c r="F702" i="1"/>
  <c r="F182" i="13" s="1"/>
  <c r="E702" i="1"/>
  <c r="E182" i="13" s="1"/>
  <c r="G701" i="1"/>
  <c r="G181" i="13" s="1"/>
  <c r="F701" i="1"/>
  <c r="F181" i="13" s="1"/>
  <c r="E701" i="1"/>
  <c r="E181" i="13" s="1"/>
  <c r="G700" i="1"/>
  <c r="G180" i="13" s="1"/>
  <c r="F700" i="1"/>
  <c r="F180" i="13" s="1"/>
  <c r="E700" i="1"/>
  <c r="E180" i="13" s="1"/>
  <c r="G699" i="1"/>
  <c r="G179" i="13" s="1"/>
  <c r="F699" i="1"/>
  <c r="F179" i="13" s="1"/>
  <c r="E699" i="1"/>
  <c r="E179" i="13" s="1"/>
  <c r="G698" i="1"/>
  <c r="G178" i="13" s="1"/>
  <c r="F698" i="1"/>
  <c r="F178" i="13" s="1"/>
  <c r="E698" i="1"/>
  <c r="E178" i="13" s="1"/>
  <c r="G697" i="1"/>
  <c r="G177" i="13" s="1"/>
  <c r="F697" i="1"/>
  <c r="F177" i="13" s="1"/>
  <c r="E697" i="1"/>
  <c r="E177" i="13" s="1"/>
  <c r="G696" i="1"/>
  <c r="G176" i="13" s="1"/>
  <c r="F696" i="1"/>
  <c r="F176" i="13" s="1"/>
  <c r="E696" i="1"/>
  <c r="E176" i="13" s="1"/>
  <c r="G695" i="1"/>
  <c r="G175" i="13" s="1"/>
  <c r="F695" i="1"/>
  <c r="F175" i="13" s="1"/>
  <c r="E695" i="1"/>
  <c r="E175" i="13" s="1"/>
  <c r="G694" i="1"/>
  <c r="G174" i="13" s="1"/>
  <c r="F694" i="1"/>
  <c r="F174" i="13" s="1"/>
  <c r="E694" i="1"/>
  <c r="E174" i="13" s="1"/>
  <c r="G693" i="1"/>
  <c r="G173" i="13" s="1"/>
  <c r="F693" i="1"/>
  <c r="F173" i="13" s="1"/>
  <c r="E693" i="1"/>
  <c r="E173" i="13" s="1"/>
  <c r="G654" i="1"/>
  <c r="G134" i="13" s="1"/>
  <c r="F654" i="1"/>
  <c r="F134" i="13" s="1"/>
  <c r="E654" i="1"/>
  <c r="E134" i="13" s="1"/>
  <c r="G653" i="1"/>
  <c r="G133" i="13" s="1"/>
  <c r="F653" i="1"/>
  <c r="F133" i="13" s="1"/>
  <c r="E653" i="1"/>
  <c r="E133" i="13" s="1"/>
  <c r="G652" i="1"/>
  <c r="G132" i="13" s="1"/>
  <c r="F652" i="1"/>
  <c r="F132" i="13" s="1"/>
  <c r="E652" i="1"/>
  <c r="E132" i="13" s="1"/>
  <c r="G651" i="1"/>
  <c r="G131" i="13" s="1"/>
  <c r="F651" i="1"/>
  <c r="F131" i="13" s="1"/>
  <c r="E651" i="1"/>
  <c r="E131" i="13" s="1"/>
  <c r="G650" i="1"/>
  <c r="G130" i="13" s="1"/>
  <c r="F650" i="1"/>
  <c r="F130" i="13" s="1"/>
  <c r="E650" i="1"/>
  <c r="E130" i="13" s="1"/>
  <c r="G649" i="1"/>
  <c r="G129" i="13" s="1"/>
  <c r="F649" i="1"/>
  <c r="F129" i="13" s="1"/>
  <c r="E649" i="1"/>
  <c r="E129" i="13" s="1"/>
  <c r="G648" i="1"/>
  <c r="G128" i="13" s="1"/>
  <c r="F648" i="1"/>
  <c r="F128" i="13" s="1"/>
  <c r="E648" i="1"/>
  <c r="E128" i="13" s="1"/>
  <c r="G647" i="1"/>
  <c r="G127" i="13" s="1"/>
  <c r="F647" i="1"/>
  <c r="F127" i="13" s="1"/>
  <c r="E647" i="1"/>
  <c r="E127" i="13" s="1"/>
  <c r="G646" i="1"/>
  <c r="G126" i="13" s="1"/>
  <c r="F646" i="1"/>
  <c r="F126" i="13" s="1"/>
  <c r="E646" i="1"/>
  <c r="E126" i="13" s="1"/>
  <c r="G645" i="1"/>
  <c r="G125" i="13" s="1"/>
  <c r="F645" i="1"/>
  <c r="F125" i="13" s="1"/>
  <c r="E645" i="1"/>
  <c r="E125" i="13" s="1"/>
  <c r="E627" i="1"/>
  <c r="E107" i="13" s="1"/>
  <c r="G630" i="1"/>
  <c r="G110" i="13" s="1"/>
  <c r="F630" i="1"/>
  <c r="F110" i="13" s="1"/>
  <c r="E630" i="1"/>
  <c r="E110" i="13" s="1"/>
  <c r="G629" i="1"/>
  <c r="G109" i="13" s="1"/>
  <c r="F629" i="1"/>
  <c r="F109" i="13" s="1"/>
  <c r="E629" i="1"/>
  <c r="E109" i="13" s="1"/>
  <c r="G628" i="1"/>
  <c r="G108" i="13" s="1"/>
  <c r="F628" i="1"/>
  <c r="F108" i="13" s="1"/>
  <c r="E628" i="1"/>
  <c r="E108" i="13" s="1"/>
  <c r="G627" i="1"/>
  <c r="G107" i="13" s="1"/>
  <c r="F627" i="1"/>
  <c r="F107" i="13" s="1"/>
  <c r="G626" i="1"/>
  <c r="F626" i="1"/>
  <c r="F106" i="13" s="1"/>
  <c r="E626" i="1"/>
  <c r="E106" i="13" s="1"/>
  <c r="G625" i="1"/>
  <c r="F625" i="1"/>
  <c r="E625" i="1"/>
  <c r="E105" i="13" s="1"/>
  <c r="G624" i="1"/>
  <c r="G104" i="13" s="1"/>
  <c r="F624" i="1"/>
  <c r="E624" i="1"/>
  <c r="G623" i="1"/>
  <c r="G103" i="13" s="1"/>
  <c r="F623" i="1"/>
  <c r="F103" i="13" s="1"/>
  <c r="E623" i="1"/>
  <c r="G622" i="1"/>
  <c r="G102" i="13" s="1"/>
  <c r="F622" i="1"/>
  <c r="F102" i="13" s="1"/>
  <c r="E622" i="1"/>
  <c r="E102" i="13" s="1"/>
  <c r="G621" i="1"/>
  <c r="F621" i="1"/>
  <c r="E621" i="1"/>
  <c r="E101" i="13" s="1"/>
  <c r="G620" i="1"/>
  <c r="G100" i="13" s="1"/>
  <c r="F620" i="1"/>
  <c r="F100" i="13" s="1"/>
  <c r="E620" i="1"/>
  <c r="E100" i="13" s="1"/>
  <c r="G354" i="1"/>
  <c r="F354" i="1"/>
  <c r="E354" i="1"/>
  <c r="G353" i="1"/>
  <c r="F353" i="1"/>
  <c r="E353" i="1"/>
  <c r="G352" i="1"/>
  <c r="F352" i="1"/>
  <c r="E352" i="1"/>
  <c r="G351" i="1"/>
  <c r="F351" i="1"/>
  <c r="E351" i="1"/>
  <c r="G350" i="1"/>
  <c r="F350" i="1"/>
  <c r="E350" i="1"/>
  <c r="G349" i="1"/>
  <c r="F349" i="1"/>
  <c r="E349" i="1"/>
  <c r="G348" i="1"/>
  <c r="F348" i="1"/>
  <c r="E348" i="1"/>
  <c r="G347" i="1"/>
  <c r="F347" i="1"/>
  <c r="E347" i="1"/>
  <c r="G346" i="1"/>
  <c r="F346" i="1"/>
  <c r="E346" i="1"/>
  <c r="G345" i="1"/>
  <c r="F345" i="1"/>
  <c r="E345" i="1"/>
  <c r="E1063" i="1"/>
  <c r="E51" i="14" s="1"/>
  <c r="G1063" i="1"/>
  <c r="H51" i="14" s="1"/>
  <c r="F1063" i="1"/>
  <c r="G51" i="14" s="1"/>
  <c r="G1039" i="1"/>
  <c r="H27" i="14" s="1"/>
  <c r="E1039" i="1"/>
  <c r="E27" i="14" s="1"/>
  <c r="F1039" i="1"/>
  <c r="G27" i="14" s="1"/>
  <c r="G967" i="1"/>
  <c r="G447" i="13" s="1"/>
  <c r="F967" i="1"/>
  <c r="F447" i="13" s="1"/>
  <c r="E967" i="1"/>
  <c r="E447" i="13" s="1"/>
  <c r="G955" i="1"/>
  <c r="G435" i="13" s="1"/>
  <c r="F955" i="1"/>
  <c r="F435" i="13" s="1"/>
  <c r="E955" i="1"/>
  <c r="E435" i="13" s="1"/>
  <c r="G919" i="1"/>
  <c r="G399" i="13" s="1"/>
  <c r="F919" i="1"/>
  <c r="F399" i="13" s="1"/>
  <c r="E919" i="1"/>
  <c r="E399" i="13" s="1"/>
  <c r="E895" i="1"/>
  <c r="E375" i="13" s="1"/>
  <c r="G895" i="1"/>
  <c r="G375" i="13" s="1"/>
  <c r="F895" i="1"/>
  <c r="F375" i="13" s="1"/>
  <c r="G883" i="1"/>
  <c r="G363" i="13" s="1"/>
  <c r="F883" i="1"/>
  <c r="F363" i="13" s="1"/>
  <c r="E883" i="1"/>
  <c r="E363" i="13" s="1"/>
  <c r="E871" i="1"/>
  <c r="G871" i="1"/>
  <c r="F871" i="1"/>
  <c r="G847" i="1"/>
  <c r="G327" i="13" s="1"/>
  <c r="E847" i="1"/>
  <c r="E327" i="13" s="1"/>
  <c r="F847" i="1"/>
  <c r="F327" i="13" s="1"/>
  <c r="E835" i="1"/>
  <c r="E315" i="13" s="1"/>
  <c r="G835" i="1"/>
  <c r="G315" i="13" s="1"/>
  <c r="F835" i="1"/>
  <c r="F315" i="13" s="1"/>
  <c r="E823" i="1"/>
  <c r="E303" i="13" s="1"/>
  <c r="G823" i="1"/>
  <c r="G303" i="13" s="1"/>
  <c r="F823" i="1"/>
  <c r="F303" i="13" s="1"/>
  <c r="G799" i="1"/>
  <c r="G279" i="13" s="1"/>
  <c r="F799" i="1"/>
  <c r="F279" i="13" s="1"/>
  <c r="E799" i="1"/>
  <c r="E279" i="13" s="1"/>
  <c r="F775" i="1"/>
  <c r="F255" i="13" s="1"/>
  <c r="G775" i="1"/>
  <c r="G255" i="13" s="1"/>
  <c r="E775" i="1"/>
  <c r="E255" i="13" s="1"/>
  <c r="G751" i="1"/>
  <c r="G231" i="13" s="1"/>
  <c r="F751" i="1"/>
  <c r="F231" i="13" s="1"/>
  <c r="E751" i="1"/>
  <c r="E231" i="13" s="1"/>
  <c r="E703" i="1"/>
  <c r="E183" i="13" s="1"/>
  <c r="G703" i="1"/>
  <c r="G183" i="13" s="1"/>
  <c r="F703" i="1"/>
  <c r="F183" i="13" s="1"/>
  <c r="G655" i="1"/>
  <c r="G135" i="13" s="1"/>
  <c r="F655" i="1"/>
  <c r="F135" i="13" s="1"/>
  <c r="E655" i="1"/>
  <c r="E135" i="13" s="1"/>
  <c r="G631" i="1"/>
  <c r="F631" i="1"/>
  <c r="E631" i="1"/>
  <c r="G535" i="1"/>
  <c r="G15" i="13" s="1"/>
  <c r="F535" i="1"/>
  <c r="F15" i="13" s="1"/>
  <c r="E535" i="1"/>
  <c r="E15" i="13" s="1"/>
  <c r="G511" i="1"/>
  <c r="G207" i="15" s="1"/>
  <c r="F511" i="1"/>
  <c r="F207" i="15" s="1"/>
  <c r="E511" i="1"/>
  <c r="E207" i="15" s="1"/>
  <c r="G499" i="1"/>
  <c r="G195" i="15" s="1"/>
  <c r="F499" i="1"/>
  <c r="F195" i="15" s="1"/>
  <c r="E499" i="1"/>
  <c r="E195" i="15" s="1"/>
  <c r="G487" i="1"/>
  <c r="G183" i="15" s="1"/>
  <c r="F487" i="1"/>
  <c r="F183" i="15" s="1"/>
  <c r="E487" i="1"/>
  <c r="E183" i="15" s="1"/>
  <c r="G475" i="1"/>
  <c r="G171" i="15" s="1"/>
  <c r="E475" i="1"/>
  <c r="E171" i="15" s="1"/>
  <c r="F475" i="1"/>
  <c r="F171" i="15" s="1"/>
  <c r="F463" i="1"/>
  <c r="F159" i="15" s="1"/>
  <c r="G463" i="1"/>
  <c r="G159" i="15" s="1"/>
  <c r="E463" i="1"/>
  <c r="E159" i="15" s="1"/>
  <c r="G451" i="1"/>
  <c r="G147" i="15" s="1"/>
  <c r="F451" i="1"/>
  <c r="F147" i="15" s="1"/>
  <c r="E451" i="1"/>
  <c r="E147" i="15" s="1"/>
  <c r="G439" i="1"/>
  <c r="G135" i="15" s="1"/>
  <c r="F439" i="1"/>
  <c r="F135" i="15" s="1"/>
  <c r="E439" i="1"/>
  <c r="E135" i="15" s="1"/>
  <c r="G427" i="1"/>
  <c r="G123" i="15" s="1"/>
  <c r="F427" i="1"/>
  <c r="F123" i="15" s="1"/>
  <c r="E427" i="1"/>
  <c r="E123" i="15" s="1"/>
  <c r="G415" i="1"/>
  <c r="G111" i="15" s="1"/>
  <c r="E415" i="1"/>
  <c r="E111" i="15" s="1"/>
  <c r="F415" i="1"/>
  <c r="F111" i="15" s="1"/>
  <c r="G403" i="1"/>
  <c r="G99" i="15" s="1"/>
  <c r="F403" i="1"/>
  <c r="F99" i="15" s="1"/>
  <c r="E403" i="1"/>
  <c r="E99" i="15" s="1"/>
  <c r="G391" i="1"/>
  <c r="G87" i="15" s="1"/>
  <c r="F391" i="1"/>
  <c r="F87" i="15" s="1"/>
  <c r="E391" i="1"/>
  <c r="E87" i="15" s="1"/>
  <c r="G379" i="1"/>
  <c r="G75" i="15" s="1"/>
  <c r="F379" i="1"/>
  <c r="F75" i="15" s="1"/>
  <c r="E379" i="1"/>
  <c r="E75" i="15" s="1"/>
  <c r="G367" i="1"/>
  <c r="G63" i="15" s="1"/>
  <c r="F367" i="1"/>
  <c r="F63" i="15" s="1"/>
  <c r="E367" i="1"/>
  <c r="E63" i="15" s="1"/>
  <c r="G344" i="1"/>
  <c r="G40" i="15" s="1"/>
  <c r="F355" i="1"/>
  <c r="F51" i="15" s="1"/>
  <c r="E344" i="1"/>
  <c r="F331" i="1"/>
  <c r="F27" i="15" s="1"/>
  <c r="E331" i="1"/>
  <c r="E27" i="15" s="1"/>
  <c r="G331" i="1"/>
  <c r="G27" i="15" s="1"/>
  <c r="G319" i="1"/>
  <c r="G15" i="15" s="1"/>
  <c r="E319" i="1"/>
  <c r="E15" i="15" s="1"/>
  <c r="G263" i="1"/>
  <c r="F263" i="1"/>
  <c r="E263" i="1"/>
  <c r="E251" i="1"/>
  <c r="G251" i="1"/>
  <c r="F251" i="1"/>
  <c r="E239" i="1"/>
  <c r="G239" i="1"/>
  <c r="F239" i="1"/>
  <c r="F227" i="1"/>
  <c r="G227" i="1"/>
  <c r="E227" i="1"/>
  <c r="G215" i="1"/>
  <c r="F215" i="1"/>
  <c r="E215" i="1"/>
  <c r="G203" i="1"/>
  <c r="F203" i="1"/>
  <c r="E203" i="1"/>
  <c r="G191" i="1"/>
  <c r="F191" i="1"/>
  <c r="E191" i="1"/>
  <c r="G179" i="1"/>
  <c r="F179" i="1"/>
  <c r="E179" i="1"/>
  <c r="G167" i="1"/>
  <c r="F167" i="1"/>
  <c r="E167" i="1"/>
  <c r="G155" i="1"/>
  <c r="F155" i="1"/>
  <c r="E155" i="1"/>
  <c r="G143" i="1"/>
  <c r="F143" i="1"/>
  <c r="E143" i="1"/>
  <c r="D127" i="1"/>
  <c r="F128" i="1"/>
  <c r="F127" i="1" s="1"/>
  <c r="G128" i="1"/>
  <c r="G127" i="1" s="1"/>
  <c r="E128" i="1"/>
  <c r="E127" i="1" s="1"/>
  <c r="G788" i="1"/>
  <c r="F788" i="1"/>
  <c r="E788" i="1"/>
  <c r="G764" i="1"/>
  <c r="F764" i="1"/>
  <c r="E764" i="1"/>
  <c r="G728" i="1"/>
  <c r="F728" i="1"/>
  <c r="E728" i="1"/>
  <c r="G716" i="1"/>
  <c r="F716" i="1"/>
  <c r="E716" i="1"/>
  <c r="G680" i="1"/>
  <c r="F680" i="1"/>
  <c r="E680" i="1"/>
  <c r="G667" i="1"/>
  <c r="G147" i="13" s="1"/>
  <c r="E667" i="1"/>
  <c r="E147" i="13" s="1"/>
  <c r="F667" i="1"/>
  <c r="F147" i="13" s="1"/>
  <c r="G608" i="1"/>
  <c r="F608" i="1"/>
  <c r="E607" i="1"/>
  <c r="E87" i="13" s="1"/>
  <c r="G596" i="1"/>
  <c r="F596" i="1"/>
  <c r="E596" i="1"/>
  <c r="G584" i="1"/>
  <c r="F584" i="1"/>
  <c r="E584" i="1"/>
  <c r="G572" i="1"/>
  <c r="F572" i="1"/>
  <c r="E572" i="1"/>
  <c r="G560" i="1"/>
  <c r="G40" i="13" s="1"/>
  <c r="F560" i="1"/>
  <c r="F40" i="13" s="1"/>
  <c r="E560" i="1"/>
  <c r="E40" i="13" s="1"/>
  <c r="G113" i="1"/>
  <c r="G112" i="1" s="1"/>
  <c r="G111" i="1" s="1"/>
  <c r="F113" i="1"/>
  <c r="F112" i="1" s="1"/>
  <c r="F111" i="1" s="1"/>
  <c r="E113" i="1"/>
  <c r="E112" i="1" s="1"/>
  <c r="E111" i="1" s="1"/>
  <c r="G571" i="1" l="1"/>
  <c r="G51" i="13" s="1"/>
  <c r="G52" i="13"/>
  <c r="E595" i="1"/>
  <c r="E75" i="13" s="1"/>
  <c r="E76" i="13"/>
  <c r="F607" i="1"/>
  <c r="F87" i="13" s="1"/>
  <c r="F88" i="13"/>
  <c r="E715" i="1"/>
  <c r="E195" i="13" s="1"/>
  <c r="E196" i="13"/>
  <c r="F727" i="1"/>
  <c r="F207" i="13" s="1"/>
  <c r="F208" i="13"/>
  <c r="G763" i="1"/>
  <c r="G243" i="13" s="1"/>
  <c r="G244" i="13"/>
  <c r="F619" i="1"/>
  <c r="F99" i="13" s="1"/>
  <c r="F111" i="13"/>
  <c r="E859" i="1"/>
  <c r="E339" i="13" s="1"/>
  <c r="E351" i="13"/>
  <c r="G309" i="1"/>
  <c r="G5" i="15" s="1"/>
  <c r="G41" i="15"/>
  <c r="E311" i="1"/>
  <c r="E7" i="15" s="1"/>
  <c r="E43" i="15"/>
  <c r="F312" i="1"/>
  <c r="F8" i="15" s="1"/>
  <c r="F44" i="15"/>
  <c r="G313" i="1"/>
  <c r="G9" i="15" s="1"/>
  <c r="G45" i="15"/>
  <c r="E315" i="1"/>
  <c r="E11" i="15" s="1"/>
  <c r="E47" i="15"/>
  <c r="F316" i="1"/>
  <c r="F12" i="15" s="1"/>
  <c r="F48" i="15"/>
  <c r="G317" i="1"/>
  <c r="G13" i="15" s="1"/>
  <c r="G49" i="15"/>
  <c r="F549" i="1"/>
  <c r="F29" i="13" s="1"/>
  <c r="F101" i="13"/>
  <c r="E552" i="1"/>
  <c r="E32" i="13" s="1"/>
  <c r="E104" i="13"/>
  <c r="F553" i="1"/>
  <c r="F33" i="13" s="1"/>
  <c r="F105" i="13"/>
  <c r="G554" i="1"/>
  <c r="G34" i="13" s="1"/>
  <c r="G106" i="13"/>
  <c r="G813" i="1"/>
  <c r="G293" i="13" s="1"/>
  <c r="G341" i="13"/>
  <c r="E815" i="1"/>
  <c r="E295" i="13" s="1"/>
  <c r="E343" i="13"/>
  <c r="F816" i="1"/>
  <c r="F296" i="13" s="1"/>
  <c r="F344" i="13"/>
  <c r="G817" i="1"/>
  <c r="G297" i="13" s="1"/>
  <c r="G345" i="13"/>
  <c r="E583" i="1"/>
  <c r="E63" i="13" s="1"/>
  <c r="E64" i="13"/>
  <c r="F595" i="1"/>
  <c r="F75" i="13" s="1"/>
  <c r="F76" i="13"/>
  <c r="G607" i="1"/>
  <c r="G87" i="13" s="1"/>
  <c r="G88" i="13"/>
  <c r="E679" i="1"/>
  <c r="E159" i="13" s="1"/>
  <c r="E160" i="13"/>
  <c r="F715" i="1"/>
  <c r="F195" i="13" s="1"/>
  <c r="F196" i="13"/>
  <c r="G727" i="1"/>
  <c r="G207" i="13" s="1"/>
  <c r="G208" i="13"/>
  <c r="E787" i="1"/>
  <c r="E267" i="13" s="1"/>
  <c r="E268" i="13"/>
  <c r="G619" i="1"/>
  <c r="G99" i="13" s="1"/>
  <c r="G111" i="13"/>
  <c r="E310" i="1"/>
  <c r="E6" i="15" s="1"/>
  <c r="E42" i="15"/>
  <c r="F311" i="1"/>
  <c r="F7" i="15" s="1"/>
  <c r="F43" i="15"/>
  <c r="G312" i="1"/>
  <c r="G8" i="15" s="1"/>
  <c r="G44" i="15"/>
  <c r="E314" i="1"/>
  <c r="E10" i="15" s="1"/>
  <c r="E46" i="15"/>
  <c r="F315" i="1"/>
  <c r="F11" i="15" s="1"/>
  <c r="F47" i="15"/>
  <c r="G316" i="1"/>
  <c r="G12" i="15" s="1"/>
  <c r="G48" i="15"/>
  <c r="E318" i="1"/>
  <c r="E14" i="15" s="1"/>
  <c r="E50" i="15"/>
  <c r="G549" i="1"/>
  <c r="G29" i="13" s="1"/>
  <c r="G101" i="13"/>
  <c r="E551" i="1"/>
  <c r="E31" i="13" s="1"/>
  <c r="E103" i="13"/>
  <c r="F552" i="1"/>
  <c r="F32" i="13" s="1"/>
  <c r="F104" i="13"/>
  <c r="G553" i="1"/>
  <c r="G33" i="13" s="1"/>
  <c r="G105" i="13"/>
  <c r="E571" i="1"/>
  <c r="E51" i="13" s="1"/>
  <c r="E52" i="13"/>
  <c r="F583" i="1"/>
  <c r="F63" i="13" s="1"/>
  <c r="F64" i="13"/>
  <c r="G595" i="1"/>
  <c r="G75" i="13" s="1"/>
  <c r="G76" i="13"/>
  <c r="F644" i="1"/>
  <c r="F124" i="13" s="1"/>
  <c r="F160" i="13"/>
  <c r="G715" i="1"/>
  <c r="G195" i="13" s="1"/>
  <c r="G196" i="13"/>
  <c r="E763" i="1"/>
  <c r="E243" i="13" s="1"/>
  <c r="E244" i="13"/>
  <c r="F787" i="1"/>
  <c r="F267" i="13" s="1"/>
  <c r="F268" i="13"/>
  <c r="E308" i="1"/>
  <c r="E4" i="15" s="1"/>
  <c r="E40" i="15"/>
  <c r="F859" i="1"/>
  <c r="F339" i="13" s="1"/>
  <c r="F351" i="13"/>
  <c r="E309" i="1"/>
  <c r="E5" i="15" s="1"/>
  <c r="E41" i="15"/>
  <c r="F310" i="1"/>
  <c r="F6" i="15" s="1"/>
  <c r="F42" i="15"/>
  <c r="G311" i="1"/>
  <c r="G7" i="15" s="1"/>
  <c r="G43" i="15"/>
  <c r="E313" i="1"/>
  <c r="E9" i="15" s="1"/>
  <c r="E45" i="15"/>
  <c r="F314" i="1"/>
  <c r="F10" i="15" s="1"/>
  <c r="F46" i="15"/>
  <c r="G315" i="1"/>
  <c r="G11" i="15" s="1"/>
  <c r="G47" i="15"/>
  <c r="E317" i="1"/>
  <c r="E13" i="15" s="1"/>
  <c r="E49" i="15"/>
  <c r="F318" i="1"/>
  <c r="F14" i="15" s="1"/>
  <c r="F50" i="15"/>
  <c r="F571" i="1"/>
  <c r="F51" i="13" s="1"/>
  <c r="F52" i="13"/>
  <c r="G583" i="1"/>
  <c r="G63" i="13" s="1"/>
  <c r="G64" i="13"/>
  <c r="G679" i="1"/>
  <c r="G159" i="13" s="1"/>
  <c r="G160" i="13"/>
  <c r="E727" i="1"/>
  <c r="E207" i="13" s="1"/>
  <c r="E208" i="13"/>
  <c r="F763" i="1"/>
  <c r="F243" i="13" s="1"/>
  <c r="F244" i="13"/>
  <c r="G787" i="1"/>
  <c r="G267" i="13" s="1"/>
  <c r="G268" i="13"/>
  <c r="E619" i="1"/>
  <c r="E99" i="13" s="1"/>
  <c r="E111" i="13"/>
  <c r="G859" i="1"/>
  <c r="G339" i="13" s="1"/>
  <c r="G351" i="13"/>
  <c r="F309" i="1"/>
  <c r="F5" i="15" s="1"/>
  <c r="F41" i="15"/>
  <c r="G310" i="1"/>
  <c r="G6" i="15" s="1"/>
  <c r="G42" i="15"/>
  <c r="E312" i="1"/>
  <c r="E8" i="15" s="1"/>
  <c r="E44" i="15"/>
  <c r="F313" i="1"/>
  <c r="F9" i="15" s="1"/>
  <c r="F45" i="15"/>
  <c r="G314" i="1"/>
  <c r="G10" i="15" s="1"/>
  <c r="G46" i="15"/>
  <c r="E316" i="1"/>
  <c r="E12" i="15" s="1"/>
  <c r="E48" i="15"/>
  <c r="F317" i="1"/>
  <c r="F13" i="15" s="1"/>
  <c r="F49" i="15"/>
  <c r="G318" i="1"/>
  <c r="G14" i="15" s="1"/>
  <c r="G50" i="15"/>
  <c r="F813" i="1"/>
  <c r="F293" i="13" s="1"/>
  <c r="G814" i="1"/>
  <c r="G294" i="13" s="1"/>
  <c r="E816" i="1"/>
  <c r="E296" i="13" s="1"/>
  <c r="F817" i="1"/>
  <c r="F297" i="13" s="1"/>
  <c r="G818" i="1"/>
  <c r="G298" i="13" s="1"/>
  <c r="E820" i="1"/>
  <c r="E300" i="13" s="1"/>
  <c r="F821" i="1"/>
  <c r="F301" i="13" s="1"/>
  <c r="G550" i="1"/>
  <c r="G30" i="13" s="1"/>
  <c r="F556" i="1"/>
  <c r="F36" i="13" s="1"/>
  <c r="G557" i="1"/>
  <c r="G37" i="13" s="1"/>
  <c r="E555" i="1"/>
  <c r="E35" i="13" s="1"/>
  <c r="F822" i="1"/>
  <c r="F302" i="13" s="1"/>
  <c r="G555" i="1"/>
  <c r="G35" i="13" s="1"/>
  <c r="E557" i="1"/>
  <c r="E37" i="13" s="1"/>
  <c r="F558" i="1"/>
  <c r="F38" i="13" s="1"/>
  <c r="E549" i="1"/>
  <c r="E29" i="13" s="1"/>
  <c r="F550" i="1"/>
  <c r="F30" i="13" s="1"/>
  <c r="G551" i="1"/>
  <c r="G31" i="13" s="1"/>
  <c r="E553" i="1"/>
  <c r="E33" i="13" s="1"/>
  <c r="F554" i="1"/>
  <c r="F34" i="13" s="1"/>
  <c r="F555" i="1"/>
  <c r="F35" i="13" s="1"/>
  <c r="G556" i="1"/>
  <c r="G36" i="13" s="1"/>
  <c r="E558" i="1"/>
  <c r="E38" i="13" s="1"/>
  <c r="E559" i="1"/>
  <c r="E39" i="13" s="1"/>
  <c r="E550" i="1"/>
  <c r="E30" i="13" s="1"/>
  <c r="F551" i="1"/>
  <c r="F31" i="13" s="1"/>
  <c r="G552" i="1"/>
  <c r="G32" i="13" s="1"/>
  <c r="E554" i="1"/>
  <c r="E34" i="13" s="1"/>
  <c r="E556" i="1"/>
  <c r="E36" i="13" s="1"/>
  <c r="F557" i="1"/>
  <c r="F37" i="13" s="1"/>
  <c r="G558" i="1"/>
  <c r="G38" i="13" s="1"/>
  <c r="E813" i="1"/>
  <c r="E293" i="13" s="1"/>
  <c r="E817" i="1"/>
  <c r="E297" i="13" s="1"/>
  <c r="G815" i="1"/>
  <c r="G295" i="13" s="1"/>
  <c r="E819" i="1"/>
  <c r="E299" i="13" s="1"/>
  <c r="F679" i="1"/>
  <c r="F159" i="13" s="1"/>
  <c r="F818" i="1"/>
  <c r="F298" i="13" s="1"/>
  <c r="G819" i="1"/>
  <c r="G299" i="13" s="1"/>
  <c r="E821" i="1"/>
  <c r="E301" i="13" s="1"/>
  <c r="E814" i="1"/>
  <c r="E294" i="13" s="1"/>
  <c r="F815" i="1"/>
  <c r="F295" i="13" s="1"/>
  <c r="G816" i="1"/>
  <c r="G296" i="13" s="1"/>
  <c r="E818" i="1"/>
  <c r="E298" i="13" s="1"/>
  <c r="F819" i="1"/>
  <c r="F299" i="13" s="1"/>
  <c r="G820" i="1"/>
  <c r="G300" i="13" s="1"/>
  <c r="E822" i="1"/>
  <c r="E302" i="13" s="1"/>
  <c r="G822" i="1"/>
  <c r="G302" i="13" s="1"/>
  <c r="G559" i="1"/>
  <c r="G39" i="13" s="1"/>
  <c r="F559" i="1"/>
  <c r="F39" i="13" s="1"/>
  <c r="F820" i="1"/>
  <c r="F300" i="13" s="1"/>
  <c r="G821" i="1"/>
  <c r="G301" i="13" s="1"/>
  <c r="F739" i="1"/>
  <c r="F219" i="13" s="1"/>
  <c r="E692" i="1"/>
  <c r="E172" i="13" s="1"/>
  <c r="G691" i="1"/>
  <c r="G171" i="13" s="1"/>
  <c r="G644" i="1"/>
  <c r="G124" i="13" s="1"/>
  <c r="F692" i="1"/>
  <c r="F172" i="13" s="1"/>
  <c r="E740" i="1"/>
  <c r="E220" i="13" s="1"/>
  <c r="G692" i="1"/>
  <c r="G172" i="13" s="1"/>
  <c r="F740" i="1"/>
  <c r="F220" i="13" s="1"/>
  <c r="E739" i="1"/>
  <c r="E219" i="13" s="1"/>
  <c r="E644" i="1"/>
  <c r="E124" i="13" s="1"/>
  <c r="G740" i="1"/>
  <c r="G220" i="13" s="1"/>
  <c r="F814" i="1"/>
  <c r="F294" i="13" s="1"/>
  <c r="E643" i="1"/>
  <c r="E123" i="13" s="1"/>
  <c r="F643" i="1"/>
  <c r="F123" i="13" s="1"/>
  <c r="G643" i="1"/>
  <c r="G123" i="13" s="1"/>
  <c r="F343" i="1"/>
  <c r="F39" i="15" s="1"/>
  <c r="E355" i="1"/>
  <c r="G355" i="1"/>
  <c r="F344" i="1"/>
  <c r="F319" i="1"/>
  <c r="F15" i="15" s="1"/>
  <c r="G308" i="1"/>
  <c r="G4" i="15" s="1"/>
  <c r="F308" i="1" l="1"/>
  <c r="F4" i="15" s="1"/>
  <c r="F40" i="15"/>
  <c r="G343" i="1"/>
  <c r="G51" i="15"/>
  <c r="E691" i="1"/>
  <c r="E171" i="13" s="1"/>
  <c r="G739" i="1"/>
  <c r="G219" i="13" s="1"/>
  <c r="F691" i="1"/>
  <c r="F171" i="13" s="1"/>
  <c r="E343" i="1"/>
  <c r="E51" i="15"/>
  <c r="E548" i="1"/>
  <c r="E28" i="13" s="1"/>
  <c r="F548" i="1"/>
  <c r="F28" i="13" s="1"/>
  <c r="G548" i="1"/>
  <c r="G28" i="13" s="1"/>
  <c r="G547" i="1"/>
  <c r="G27" i="13" s="1"/>
  <c r="E547" i="1"/>
  <c r="E27" i="13" s="1"/>
  <c r="F307" i="1"/>
  <c r="F3" i="15" s="1"/>
  <c r="E2" i="8"/>
  <c r="G990" i="1"/>
  <c r="F990" i="1"/>
  <c r="E990" i="1"/>
  <c r="G989" i="1"/>
  <c r="F989" i="1"/>
  <c r="E989" i="1"/>
  <c r="G988" i="1"/>
  <c r="F988" i="1"/>
  <c r="E988" i="1"/>
  <c r="G987" i="1"/>
  <c r="F987" i="1"/>
  <c r="E987" i="1"/>
  <c r="G986" i="1"/>
  <c r="F986" i="1"/>
  <c r="E986" i="1"/>
  <c r="G985" i="1"/>
  <c r="F985" i="1"/>
  <c r="E985" i="1"/>
  <c r="G984" i="1"/>
  <c r="F984" i="1"/>
  <c r="E984" i="1"/>
  <c r="G983" i="1"/>
  <c r="F983" i="1"/>
  <c r="E983" i="1"/>
  <c r="G982" i="1"/>
  <c r="F982" i="1"/>
  <c r="E982" i="1"/>
  <c r="G981" i="1"/>
  <c r="F981" i="1"/>
  <c r="E981" i="1"/>
  <c r="G1052" i="1"/>
  <c r="F1052" i="1"/>
  <c r="E1052" i="1"/>
  <c r="G1028" i="1"/>
  <c r="H16" i="14" s="1"/>
  <c r="F1028" i="1"/>
  <c r="G16" i="14" s="1"/>
  <c r="E1028" i="1"/>
  <c r="E16" i="14" s="1"/>
  <c r="G1004" i="1"/>
  <c r="G1003" i="1" s="1"/>
  <c r="F1004" i="1"/>
  <c r="F1003" i="1" s="1"/>
  <c r="E1004" i="1"/>
  <c r="E1003" i="1" s="1"/>
  <c r="G992" i="1"/>
  <c r="F992" i="1"/>
  <c r="E992" i="1"/>
  <c r="G33" i="1"/>
  <c r="F33" i="1"/>
  <c r="E33" i="1"/>
  <c r="E32" i="1" s="1"/>
  <c r="H78" i="2"/>
  <c r="G78" i="2"/>
  <c r="F78" i="2"/>
  <c r="E78" i="2"/>
  <c r="D78" i="2"/>
  <c r="H77" i="2"/>
  <c r="G77" i="2"/>
  <c r="F77" i="2"/>
  <c r="E77" i="2"/>
  <c r="D77" i="2"/>
  <c r="H76" i="2"/>
  <c r="G76" i="2"/>
  <c r="F76" i="2"/>
  <c r="E76" i="2"/>
  <c r="D76" i="2"/>
  <c r="H75" i="2"/>
  <c r="G75" i="2"/>
  <c r="F75" i="2"/>
  <c r="E75" i="2"/>
  <c r="D75" i="2"/>
  <c r="H74" i="2"/>
  <c r="G74" i="2"/>
  <c r="F74" i="2"/>
  <c r="E74" i="2"/>
  <c r="D74" i="2"/>
  <c r="H73" i="2"/>
  <c r="G73" i="2"/>
  <c r="F73" i="2"/>
  <c r="E73" i="2"/>
  <c r="D73" i="2"/>
  <c r="H72" i="2"/>
  <c r="G72" i="2"/>
  <c r="F72" i="2"/>
  <c r="E72" i="2"/>
  <c r="D72" i="2"/>
  <c r="H71" i="2"/>
  <c r="G71" i="2"/>
  <c r="F71" i="2"/>
  <c r="E71" i="2"/>
  <c r="D71" i="2"/>
  <c r="H70" i="2"/>
  <c r="G70" i="2"/>
  <c r="F70" i="2"/>
  <c r="E70" i="2"/>
  <c r="D70" i="2"/>
  <c r="H69" i="2"/>
  <c r="G69" i="2"/>
  <c r="F69" i="2"/>
  <c r="E69" i="2"/>
  <c r="D69" i="2"/>
  <c r="H68" i="2"/>
  <c r="D68" i="2"/>
  <c r="H67" i="2"/>
  <c r="D67" i="2"/>
  <c r="H474" i="7"/>
  <c r="G474" i="7"/>
  <c r="F474" i="7"/>
  <c r="E474" i="7"/>
  <c r="D474" i="7"/>
  <c r="H473" i="7"/>
  <c r="G473" i="7"/>
  <c r="F473" i="7"/>
  <c r="E473" i="7"/>
  <c r="D473" i="7"/>
  <c r="H472" i="7"/>
  <c r="G472" i="7"/>
  <c r="F472" i="7"/>
  <c r="E472" i="7"/>
  <c r="D472" i="7"/>
  <c r="H471" i="7"/>
  <c r="G471" i="7"/>
  <c r="F471" i="7"/>
  <c r="E471" i="7"/>
  <c r="D471" i="7"/>
  <c r="H470" i="7"/>
  <c r="G470" i="7"/>
  <c r="F470" i="7"/>
  <c r="E470" i="7"/>
  <c r="D470" i="7"/>
  <c r="H469" i="7"/>
  <c r="G469" i="7"/>
  <c r="F469" i="7"/>
  <c r="E469" i="7"/>
  <c r="D469" i="7"/>
  <c r="H468" i="7"/>
  <c r="G468" i="7"/>
  <c r="F468" i="7"/>
  <c r="E468" i="7"/>
  <c r="D468" i="7"/>
  <c r="H467" i="7"/>
  <c r="G467" i="7"/>
  <c r="F467" i="7"/>
  <c r="E467" i="7"/>
  <c r="D467" i="7"/>
  <c r="H466" i="7"/>
  <c r="G466" i="7"/>
  <c r="F466" i="7"/>
  <c r="E466" i="7"/>
  <c r="D466" i="7"/>
  <c r="H465" i="7"/>
  <c r="G465" i="7"/>
  <c r="F465" i="7"/>
  <c r="E465" i="7"/>
  <c r="D465" i="7"/>
  <c r="H464" i="7"/>
  <c r="G464" i="7"/>
  <c r="F464" i="7"/>
  <c r="E464" i="7"/>
  <c r="D464" i="7"/>
  <c r="H463" i="7"/>
  <c r="G463" i="7"/>
  <c r="F463" i="7"/>
  <c r="E463" i="7"/>
  <c r="D463" i="7"/>
  <c r="G1051" i="1" l="1"/>
  <c r="H40" i="14"/>
  <c r="F527" i="1"/>
  <c r="F7" i="13" s="1"/>
  <c r="F463" i="13"/>
  <c r="E530" i="1"/>
  <c r="E10" i="13" s="1"/>
  <c r="E466" i="13"/>
  <c r="G532" i="1"/>
  <c r="G12" i="13" s="1"/>
  <c r="G468" i="13"/>
  <c r="E991" i="1"/>
  <c r="E472" i="13"/>
  <c r="F526" i="1"/>
  <c r="F6" i="13" s="1"/>
  <c r="F462" i="13"/>
  <c r="E529" i="1"/>
  <c r="E9" i="13" s="1"/>
  <c r="E465" i="13"/>
  <c r="E533" i="1"/>
  <c r="E13" i="13" s="1"/>
  <c r="E469" i="13"/>
  <c r="G307" i="1"/>
  <c r="G3" i="15" s="1"/>
  <c r="G39" i="15"/>
  <c r="F980" i="1"/>
  <c r="F460" i="13" s="1"/>
  <c r="F472" i="13"/>
  <c r="E1051" i="1"/>
  <c r="E40" i="14"/>
  <c r="F525" i="1"/>
  <c r="F5" i="13" s="1"/>
  <c r="F461" i="13"/>
  <c r="G526" i="1"/>
  <c r="G6" i="13" s="1"/>
  <c r="G462" i="13"/>
  <c r="E528" i="1"/>
  <c r="E8" i="13" s="1"/>
  <c r="E464" i="13"/>
  <c r="F529" i="1"/>
  <c r="F9" i="13" s="1"/>
  <c r="F465" i="13"/>
  <c r="G530" i="1"/>
  <c r="G10" i="13" s="1"/>
  <c r="G466" i="13"/>
  <c r="E532" i="1"/>
  <c r="E12" i="13" s="1"/>
  <c r="E468" i="13"/>
  <c r="F533" i="1"/>
  <c r="F13" i="13" s="1"/>
  <c r="F469" i="13"/>
  <c r="G534" i="1"/>
  <c r="G14" i="13" s="1"/>
  <c r="G470" i="13"/>
  <c r="E526" i="1"/>
  <c r="E6" i="13" s="1"/>
  <c r="E462" i="13"/>
  <c r="G528" i="1"/>
  <c r="G8" i="13" s="1"/>
  <c r="G464" i="13"/>
  <c r="F531" i="1"/>
  <c r="F11" i="13" s="1"/>
  <c r="F467" i="13"/>
  <c r="E534" i="1"/>
  <c r="E14" i="13" s="1"/>
  <c r="E470" i="13"/>
  <c r="E307" i="1"/>
  <c r="E3" i="15" s="1"/>
  <c r="E39" i="15"/>
  <c r="E525" i="1"/>
  <c r="E5" i="13" s="1"/>
  <c r="E461" i="13"/>
  <c r="G527" i="1"/>
  <c r="G7" i="13" s="1"/>
  <c r="G463" i="13"/>
  <c r="F530" i="1"/>
  <c r="F10" i="13" s="1"/>
  <c r="F466" i="13"/>
  <c r="G531" i="1"/>
  <c r="G11" i="13" s="1"/>
  <c r="G467" i="13"/>
  <c r="F534" i="1"/>
  <c r="F14" i="13" s="1"/>
  <c r="F470" i="13"/>
  <c r="G980" i="1"/>
  <c r="G460" i="13" s="1"/>
  <c r="G472" i="13"/>
  <c r="F1051" i="1"/>
  <c r="G40" i="14"/>
  <c r="G525" i="1"/>
  <c r="G5" i="13" s="1"/>
  <c r="G461" i="13"/>
  <c r="E527" i="1"/>
  <c r="E7" i="13" s="1"/>
  <c r="E463" i="13"/>
  <c r="F528" i="1"/>
  <c r="F8" i="13" s="1"/>
  <c r="F464" i="13"/>
  <c r="G529" i="1"/>
  <c r="G9" i="13" s="1"/>
  <c r="G465" i="13"/>
  <c r="E531" i="1"/>
  <c r="E11" i="13" s="1"/>
  <c r="E467" i="13"/>
  <c r="F532" i="1"/>
  <c r="F12" i="13" s="1"/>
  <c r="F468" i="13"/>
  <c r="G533" i="1"/>
  <c r="G13" i="13" s="1"/>
  <c r="G469" i="13"/>
  <c r="F547" i="1"/>
  <c r="F27" i="13" s="1"/>
  <c r="G68" i="2"/>
  <c r="F991" i="1"/>
  <c r="E1027" i="1"/>
  <c r="E1016" i="1"/>
  <c r="E4" i="14" s="1"/>
  <c r="F1027" i="1"/>
  <c r="F1016" i="1"/>
  <c r="G4" i="14" s="1"/>
  <c r="F32" i="1"/>
  <c r="F4" i="2" s="1"/>
  <c r="G1027" i="1"/>
  <c r="G1016" i="1"/>
  <c r="H4" i="14" s="1"/>
  <c r="E980" i="1"/>
  <c r="E31" i="1"/>
  <c r="F68" i="2"/>
  <c r="G32" i="1"/>
  <c r="G4" i="2" s="1"/>
  <c r="E68" i="2"/>
  <c r="G991" i="1"/>
  <c r="L25" i="4"/>
  <c r="L21" i="4"/>
  <c r="H486" i="7"/>
  <c r="G486" i="7"/>
  <c r="F486" i="7"/>
  <c r="E486" i="7"/>
  <c r="D486" i="7"/>
  <c r="H485" i="7"/>
  <c r="G485" i="7"/>
  <c r="F485" i="7"/>
  <c r="E485" i="7"/>
  <c r="D485" i="7"/>
  <c r="H484" i="7"/>
  <c r="G484" i="7"/>
  <c r="F484" i="7"/>
  <c r="E484" i="7"/>
  <c r="D484" i="7"/>
  <c r="H483" i="7"/>
  <c r="G483" i="7"/>
  <c r="F483" i="7"/>
  <c r="E483" i="7"/>
  <c r="D483" i="7"/>
  <c r="H482" i="7"/>
  <c r="G482" i="7"/>
  <c r="F482" i="7"/>
  <c r="E482" i="7"/>
  <c r="D482" i="7"/>
  <c r="H481" i="7"/>
  <c r="G481" i="7"/>
  <c r="F481" i="7"/>
  <c r="E481" i="7"/>
  <c r="D481" i="7"/>
  <c r="H480" i="7"/>
  <c r="G480" i="7"/>
  <c r="F480" i="7"/>
  <c r="E480" i="7"/>
  <c r="D480" i="7"/>
  <c r="H479" i="7"/>
  <c r="G479" i="7"/>
  <c r="F479" i="7"/>
  <c r="E479" i="7"/>
  <c r="D479" i="7"/>
  <c r="H478" i="7"/>
  <c r="G478" i="7"/>
  <c r="F478" i="7"/>
  <c r="E478" i="7"/>
  <c r="D478" i="7"/>
  <c r="H477" i="7"/>
  <c r="G477" i="7"/>
  <c r="F477" i="7"/>
  <c r="E477" i="7"/>
  <c r="D477" i="7"/>
  <c r="H476" i="7"/>
  <c r="G476" i="7"/>
  <c r="F476" i="7"/>
  <c r="E476" i="7"/>
  <c r="D476" i="7"/>
  <c r="H475" i="7"/>
  <c r="G475" i="7"/>
  <c r="F475" i="7"/>
  <c r="E475" i="7"/>
  <c r="D475" i="7"/>
  <c r="H462" i="7"/>
  <c r="G462" i="7"/>
  <c r="F462" i="7"/>
  <c r="E462" i="7"/>
  <c r="D462" i="7"/>
  <c r="H461" i="7"/>
  <c r="G461" i="7"/>
  <c r="F461" i="7"/>
  <c r="E461" i="7"/>
  <c r="D461" i="7"/>
  <c r="H460" i="7"/>
  <c r="G460" i="7"/>
  <c r="F460" i="7"/>
  <c r="E460" i="7"/>
  <c r="D460" i="7"/>
  <c r="H459" i="7"/>
  <c r="G459" i="7"/>
  <c r="F459" i="7"/>
  <c r="E459" i="7"/>
  <c r="D459" i="7"/>
  <c r="H458" i="7"/>
  <c r="G458" i="7"/>
  <c r="F458" i="7"/>
  <c r="E458" i="7"/>
  <c r="D458" i="7"/>
  <c r="H457" i="7"/>
  <c r="G457" i="7"/>
  <c r="F457" i="7"/>
  <c r="E457" i="7"/>
  <c r="D457" i="7"/>
  <c r="H456" i="7"/>
  <c r="G456" i="7"/>
  <c r="F456" i="7"/>
  <c r="E456" i="7"/>
  <c r="D456" i="7"/>
  <c r="H455" i="7"/>
  <c r="G455" i="7"/>
  <c r="F455" i="7"/>
  <c r="E455" i="7"/>
  <c r="D455" i="7"/>
  <c r="H454" i="7"/>
  <c r="G454" i="7"/>
  <c r="F454" i="7"/>
  <c r="E454" i="7"/>
  <c r="D454" i="7"/>
  <c r="H453" i="7"/>
  <c r="G453" i="7"/>
  <c r="F453" i="7"/>
  <c r="E453" i="7"/>
  <c r="D453" i="7"/>
  <c r="H452" i="7"/>
  <c r="G452" i="7"/>
  <c r="F452" i="7"/>
  <c r="E452" i="7"/>
  <c r="D452" i="7"/>
  <c r="H451" i="7"/>
  <c r="G451" i="7"/>
  <c r="F451" i="7"/>
  <c r="E451" i="7"/>
  <c r="D451" i="7"/>
  <c r="H450" i="7"/>
  <c r="G450" i="7"/>
  <c r="F450" i="7"/>
  <c r="E450" i="7"/>
  <c r="D450" i="7"/>
  <c r="H449" i="7"/>
  <c r="G449" i="7"/>
  <c r="F449" i="7"/>
  <c r="E449" i="7"/>
  <c r="D449" i="7"/>
  <c r="H448" i="7"/>
  <c r="G448" i="7"/>
  <c r="F448" i="7"/>
  <c r="E448" i="7"/>
  <c r="D448" i="7"/>
  <c r="H447" i="7"/>
  <c r="G447" i="7"/>
  <c r="F447" i="7"/>
  <c r="E447" i="7"/>
  <c r="D447" i="7"/>
  <c r="H446" i="7"/>
  <c r="G446" i="7"/>
  <c r="F446" i="7"/>
  <c r="E446" i="7"/>
  <c r="D446" i="7"/>
  <c r="H445" i="7"/>
  <c r="G445" i="7"/>
  <c r="F445" i="7"/>
  <c r="E445" i="7"/>
  <c r="D445" i="7"/>
  <c r="H444" i="7"/>
  <c r="G444" i="7"/>
  <c r="F444" i="7"/>
  <c r="E444" i="7"/>
  <c r="D444" i="7"/>
  <c r="H443" i="7"/>
  <c r="G443" i="7"/>
  <c r="F443" i="7"/>
  <c r="E443" i="7"/>
  <c r="D443" i="7"/>
  <c r="H442" i="7"/>
  <c r="G442" i="7"/>
  <c r="F442" i="7"/>
  <c r="E442" i="7"/>
  <c r="D442" i="7"/>
  <c r="H441" i="7"/>
  <c r="G441" i="7"/>
  <c r="F441" i="7"/>
  <c r="E441" i="7"/>
  <c r="D441" i="7"/>
  <c r="H440" i="7"/>
  <c r="G440" i="7"/>
  <c r="F440" i="7"/>
  <c r="E440" i="7"/>
  <c r="D440" i="7"/>
  <c r="H439" i="7"/>
  <c r="G439" i="7"/>
  <c r="F439" i="7"/>
  <c r="E439" i="7"/>
  <c r="D439" i="7"/>
  <c r="H438" i="7"/>
  <c r="G438" i="7"/>
  <c r="F438" i="7"/>
  <c r="E438" i="7"/>
  <c r="D438" i="7"/>
  <c r="H437" i="7"/>
  <c r="G437" i="7"/>
  <c r="F437" i="7"/>
  <c r="E437" i="7"/>
  <c r="D437" i="7"/>
  <c r="H436" i="7"/>
  <c r="G436" i="7"/>
  <c r="F436" i="7"/>
  <c r="E436" i="7"/>
  <c r="D436" i="7"/>
  <c r="H435" i="7"/>
  <c r="G435" i="7"/>
  <c r="F435" i="7"/>
  <c r="E435" i="7"/>
  <c r="D435" i="7"/>
  <c r="H434" i="7"/>
  <c r="G434" i="7"/>
  <c r="F434" i="7"/>
  <c r="E434" i="7"/>
  <c r="D434" i="7"/>
  <c r="H433" i="7"/>
  <c r="G433" i="7"/>
  <c r="F433" i="7"/>
  <c r="E433" i="7"/>
  <c r="D433" i="7"/>
  <c r="H432" i="7"/>
  <c r="G432" i="7"/>
  <c r="F432" i="7"/>
  <c r="E432" i="7"/>
  <c r="D432" i="7"/>
  <c r="H431" i="7"/>
  <c r="G431" i="7"/>
  <c r="F431" i="7"/>
  <c r="E431" i="7"/>
  <c r="D431" i="7"/>
  <c r="H430" i="7"/>
  <c r="G430" i="7"/>
  <c r="F430" i="7"/>
  <c r="E430" i="7"/>
  <c r="D430" i="7"/>
  <c r="H429" i="7"/>
  <c r="G429" i="7"/>
  <c r="F429" i="7"/>
  <c r="E429" i="7"/>
  <c r="D429" i="7"/>
  <c r="H428" i="7"/>
  <c r="G428" i="7"/>
  <c r="F428" i="7"/>
  <c r="E428" i="7"/>
  <c r="D428" i="7"/>
  <c r="H427" i="7"/>
  <c r="D427" i="7"/>
  <c r="H426" i="7"/>
  <c r="G426" i="7"/>
  <c r="F426" i="7"/>
  <c r="E426" i="7"/>
  <c r="D426" i="7"/>
  <c r="H425" i="7"/>
  <c r="G425" i="7"/>
  <c r="F425" i="7"/>
  <c r="E425" i="7"/>
  <c r="D425" i="7"/>
  <c r="H424" i="7"/>
  <c r="G424" i="7"/>
  <c r="F424" i="7"/>
  <c r="E424" i="7"/>
  <c r="D424" i="7"/>
  <c r="H423" i="7"/>
  <c r="G423" i="7"/>
  <c r="F423" i="7"/>
  <c r="E423" i="7"/>
  <c r="D423" i="7"/>
  <c r="H422" i="7"/>
  <c r="G422" i="7"/>
  <c r="F422" i="7"/>
  <c r="E422" i="7"/>
  <c r="D422" i="7"/>
  <c r="H421" i="7"/>
  <c r="G421" i="7"/>
  <c r="F421" i="7"/>
  <c r="E421" i="7"/>
  <c r="D421" i="7"/>
  <c r="H420" i="7"/>
  <c r="G420" i="7"/>
  <c r="F420" i="7"/>
  <c r="E420" i="7"/>
  <c r="D420" i="7"/>
  <c r="H419" i="7"/>
  <c r="G419" i="7"/>
  <c r="F419" i="7"/>
  <c r="E419" i="7"/>
  <c r="D419" i="7"/>
  <c r="H418" i="7"/>
  <c r="G418" i="7"/>
  <c r="F418" i="7"/>
  <c r="E418" i="7"/>
  <c r="D418" i="7"/>
  <c r="H417" i="7"/>
  <c r="G417" i="7"/>
  <c r="F417" i="7"/>
  <c r="E417" i="7"/>
  <c r="D417" i="7"/>
  <c r="H416" i="7"/>
  <c r="G416" i="7"/>
  <c r="F416" i="7"/>
  <c r="E416" i="7"/>
  <c r="D416" i="7"/>
  <c r="H415" i="7"/>
  <c r="G415" i="7"/>
  <c r="F415" i="7"/>
  <c r="E415" i="7"/>
  <c r="D415" i="7"/>
  <c r="H414" i="7"/>
  <c r="G414" i="7"/>
  <c r="F414" i="7"/>
  <c r="E414" i="7"/>
  <c r="D414" i="7"/>
  <c r="H413" i="7"/>
  <c r="G413" i="7"/>
  <c r="F413" i="7"/>
  <c r="E413" i="7"/>
  <c r="D413" i="7"/>
  <c r="H412" i="7"/>
  <c r="G412" i="7"/>
  <c r="F412" i="7"/>
  <c r="E412" i="7"/>
  <c r="D412" i="7"/>
  <c r="H411" i="7"/>
  <c r="G411" i="7"/>
  <c r="F411" i="7"/>
  <c r="E411" i="7"/>
  <c r="D411" i="7"/>
  <c r="H410" i="7"/>
  <c r="G410" i="7"/>
  <c r="F410" i="7"/>
  <c r="E410" i="7"/>
  <c r="D410" i="7"/>
  <c r="H409" i="7"/>
  <c r="G409" i="7"/>
  <c r="F409" i="7"/>
  <c r="E409" i="7"/>
  <c r="D409" i="7"/>
  <c r="H408" i="7"/>
  <c r="G408" i="7"/>
  <c r="F408" i="7"/>
  <c r="E408" i="7"/>
  <c r="D408" i="7"/>
  <c r="H407" i="7"/>
  <c r="G407" i="7"/>
  <c r="F407" i="7"/>
  <c r="E407" i="7"/>
  <c r="D407" i="7"/>
  <c r="H406" i="7"/>
  <c r="G406" i="7"/>
  <c r="F406" i="7"/>
  <c r="E406" i="7"/>
  <c r="D406" i="7"/>
  <c r="H405" i="7"/>
  <c r="G405" i="7"/>
  <c r="F405" i="7"/>
  <c r="E405" i="7"/>
  <c r="D405" i="7"/>
  <c r="H404" i="7"/>
  <c r="G404" i="7"/>
  <c r="F404" i="7"/>
  <c r="E404" i="7"/>
  <c r="D404" i="7"/>
  <c r="H403" i="7"/>
  <c r="G403" i="7"/>
  <c r="F403" i="7"/>
  <c r="E403" i="7"/>
  <c r="D403" i="7"/>
  <c r="H402" i="7"/>
  <c r="G402" i="7"/>
  <c r="F402" i="7"/>
  <c r="E402" i="7"/>
  <c r="D402" i="7"/>
  <c r="H401" i="7"/>
  <c r="G401" i="7"/>
  <c r="F401" i="7"/>
  <c r="E401" i="7"/>
  <c r="D401" i="7"/>
  <c r="H400" i="7"/>
  <c r="G400" i="7"/>
  <c r="F400" i="7"/>
  <c r="E400" i="7"/>
  <c r="D400" i="7"/>
  <c r="H399" i="7"/>
  <c r="G399" i="7"/>
  <c r="F399" i="7"/>
  <c r="E399" i="7"/>
  <c r="D399" i="7"/>
  <c r="H398" i="7"/>
  <c r="G398" i="7"/>
  <c r="F398" i="7"/>
  <c r="E398" i="7"/>
  <c r="D398" i="7"/>
  <c r="H397" i="7"/>
  <c r="G397" i="7"/>
  <c r="F397" i="7"/>
  <c r="E397" i="7"/>
  <c r="D397" i="7"/>
  <c r="H396" i="7"/>
  <c r="G396" i="7"/>
  <c r="F396" i="7"/>
  <c r="E396" i="7"/>
  <c r="D396" i="7"/>
  <c r="H395" i="7"/>
  <c r="G395" i="7"/>
  <c r="F395" i="7"/>
  <c r="E395" i="7"/>
  <c r="D395" i="7"/>
  <c r="H394" i="7"/>
  <c r="G394" i="7"/>
  <c r="F394" i="7"/>
  <c r="E394" i="7"/>
  <c r="D394" i="7"/>
  <c r="H393" i="7"/>
  <c r="G393" i="7"/>
  <c r="F393" i="7"/>
  <c r="E393" i="7"/>
  <c r="D393" i="7"/>
  <c r="H392" i="7"/>
  <c r="G392" i="7"/>
  <c r="F392" i="7"/>
  <c r="E392" i="7"/>
  <c r="D392" i="7"/>
  <c r="H391" i="7"/>
  <c r="G391" i="7"/>
  <c r="F391" i="7"/>
  <c r="E391" i="7"/>
  <c r="D391" i="7"/>
  <c r="H390" i="7"/>
  <c r="G390" i="7"/>
  <c r="F390" i="7"/>
  <c r="E390" i="7"/>
  <c r="D390" i="7"/>
  <c r="H389" i="7"/>
  <c r="G389" i="7"/>
  <c r="F389" i="7"/>
  <c r="E389" i="7"/>
  <c r="D389" i="7"/>
  <c r="H388" i="7"/>
  <c r="G388" i="7"/>
  <c r="F388" i="7"/>
  <c r="E388" i="7"/>
  <c r="D388" i="7"/>
  <c r="H387" i="7"/>
  <c r="G387" i="7"/>
  <c r="F387" i="7"/>
  <c r="E387" i="7"/>
  <c r="D387" i="7"/>
  <c r="H386" i="7"/>
  <c r="G386" i="7"/>
  <c r="F386" i="7"/>
  <c r="E386" i="7"/>
  <c r="D386" i="7"/>
  <c r="H385" i="7"/>
  <c r="G385" i="7"/>
  <c r="F385" i="7"/>
  <c r="E385" i="7"/>
  <c r="D385" i="7"/>
  <c r="H384" i="7"/>
  <c r="G384" i="7"/>
  <c r="F384" i="7"/>
  <c r="E384" i="7"/>
  <c r="D384" i="7"/>
  <c r="H383" i="7"/>
  <c r="G383" i="7"/>
  <c r="F383" i="7"/>
  <c r="E383" i="7"/>
  <c r="D383" i="7"/>
  <c r="H382" i="7"/>
  <c r="G382" i="7"/>
  <c r="F382" i="7"/>
  <c r="E382" i="7"/>
  <c r="D382" i="7"/>
  <c r="H381" i="7"/>
  <c r="G381" i="7"/>
  <c r="F381" i="7"/>
  <c r="E381" i="7"/>
  <c r="D381" i="7"/>
  <c r="H380" i="7"/>
  <c r="G380" i="7"/>
  <c r="F380" i="7"/>
  <c r="E380" i="7"/>
  <c r="D380" i="7"/>
  <c r="H379" i="7"/>
  <c r="G379" i="7"/>
  <c r="F379" i="7"/>
  <c r="E379" i="7"/>
  <c r="D379" i="7"/>
  <c r="H378" i="7"/>
  <c r="G378" i="7"/>
  <c r="F378" i="7"/>
  <c r="E378" i="7"/>
  <c r="D378" i="7"/>
  <c r="H377" i="7"/>
  <c r="G377" i="7"/>
  <c r="F377" i="7"/>
  <c r="E377" i="7"/>
  <c r="D377" i="7"/>
  <c r="H376" i="7"/>
  <c r="G376" i="7"/>
  <c r="F376" i="7"/>
  <c r="E376" i="7"/>
  <c r="D376" i="7"/>
  <c r="H375" i="7"/>
  <c r="G375" i="7"/>
  <c r="F375" i="7"/>
  <c r="E375" i="7"/>
  <c r="D375" i="7"/>
  <c r="H374" i="7"/>
  <c r="G374" i="7"/>
  <c r="F374" i="7"/>
  <c r="E374" i="7"/>
  <c r="D374" i="7"/>
  <c r="H373" i="7"/>
  <c r="G373" i="7"/>
  <c r="F373" i="7"/>
  <c r="E373" i="7"/>
  <c r="D373" i="7"/>
  <c r="H372" i="7"/>
  <c r="G372" i="7"/>
  <c r="F372" i="7"/>
  <c r="E372" i="7"/>
  <c r="D372" i="7"/>
  <c r="H371" i="7"/>
  <c r="G371" i="7"/>
  <c r="F371" i="7"/>
  <c r="E371" i="7"/>
  <c r="D371" i="7"/>
  <c r="H370" i="7"/>
  <c r="G370" i="7"/>
  <c r="F370" i="7"/>
  <c r="E370" i="7"/>
  <c r="D370" i="7"/>
  <c r="H369" i="7"/>
  <c r="G369" i="7"/>
  <c r="F369" i="7"/>
  <c r="E369" i="7"/>
  <c r="D369" i="7"/>
  <c r="H368" i="7"/>
  <c r="G368" i="7"/>
  <c r="F368" i="7"/>
  <c r="E368" i="7"/>
  <c r="D368" i="7"/>
  <c r="H367" i="7"/>
  <c r="G367" i="7"/>
  <c r="F367" i="7"/>
  <c r="E367" i="7"/>
  <c r="D367" i="7"/>
  <c r="H366" i="7"/>
  <c r="G366" i="7"/>
  <c r="F366" i="7"/>
  <c r="E366" i="7"/>
  <c r="D366" i="7"/>
  <c r="H365" i="7"/>
  <c r="G365" i="7"/>
  <c r="F365" i="7"/>
  <c r="E365" i="7"/>
  <c r="D365" i="7"/>
  <c r="H364" i="7"/>
  <c r="G364" i="7"/>
  <c r="F364" i="7"/>
  <c r="E364" i="7"/>
  <c r="D364" i="7"/>
  <c r="H363" i="7"/>
  <c r="G363" i="7"/>
  <c r="F363" i="7"/>
  <c r="E363" i="7"/>
  <c r="D363" i="7"/>
  <c r="H362" i="7"/>
  <c r="G362" i="7"/>
  <c r="F362" i="7"/>
  <c r="E362" i="7"/>
  <c r="D362" i="7"/>
  <c r="H361" i="7"/>
  <c r="G361" i="7"/>
  <c r="F361" i="7"/>
  <c r="E361" i="7"/>
  <c r="D361" i="7"/>
  <c r="H360" i="7"/>
  <c r="G360" i="7"/>
  <c r="F360" i="7"/>
  <c r="E360" i="7"/>
  <c r="D360" i="7"/>
  <c r="H359" i="7"/>
  <c r="G359" i="7"/>
  <c r="F359" i="7"/>
  <c r="E359" i="7"/>
  <c r="D359" i="7"/>
  <c r="H358" i="7"/>
  <c r="G358" i="7"/>
  <c r="F358" i="7"/>
  <c r="E358" i="7"/>
  <c r="D358" i="7"/>
  <c r="H357" i="7"/>
  <c r="G357" i="7"/>
  <c r="F357" i="7"/>
  <c r="E357" i="7"/>
  <c r="D357" i="7"/>
  <c r="H356" i="7"/>
  <c r="G356" i="7"/>
  <c r="F356" i="7"/>
  <c r="E356" i="7"/>
  <c r="D356" i="7"/>
  <c r="H355" i="7"/>
  <c r="G355" i="7"/>
  <c r="F355" i="7"/>
  <c r="E355" i="7"/>
  <c r="D355" i="7"/>
  <c r="H354" i="7"/>
  <c r="G354" i="7"/>
  <c r="F354" i="7"/>
  <c r="E354" i="7"/>
  <c r="D354" i="7"/>
  <c r="H353" i="7"/>
  <c r="G353" i="7"/>
  <c r="F353" i="7"/>
  <c r="E353" i="7"/>
  <c r="D353" i="7"/>
  <c r="H352" i="7"/>
  <c r="G352" i="7"/>
  <c r="F352" i="7"/>
  <c r="E352" i="7"/>
  <c r="D352" i="7"/>
  <c r="H351" i="7"/>
  <c r="G351" i="7"/>
  <c r="F351" i="7"/>
  <c r="E351" i="7"/>
  <c r="D351" i="7"/>
  <c r="H350" i="7"/>
  <c r="G350" i="7"/>
  <c r="F350" i="7"/>
  <c r="E350" i="7"/>
  <c r="D350" i="7"/>
  <c r="H349" i="7"/>
  <c r="G349" i="7"/>
  <c r="F349" i="7"/>
  <c r="E349" i="7"/>
  <c r="D349" i="7"/>
  <c r="H348" i="7"/>
  <c r="G348" i="7"/>
  <c r="F348" i="7"/>
  <c r="E348" i="7"/>
  <c r="D348" i="7"/>
  <c r="H347" i="7"/>
  <c r="G347" i="7"/>
  <c r="F347" i="7"/>
  <c r="E347" i="7"/>
  <c r="D347" i="7"/>
  <c r="H346" i="7"/>
  <c r="G346" i="7"/>
  <c r="F346" i="7"/>
  <c r="E346" i="7"/>
  <c r="D346" i="7"/>
  <c r="H345" i="7"/>
  <c r="G345" i="7"/>
  <c r="F345" i="7"/>
  <c r="E345" i="7"/>
  <c r="D345" i="7"/>
  <c r="H344" i="7"/>
  <c r="G344" i="7"/>
  <c r="F344" i="7"/>
  <c r="E344" i="7"/>
  <c r="D344" i="7"/>
  <c r="H343" i="7"/>
  <c r="G343" i="7"/>
  <c r="F343" i="7"/>
  <c r="E343" i="7"/>
  <c r="D343" i="7"/>
  <c r="H342" i="7"/>
  <c r="G342" i="7"/>
  <c r="F342" i="7"/>
  <c r="E342" i="7"/>
  <c r="D342" i="7"/>
  <c r="H341" i="7"/>
  <c r="G341" i="7"/>
  <c r="F341" i="7"/>
  <c r="E341" i="7"/>
  <c r="D341" i="7"/>
  <c r="H340" i="7"/>
  <c r="G340" i="7"/>
  <c r="F340" i="7"/>
  <c r="E340" i="7"/>
  <c r="D340" i="7"/>
  <c r="H339" i="7"/>
  <c r="G339" i="7"/>
  <c r="F339" i="7"/>
  <c r="E339" i="7"/>
  <c r="D339" i="7"/>
  <c r="H338" i="7"/>
  <c r="G338" i="7"/>
  <c r="F338" i="7"/>
  <c r="E338" i="7"/>
  <c r="D338" i="7"/>
  <c r="H337" i="7"/>
  <c r="G337" i="7"/>
  <c r="F337" i="7"/>
  <c r="E337" i="7"/>
  <c r="D337" i="7"/>
  <c r="H336" i="7"/>
  <c r="G336" i="7"/>
  <c r="F336" i="7"/>
  <c r="E336" i="7"/>
  <c r="D336" i="7"/>
  <c r="H335" i="7"/>
  <c r="G335" i="7"/>
  <c r="F335" i="7"/>
  <c r="E335" i="7"/>
  <c r="D335" i="7"/>
  <c r="H334" i="7"/>
  <c r="G334" i="7"/>
  <c r="F334" i="7"/>
  <c r="E334" i="7"/>
  <c r="D334" i="7"/>
  <c r="H333" i="7"/>
  <c r="G333" i="7"/>
  <c r="F333" i="7"/>
  <c r="E333" i="7"/>
  <c r="D333" i="7"/>
  <c r="H332" i="7"/>
  <c r="G332" i="7"/>
  <c r="F332" i="7"/>
  <c r="E332" i="7"/>
  <c r="D332" i="7"/>
  <c r="H331" i="7"/>
  <c r="G331" i="7"/>
  <c r="F331" i="7"/>
  <c r="E331" i="7"/>
  <c r="D331" i="7"/>
  <c r="H330" i="7"/>
  <c r="G330" i="7"/>
  <c r="F330" i="7"/>
  <c r="E330" i="7"/>
  <c r="D330" i="7"/>
  <c r="H329" i="7"/>
  <c r="G329" i="7"/>
  <c r="F329" i="7"/>
  <c r="E329" i="7"/>
  <c r="D329" i="7"/>
  <c r="H328" i="7"/>
  <c r="G328" i="7"/>
  <c r="F328" i="7"/>
  <c r="E328" i="7"/>
  <c r="D328" i="7"/>
  <c r="H327" i="7"/>
  <c r="G327" i="7"/>
  <c r="F327" i="7"/>
  <c r="E327" i="7"/>
  <c r="D327" i="7"/>
  <c r="H326" i="7"/>
  <c r="G326" i="7"/>
  <c r="F326" i="7"/>
  <c r="E326" i="7"/>
  <c r="D326" i="7"/>
  <c r="H325" i="7"/>
  <c r="G325" i="7"/>
  <c r="F325" i="7"/>
  <c r="E325" i="7"/>
  <c r="D325" i="7"/>
  <c r="H324" i="7"/>
  <c r="G324" i="7"/>
  <c r="F324" i="7"/>
  <c r="E324" i="7"/>
  <c r="D324" i="7"/>
  <c r="H323" i="7"/>
  <c r="G323" i="7"/>
  <c r="F323" i="7"/>
  <c r="E323" i="7"/>
  <c r="D323" i="7"/>
  <c r="H322" i="7"/>
  <c r="G322" i="7"/>
  <c r="F322" i="7"/>
  <c r="E322" i="7"/>
  <c r="D322" i="7"/>
  <c r="H321" i="7"/>
  <c r="G321" i="7"/>
  <c r="F321" i="7"/>
  <c r="E321" i="7"/>
  <c r="D321" i="7"/>
  <c r="H320" i="7"/>
  <c r="G320" i="7"/>
  <c r="F320" i="7"/>
  <c r="E320" i="7"/>
  <c r="D320" i="7"/>
  <c r="H319" i="7"/>
  <c r="G319" i="7"/>
  <c r="F319" i="7"/>
  <c r="E319" i="7"/>
  <c r="D319" i="7"/>
  <c r="H318" i="7"/>
  <c r="G318" i="7"/>
  <c r="F318" i="7"/>
  <c r="E318" i="7"/>
  <c r="D318" i="7"/>
  <c r="H317" i="7"/>
  <c r="G317" i="7"/>
  <c r="F317" i="7"/>
  <c r="E317" i="7"/>
  <c r="D317" i="7"/>
  <c r="H316" i="7"/>
  <c r="G316" i="7"/>
  <c r="F316" i="7"/>
  <c r="E316" i="7"/>
  <c r="D316" i="7"/>
  <c r="H315" i="7"/>
  <c r="G315" i="7"/>
  <c r="F315" i="7"/>
  <c r="E315" i="7"/>
  <c r="D315" i="7"/>
  <c r="H314" i="7"/>
  <c r="G314" i="7"/>
  <c r="F314" i="7"/>
  <c r="E314" i="7"/>
  <c r="D314" i="7"/>
  <c r="H313" i="7"/>
  <c r="G313" i="7"/>
  <c r="F313" i="7"/>
  <c r="E313" i="7"/>
  <c r="D313" i="7"/>
  <c r="H312" i="7"/>
  <c r="G312" i="7"/>
  <c r="F312" i="7"/>
  <c r="E312" i="7"/>
  <c r="D312" i="7"/>
  <c r="H311" i="7"/>
  <c r="G311" i="7"/>
  <c r="F311" i="7"/>
  <c r="E311" i="7"/>
  <c r="D311" i="7"/>
  <c r="H310" i="7"/>
  <c r="G310" i="7"/>
  <c r="F310" i="7"/>
  <c r="E310" i="7"/>
  <c r="D310" i="7"/>
  <c r="H309" i="7"/>
  <c r="G309" i="7"/>
  <c r="F309" i="7"/>
  <c r="E309" i="7"/>
  <c r="D309" i="7"/>
  <c r="H308" i="7"/>
  <c r="G308" i="7"/>
  <c r="F308" i="7"/>
  <c r="E308" i="7"/>
  <c r="D308" i="7"/>
  <c r="H307" i="7"/>
  <c r="G307" i="7"/>
  <c r="F307" i="7"/>
  <c r="E307" i="7"/>
  <c r="D307" i="7"/>
  <c r="H306" i="7"/>
  <c r="G306" i="7"/>
  <c r="F306" i="7"/>
  <c r="E306" i="7"/>
  <c r="D306" i="7"/>
  <c r="H305" i="7"/>
  <c r="G305" i="7"/>
  <c r="F305" i="7"/>
  <c r="E305" i="7"/>
  <c r="D305" i="7"/>
  <c r="H304" i="7"/>
  <c r="G304" i="7"/>
  <c r="F304" i="7"/>
  <c r="E304" i="7"/>
  <c r="D304" i="7"/>
  <c r="H303" i="7"/>
  <c r="G303" i="7"/>
  <c r="F303" i="7"/>
  <c r="E303" i="7"/>
  <c r="D303" i="7"/>
  <c r="H302" i="7"/>
  <c r="G302" i="7"/>
  <c r="F302" i="7"/>
  <c r="E302" i="7"/>
  <c r="D302" i="7"/>
  <c r="H301" i="7"/>
  <c r="G301" i="7"/>
  <c r="F301" i="7"/>
  <c r="E301" i="7"/>
  <c r="D301" i="7"/>
  <c r="H300" i="7"/>
  <c r="G300" i="7"/>
  <c r="F300" i="7"/>
  <c r="E300" i="7"/>
  <c r="D300" i="7"/>
  <c r="H299" i="7"/>
  <c r="G299" i="7"/>
  <c r="F299" i="7"/>
  <c r="E299" i="7"/>
  <c r="D299" i="7"/>
  <c r="H298" i="7"/>
  <c r="G298" i="7"/>
  <c r="F298" i="7"/>
  <c r="E298" i="7"/>
  <c r="D298" i="7"/>
  <c r="H297" i="7"/>
  <c r="G297" i="7"/>
  <c r="F297" i="7"/>
  <c r="E297" i="7"/>
  <c r="D297" i="7"/>
  <c r="H296" i="7"/>
  <c r="G296" i="7"/>
  <c r="F296" i="7"/>
  <c r="E296" i="7"/>
  <c r="D296" i="7"/>
  <c r="H295" i="7"/>
  <c r="G295" i="7"/>
  <c r="F295" i="7"/>
  <c r="E295" i="7"/>
  <c r="D295" i="7"/>
  <c r="H294" i="7"/>
  <c r="G294" i="7"/>
  <c r="F294" i="7"/>
  <c r="E294" i="7"/>
  <c r="D294" i="7"/>
  <c r="H293" i="7"/>
  <c r="G293" i="7"/>
  <c r="F293" i="7"/>
  <c r="E293" i="7"/>
  <c r="D293" i="7"/>
  <c r="H292" i="7"/>
  <c r="G292" i="7"/>
  <c r="F292" i="7"/>
  <c r="E292" i="7"/>
  <c r="D292" i="7"/>
  <c r="H291" i="7"/>
  <c r="G291" i="7"/>
  <c r="F291" i="7"/>
  <c r="E291" i="7"/>
  <c r="D291" i="7"/>
  <c r="H290" i="7"/>
  <c r="G290" i="7"/>
  <c r="F290" i="7"/>
  <c r="E290" i="7"/>
  <c r="D290" i="7"/>
  <c r="H289" i="7"/>
  <c r="G289" i="7"/>
  <c r="F289" i="7"/>
  <c r="E289" i="7"/>
  <c r="D289" i="7"/>
  <c r="H288" i="7"/>
  <c r="G288" i="7"/>
  <c r="F288" i="7"/>
  <c r="E288" i="7"/>
  <c r="D288" i="7"/>
  <c r="H287" i="7"/>
  <c r="G287" i="7"/>
  <c r="F287" i="7"/>
  <c r="E287" i="7"/>
  <c r="D287" i="7"/>
  <c r="H286" i="7"/>
  <c r="G286" i="7"/>
  <c r="F286" i="7"/>
  <c r="E286" i="7"/>
  <c r="D286" i="7"/>
  <c r="H285" i="7"/>
  <c r="G285" i="7"/>
  <c r="F285" i="7"/>
  <c r="E285" i="7"/>
  <c r="D285" i="7"/>
  <c r="H284" i="7"/>
  <c r="G284" i="7"/>
  <c r="F284" i="7"/>
  <c r="E284" i="7"/>
  <c r="D284" i="7"/>
  <c r="H283" i="7"/>
  <c r="G283" i="7"/>
  <c r="F283" i="7"/>
  <c r="E283" i="7"/>
  <c r="D283" i="7"/>
  <c r="H282" i="7"/>
  <c r="G282" i="7"/>
  <c r="F282" i="7"/>
  <c r="E282" i="7"/>
  <c r="D282" i="7"/>
  <c r="H281" i="7"/>
  <c r="G281" i="7"/>
  <c r="F281" i="7"/>
  <c r="E281" i="7"/>
  <c r="D281" i="7"/>
  <c r="H280" i="7"/>
  <c r="G280" i="7"/>
  <c r="F280" i="7"/>
  <c r="E280" i="7"/>
  <c r="D280" i="7"/>
  <c r="H279" i="7"/>
  <c r="G279" i="7"/>
  <c r="F279" i="7"/>
  <c r="E279" i="7"/>
  <c r="D279" i="7"/>
  <c r="H278" i="7"/>
  <c r="G278" i="7"/>
  <c r="F278" i="7"/>
  <c r="E278" i="7"/>
  <c r="D278" i="7"/>
  <c r="H277" i="7"/>
  <c r="G277" i="7"/>
  <c r="F277" i="7"/>
  <c r="E277" i="7"/>
  <c r="D277" i="7"/>
  <c r="H276" i="7"/>
  <c r="G276" i="7"/>
  <c r="F276" i="7"/>
  <c r="E276" i="7"/>
  <c r="D276" i="7"/>
  <c r="H275" i="7"/>
  <c r="G275" i="7"/>
  <c r="F275" i="7"/>
  <c r="E275" i="7"/>
  <c r="D275" i="7"/>
  <c r="H274" i="7"/>
  <c r="G274" i="7"/>
  <c r="F274" i="7"/>
  <c r="E274" i="7"/>
  <c r="D274" i="7"/>
  <c r="H273" i="7"/>
  <c r="G273" i="7"/>
  <c r="F273" i="7"/>
  <c r="E273" i="7"/>
  <c r="D273" i="7"/>
  <c r="H272" i="7"/>
  <c r="G272" i="7"/>
  <c r="F272" i="7"/>
  <c r="E272" i="7"/>
  <c r="D272" i="7"/>
  <c r="H271" i="7"/>
  <c r="G271" i="7"/>
  <c r="F271" i="7"/>
  <c r="E271" i="7"/>
  <c r="D271" i="7"/>
  <c r="H270" i="7"/>
  <c r="G270" i="7"/>
  <c r="F270" i="7"/>
  <c r="E270" i="7"/>
  <c r="D270" i="7"/>
  <c r="H269" i="7"/>
  <c r="G269" i="7"/>
  <c r="F269" i="7"/>
  <c r="E269" i="7"/>
  <c r="D269" i="7"/>
  <c r="H268" i="7"/>
  <c r="G268" i="7"/>
  <c r="F268" i="7"/>
  <c r="E268" i="7"/>
  <c r="D268" i="7"/>
  <c r="H267" i="7"/>
  <c r="G267" i="7"/>
  <c r="F267" i="7"/>
  <c r="E267" i="7"/>
  <c r="D267" i="7"/>
  <c r="H266" i="7"/>
  <c r="G266" i="7"/>
  <c r="F266" i="7"/>
  <c r="E266" i="7"/>
  <c r="D266" i="7"/>
  <c r="H265" i="7"/>
  <c r="G265" i="7"/>
  <c r="F265" i="7"/>
  <c r="E265" i="7"/>
  <c r="D265" i="7"/>
  <c r="H264" i="7"/>
  <c r="G264" i="7"/>
  <c r="F264" i="7"/>
  <c r="E264" i="7"/>
  <c r="D264" i="7"/>
  <c r="H263" i="7"/>
  <c r="G263" i="7"/>
  <c r="F263" i="7"/>
  <c r="E263" i="7"/>
  <c r="D263" i="7"/>
  <c r="H262" i="7"/>
  <c r="G262" i="7"/>
  <c r="F262" i="7"/>
  <c r="E262" i="7"/>
  <c r="D262" i="7"/>
  <c r="H261" i="7"/>
  <c r="G261" i="7"/>
  <c r="F261" i="7"/>
  <c r="E261" i="7"/>
  <c r="D261" i="7"/>
  <c r="H260" i="7"/>
  <c r="G260" i="7"/>
  <c r="F260" i="7"/>
  <c r="E260" i="7"/>
  <c r="D260" i="7"/>
  <c r="H259" i="7"/>
  <c r="G259" i="7"/>
  <c r="F259" i="7"/>
  <c r="E259" i="7"/>
  <c r="D259" i="7"/>
  <c r="H258" i="7"/>
  <c r="G258" i="7"/>
  <c r="F258" i="7"/>
  <c r="E258" i="7"/>
  <c r="D258" i="7"/>
  <c r="H257" i="7"/>
  <c r="G257" i="7"/>
  <c r="F257" i="7"/>
  <c r="E257" i="7"/>
  <c r="D257" i="7"/>
  <c r="H256" i="7"/>
  <c r="G256" i="7"/>
  <c r="F256" i="7"/>
  <c r="E256" i="7"/>
  <c r="D256" i="7"/>
  <c r="H255" i="7"/>
  <c r="G255" i="7"/>
  <c r="F255" i="7"/>
  <c r="E255" i="7"/>
  <c r="D255" i="7"/>
  <c r="H254" i="7"/>
  <c r="G254" i="7"/>
  <c r="F254" i="7"/>
  <c r="E254" i="7"/>
  <c r="D254" i="7"/>
  <c r="H253" i="7"/>
  <c r="G253" i="7"/>
  <c r="F253" i="7"/>
  <c r="E253" i="7"/>
  <c r="D253" i="7"/>
  <c r="H252" i="7"/>
  <c r="G252" i="7"/>
  <c r="F252" i="7"/>
  <c r="E252" i="7"/>
  <c r="D252" i="7"/>
  <c r="H251" i="7"/>
  <c r="G251" i="7"/>
  <c r="F251" i="7"/>
  <c r="E251" i="7"/>
  <c r="D251" i="7"/>
  <c r="H250" i="7"/>
  <c r="G250" i="7"/>
  <c r="F250" i="7"/>
  <c r="E250" i="7"/>
  <c r="D250" i="7"/>
  <c r="H249" i="7"/>
  <c r="G249" i="7"/>
  <c r="F249" i="7"/>
  <c r="E249" i="7"/>
  <c r="D249" i="7"/>
  <c r="H248" i="7"/>
  <c r="G248" i="7"/>
  <c r="F248" i="7"/>
  <c r="E248" i="7"/>
  <c r="D248" i="7"/>
  <c r="H247" i="7"/>
  <c r="G247" i="7"/>
  <c r="F247" i="7"/>
  <c r="E247" i="7"/>
  <c r="D247" i="7"/>
  <c r="H246" i="7"/>
  <c r="G246" i="7"/>
  <c r="F246" i="7"/>
  <c r="E246" i="7"/>
  <c r="D246" i="7"/>
  <c r="H245" i="7"/>
  <c r="G245" i="7"/>
  <c r="F245" i="7"/>
  <c r="E245" i="7"/>
  <c r="D245" i="7"/>
  <c r="H244" i="7"/>
  <c r="G244" i="7"/>
  <c r="F244" i="7"/>
  <c r="E244" i="7"/>
  <c r="D244" i="7"/>
  <c r="H243" i="7"/>
  <c r="G243" i="7"/>
  <c r="F243" i="7"/>
  <c r="E243" i="7"/>
  <c r="D243" i="7"/>
  <c r="H242" i="7"/>
  <c r="G242" i="7"/>
  <c r="F242" i="7"/>
  <c r="E242" i="7"/>
  <c r="D242" i="7"/>
  <c r="H241" i="7"/>
  <c r="G241" i="7"/>
  <c r="F241" i="7"/>
  <c r="E241" i="7"/>
  <c r="D241" i="7"/>
  <c r="H240" i="7"/>
  <c r="G240" i="7"/>
  <c r="F240" i="7"/>
  <c r="E240" i="7"/>
  <c r="D240" i="7"/>
  <c r="H239" i="7"/>
  <c r="G239" i="7"/>
  <c r="F239" i="7"/>
  <c r="E239" i="7"/>
  <c r="D239" i="7"/>
  <c r="H238" i="7"/>
  <c r="G238" i="7"/>
  <c r="F238" i="7"/>
  <c r="E238" i="7"/>
  <c r="D238" i="7"/>
  <c r="H237" i="7"/>
  <c r="G237" i="7"/>
  <c r="F237" i="7"/>
  <c r="E237" i="7"/>
  <c r="D237" i="7"/>
  <c r="H236" i="7"/>
  <c r="G236" i="7"/>
  <c r="F236" i="7"/>
  <c r="E236" i="7"/>
  <c r="D236" i="7"/>
  <c r="H235" i="7"/>
  <c r="G235" i="7"/>
  <c r="F235" i="7"/>
  <c r="E235" i="7"/>
  <c r="D235" i="7"/>
  <c r="H234" i="7"/>
  <c r="G234" i="7"/>
  <c r="F234" i="7"/>
  <c r="E234" i="7"/>
  <c r="D234" i="7"/>
  <c r="H233" i="7"/>
  <c r="G233" i="7"/>
  <c r="F233" i="7"/>
  <c r="E233" i="7"/>
  <c r="D233" i="7"/>
  <c r="H232" i="7"/>
  <c r="G232" i="7"/>
  <c r="F232" i="7"/>
  <c r="E232" i="7"/>
  <c r="D232" i="7"/>
  <c r="H231" i="7"/>
  <c r="G231" i="7"/>
  <c r="F231" i="7"/>
  <c r="E231" i="7"/>
  <c r="D231" i="7"/>
  <c r="H230" i="7"/>
  <c r="G230" i="7"/>
  <c r="F230" i="7"/>
  <c r="E230" i="7"/>
  <c r="D230" i="7"/>
  <c r="H229" i="7"/>
  <c r="G229" i="7"/>
  <c r="F229" i="7"/>
  <c r="E229" i="7"/>
  <c r="D229" i="7"/>
  <c r="H228" i="7"/>
  <c r="G228" i="7"/>
  <c r="F228" i="7"/>
  <c r="E228" i="7"/>
  <c r="D228" i="7"/>
  <c r="H227" i="7"/>
  <c r="G227" i="7"/>
  <c r="F227" i="7"/>
  <c r="E227" i="7"/>
  <c r="D227" i="7"/>
  <c r="H226" i="7"/>
  <c r="G226" i="7"/>
  <c r="F226" i="7"/>
  <c r="E226" i="7"/>
  <c r="D226" i="7"/>
  <c r="H225" i="7"/>
  <c r="G225" i="7"/>
  <c r="F225" i="7"/>
  <c r="E225" i="7"/>
  <c r="D225" i="7"/>
  <c r="H224" i="7"/>
  <c r="G224" i="7"/>
  <c r="F224" i="7"/>
  <c r="E224" i="7"/>
  <c r="D224" i="7"/>
  <c r="H223" i="7"/>
  <c r="G223" i="7"/>
  <c r="F223" i="7"/>
  <c r="E223" i="7"/>
  <c r="D223" i="7"/>
  <c r="H222" i="7"/>
  <c r="G222" i="7"/>
  <c r="F222" i="7"/>
  <c r="E222" i="7"/>
  <c r="D222" i="7"/>
  <c r="H221" i="7"/>
  <c r="G221" i="7"/>
  <c r="F221" i="7"/>
  <c r="E221" i="7"/>
  <c r="D221" i="7"/>
  <c r="H220" i="7"/>
  <c r="G220" i="7"/>
  <c r="F220" i="7"/>
  <c r="E220" i="7"/>
  <c r="D220" i="7"/>
  <c r="H219" i="7"/>
  <c r="G219" i="7"/>
  <c r="F219" i="7"/>
  <c r="E219" i="7"/>
  <c r="D219" i="7"/>
  <c r="H218" i="7"/>
  <c r="G218" i="7"/>
  <c r="F218" i="7"/>
  <c r="E218" i="7"/>
  <c r="D218" i="7"/>
  <c r="H217" i="7"/>
  <c r="G217" i="7"/>
  <c r="F217" i="7"/>
  <c r="E217" i="7"/>
  <c r="D217" i="7"/>
  <c r="H216" i="7"/>
  <c r="G216" i="7"/>
  <c r="F216" i="7"/>
  <c r="E216" i="7"/>
  <c r="D216" i="7"/>
  <c r="H215" i="7"/>
  <c r="G215" i="7"/>
  <c r="F215" i="7"/>
  <c r="E215" i="7"/>
  <c r="D215" i="7"/>
  <c r="H214" i="7"/>
  <c r="G214" i="7"/>
  <c r="F214" i="7"/>
  <c r="E214" i="7"/>
  <c r="D214" i="7"/>
  <c r="H213" i="7"/>
  <c r="G213" i="7"/>
  <c r="F213" i="7"/>
  <c r="E213" i="7"/>
  <c r="D213" i="7"/>
  <c r="H212" i="7"/>
  <c r="G212" i="7"/>
  <c r="F212" i="7"/>
  <c r="E212" i="7"/>
  <c r="D212" i="7"/>
  <c r="H211" i="7"/>
  <c r="G211" i="7"/>
  <c r="F211" i="7"/>
  <c r="E211" i="7"/>
  <c r="D211" i="7"/>
  <c r="H210" i="7"/>
  <c r="G210" i="7"/>
  <c r="F210" i="7"/>
  <c r="E210" i="7"/>
  <c r="D210" i="7"/>
  <c r="H209" i="7"/>
  <c r="G209" i="7"/>
  <c r="F209" i="7"/>
  <c r="E209" i="7"/>
  <c r="D209" i="7"/>
  <c r="H208" i="7"/>
  <c r="G208" i="7"/>
  <c r="F208" i="7"/>
  <c r="E208" i="7"/>
  <c r="D208" i="7"/>
  <c r="H207" i="7"/>
  <c r="G207" i="7"/>
  <c r="F207" i="7"/>
  <c r="E207" i="7"/>
  <c r="D207" i="7"/>
  <c r="H206" i="7"/>
  <c r="G206" i="7"/>
  <c r="F206" i="7"/>
  <c r="E206" i="7"/>
  <c r="D206" i="7"/>
  <c r="H205" i="7"/>
  <c r="G205" i="7"/>
  <c r="F205" i="7"/>
  <c r="E205" i="7"/>
  <c r="D205" i="7"/>
  <c r="H204" i="7"/>
  <c r="G204" i="7"/>
  <c r="F204" i="7"/>
  <c r="E204" i="7"/>
  <c r="D204" i="7"/>
  <c r="H203" i="7"/>
  <c r="G203" i="7"/>
  <c r="F203" i="7"/>
  <c r="E203" i="7"/>
  <c r="D203" i="7"/>
  <c r="H202" i="7"/>
  <c r="G202" i="7"/>
  <c r="F202" i="7"/>
  <c r="E202" i="7"/>
  <c r="D202" i="7"/>
  <c r="H201" i="7"/>
  <c r="G201" i="7"/>
  <c r="F201" i="7"/>
  <c r="E201" i="7"/>
  <c r="D201" i="7"/>
  <c r="H200" i="7"/>
  <c r="G200" i="7"/>
  <c r="F200" i="7"/>
  <c r="E200" i="7"/>
  <c r="D200" i="7"/>
  <c r="H199" i="7"/>
  <c r="G199" i="7"/>
  <c r="F199" i="7"/>
  <c r="E199" i="7"/>
  <c r="D199" i="7"/>
  <c r="H198" i="7"/>
  <c r="G198" i="7"/>
  <c r="F198" i="7"/>
  <c r="E198" i="7"/>
  <c r="D198" i="7"/>
  <c r="H197" i="7"/>
  <c r="G197" i="7"/>
  <c r="F197" i="7"/>
  <c r="E197" i="7"/>
  <c r="D197" i="7"/>
  <c r="H196" i="7"/>
  <c r="G196" i="7"/>
  <c r="F196" i="7"/>
  <c r="E196" i="7"/>
  <c r="D196" i="7"/>
  <c r="H195" i="7"/>
  <c r="G195" i="7"/>
  <c r="F195" i="7"/>
  <c r="E195" i="7"/>
  <c r="D195" i="7"/>
  <c r="H194" i="7"/>
  <c r="G194" i="7"/>
  <c r="F194" i="7"/>
  <c r="E194" i="7"/>
  <c r="D194" i="7"/>
  <c r="H193" i="7"/>
  <c r="G193" i="7"/>
  <c r="F193" i="7"/>
  <c r="E193" i="7"/>
  <c r="D193" i="7"/>
  <c r="H192" i="7"/>
  <c r="G192" i="7"/>
  <c r="F192" i="7"/>
  <c r="E192" i="7"/>
  <c r="D192" i="7"/>
  <c r="H191" i="7"/>
  <c r="G191" i="7"/>
  <c r="F191" i="7"/>
  <c r="E191" i="7"/>
  <c r="D191" i="7"/>
  <c r="H190" i="7"/>
  <c r="G190" i="7"/>
  <c r="F190" i="7"/>
  <c r="E190" i="7"/>
  <c r="D190" i="7"/>
  <c r="H189" i="7"/>
  <c r="G189" i="7"/>
  <c r="F189" i="7"/>
  <c r="E189" i="7"/>
  <c r="D189" i="7"/>
  <c r="H188" i="7"/>
  <c r="G188" i="7"/>
  <c r="F188" i="7"/>
  <c r="E188" i="7"/>
  <c r="D188" i="7"/>
  <c r="H187" i="7"/>
  <c r="G187" i="7"/>
  <c r="F187" i="7"/>
  <c r="E187" i="7"/>
  <c r="D187" i="7"/>
  <c r="H186" i="7"/>
  <c r="G186" i="7"/>
  <c r="F186" i="7"/>
  <c r="E186" i="7"/>
  <c r="D186" i="7"/>
  <c r="H185" i="7"/>
  <c r="G185" i="7"/>
  <c r="F185" i="7"/>
  <c r="E185" i="7"/>
  <c r="D185" i="7"/>
  <c r="H184" i="7"/>
  <c r="G184" i="7"/>
  <c r="F184" i="7"/>
  <c r="E184" i="7"/>
  <c r="D184" i="7"/>
  <c r="H183" i="7"/>
  <c r="G183" i="7"/>
  <c r="F183" i="7"/>
  <c r="E183" i="7"/>
  <c r="D183" i="7"/>
  <c r="H182" i="7"/>
  <c r="G182" i="7"/>
  <c r="F182" i="7"/>
  <c r="E182" i="7"/>
  <c r="D182" i="7"/>
  <c r="H181" i="7"/>
  <c r="G181" i="7"/>
  <c r="F181" i="7"/>
  <c r="E181" i="7"/>
  <c r="D181" i="7"/>
  <c r="H180" i="7"/>
  <c r="G180" i="7"/>
  <c r="F180" i="7"/>
  <c r="E180" i="7"/>
  <c r="D180" i="7"/>
  <c r="H179" i="7"/>
  <c r="G179" i="7"/>
  <c r="F179" i="7"/>
  <c r="E179" i="7"/>
  <c r="D179" i="7"/>
  <c r="H178" i="7"/>
  <c r="G178" i="7"/>
  <c r="F178" i="7"/>
  <c r="E178" i="7"/>
  <c r="D178" i="7"/>
  <c r="H177" i="7"/>
  <c r="G177" i="7"/>
  <c r="F177" i="7"/>
  <c r="E177" i="7"/>
  <c r="D177" i="7"/>
  <c r="H176" i="7"/>
  <c r="G176" i="7"/>
  <c r="F176" i="7"/>
  <c r="E176" i="7"/>
  <c r="D176" i="7"/>
  <c r="H175" i="7"/>
  <c r="G175" i="7"/>
  <c r="F175" i="7"/>
  <c r="E175" i="7"/>
  <c r="D175" i="7"/>
  <c r="H174" i="7"/>
  <c r="G174" i="7"/>
  <c r="F174" i="7"/>
  <c r="E174" i="7"/>
  <c r="D174" i="7"/>
  <c r="H173" i="7"/>
  <c r="G173" i="7"/>
  <c r="F173" i="7"/>
  <c r="E173" i="7"/>
  <c r="D173" i="7"/>
  <c r="H172" i="7"/>
  <c r="G172" i="7"/>
  <c r="F172" i="7"/>
  <c r="E172" i="7"/>
  <c r="D172" i="7"/>
  <c r="H171" i="7"/>
  <c r="G171" i="7"/>
  <c r="F171" i="7"/>
  <c r="E171" i="7"/>
  <c r="D171" i="7"/>
  <c r="H170" i="7"/>
  <c r="G170" i="7"/>
  <c r="F170" i="7"/>
  <c r="E170" i="7"/>
  <c r="D170" i="7"/>
  <c r="H169" i="7"/>
  <c r="G169" i="7"/>
  <c r="F169" i="7"/>
  <c r="E169" i="7"/>
  <c r="D169" i="7"/>
  <c r="H168" i="7"/>
  <c r="G168" i="7"/>
  <c r="F168" i="7"/>
  <c r="E168" i="7"/>
  <c r="D168" i="7"/>
  <c r="H167" i="7"/>
  <c r="G167" i="7"/>
  <c r="F167" i="7"/>
  <c r="E167" i="7"/>
  <c r="D167" i="7"/>
  <c r="H166" i="7"/>
  <c r="G166" i="7"/>
  <c r="F166" i="7"/>
  <c r="E166" i="7"/>
  <c r="D166" i="7"/>
  <c r="H165" i="7"/>
  <c r="G165" i="7"/>
  <c r="F165" i="7"/>
  <c r="E165" i="7"/>
  <c r="D165" i="7"/>
  <c r="H164" i="7"/>
  <c r="G164" i="7"/>
  <c r="F164" i="7"/>
  <c r="E164" i="7"/>
  <c r="D164" i="7"/>
  <c r="H163" i="7"/>
  <c r="G163" i="7"/>
  <c r="F163" i="7"/>
  <c r="E163" i="7"/>
  <c r="D163" i="7"/>
  <c r="H162" i="7"/>
  <c r="G162" i="7"/>
  <c r="F162" i="7"/>
  <c r="E162" i="7"/>
  <c r="D162" i="7"/>
  <c r="H161" i="7"/>
  <c r="G161" i="7"/>
  <c r="F161" i="7"/>
  <c r="E161" i="7"/>
  <c r="D161" i="7"/>
  <c r="H160" i="7"/>
  <c r="G160" i="7"/>
  <c r="F160" i="7"/>
  <c r="E160" i="7"/>
  <c r="D160" i="7"/>
  <c r="H159" i="7"/>
  <c r="G159" i="7"/>
  <c r="F159" i="7"/>
  <c r="E159" i="7"/>
  <c r="D159" i="7"/>
  <c r="H158" i="7"/>
  <c r="G158" i="7"/>
  <c r="F158" i="7"/>
  <c r="E158" i="7"/>
  <c r="D158" i="7"/>
  <c r="H157" i="7"/>
  <c r="G157" i="7"/>
  <c r="F157" i="7"/>
  <c r="E157" i="7"/>
  <c r="D157" i="7"/>
  <c r="H156" i="7"/>
  <c r="G156" i="7"/>
  <c r="F156" i="7"/>
  <c r="E156" i="7"/>
  <c r="D156" i="7"/>
  <c r="H155" i="7"/>
  <c r="G155" i="7"/>
  <c r="F155" i="7"/>
  <c r="E155" i="7"/>
  <c r="D155" i="7"/>
  <c r="H154" i="7"/>
  <c r="G154" i="7"/>
  <c r="F154" i="7"/>
  <c r="E154" i="7"/>
  <c r="D154" i="7"/>
  <c r="H153" i="7"/>
  <c r="G153" i="7"/>
  <c r="F153" i="7"/>
  <c r="E153" i="7"/>
  <c r="D153" i="7"/>
  <c r="H152" i="7"/>
  <c r="G152" i="7"/>
  <c r="F152" i="7"/>
  <c r="E152" i="7"/>
  <c r="D152" i="7"/>
  <c r="H151" i="7"/>
  <c r="G151" i="7"/>
  <c r="F151" i="7"/>
  <c r="E151" i="7"/>
  <c r="D151" i="7"/>
  <c r="H150" i="7"/>
  <c r="G150" i="7"/>
  <c r="F150" i="7"/>
  <c r="E150" i="7"/>
  <c r="D150" i="7"/>
  <c r="H149" i="7"/>
  <c r="G149" i="7"/>
  <c r="F149" i="7"/>
  <c r="E149" i="7"/>
  <c r="D149" i="7"/>
  <c r="H148" i="7"/>
  <c r="G148" i="7"/>
  <c r="F148" i="7"/>
  <c r="E148" i="7"/>
  <c r="D148" i="7"/>
  <c r="H147" i="7"/>
  <c r="G147" i="7"/>
  <c r="F147" i="7"/>
  <c r="E147" i="7"/>
  <c r="D147" i="7"/>
  <c r="H146" i="7"/>
  <c r="G146" i="7"/>
  <c r="F146" i="7"/>
  <c r="E146" i="7"/>
  <c r="D146" i="7"/>
  <c r="H145" i="7"/>
  <c r="G145" i="7"/>
  <c r="F145" i="7"/>
  <c r="E145" i="7"/>
  <c r="D145" i="7"/>
  <c r="H144" i="7"/>
  <c r="G144" i="7"/>
  <c r="F144" i="7"/>
  <c r="E144" i="7"/>
  <c r="D144" i="7"/>
  <c r="H143" i="7"/>
  <c r="G143" i="7"/>
  <c r="F143" i="7"/>
  <c r="E143" i="7"/>
  <c r="D143" i="7"/>
  <c r="H142" i="7"/>
  <c r="G142" i="7"/>
  <c r="F142" i="7"/>
  <c r="E142" i="7"/>
  <c r="D142" i="7"/>
  <c r="H141" i="7"/>
  <c r="G141" i="7"/>
  <c r="F141" i="7"/>
  <c r="E141" i="7"/>
  <c r="D141" i="7"/>
  <c r="H140" i="7"/>
  <c r="G140" i="7"/>
  <c r="F140" i="7"/>
  <c r="E140" i="7"/>
  <c r="D140" i="7"/>
  <c r="H139" i="7"/>
  <c r="G139" i="7"/>
  <c r="F139" i="7"/>
  <c r="E139" i="7"/>
  <c r="D139" i="7"/>
  <c r="H138" i="7"/>
  <c r="G138" i="7"/>
  <c r="F138" i="7"/>
  <c r="E138" i="7"/>
  <c r="D138" i="7"/>
  <c r="H137" i="7"/>
  <c r="G137" i="7"/>
  <c r="F137" i="7"/>
  <c r="E137" i="7"/>
  <c r="D137" i="7"/>
  <c r="H136" i="7"/>
  <c r="G136" i="7"/>
  <c r="F136" i="7"/>
  <c r="E136" i="7"/>
  <c r="D136" i="7"/>
  <c r="H135" i="7"/>
  <c r="G135" i="7"/>
  <c r="F135" i="7"/>
  <c r="E135" i="7"/>
  <c r="D135" i="7"/>
  <c r="H134" i="7"/>
  <c r="G134" i="7"/>
  <c r="F134" i="7"/>
  <c r="E134" i="7"/>
  <c r="D134" i="7"/>
  <c r="H133" i="7"/>
  <c r="G133" i="7"/>
  <c r="F133" i="7"/>
  <c r="E133" i="7"/>
  <c r="D133" i="7"/>
  <c r="H132" i="7"/>
  <c r="G132" i="7"/>
  <c r="F132" i="7"/>
  <c r="E132" i="7"/>
  <c r="D132" i="7"/>
  <c r="H131" i="7"/>
  <c r="G131" i="7"/>
  <c r="F131" i="7"/>
  <c r="E131" i="7"/>
  <c r="D131" i="7"/>
  <c r="H130" i="7"/>
  <c r="G130" i="7"/>
  <c r="F130" i="7"/>
  <c r="E130" i="7"/>
  <c r="D130" i="7"/>
  <c r="H129" i="7"/>
  <c r="G129" i="7"/>
  <c r="F129" i="7"/>
  <c r="E129" i="7"/>
  <c r="D129" i="7"/>
  <c r="H128" i="7"/>
  <c r="G128" i="7"/>
  <c r="F128" i="7"/>
  <c r="E128" i="7"/>
  <c r="D128" i="7"/>
  <c r="H127" i="7"/>
  <c r="G127" i="7"/>
  <c r="F127" i="7"/>
  <c r="E127" i="7"/>
  <c r="D127" i="7"/>
  <c r="H126" i="7"/>
  <c r="G126" i="7"/>
  <c r="F126" i="7"/>
  <c r="E126" i="7"/>
  <c r="D126" i="7"/>
  <c r="H125" i="7"/>
  <c r="G125" i="7"/>
  <c r="F125" i="7"/>
  <c r="E125" i="7"/>
  <c r="D125" i="7"/>
  <c r="H124" i="7"/>
  <c r="G124" i="7"/>
  <c r="F124" i="7"/>
  <c r="E124" i="7"/>
  <c r="D124" i="7"/>
  <c r="H123" i="7"/>
  <c r="G123" i="7"/>
  <c r="F123" i="7"/>
  <c r="E123" i="7"/>
  <c r="D123" i="7"/>
  <c r="H122" i="7"/>
  <c r="G122" i="7"/>
  <c r="F122" i="7"/>
  <c r="E122" i="7"/>
  <c r="D122" i="7"/>
  <c r="H121" i="7"/>
  <c r="G121" i="7"/>
  <c r="F121" i="7"/>
  <c r="E121" i="7"/>
  <c r="D121" i="7"/>
  <c r="H120" i="7"/>
  <c r="G120" i="7"/>
  <c r="F120" i="7"/>
  <c r="E120" i="7"/>
  <c r="D120" i="7"/>
  <c r="H119" i="7"/>
  <c r="G119" i="7"/>
  <c r="F119" i="7"/>
  <c r="E119" i="7"/>
  <c r="D119" i="7"/>
  <c r="H118" i="7"/>
  <c r="G118" i="7"/>
  <c r="F118" i="7"/>
  <c r="E118" i="7"/>
  <c r="D118" i="7"/>
  <c r="H117" i="7"/>
  <c r="G117" i="7"/>
  <c r="F117" i="7"/>
  <c r="E117" i="7"/>
  <c r="D117" i="7"/>
  <c r="H116" i="7"/>
  <c r="G116" i="7"/>
  <c r="F116" i="7"/>
  <c r="E116" i="7"/>
  <c r="D116" i="7"/>
  <c r="H115" i="7"/>
  <c r="G115" i="7"/>
  <c r="F115" i="7"/>
  <c r="E115" i="7"/>
  <c r="D115" i="7"/>
  <c r="H114" i="7"/>
  <c r="G114" i="7"/>
  <c r="F114" i="7"/>
  <c r="E114" i="7"/>
  <c r="D114" i="7"/>
  <c r="H113" i="7"/>
  <c r="G113" i="7"/>
  <c r="F113" i="7"/>
  <c r="E113" i="7"/>
  <c r="D113" i="7"/>
  <c r="H112" i="7"/>
  <c r="G112" i="7"/>
  <c r="F112" i="7"/>
  <c r="E112" i="7"/>
  <c r="D112" i="7"/>
  <c r="H111" i="7"/>
  <c r="G111" i="7"/>
  <c r="F111" i="7"/>
  <c r="E111" i="7"/>
  <c r="D111" i="7"/>
  <c r="H110" i="7"/>
  <c r="G110" i="7"/>
  <c r="F110" i="7"/>
  <c r="E110" i="7"/>
  <c r="D110" i="7"/>
  <c r="H109" i="7"/>
  <c r="G109" i="7"/>
  <c r="F109" i="7"/>
  <c r="E109" i="7"/>
  <c r="D109" i="7"/>
  <c r="H108" i="7"/>
  <c r="G108" i="7"/>
  <c r="F108" i="7"/>
  <c r="E108" i="7"/>
  <c r="D108" i="7"/>
  <c r="H107" i="7"/>
  <c r="G107" i="7"/>
  <c r="F107" i="7"/>
  <c r="E107" i="7"/>
  <c r="D107" i="7"/>
  <c r="H106" i="7"/>
  <c r="G106" i="7"/>
  <c r="F106" i="7"/>
  <c r="E106" i="7"/>
  <c r="D106" i="7"/>
  <c r="H105" i="7"/>
  <c r="G105" i="7"/>
  <c r="F105" i="7"/>
  <c r="E105" i="7"/>
  <c r="D105" i="7"/>
  <c r="H104" i="7"/>
  <c r="G104" i="7"/>
  <c r="F104" i="7"/>
  <c r="E104" i="7"/>
  <c r="D104" i="7"/>
  <c r="H103" i="7"/>
  <c r="G103" i="7"/>
  <c r="F103" i="7"/>
  <c r="E103" i="7"/>
  <c r="D103" i="7"/>
  <c r="H102" i="7"/>
  <c r="G102" i="7"/>
  <c r="F102" i="7"/>
  <c r="E102" i="7"/>
  <c r="D102" i="7"/>
  <c r="H101" i="7"/>
  <c r="G101" i="7"/>
  <c r="F101" i="7"/>
  <c r="E101" i="7"/>
  <c r="D101" i="7"/>
  <c r="H100" i="7"/>
  <c r="G100" i="7"/>
  <c r="F100" i="7"/>
  <c r="E100" i="7"/>
  <c r="D100" i="7"/>
  <c r="H99" i="7"/>
  <c r="G99" i="7"/>
  <c r="F99" i="7"/>
  <c r="E99" i="7"/>
  <c r="D99" i="7"/>
  <c r="H98" i="7"/>
  <c r="G98" i="7"/>
  <c r="F98" i="7"/>
  <c r="E98" i="7"/>
  <c r="D98" i="7"/>
  <c r="H97" i="7"/>
  <c r="G97" i="7"/>
  <c r="F97" i="7"/>
  <c r="E97" i="7"/>
  <c r="D97" i="7"/>
  <c r="H96" i="7"/>
  <c r="G96" i="7"/>
  <c r="F96" i="7"/>
  <c r="E96" i="7"/>
  <c r="D96" i="7"/>
  <c r="H95" i="7"/>
  <c r="G95" i="7"/>
  <c r="F95" i="7"/>
  <c r="E95" i="7"/>
  <c r="D95" i="7"/>
  <c r="H94" i="7"/>
  <c r="G94" i="7"/>
  <c r="F94" i="7"/>
  <c r="E94" i="7"/>
  <c r="D94" i="7"/>
  <c r="H93" i="7"/>
  <c r="G93" i="7"/>
  <c r="F93" i="7"/>
  <c r="E93" i="7"/>
  <c r="D93" i="7"/>
  <c r="H92" i="7"/>
  <c r="G92" i="7"/>
  <c r="F92" i="7"/>
  <c r="E92" i="7"/>
  <c r="D92" i="7"/>
  <c r="H91" i="7"/>
  <c r="G91" i="7"/>
  <c r="F91" i="7"/>
  <c r="E91" i="7"/>
  <c r="D91" i="7"/>
  <c r="H90" i="7"/>
  <c r="G90" i="7"/>
  <c r="F90" i="7"/>
  <c r="E90" i="7"/>
  <c r="D90" i="7"/>
  <c r="H89" i="7"/>
  <c r="G89" i="7"/>
  <c r="F89" i="7"/>
  <c r="E89" i="7"/>
  <c r="D89" i="7"/>
  <c r="H88" i="7"/>
  <c r="G88" i="7"/>
  <c r="F88" i="7"/>
  <c r="E88" i="7"/>
  <c r="D88" i="7"/>
  <c r="H87" i="7"/>
  <c r="G87" i="7"/>
  <c r="F87" i="7"/>
  <c r="E87" i="7"/>
  <c r="D87" i="7"/>
  <c r="H86" i="7"/>
  <c r="G86" i="7"/>
  <c r="F86" i="7"/>
  <c r="E86" i="7"/>
  <c r="D86" i="7"/>
  <c r="H85" i="7"/>
  <c r="G85" i="7"/>
  <c r="F85" i="7"/>
  <c r="E85" i="7"/>
  <c r="D85" i="7"/>
  <c r="H84" i="7"/>
  <c r="G84" i="7"/>
  <c r="F84" i="7"/>
  <c r="E84" i="7"/>
  <c r="D84" i="7"/>
  <c r="H83" i="7"/>
  <c r="G83" i="7"/>
  <c r="F83" i="7"/>
  <c r="E83" i="7"/>
  <c r="D83" i="7"/>
  <c r="H82" i="7"/>
  <c r="G82" i="7"/>
  <c r="F82" i="7"/>
  <c r="E82" i="7"/>
  <c r="D82" i="7"/>
  <c r="H81" i="7"/>
  <c r="G81" i="7"/>
  <c r="F81" i="7"/>
  <c r="E81" i="7"/>
  <c r="D81" i="7"/>
  <c r="H80" i="7"/>
  <c r="G80" i="7"/>
  <c r="F80" i="7"/>
  <c r="E80" i="7"/>
  <c r="D80" i="7"/>
  <c r="H79" i="7"/>
  <c r="G79" i="7"/>
  <c r="F79" i="7"/>
  <c r="E79" i="7"/>
  <c r="D79" i="7"/>
  <c r="H78" i="7"/>
  <c r="G78" i="7"/>
  <c r="F78" i="7"/>
  <c r="E78" i="7"/>
  <c r="D78" i="7"/>
  <c r="H77" i="7"/>
  <c r="G77" i="7"/>
  <c r="F77" i="7"/>
  <c r="E77" i="7"/>
  <c r="D77" i="7"/>
  <c r="H76" i="7"/>
  <c r="G76" i="7"/>
  <c r="F76" i="7"/>
  <c r="E76" i="7"/>
  <c r="D76" i="7"/>
  <c r="H75" i="7"/>
  <c r="G75" i="7"/>
  <c r="F75" i="7"/>
  <c r="E75" i="7"/>
  <c r="D75" i="7"/>
  <c r="H74" i="7"/>
  <c r="G74" i="7"/>
  <c r="F74" i="7"/>
  <c r="E74" i="7"/>
  <c r="D74" i="7"/>
  <c r="H73" i="7"/>
  <c r="G73" i="7"/>
  <c r="F73" i="7"/>
  <c r="E73" i="7"/>
  <c r="D73" i="7"/>
  <c r="H72" i="7"/>
  <c r="G72" i="7"/>
  <c r="F72" i="7"/>
  <c r="E72" i="7"/>
  <c r="D72" i="7"/>
  <c r="H71" i="7"/>
  <c r="G71" i="7"/>
  <c r="F71" i="7"/>
  <c r="E71" i="7"/>
  <c r="D71" i="7"/>
  <c r="H70" i="7"/>
  <c r="G70" i="7"/>
  <c r="F70" i="7"/>
  <c r="E70" i="7"/>
  <c r="D70" i="7"/>
  <c r="H69" i="7"/>
  <c r="G69" i="7"/>
  <c r="F69" i="7"/>
  <c r="E69" i="7"/>
  <c r="D69" i="7"/>
  <c r="H68" i="7"/>
  <c r="G68" i="7"/>
  <c r="F68" i="7"/>
  <c r="E68" i="7"/>
  <c r="D68" i="7"/>
  <c r="H67" i="7"/>
  <c r="G67" i="7"/>
  <c r="F67" i="7"/>
  <c r="E67" i="7"/>
  <c r="D67" i="7"/>
  <c r="H66" i="7"/>
  <c r="G66" i="7"/>
  <c r="F66" i="7"/>
  <c r="E66" i="7"/>
  <c r="D66" i="7"/>
  <c r="H65" i="7"/>
  <c r="G65" i="7"/>
  <c r="F65" i="7"/>
  <c r="E65" i="7"/>
  <c r="D65" i="7"/>
  <c r="H64" i="7"/>
  <c r="G64" i="7"/>
  <c r="F64" i="7"/>
  <c r="E64" i="7"/>
  <c r="D64" i="7"/>
  <c r="H63" i="7"/>
  <c r="G63" i="7"/>
  <c r="F63" i="7"/>
  <c r="E63" i="7"/>
  <c r="D63" i="7"/>
  <c r="H62" i="7"/>
  <c r="G62" i="7"/>
  <c r="F62" i="7"/>
  <c r="E62" i="7"/>
  <c r="D62" i="7"/>
  <c r="H61" i="7"/>
  <c r="G61" i="7"/>
  <c r="F61" i="7"/>
  <c r="E61" i="7"/>
  <c r="D61" i="7"/>
  <c r="H60" i="7"/>
  <c r="G60" i="7"/>
  <c r="F60" i="7"/>
  <c r="E60" i="7"/>
  <c r="D60" i="7"/>
  <c r="H59" i="7"/>
  <c r="G59" i="7"/>
  <c r="F59" i="7"/>
  <c r="E59" i="7"/>
  <c r="D59" i="7"/>
  <c r="H58" i="7"/>
  <c r="G58" i="7"/>
  <c r="F58" i="7"/>
  <c r="E58" i="7"/>
  <c r="D58" i="7"/>
  <c r="H57" i="7"/>
  <c r="G57" i="7"/>
  <c r="F57" i="7"/>
  <c r="E57" i="7"/>
  <c r="D57" i="7"/>
  <c r="H56" i="7"/>
  <c r="G56" i="7"/>
  <c r="F56" i="7"/>
  <c r="E56" i="7"/>
  <c r="D56" i="7"/>
  <c r="H55" i="7"/>
  <c r="G55" i="7"/>
  <c r="F55" i="7"/>
  <c r="E55" i="7"/>
  <c r="D55" i="7"/>
  <c r="H54" i="7"/>
  <c r="G54" i="7"/>
  <c r="F54" i="7"/>
  <c r="E54" i="7"/>
  <c r="D54" i="7"/>
  <c r="H53" i="7"/>
  <c r="G53" i="7"/>
  <c r="F53" i="7"/>
  <c r="E53" i="7"/>
  <c r="D53" i="7"/>
  <c r="H52" i="7"/>
  <c r="G52" i="7"/>
  <c r="F52" i="7"/>
  <c r="E52" i="7"/>
  <c r="D52" i="7"/>
  <c r="H51" i="7"/>
  <c r="G51" i="7"/>
  <c r="F51" i="7"/>
  <c r="E51" i="7"/>
  <c r="D51" i="7"/>
  <c r="H50" i="7"/>
  <c r="G50" i="7"/>
  <c r="F50" i="7"/>
  <c r="E50" i="7"/>
  <c r="D50" i="7"/>
  <c r="H49" i="7"/>
  <c r="G49" i="7"/>
  <c r="F49" i="7"/>
  <c r="E49" i="7"/>
  <c r="D49" i="7"/>
  <c r="H48" i="7"/>
  <c r="G48" i="7"/>
  <c r="F48" i="7"/>
  <c r="E48" i="7"/>
  <c r="D48" i="7"/>
  <c r="H47" i="7"/>
  <c r="G47" i="7"/>
  <c r="F47" i="7"/>
  <c r="E47" i="7"/>
  <c r="D47" i="7"/>
  <c r="H46" i="7"/>
  <c r="G46" i="7"/>
  <c r="F46" i="7"/>
  <c r="E46" i="7"/>
  <c r="D46" i="7"/>
  <c r="H45" i="7"/>
  <c r="G45" i="7"/>
  <c r="F45" i="7"/>
  <c r="E45" i="7"/>
  <c r="D45" i="7"/>
  <c r="H44" i="7"/>
  <c r="G44" i="7"/>
  <c r="F44" i="7"/>
  <c r="E44" i="7"/>
  <c r="D44" i="7"/>
  <c r="H43" i="7"/>
  <c r="G43" i="7"/>
  <c r="F43" i="7"/>
  <c r="E43" i="7"/>
  <c r="D43" i="7"/>
  <c r="H42" i="7"/>
  <c r="G42" i="7"/>
  <c r="F42" i="7"/>
  <c r="E42" i="7"/>
  <c r="D42" i="7"/>
  <c r="H41" i="7"/>
  <c r="G41" i="7"/>
  <c r="F41" i="7"/>
  <c r="E41" i="7"/>
  <c r="D41" i="7"/>
  <c r="H40" i="7"/>
  <c r="G40" i="7"/>
  <c r="F40" i="7"/>
  <c r="E40" i="7"/>
  <c r="D40" i="7"/>
  <c r="H39" i="7"/>
  <c r="G39" i="7"/>
  <c r="F39" i="7"/>
  <c r="E39" i="7"/>
  <c r="D39" i="7"/>
  <c r="H38" i="7"/>
  <c r="G38" i="7"/>
  <c r="F38" i="7"/>
  <c r="E38" i="7"/>
  <c r="D38" i="7"/>
  <c r="H37" i="7"/>
  <c r="G37" i="7"/>
  <c r="F37" i="7"/>
  <c r="E37" i="7"/>
  <c r="D37" i="7"/>
  <c r="H36" i="7"/>
  <c r="G36" i="7"/>
  <c r="F36" i="7"/>
  <c r="E36" i="7"/>
  <c r="D36" i="7"/>
  <c r="H35" i="7"/>
  <c r="G35" i="7"/>
  <c r="F35" i="7"/>
  <c r="E35" i="7"/>
  <c r="D35" i="7"/>
  <c r="H34" i="7"/>
  <c r="G34" i="7"/>
  <c r="F34" i="7"/>
  <c r="E34" i="7"/>
  <c r="D34" i="7"/>
  <c r="H33" i="7"/>
  <c r="G33" i="7"/>
  <c r="F33" i="7"/>
  <c r="E33" i="7"/>
  <c r="D33" i="7"/>
  <c r="H32" i="7"/>
  <c r="G32" i="7"/>
  <c r="F32" i="7"/>
  <c r="E32" i="7"/>
  <c r="D32" i="7"/>
  <c r="H31" i="7"/>
  <c r="G31" i="7"/>
  <c r="F31" i="7"/>
  <c r="E31" i="7"/>
  <c r="D31" i="7"/>
  <c r="H30" i="7"/>
  <c r="G30" i="7"/>
  <c r="F30" i="7"/>
  <c r="E30" i="7"/>
  <c r="D30" i="7"/>
  <c r="H29" i="7"/>
  <c r="G29" i="7"/>
  <c r="F29" i="7"/>
  <c r="E29" i="7"/>
  <c r="D29" i="7"/>
  <c r="H28" i="7"/>
  <c r="G28" i="7"/>
  <c r="F28" i="7"/>
  <c r="E28" i="7"/>
  <c r="D28" i="7"/>
  <c r="H27" i="7"/>
  <c r="G27" i="7"/>
  <c r="F27" i="7"/>
  <c r="E27" i="7"/>
  <c r="D27" i="7"/>
  <c r="H26" i="7"/>
  <c r="G26" i="7"/>
  <c r="F26" i="7"/>
  <c r="E26" i="7"/>
  <c r="D26" i="7"/>
  <c r="H25" i="7"/>
  <c r="G25" i="7"/>
  <c r="F25" i="7"/>
  <c r="E25" i="7"/>
  <c r="D25" i="7"/>
  <c r="H24" i="7"/>
  <c r="G24" i="7"/>
  <c r="F24" i="7"/>
  <c r="E24" i="7"/>
  <c r="D24" i="7"/>
  <c r="H23" i="7"/>
  <c r="G23" i="7"/>
  <c r="F23" i="7"/>
  <c r="E23" i="7"/>
  <c r="D23" i="7"/>
  <c r="H22" i="7"/>
  <c r="G22" i="7"/>
  <c r="F22" i="7"/>
  <c r="E22" i="7"/>
  <c r="D22" i="7"/>
  <c r="H21" i="7"/>
  <c r="G21" i="7"/>
  <c r="F21" i="7"/>
  <c r="E21" i="7"/>
  <c r="D21" i="7"/>
  <c r="H20" i="7"/>
  <c r="G20" i="7"/>
  <c r="F20" i="7"/>
  <c r="E20" i="7"/>
  <c r="D20" i="7"/>
  <c r="H19" i="7"/>
  <c r="G19" i="7"/>
  <c r="F19" i="7"/>
  <c r="D19" i="7"/>
  <c r="H18" i="7"/>
  <c r="G18" i="7"/>
  <c r="F18" i="7"/>
  <c r="E18" i="7"/>
  <c r="H17" i="7"/>
  <c r="G17" i="7"/>
  <c r="F17" i="7"/>
  <c r="E17" i="7"/>
  <c r="H16" i="7"/>
  <c r="G16" i="7"/>
  <c r="F16" i="7"/>
  <c r="E16" i="7"/>
  <c r="H15" i="7"/>
  <c r="G15" i="7"/>
  <c r="F15" i="7"/>
  <c r="E15" i="7"/>
  <c r="H14" i="7"/>
  <c r="G14" i="7"/>
  <c r="F14" i="7"/>
  <c r="E14" i="7"/>
  <c r="H13" i="7"/>
  <c r="G13" i="7"/>
  <c r="F13" i="7"/>
  <c r="E13" i="7"/>
  <c r="H12" i="7"/>
  <c r="G12" i="7"/>
  <c r="F12" i="7"/>
  <c r="E12" i="7"/>
  <c r="H11" i="7"/>
  <c r="G11" i="7"/>
  <c r="F11" i="7"/>
  <c r="E11" i="7"/>
  <c r="H10" i="7"/>
  <c r="G10" i="7"/>
  <c r="F10" i="7"/>
  <c r="E10" i="7"/>
  <c r="D10" i="7"/>
  <c r="H9" i="7"/>
  <c r="G9" i="7"/>
  <c r="F9" i="7"/>
  <c r="E9" i="7"/>
  <c r="H8" i="7"/>
  <c r="G8" i="7"/>
  <c r="F8" i="7"/>
  <c r="E8" i="7"/>
  <c r="D8" i="7"/>
  <c r="H7" i="7"/>
  <c r="G7" i="7"/>
  <c r="F7" i="7"/>
  <c r="E7" i="7"/>
  <c r="D7" i="7"/>
  <c r="H6" i="7"/>
  <c r="G6" i="7"/>
  <c r="F6" i="7"/>
  <c r="E6" i="7"/>
  <c r="D6" i="7"/>
  <c r="H5" i="7"/>
  <c r="G5" i="7"/>
  <c r="F5" i="7"/>
  <c r="E5" i="7"/>
  <c r="H4" i="7"/>
  <c r="G4" i="7"/>
  <c r="F4" i="7"/>
  <c r="E4" i="7"/>
  <c r="H3" i="7"/>
  <c r="G3" i="7"/>
  <c r="F3" i="7"/>
  <c r="E3" i="7"/>
  <c r="D3" i="7"/>
  <c r="H150" i="3"/>
  <c r="G150" i="3"/>
  <c r="F150" i="3"/>
  <c r="E150" i="3"/>
  <c r="D150" i="3"/>
  <c r="H149" i="3"/>
  <c r="G149" i="3"/>
  <c r="F149" i="3"/>
  <c r="E149" i="3"/>
  <c r="D149" i="3"/>
  <c r="H148" i="3"/>
  <c r="G148" i="3"/>
  <c r="F148" i="3"/>
  <c r="E148" i="3"/>
  <c r="D148" i="3"/>
  <c r="H147" i="3"/>
  <c r="G147" i="3"/>
  <c r="F147" i="3"/>
  <c r="E147" i="3"/>
  <c r="D147" i="3"/>
  <c r="H146" i="3"/>
  <c r="G146" i="3"/>
  <c r="F146" i="3"/>
  <c r="E146" i="3"/>
  <c r="D146" i="3"/>
  <c r="H145" i="3"/>
  <c r="G145" i="3"/>
  <c r="F145" i="3"/>
  <c r="E145" i="3"/>
  <c r="D145" i="3"/>
  <c r="H144" i="3"/>
  <c r="G144" i="3"/>
  <c r="F144" i="3"/>
  <c r="E144" i="3"/>
  <c r="D144" i="3"/>
  <c r="H143" i="3"/>
  <c r="G143" i="3"/>
  <c r="F143" i="3"/>
  <c r="E143" i="3"/>
  <c r="D143" i="3"/>
  <c r="H142" i="3"/>
  <c r="G142" i="3"/>
  <c r="F142" i="3"/>
  <c r="E142" i="3"/>
  <c r="D142" i="3"/>
  <c r="H141" i="3"/>
  <c r="G141" i="3"/>
  <c r="F141" i="3"/>
  <c r="E141" i="3"/>
  <c r="D141" i="3"/>
  <c r="H140" i="3"/>
  <c r="G140" i="3"/>
  <c r="F140" i="3"/>
  <c r="E140" i="3"/>
  <c r="D140" i="3"/>
  <c r="H139" i="3"/>
  <c r="G139" i="3"/>
  <c r="F139" i="3"/>
  <c r="E139" i="3"/>
  <c r="D139" i="3"/>
  <c r="H138" i="3"/>
  <c r="G138" i="3"/>
  <c r="F138" i="3"/>
  <c r="E138" i="3"/>
  <c r="D138" i="3"/>
  <c r="H137" i="3"/>
  <c r="G137" i="3"/>
  <c r="F137" i="3"/>
  <c r="E137" i="3"/>
  <c r="D137" i="3"/>
  <c r="H136" i="3"/>
  <c r="G136" i="3"/>
  <c r="F136" i="3"/>
  <c r="E136" i="3"/>
  <c r="D136" i="3"/>
  <c r="H135" i="3"/>
  <c r="G135" i="3"/>
  <c r="F135" i="3"/>
  <c r="E135" i="3"/>
  <c r="D135" i="3"/>
  <c r="H134" i="3"/>
  <c r="G134" i="3"/>
  <c r="F134" i="3"/>
  <c r="E134" i="3"/>
  <c r="D134" i="3"/>
  <c r="H133" i="3"/>
  <c r="G133" i="3"/>
  <c r="F133" i="3"/>
  <c r="E133" i="3"/>
  <c r="D133" i="3"/>
  <c r="H132" i="3"/>
  <c r="G132" i="3"/>
  <c r="F132" i="3"/>
  <c r="E132" i="3"/>
  <c r="D132" i="3"/>
  <c r="H131" i="3"/>
  <c r="G131" i="3"/>
  <c r="F131" i="3"/>
  <c r="E131" i="3"/>
  <c r="D131" i="3"/>
  <c r="H130" i="3"/>
  <c r="G130" i="3"/>
  <c r="F130" i="3"/>
  <c r="E130" i="3"/>
  <c r="D130" i="3"/>
  <c r="H129" i="3"/>
  <c r="G129" i="3"/>
  <c r="F129" i="3"/>
  <c r="E129" i="3"/>
  <c r="D129" i="3"/>
  <c r="H128" i="3"/>
  <c r="G128" i="3"/>
  <c r="F128" i="3"/>
  <c r="E128" i="3"/>
  <c r="D128" i="3"/>
  <c r="H127" i="3"/>
  <c r="G127" i="3"/>
  <c r="F127" i="3"/>
  <c r="E127" i="3"/>
  <c r="D127" i="3"/>
  <c r="H126" i="3"/>
  <c r="G126" i="3"/>
  <c r="F126" i="3"/>
  <c r="E126" i="3"/>
  <c r="D126" i="3"/>
  <c r="H125" i="3"/>
  <c r="G125" i="3"/>
  <c r="F125" i="3"/>
  <c r="E125" i="3"/>
  <c r="D125" i="3"/>
  <c r="H124" i="3"/>
  <c r="G124" i="3"/>
  <c r="F124" i="3"/>
  <c r="E124" i="3"/>
  <c r="D124" i="3"/>
  <c r="H123" i="3"/>
  <c r="G123" i="3"/>
  <c r="F123" i="3"/>
  <c r="E123" i="3"/>
  <c r="D123" i="3"/>
  <c r="H122" i="3"/>
  <c r="G122" i="3"/>
  <c r="F122" i="3"/>
  <c r="E122" i="3"/>
  <c r="D122" i="3"/>
  <c r="H121" i="3"/>
  <c r="G121" i="3"/>
  <c r="F121" i="3"/>
  <c r="E121" i="3"/>
  <c r="D121" i="3"/>
  <c r="H120" i="3"/>
  <c r="G120" i="3"/>
  <c r="F120" i="3"/>
  <c r="E120" i="3"/>
  <c r="D120" i="3"/>
  <c r="H119" i="3"/>
  <c r="G119" i="3"/>
  <c r="F119" i="3"/>
  <c r="E119" i="3"/>
  <c r="D119" i="3"/>
  <c r="H118" i="3"/>
  <c r="G118" i="3"/>
  <c r="F118" i="3"/>
  <c r="E118" i="3"/>
  <c r="D118" i="3"/>
  <c r="H117" i="3"/>
  <c r="G117" i="3"/>
  <c r="F117" i="3"/>
  <c r="E117" i="3"/>
  <c r="D117" i="3"/>
  <c r="H116" i="3"/>
  <c r="G116" i="3"/>
  <c r="F116" i="3"/>
  <c r="E116" i="3"/>
  <c r="D116" i="3"/>
  <c r="H115" i="3"/>
  <c r="G115" i="3"/>
  <c r="F115" i="3"/>
  <c r="E115" i="3"/>
  <c r="D115" i="3"/>
  <c r="H114" i="3"/>
  <c r="G114" i="3"/>
  <c r="F114" i="3"/>
  <c r="E114" i="3"/>
  <c r="D114" i="3"/>
  <c r="H113" i="3"/>
  <c r="G113" i="3"/>
  <c r="F113" i="3"/>
  <c r="E113" i="3"/>
  <c r="D113" i="3"/>
  <c r="H112" i="3"/>
  <c r="G112" i="3"/>
  <c r="F112" i="3"/>
  <c r="E112" i="3"/>
  <c r="D112" i="3"/>
  <c r="H111" i="3"/>
  <c r="G111" i="3"/>
  <c r="F111" i="3"/>
  <c r="E111" i="3"/>
  <c r="D111" i="3"/>
  <c r="H110" i="3"/>
  <c r="G110" i="3"/>
  <c r="F110" i="3"/>
  <c r="E110" i="3"/>
  <c r="D110" i="3"/>
  <c r="H109" i="3"/>
  <c r="G109" i="3"/>
  <c r="F109" i="3"/>
  <c r="E109" i="3"/>
  <c r="D109" i="3"/>
  <c r="H108" i="3"/>
  <c r="G108" i="3"/>
  <c r="F108" i="3"/>
  <c r="E108" i="3"/>
  <c r="D108" i="3"/>
  <c r="H107" i="3"/>
  <c r="G107" i="3"/>
  <c r="F107" i="3"/>
  <c r="E107" i="3"/>
  <c r="D107" i="3"/>
  <c r="H106" i="3"/>
  <c r="G106" i="3"/>
  <c r="F106" i="3"/>
  <c r="E106" i="3"/>
  <c r="D106" i="3"/>
  <c r="H105" i="3"/>
  <c r="G105" i="3"/>
  <c r="F105" i="3"/>
  <c r="E105" i="3"/>
  <c r="D105" i="3"/>
  <c r="H104" i="3"/>
  <c r="G104" i="3"/>
  <c r="F104" i="3"/>
  <c r="E104" i="3"/>
  <c r="D104" i="3"/>
  <c r="H103" i="3"/>
  <c r="G103" i="3"/>
  <c r="F103" i="3"/>
  <c r="E103" i="3"/>
  <c r="D103" i="3"/>
  <c r="H102" i="3"/>
  <c r="G102" i="3"/>
  <c r="F102" i="3"/>
  <c r="E102" i="3"/>
  <c r="D102" i="3"/>
  <c r="H101" i="3"/>
  <c r="G101" i="3"/>
  <c r="F101" i="3"/>
  <c r="E101" i="3"/>
  <c r="D101" i="3"/>
  <c r="H100" i="3"/>
  <c r="G100" i="3"/>
  <c r="F100" i="3"/>
  <c r="E100" i="3"/>
  <c r="D100" i="3"/>
  <c r="H99" i="3"/>
  <c r="G99" i="3"/>
  <c r="F99" i="3"/>
  <c r="E99" i="3"/>
  <c r="D99" i="3"/>
  <c r="H98" i="3"/>
  <c r="G98" i="3"/>
  <c r="F98" i="3"/>
  <c r="E98" i="3"/>
  <c r="D98" i="3"/>
  <c r="H97" i="3"/>
  <c r="G97" i="3"/>
  <c r="F97" i="3"/>
  <c r="E97" i="3"/>
  <c r="D97" i="3"/>
  <c r="H96" i="3"/>
  <c r="G96" i="3"/>
  <c r="F96" i="3"/>
  <c r="E96" i="3"/>
  <c r="D96" i="3"/>
  <c r="H95" i="3"/>
  <c r="G95" i="3"/>
  <c r="F95" i="3"/>
  <c r="E95" i="3"/>
  <c r="D95" i="3"/>
  <c r="H94" i="3"/>
  <c r="G94" i="3"/>
  <c r="F94" i="3"/>
  <c r="E94" i="3"/>
  <c r="D94" i="3"/>
  <c r="H93" i="3"/>
  <c r="G93" i="3"/>
  <c r="F93" i="3"/>
  <c r="E93" i="3"/>
  <c r="D93" i="3"/>
  <c r="H92" i="3"/>
  <c r="G92" i="3"/>
  <c r="F92" i="3"/>
  <c r="E92" i="3"/>
  <c r="D92" i="3"/>
  <c r="H91" i="3"/>
  <c r="G91" i="3"/>
  <c r="F91" i="3"/>
  <c r="E91" i="3"/>
  <c r="D91" i="3"/>
  <c r="H90" i="3"/>
  <c r="G90" i="3"/>
  <c r="F90" i="3"/>
  <c r="E90" i="3"/>
  <c r="D90" i="3"/>
  <c r="H89" i="3"/>
  <c r="G89" i="3"/>
  <c r="F89" i="3"/>
  <c r="E89" i="3"/>
  <c r="D89" i="3"/>
  <c r="H88" i="3"/>
  <c r="G88" i="3"/>
  <c r="F88" i="3"/>
  <c r="E88" i="3"/>
  <c r="D88" i="3"/>
  <c r="H87" i="3"/>
  <c r="G87" i="3"/>
  <c r="F87" i="3"/>
  <c r="E87" i="3"/>
  <c r="D87" i="3"/>
  <c r="H86" i="3"/>
  <c r="G86" i="3"/>
  <c r="F86" i="3"/>
  <c r="E86" i="3"/>
  <c r="D86" i="3"/>
  <c r="H85" i="3"/>
  <c r="G85" i="3"/>
  <c r="F85" i="3"/>
  <c r="E85" i="3"/>
  <c r="D85" i="3"/>
  <c r="H84" i="3"/>
  <c r="G84" i="3"/>
  <c r="F84" i="3"/>
  <c r="E84" i="3"/>
  <c r="D84" i="3"/>
  <c r="H83" i="3"/>
  <c r="G83" i="3"/>
  <c r="F83" i="3"/>
  <c r="E83" i="3"/>
  <c r="D83" i="3"/>
  <c r="H82" i="3"/>
  <c r="G82" i="3"/>
  <c r="F82" i="3"/>
  <c r="E82" i="3"/>
  <c r="D82" i="3"/>
  <c r="H81" i="3"/>
  <c r="G81" i="3"/>
  <c r="F81" i="3"/>
  <c r="E81" i="3"/>
  <c r="D81" i="3"/>
  <c r="H80" i="3"/>
  <c r="G80" i="3"/>
  <c r="F80" i="3"/>
  <c r="E80" i="3"/>
  <c r="D80" i="3"/>
  <c r="H79" i="3"/>
  <c r="G79" i="3"/>
  <c r="F79" i="3"/>
  <c r="E79" i="3"/>
  <c r="D79" i="3"/>
  <c r="H78" i="3"/>
  <c r="G78" i="3"/>
  <c r="F78" i="3"/>
  <c r="E78" i="3"/>
  <c r="D78" i="3"/>
  <c r="H77" i="3"/>
  <c r="G77" i="3"/>
  <c r="F77" i="3"/>
  <c r="E77" i="3"/>
  <c r="D77" i="3"/>
  <c r="H76" i="3"/>
  <c r="G76" i="3"/>
  <c r="F76" i="3"/>
  <c r="E76" i="3"/>
  <c r="D76" i="3"/>
  <c r="H75" i="3"/>
  <c r="G75" i="3"/>
  <c r="F75" i="3"/>
  <c r="E75" i="3"/>
  <c r="D75" i="3"/>
  <c r="H74" i="3"/>
  <c r="G74" i="3"/>
  <c r="F74" i="3"/>
  <c r="E74" i="3"/>
  <c r="D74" i="3"/>
  <c r="H73" i="3"/>
  <c r="G73" i="3"/>
  <c r="F73" i="3"/>
  <c r="E73" i="3"/>
  <c r="D73" i="3"/>
  <c r="H72" i="3"/>
  <c r="G72" i="3"/>
  <c r="F72" i="3"/>
  <c r="E72" i="3"/>
  <c r="D72" i="3"/>
  <c r="H71" i="3"/>
  <c r="G71" i="3"/>
  <c r="F71" i="3"/>
  <c r="E71" i="3"/>
  <c r="D71" i="3"/>
  <c r="H70" i="3"/>
  <c r="G70" i="3"/>
  <c r="F70" i="3"/>
  <c r="E70" i="3"/>
  <c r="D70" i="3"/>
  <c r="H69" i="3"/>
  <c r="G69" i="3"/>
  <c r="F69" i="3"/>
  <c r="E69" i="3"/>
  <c r="D69" i="3"/>
  <c r="H68" i="3"/>
  <c r="G68" i="3"/>
  <c r="F68" i="3"/>
  <c r="E68" i="3"/>
  <c r="D68" i="3"/>
  <c r="H67" i="3"/>
  <c r="G67" i="3"/>
  <c r="F67" i="3"/>
  <c r="E67" i="3"/>
  <c r="D67" i="3"/>
  <c r="H66" i="3"/>
  <c r="G66" i="3"/>
  <c r="F66" i="3"/>
  <c r="E66" i="3"/>
  <c r="D66" i="3"/>
  <c r="H65" i="3"/>
  <c r="G65" i="3"/>
  <c r="F65" i="3"/>
  <c r="E65" i="3"/>
  <c r="D65" i="3"/>
  <c r="H64" i="3"/>
  <c r="G64" i="3"/>
  <c r="F64" i="3"/>
  <c r="E64" i="3"/>
  <c r="D64" i="3"/>
  <c r="H63" i="3"/>
  <c r="G63" i="3"/>
  <c r="F63" i="3"/>
  <c r="E63" i="3"/>
  <c r="D63" i="3"/>
  <c r="H62" i="3"/>
  <c r="G62" i="3"/>
  <c r="F62" i="3"/>
  <c r="E62" i="3"/>
  <c r="D62" i="3"/>
  <c r="H61" i="3"/>
  <c r="G61" i="3"/>
  <c r="F61" i="3"/>
  <c r="E61" i="3"/>
  <c r="D61" i="3"/>
  <c r="H60" i="3"/>
  <c r="G60" i="3"/>
  <c r="F60" i="3"/>
  <c r="E60" i="3"/>
  <c r="D60" i="3"/>
  <c r="H59" i="3"/>
  <c r="G59" i="3"/>
  <c r="F59" i="3"/>
  <c r="E59" i="3"/>
  <c r="D59" i="3"/>
  <c r="H58" i="3"/>
  <c r="G58" i="3"/>
  <c r="F58" i="3"/>
  <c r="E58" i="3"/>
  <c r="D58" i="3"/>
  <c r="H57" i="3"/>
  <c r="G57" i="3"/>
  <c r="F57" i="3"/>
  <c r="E57" i="3"/>
  <c r="D57" i="3"/>
  <c r="H56" i="3"/>
  <c r="G56" i="3"/>
  <c r="F56" i="3"/>
  <c r="E56" i="3"/>
  <c r="D56" i="3"/>
  <c r="H55" i="3"/>
  <c r="G55" i="3"/>
  <c r="F55" i="3"/>
  <c r="E55" i="3"/>
  <c r="D55" i="3"/>
  <c r="H54" i="3"/>
  <c r="G54" i="3"/>
  <c r="F54" i="3"/>
  <c r="E54" i="3"/>
  <c r="D54" i="3"/>
  <c r="H53" i="3"/>
  <c r="G53" i="3"/>
  <c r="F53" i="3"/>
  <c r="E53" i="3"/>
  <c r="D53" i="3"/>
  <c r="H52" i="3"/>
  <c r="G52" i="3"/>
  <c r="F52" i="3"/>
  <c r="E52" i="3"/>
  <c r="D52" i="3"/>
  <c r="H51" i="3"/>
  <c r="G51" i="3"/>
  <c r="F51" i="3"/>
  <c r="E51" i="3"/>
  <c r="D51" i="3"/>
  <c r="H50" i="3"/>
  <c r="G50" i="3"/>
  <c r="F50" i="3"/>
  <c r="E50" i="3"/>
  <c r="D50" i="3"/>
  <c r="H49" i="3"/>
  <c r="G49" i="3"/>
  <c r="F49" i="3"/>
  <c r="E49" i="3"/>
  <c r="D49" i="3"/>
  <c r="H48" i="3"/>
  <c r="G48" i="3"/>
  <c r="F48" i="3"/>
  <c r="E48" i="3"/>
  <c r="D48" i="3"/>
  <c r="H47" i="3"/>
  <c r="G47" i="3"/>
  <c r="F47" i="3"/>
  <c r="E47" i="3"/>
  <c r="D47" i="3"/>
  <c r="H46" i="3"/>
  <c r="G46" i="3"/>
  <c r="F46" i="3"/>
  <c r="E46" i="3"/>
  <c r="D46" i="3"/>
  <c r="H45" i="3"/>
  <c r="G45" i="3"/>
  <c r="F45" i="3"/>
  <c r="E45" i="3"/>
  <c r="D45" i="3"/>
  <c r="H44" i="3"/>
  <c r="G44" i="3"/>
  <c r="F44" i="3"/>
  <c r="E44" i="3"/>
  <c r="D44" i="3"/>
  <c r="H43" i="3"/>
  <c r="G43" i="3"/>
  <c r="F43" i="3"/>
  <c r="E43" i="3"/>
  <c r="D43" i="3"/>
  <c r="H42" i="3"/>
  <c r="G42" i="3"/>
  <c r="F42" i="3"/>
  <c r="E42" i="3"/>
  <c r="D42" i="3"/>
  <c r="H41" i="3"/>
  <c r="G41" i="3"/>
  <c r="F41" i="3"/>
  <c r="E41" i="3"/>
  <c r="D41" i="3"/>
  <c r="H40" i="3"/>
  <c r="G40" i="3"/>
  <c r="F40" i="3"/>
  <c r="E40" i="3"/>
  <c r="D40" i="3"/>
  <c r="H39" i="3"/>
  <c r="G39" i="3"/>
  <c r="F39" i="3"/>
  <c r="E39" i="3"/>
  <c r="D39" i="3"/>
  <c r="H38" i="3"/>
  <c r="G38" i="3"/>
  <c r="F38" i="3"/>
  <c r="E38" i="3"/>
  <c r="D38" i="3"/>
  <c r="H37" i="3"/>
  <c r="G37" i="3"/>
  <c r="F37" i="3"/>
  <c r="E37" i="3"/>
  <c r="D37" i="3"/>
  <c r="H36" i="3"/>
  <c r="G36" i="3"/>
  <c r="F36" i="3"/>
  <c r="E36" i="3"/>
  <c r="D36" i="3"/>
  <c r="H35" i="3"/>
  <c r="G35" i="3"/>
  <c r="F35" i="3"/>
  <c r="E35" i="3"/>
  <c r="D35" i="3"/>
  <c r="H34" i="3"/>
  <c r="G34" i="3"/>
  <c r="F34" i="3"/>
  <c r="E34" i="3"/>
  <c r="D34" i="3"/>
  <c r="H33" i="3"/>
  <c r="G33" i="3"/>
  <c r="F33" i="3"/>
  <c r="E33" i="3"/>
  <c r="D33" i="3"/>
  <c r="H32" i="3"/>
  <c r="G32" i="3"/>
  <c r="F32" i="3"/>
  <c r="E32" i="3"/>
  <c r="D32" i="3"/>
  <c r="H31" i="3"/>
  <c r="G31" i="3"/>
  <c r="F31" i="3"/>
  <c r="E31" i="3"/>
  <c r="D31" i="3"/>
  <c r="H30" i="3"/>
  <c r="G30" i="3"/>
  <c r="F30" i="3"/>
  <c r="E30" i="3"/>
  <c r="D30" i="3"/>
  <c r="H29" i="3"/>
  <c r="G29" i="3"/>
  <c r="F29" i="3"/>
  <c r="E29" i="3"/>
  <c r="D29" i="3"/>
  <c r="H28" i="3"/>
  <c r="G28" i="3"/>
  <c r="F28" i="3"/>
  <c r="E28" i="3"/>
  <c r="D28" i="3"/>
  <c r="H27" i="3"/>
  <c r="G27" i="3"/>
  <c r="F27" i="3"/>
  <c r="E27" i="3"/>
  <c r="D27" i="3"/>
  <c r="H26" i="3"/>
  <c r="G26" i="3"/>
  <c r="F26" i="3"/>
  <c r="E26" i="3"/>
  <c r="D26" i="3"/>
  <c r="H25" i="3"/>
  <c r="G25" i="3"/>
  <c r="F25" i="3"/>
  <c r="E25" i="3"/>
  <c r="D25" i="3"/>
  <c r="H24" i="3"/>
  <c r="G24" i="3"/>
  <c r="F24" i="3"/>
  <c r="E24" i="3"/>
  <c r="D24" i="3"/>
  <c r="H23" i="3"/>
  <c r="G23" i="3"/>
  <c r="F23" i="3"/>
  <c r="E23" i="3"/>
  <c r="D23" i="3"/>
  <c r="H22" i="3"/>
  <c r="G22" i="3"/>
  <c r="F22" i="3"/>
  <c r="E22" i="3"/>
  <c r="D22" i="3"/>
  <c r="H21" i="3"/>
  <c r="G21" i="3"/>
  <c r="F21" i="3"/>
  <c r="E21" i="3"/>
  <c r="D21" i="3"/>
  <c r="H20" i="3"/>
  <c r="G20" i="3"/>
  <c r="F20" i="3"/>
  <c r="E20" i="3"/>
  <c r="D20" i="3"/>
  <c r="H19" i="3"/>
  <c r="G19" i="3"/>
  <c r="F19" i="3"/>
  <c r="E19" i="3"/>
  <c r="D19" i="3"/>
  <c r="H18" i="3"/>
  <c r="G18" i="3"/>
  <c r="F18" i="3"/>
  <c r="E18" i="3"/>
  <c r="D18" i="3"/>
  <c r="H17" i="3"/>
  <c r="G17" i="3"/>
  <c r="F17" i="3"/>
  <c r="E17" i="3"/>
  <c r="D17" i="3"/>
  <c r="H16" i="3"/>
  <c r="G16" i="3"/>
  <c r="F16" i="3"/>
  <c r="E16" i="3"/>
  <c r="D16" i="3"/>
  <c r="H15" i="3"/>
  <c r="G15" i="3"/>
  <c r="F15" i="3"/>
  <c r="E15" i="3"/>
  <c r="D15" i="3"/>
  <c r="H14" i="3"/>
  <c r="G14" i="3"/>
  <c r="F14" i="3"/>
  <c r="E14" i="3"/>
  <c r="D14" i="3"/>
  <c r="H13" i="3"/>
  <c r="G13" i="3"/>
  <c r="F13" i="3"/>
  <c r="E13" i="3"/>
  <c r="D13" i="3"/>
  <c r="H12" i="3"/>
  <c r="G12" i="3"/>
  <c r="F12" i="3"/>
  <c r="E12" i="3"/>
  <c r="D12" i="3"/>
  <c r="H11" i="3"/>
  <c r="G11" i="3"/>
  <c r="F11" i="3"/>
  <c r="E11" i="3"/>
  <c r="D11" i="3"/>
  <c r="H10" i="3"/>
  <c r="G10" i="3"/>
  <c r="F10" i="3"/>
  <c r="E10" i="3"/>
  <c r="D10" i="3"/>
  <c r="H9" i="3"/>
  <c r="G9" i="3"/>
  <c r="F9" i="3"/>
  <c r="E9" i="3"/>
  <c r="D9" i="3"/>
  <c r="H8" i="3"/>
  <c r="G8" i="3"/>
  <c r="F8" i="3"/>
  <c r="E8" i="3"/>
  <c r="D8" i="3"/>
  <c r="H7" i="3"/>
  <c r="G7" i="3"/>
  <c r="F7" i="3"/>
  <c r="E7" i="3"/>
  <c r="D7" i="3"/>
  <c r="H6" i="3"/>
  <c r="G6" i="3"/>
  <c r="F6" i="3"/>
  <c r="E6" i="3"/>
  <c r="D6" i="3"/>
  <c r="H5" i="3"/>
  <c r="G5" i="3"/>
  <c r="F5" i="3"/>
  <c r="E5" i="3"/>
  <c r="D5" i="3"/>
  <c r="H4" i="3"/>
  <c r="G4" i="3"/>
  <c r="F4" i="3"/>
  <c r="E4" i="3"/>
  <c r="H3" i="3"/>
  <c r="G3" i="3"/>
  <c r="F3" i="3"/>
  <c r="E3" i="3"/>
  <c r="H66" i="2"/>
  <c r="G66" i="2"/>
  <c r="F66" i="2"/>
  <c r="E66" i="2"/>
  <c r="D66" i="2"/>
  <c r="H65" i="2"/>
  <c r="G65" i="2"/>
  <c r="F65" i="2"/>
  <c r="E65" i="2"/>
  <c r="D65" i="2"/>
  <c r="H64" i="2"/>
  <c r="G64" i="2"/>
  <c r="F64" i="2"/>
  <c r="E64" i="2"/>
  <c r="D64" i="2"/>
  <c r="H63" i="2"/>
  <c r="G63" i="2"/>
  <c r="F63" i="2"/>
  <c r="E63" i="2"/>
  <c r="D63" i="2"/>
  <c r="H62" i="2"/>
  <c r="G62" i="2"/>
  <c r="F62" i="2"/>
  <c r="E62" i="2"/>
  <c r="D62" i="2"/>
  <c r="H61" i="2"/>
  <c r="G61" i="2"/>
  <c r="F61" i="2"/>
  <c r="E61" i="2"/>
  <c r="D61" i="2"/>
  <c r="H60" i="2"/>
  <c r="G60" i="2"/>
  <c r="F60" i="2"/>
  <c r="E60" i="2"/>
  <c r="D60" i="2"/>
  <c r="H59" i="2"/>
  <c r="G59" i="2"/>
  <c r="F59" i="2"/>
  <c r="E59" i="2"/>
  <c r="D59" i="2"/>
  <c r="H58" i="2"/>
  <c r="G58" i="2"/>
  <c r="F58" i="2"/>
  <c r="E58" i="2"/>
  <c r="D58" i="2"/>
  <c r="H57" i="2"/>
  <c r="G57" i="2"/>
  <c r="F57" i="2"/>
  <c r="E57" i="2"/>
  <c r="D57" i="2"/>
  <c r="H56" i="2"/>
  <c r="G56" i="2"/>
  <c r="F56" i="2"/>
  <c r="E56" i="2"/>
  <c r="D56" i="2"/>
  <c r="H55" i="2"/>
  <c r="D55" i="2"/>
  <c r="H54" i="2"/>
  <c r="G54" i="2"/>
  <c r="F54" i="2"/>
  <c r="E54" i="2"/>
  <c r="D54" i="2"/>
  <c r="H53" i="2"/>
  <c r="G53" i="2"/>
  <c r="F53" i="2"/>
  <c r="E53" i="2"/>
  <c r="D53" i="2"/>
  <c r="H52" i="2"/>
  <c r="G52" i="2"/>
  <c r="F52" i="2"/>
  <c r="E52" i="2"/>
  <c r="D52" i="2"/>
  <c r="H51" i="2"/>
  <c r="G51" i="2"/>
  <c r="F51" i="2"/>
  <c r="E51" i="2"/>
  <c r="D51" i="2"/>
  <c r="H50" i="2"/>
  <c r="G50" i="2"/>
  <c r="F50" i="2"/>
  <c r="E50" i="2"/>
  <c r="D50" i="2"/>
  <c r="H49" i="2"/>
  <c r="G49" i="2"/>
  <c r="F49" i="2"/>
  <c r="E49" i="2"/>
  <c r="D49" i="2"/>
  <c r="H48" i="2"/>
  <c r="G48" i="2"/>
  <c r="F48" i="2"/>
  <c r="E48" i="2"/>
  <c r="D48" i="2"/>
  <c r="H47" i="2"/>
  <c r="G47" i="2"/>
  <c r="F47" i="2"/>
  <c r="E47" i="2"/>
  <c r="D47" i="2"/>
  <c r="H46" i="2"/>
  <c r="G46" i="2"/>
  <c r="F46" i="2"/>
  <c r="E46" i="2"/>
  <c r="D46" i="2"/>
  <c r="H45" i="2"/>
  <c r="G45" i="2"/>
  <c r="F45" i="2"/>
  <c r="E45" i="2"/>
  <c r="D45" i="2"/>
  <c r="H44" i="2"/>
  <c r="G44" i="2"/>
  <c r="F44" i="2"/>
  <c r="E44" i="2"/>
  <c r="D44" i="2"/>
  <c r="H43" i="2"/>
  <c r="G43" i="2"/>
  <c r="F43" i="2"/>
  <c r="E43" i="2"/>
  <c r="D43" i="2"/>
  <c r="H42" i="2"/>
  <c r="G42" i="2"/>
  <c r="F42" i="2"/>
  <c r="E42" i="2"/>
  <c r="D42" i="2"/>
  <c r="H41" i="2"/>
  <c r="G41" i="2"/>
  <c r="F41" i="2"/>
  <c r="E41" i="2"/>
  <c r="D41" i="2"/>
  <c r="H40" i="2"/>
  <c r="G40" i="2"/>
  <c r="F40" i="2"/>
  <c r="E40" i="2"/>
  <c r="D40" i="2"/>
  <c r="H39" i="2"/>
  <c r="G39" i="2"/>
  <c r="F39" i="2"/>
  <c r="E39" i="2"/>
  <c r="D39" i="2"/>
  <c r="H38" i="2"/>
  <c r="G38" i="2"/>
  <c r="F38" i="2"/>
  <c r="E38" i="2"/>
  <c r="D38" i="2"/>
  <c r="H37" i="2"/>
  <c r="G37" i="2"/>
  <c r="F37" i="2"/>
  <c r="E37" i="2"/>
  <c r="D37" i="2"/>
  <c r="H36" i="2"/>
  <c r="G36" i="2"/>
  <c r="F36" i="2"/>
  <c r="E36" i="2"/>
  <c r="D36" i="2"/>
  <c r="H35" i="2"/>
  <c r="G35" i="2"/>
  <c r="F35" i="2"/>
  <c r="E35" i="2"/>
  <c r="D35" i="2"/>
  <c r="H34" i="2"/>
  <c r="G34" i="2"/>
  <c r="F34" i="2"/>
  <c r="E34" i="2"/>
  <c r="D34" i="2"/>
  <c r="H33" i="2"/>
  <c r="G33" i="2"/>
  <c r="F33" i="2"/>
  <c r="E33" i="2"/>
  <c r="D33" i="2"/>
  <c r="H32" i="2"/>
  <c r="G32" i="2"/>
  <c r="F32" i="2"/>
  <c r="E32" i="2"/>
  <c r="D32" i="2"/>
  <c r="H31" i="2"/>
  <c r="G31" i="2"/>
  <c r="E31" i="2"/>
  <c r="D31" i="2"/>
  <c r="H30" i="2"/>
  <c r="G30" i="2"/>
  <c r="F30" i="2"/>
  <c r="E30" i="2"/>
  <c r="D30" i="2"/>
  <c r="H29" i="2"/>
  <c r="G29" i="2"/>
  <c r="F29" i="2"/>
  <c r="E29" i="2"/>
  <c r="D29" i="2"/>
  <c r="H28" i="2"/>
  <c r="G28" i="2"/>
  <c r="F28" i="2"/>
  <c r="E28" i="2"/>
  <c r="D28" i="2"/>
  <c r="H27" i="2"/>
  <c r="G27" i="2"/>
  <c r="F27" i="2"/>
  <c r="E27" i="2"/>
  <c r="D27" i="2"/>
  <c r="H26" i="2"/>
  <c r="G26" i="2"/>
  <c r="F26" i="2"/>
  <c r="E26" i="2"/>
  <c r="D26" i="2"/>
  <c r="H25" i="2"/>
  <c r="G25" i="2"/>
  <c r="F25" i="2"/>
  <c r="E25" i="2"/>
  <c r="D25" i="2"/>
  <c r="H24" i="2"/>
  <c r="G24" i="2"/>
  <c r="F24" i="2"/>
  <c r="E24" i="2"/>
  <c r="D24" i="2"/>
  <c r="H23" i="2"/>
  <c r="G23" i="2"/>
  <c r="F23" i="2"/>
  <c r="E23" i="2"/>
  <c r="D23" i="2"/>
  <c r="H22" i="2"/>
  <c r="G22" i="2"/>
  <c r="F22" i="2"/>
  <c r="E22" i="2"/>
  <c r="D22" i="2"/>
  <c r="H21" i="2"/>
  <c r="G21" i="2"/>
  <c r="F21" i="2"/>
  <c r="E21" i="2"/>
  <c r="D21" i="2"/>
  <c r="H20" i="2"/>
  <c r="F20" i="2"/>
  <c r="D20" i="2"/>
  <c r="H19" i="2"/>
  <c r="D19" i="2"/>
  <c r="H18" i="2"/>
  <c r="G18" i="2"/>
  <c r="F18" i="2"/>
  <c r="E18" i="2"/>
  <c r="D18" i="2"/>
  <c r="H17" i="2"/>
  <c r="G17" i="2"/>
  <c r="F17" i="2"/>
  <c r="E17" i="2"/>
  <c r="D17" i="2"/>
  <c r="H16" i="2"/>
  <c r="G16" i="2"/>
  <c r="F16" i="2"/>
  <c r="E16" i="2"/>
  <c r="D16" i="2"/>
  <c r="H15" i="2"/>
  <c r="G15" i="2"/>
  <c r="F15" i="2"/>
  <c r="E15" i="2"/>
  <c r="D15" i="2"/>
  <c r="H14" i="2"/>
  <c r="G14" i="2"/>
  <c r="F14" i="2"/>
  <c r="E14" i="2"/>
  <c r="D14" i="2"/>
  <c r="H13" i="2"/>
  <c r="G13" i="2"/>
  <c r="F13" i="2"/>
  <c r="E13" i="2"/>
  <c r="D13" i="2"/>
  <c r="H12" i="2"/>
  <c r="G12" i="2"/>
  <c r="F12" i="2"/>
  <c r="E12" i="2"/>
  <c r="D12" i="2"/>
  <c r="H11" i="2"/>
  <c r="G11" i="2"/>
  <c r="F11" i="2"/>
  <c r="E11" i="2"/>
  <c r="D11" i="2"/>
  <c r="H10" i="2"/>
  <c r="G10" i="2"/>
  <c r="F10" i="2"/>
  <c r="E10" i="2"/>
  <c r="D10" i="2"/>
  <c r="H9" i="2"/>
  <c r="G9" i="2"/>
  <c r="F9" i="2"/>
  <c r="E9" i="2"/>
  <c r="D9" i="2"/>
  <c r="H8" i="2"/>
  <c r="G8" i="2"/>
  <c r="F8" i="2"/>
  <c r="E8" i="2"/>
  <c r="D8" i="2"/>
  <c r="H7" i="2"/>
  <c r="G7" i="2"/>
  <c r="F7" i="2"/>
  <c r="E7" i="2"/>
  <c r="D7" i="2"/>
  <c r="H6" i="2"/>
  <c r="G6" i="2"/>
  <c r="F6" i="2"/>
  <c r="E6" i="2"/>
  <c r="D6" i="2"/>
  <c r="H5" i="2"/>
  <c r="G5" i="2"/>
  <c r="F5" i="2"/>
  <c r="E5" i="2"/>
  <c r="D5" i="2"/>
  <c r="H4" i="2"/>
  <c r="E4" i="2"/>
  <c r="H3" i="2"/>
  <c r="G979" i="1" l="1"/>
  <c r="G471" i="13"/>
  <c r="E20" i="2"/>
  <c r="E460" i="13"/>
  <c r="F979" i="1"/>
  <c r="F471" i="13"/>
  <c r="G20" i="2"/>
  <c r="E19" i="7"/>
  <c r="F1015" i="1"/>
  <c r="G3" i="14" s="1"/>
  <c r="G15" i="14"/>
  <c r="E1015" i="1"/>
  <c r="E3" i="14" s="1"/>
  <c r="E15" i="14"/>
  <c r="G1015" i="1"/>
  <c r="H3" i="14" s="1"/>
  <c r="H15" i="14"/>
  <c r="F67" i="2"/>
  <c r="G39" i="14"/>
  <c r="E67" i="2"/>
  <c r="E39" i="14"/>
  <c r="E979" i="1"/>
  <c r="E471" i="13"/>
  <c r="G67" i="2"/>
  <c r="H39" i="14"/>
  <c r="E55" i="2"/>
  <c r="H7" i="8"/>
  <c r="F31" i="2"/>
  <c r="H2" i="8"/>
  <c r="F55" i="2"/>
  <c r="H3" i="8"/>
  <c r="G55" i="2"/>
  <c r="G31" i="1"/>
  <c r="F31" i="1"/>
  <c r="E3" i="2"/>
  <c r="E6" i="8"/>
  <c r="E459" i="13" l="1"/>
  <c r="E19" i="2"/>
  <c r="F19" i="2"/>
  <c r="F459" i="13"/>
  <c r="G19" i="2"/>
  <c r="G459" i="13"/>
  <c r="F3" i="2"/>
  <c r="G3" i="2"/>
  <c r="E4" i="8"/>
  <c r="E5" i="8" l="1"/>
  <c r="E8" i="8" s="1"/>
  <c r="H30" i="5"/>
  <c r="G30" i="5"/>
  <c r="F30" i="5"/>
  <c r="E30" i="5"/>
  <c r="D30" i="5"/>
  <c r="H29" i="5"/>
  <c r="G29" i="5"/>
  <c r="F29" i="5"/>
  <c r="E29" i="5"/>
  <c r="D29" i="5"/>
  <c r="H28" i="5"/>
  <c r="G28" i="5"/>
  <c r="F28" i="5"/>
  <c r="E28" i="5"/>
  <c r="D28" i="5"/>
  <c r="H27" i="5"/>
  <c r="G27" i="5"/>
  <c r="F27" i="5"/>
  <c r="E27" i="5"/>
  <c r="D27" i="5"/>
  <c r="H26" i="5"/>
  <c r="G26" i="5"/>
  <c r="F26" i="5"/>
  <c r="E26" i="5"/>
  <c r="D26" i="5"/>
  <c r="H25" i="5"/>
  <c r="G25" i="5"/>
  <c r="F25" i="5"/>
  <c r="E25" i="5"/>
  <c r="D25" i="5"/>
  <c r="H24" i="5"/>
  <c r="G24" i="5"/>
  <c r="F24" i="5"/>
  <c r="E24" i="5"/>
  <c r="D24" i="5"/>
  <c r="H23" i="5"/>
  <c r="G23" i="5"/>
  <c r="F23" i="5"/>
  <c r="E23" i="5"/>
  <c r="D23" i="5"/>
  <c r="H22" i="5"/>
  <c r="G22" i="5"/>
  <c r="F22" i="5"/>
  <c r="E22" i="5"/>
  <c r="D22" i="5"/>
  <c r="H21" i="5"/>
  <c r="G21" i="5"/>
  <c r="F21" i="5"/>
  <c r="E21" i="5"/>
  <c r="D21" i="5"/>
  <c r="H20" i="5"/>
  <c r="D20" i="5"/>
  <c r="H19" i="5"/>
  <c r="D19" i="5"/>
  <c r="H18" i="5"/>
  <c r="G18" i="5"/>
  <c r="F18" i="5"/>
  <c r="E18" i="5"/>
  <c r="D18" i="5"/>
  <c r="H17" i="5"/>
  <c r="G17" i="5"/>
  <c r="F17" i="5"/>
  <c r="E17" i="5"/>
  <c r="D17" i="5"/>
  <c r="H16" i="5"/>
  <c r="G16" i="5"/>
  <c r="F16" i="5"/>
  <c r="E16" i="5"/>
  <c r="D16" i="5"/>
  <c r="H15" i="5"/>
  <c r="G15" i="5"/>
  <c r="F15" i="5"/>
  <c r="E15" i="5"/>
  <c r="D15" i="5"/>
  <c r="H14" i="5"/>
  <c r="G14" i="5"/>
  <c r="F14" i="5"/>
  <c r="E14" i="5"/>
  <c r="D14" i="5"/>
  <c r="H13" i="5"/>
  <c r="G13" i="5"/>
  <c r="F13" i="5"/>
  <c r="E13" i="5"/>
  <c r="D13" i="5"/>
  <c r="H12" i="5"/>
  <c r="G12" i="5"/>
  <c r="F12" i="5"/>
  <c r="E12" i="5"/>
  <c r="D12" i="5"/>
  <c r="H11" i="5"/>
  <c r="G11" i="5"/>
  <c r="F11" i="5"/>
  <c r="E11" i="5"/>
  <c r="D11" i="5"/>
  <c r="H10" i="5"/>
  <c r="G10" i="5"/>
  <c r="F10" i="5"/>
  <c r="E10" i="5"/>
  <c r="D10" i="5"/>
  <c r="H9" i="5"/>
  <c r="G9" i="5"/>
  <c r="F9" i="5"/>
  <c r="E9" i="5"/>
  <c r="D9" i="5"/>
  <c r="H8" i="5"/>
  <c r="G8" i="5"/>
  <c r="F8" i="5"/>
  <c r="E8" i="5"/>
  <c r="D8" i="5"/>
  <c r="H7" i="5"/>
  <c r="G7" i="5"/>
  <c r="F7" i="5"/>
  <c r="E7" i="5"/>
  <c r="D7" i="5"/>
  <c r="H6" i="5"/>
  <c r="G6" i="5"/>
  <c r="F6" i="5"/>
  <c r="E6" i="5"/>
  <c r="D6" i="5"/>
  <c r="H5" i="5"/>
  <c r="D5" i="5"/>
  <c r="H4" i="5"/>
  <c r="H3" i="5"/>
  <c r="H66" i="4"/>
  <c r="G66" i="4"/>
  <c r="F66" i="4"/>
  <c r="E66" i="4"/>
  <c r="D66" i="4"/>
  <c r="H65" i="4"/>
  <c r="G65" i="4"/>
  <c r="F65" i="4"/>
  <c r="E65" i="4"/>
  <c r="D65" i="4"/>
  <c r="H64" i="4"/>
  <c r="G64" i="4"/>
  <c r="F64" i="4"/>
  <c r="E64" i="4"/>
  <c r="D64" i="4"/>
  <c r="H63" i="4"/>
  <c r="G63" i="4"/>
  <c r="F63" i="4"/>
  <c r="E63" i="4"/>
  <c r="D63" i="4"/>
  <c r="H62" i="4"/>
  <c r="G62" i="4"/>
  <c r="F62" i="4"/>
  <c r="E62" i="4"/>
  <c r="D62" i="4"/>
  <c r="H61" i="4"/>
  <c r="G61" i="4"/>
  <c r="F61" i="4"/>
  <c r="E61" i="4"/>
  <c r="D61" i="4"/>
  <c r="H60" i="4"/>
  <c r="G60" i="4"/>
  <c r="F60" i="4"/>
  <c r="E60" i="4"/>
  <c r="D60" i="4"/>
  <c r="H59" i="4"/>
  <c r="G59" i="4"/>
  <c r="F59" i="4"/>
  <c r="E59" i="4"/>
  <c r="D59" i="4"/>
  <c r="H58" i="4"/>
  <c r="G58" i="4"/>
  <c r="F58" i="4"/>
  <c r="E58" i="4"/>
  <c r="D58" i="4"/>
  <c r="H57" i="4"/>
  <c r="G57" i="4"/>
  <c r="F57" i="4"/>
  <c r="E57" i="4"/>
  <c r="D57" i="4"/>
  <c r="H56" i="4"/>
  <c r="G56" i="4"/>
  <c r="F56" i="4"/>
  <c r="E56" i="4"/>
  <c r="D56" i="4"/>
  <c r="H55" i="4"/>
  <c r="G55" i="4"/>
  <c r="F55" i="4"/>
  <c r="E55" i="4"/>
  <c r="D55" i="4"/>
  <c r="H54" i="4"/>
  <c r="G54" i="4"/>
  <c r="F54" i="4"/>
  <c r="E54" i="4"/>
  <c r="D54" i="4"/>
  <c r="H53" i="4"/>
  <c r="D53" i="4"/>
  <c r="H52" i="4"/>
  <c r="H51" i="4"/>
  <c r="H50" i="4"/>
  <c r="G50" i="4"/>
  <c r="F50" i="4"/>
  <c r="E50" i="4"/>
  <c r="D50" i="4"/>
  <c r="H49" i="4"/>
  <c r="G49" i="4"/>
  <c r="F49" i="4"/>
  <c r="E49" i="4"/>
  <c r="D49" i="4"/>
  <c r="H48" i="4"/>
  <c r="G48" i="4"/>
  <c r="F48" i="4"/>
  <c r="E48" i="4"/>
  <c r="D48" i="4"/>
  <c r="H47" i="4"/>
  <c r="G47" i="4"/>
  <c r="F47" i="4"/>
  <c r="E47" i="4"/>
  <c r="D47" i="4"/>
  <c r="H46" i="4"/>
  <c r="G46" i="4"/>
  <c r="F46" i="4"/>
  <c r="E46" i="4"/>
  <c r="D46" i="4"/>
  <c r="H45" i="4"/>
  <c r="G45" i="4"/>
  <c r="F45" i="4"/>
  <c r="E45" i="4"/>
  <c r="D45" i="4"/>
  <c r="H44" i="4"/>
  <c r="G44" i="4"/>
  <c r="F44" i="4"/>
  <c r="E44" i="4"/>
  <c r="D44" i="4"/>
  <c r="H43" i="4"/>
  <c r="G43" i="4"/>
  <c r="F43" i="4"/>
  <c r="E43" i="4"/>
  <c r="D43" i="4"/>
  <c r="H42" i="4"/>
  <c r="G42" i="4"/>
  <c r="F42" i="4"/>
  <c r="E42" i="4"/>
  <c r="D42" i="4"/>
  <c r="H41" i="4"/>
  <c r="G41" i="4"/>
  <c r="F41" i="4"/>
  <c r="E41" i="4"/>
  <c r="D41" i="4"/>
  <c r="H40" i="4"/>
  <c r="G40" i="4"/>
  <c r="F40" i="4"/>
  <c r="E40" i="4"/>
  <c r="D40" i="4"/>
  <c r="H39" i="4"/>
  <c r="G39" i="4"/>
  <c r="F39" i="4"/>
  <c r="E39" i="4"/>
  <c r="D39" i="4"/>
  <c r="H38" i="4"/>
  <c r="G38" i="4"/>
  <c r="F38" i="4"/>
  <c r="E38" i="4"/>
  <c r="D38" i="4"/>
  <c r="H37" i="4"/>
  <c r="D37" i="4"/>
  <c r="H36" i="4"/>
  <c r="H35" i="4"/>
  <c r="H34" i="4"/>
  <c r="G34" i="4"/>
  <c r="F34" i="4"/>
  <c r="E34" i="4"/>
  <c r="D34" i="4"/>
  <c r="H33" i="4"/>
  <c r="G33" i="4"/>
  <c r="F33" i="4"/>
  <c r="E33" i="4"/>
  <c r="D33" i="4"/>
  <c r="H32" i="4"/>
  <c r="G32" i="4"/>
  <c r="F32" i="4"/>
  <c r="E32" i="4"/>
  <c r="D32" i="4"/>
  <c r="H31" i="4"/>
  <c r="G31" i="4"/>
  <c r="F31" i="4"/>
  <c r="E31" i="4"/>
  <c r="D31" i="4"/>
  <c r="H30" i="4"/>
  <c r="G30" i="4"/>
  <c r="F30" i="4"/>
  <c r="E30" i="4"/>
  <c r="D30" i="4"/>
  <c r="H29" i="4"/>
  <c r="G29" i="4"/>
  <c r="F29" i="4"/>
  <c r="E29" i="4"/>
  <c r="D29" i="4"/>
  <c r="H28" i="4"/>
  <c r="G28" i="4"/>
  <c r="F28" i="4"/>
  <c r="E28" i="4"/>
  <c r="D28" i="4"/>
  <c r="H27" i="4"/>
  <c r="G27" i="4"/>
  <c r="F27" i="4"/>
  <c r="E27" i="4"/>
  <c r="D27" i="4"/>
  <c r="H26" i="4"/>
  <c r="G26" i="4"/>
  <c r="F26" i="4"/>
  <c r="E26" i="4"/>
  <c r="D26" i="4"/>
  <c r="H25" i="4"/>
  <c r="G25" i="4"/>
  <c r="F25" i="4"/>
  <c r="E25" i="4"/>
  <c r="D25" i="4"/>
  <c r="H24" i="4"/>
  <c r="G24" i="4"/>
  <c r="F24" i="4"/>
  <c r="E24" i="4"/>
  <c r="D24" i="4"/>
  <c r="H23" i="4"/>
  <c r="G23" i="4"/>
  <c r="F23" i="4"/>
  <c r="E23" i="4"/>
  <c r="D23" i="4"/>
  <c r="H22" i="4"/>
  <c r="G22" i="4"/>
  <c r="F22" i="4"/>
  <c r="E22" i="4"/>
  <c r="D22" i="4"/>
  <c r="H21" i="4"/>
  <c r="D21" i="4"/>
  <c r="H20" i="4"/>
  <c r="H19" i="4"/>
  <c r="H18" i="4"/>
  <c r="H17" i="4"/>
  <c r="H16" i="4"/>
  <c r="H15" i="4"/>
  <c r="H14" i="4"/>
  <c r="H13" i="4"/>
  <c r="H12" i="4"/>
  <c r="H11" i="4"/>
  <c r="H10" i="4"/>
  <c r="H9" i="4"/>
  <c r="H8" i="4"/>
  <c r="H7" i="4"/>
  <c r="H6" i="4"/>
  <c r="H5" i="4"/>
  <c r="H4" i="4"/>
  <c r="H3" i="4"/>
  <c r="H4" i="8" s="1"/>
  <c r="H18" i="6"/>
  <c r="G18" i="6"/>
  <c r="F18" i="6"/>
  <c r="E18" i="6"/>
  <c r="D18" i="6"/>
  <c r="H17" i="6"/>
  <c r="G17" i="6"/>
  <c r="F17" i="6"/>
  <c r="E17" i="6"/>
  <c r="D17" i="6"/>
  <c r="H16" i="6"/>
  <c r="G16" i="6"/>
  <c r="F16" i="6"/>
  <c r="E16" i="6"/>
  <c r="D16" i="6"/>
  <c r="H15" i="6"/>
  <c r="G15" i="6"/>
  <c r="F15" i="6"/>
  <c r="E15" i="6"/>
  <c r="D15" i="6"/>
  <c r="H14" i="6"/>
  <c r="G14" i="6"/>
  <c r="F14" i="6"/>
  <c r="E14" i="6"/>
  <c r="D14" i="6"/>
  <c r="H13" i="6"/>
  <c r="G13" i="6"/>
  <c r="F13" i="6"/>
  <c r="E13" i="6"/>
  <c r="D13" i="6"/>
  <c r="H12" i="6"/>
  <c r="G12" i="6"/>
  <c r="F12" i="6"/>
  <c r="E12" i="6"/>
  <c r="D12" i="6"/>
  <c r="H11" i="6"/>
  <c r="G11" i="6"/>
  <c r="F11" i="6"/>
  <c r="E11" i="6"/>
  <c r="D11" i="6"/>
  <c r="H10" i="6"/>
  <c r="G10" i="6"/>
  <c r="F10" i="6"/>
  <c r="D10" i="6"/>
  <c r="H9" i="6"/>
  <c r="G9" i="6"/>
  <c r="F9" i="6"/>
  <c r="E9" i="6"/>
  <c r="D9" i="6"/>
  <c r="H8" i="6"/>
  <c r="G8" i="6"/>
  <c r="F8" i="6"/>
  <c r="D8" i="6"/>
  <c r="H7" i="6"/>
  <c r="G7" i="6"/>
  <c r="F7" i="6"/>
  <c r="E7" i="6"/>
  <c r="D7" i="6"/>
  <c r="H6" i="6"/>
  <c r="G6" i="6"/>
  <c r="F6" i="6"/>
  <c r="D6" i="6"/>
  <c r="H5" i="6"/>
  <c r="D5" i="6"/>
  <c r="H4" i="6"/>
  <c r="H3" i="6"/>
  <c r="H6" i="8" s="1"/>
  <c r="G932" i="1"/>
  <c r="G412" i="13" s="1"/>
  <c r="F932" i="1"/>
  <c r="F412" i="13" s="1"/>
  <c r="E932" i="1"/>
  <c r="E412" i="13" s="1"/>
  <c r="G62" i="1"/>
  <c r="F62" i="1"/>
  <c r="F30" i="1" s="1"/>
  <c r="F14" i="1" s="1"/>
  <c r="E62" i="1"/>
  <c r="E30" i="1" s="1"/>
  <c r="E14" i="1" s="1"/>
  <c r="G61" i="1"/>
  <c r="G29" i="1" s="1"/>
  <c r="G13" i="1" s="1"/>
  <c r="F61" i="1"/>
  <c r="E61" i="1"/>
  <c r="G60" i="1"/>
  <c r="G28" i="1" s="1"/>
  <c r="G12" i="1" s="1"/>
  <c r="F60" i="1"/>
  <c r="F28" i="1" s="1"/>
  <c r="F12" i="1" s="1"/>
  <c r="E60" i="1"/>
  <c r="E28" i="1" s="1"/>
  <c r="E12" i="1" s="1"/>
  <c r="G59" i="1"/>
  <c r="G27" i="1" s="1"/>
  <c r="G11" i="1" s="1"/>
  <c r="F59" i="1"/>
  <c r="F27" i="1" s="1"/>
  <c r="F11" i="1" s="1"/>
  <c r="E59" i="1"/>
  <c r="E27" i="1" s="1"/>
  <c r="E11" i="1" s="1"/>
  <c r="G58" i="1"/>
  <c r="F58" i="1"/>
  <c r="F26" i="1" s="1"/>
  <c r="F10" i="1" s="1"/>
  <c r="E58" i="1"/>
  <c r="E26" i="1" s="1"/>
  <c r="E10" i="1" s="1"/>
  <c r="G57" i="1"/>
  <c r="G25" i="1" s="1"/>
  <c r="G9" i="1" s="1"/>
  <c r="F57" i="1"/>
  <c r="E57" i="1"/>
  <c r="G56" i="1"/>
  <c r="G24" i="1" s="1"/>
  <c r="G8" i="1" s="1"/>
  <c r="F56" i="1"/>
  <c r="F24" i="1" s="1"/>
  <c r="F8" i="1" s="1"/>
  <c r="E56" i="1"/>
  <c r="E24" i="1" s="1"/>
  <c r="E8" i="1" s="1"/>
  <c r="G55" i="1"/>
  <c r="G23" i="1" s="1"/>
  <c r="G7" i="1" s="1"/>
  <c r="F55" i="1"/>
  <c r="F23" i="1" s="1"/>
  <c r="F7" i="1" s="1"/>
  <c r="E55" i="1"/>
  <c r="E23" i="1" s="1"/>
  <c r="E7" i="1" s="1"/>
  <c r="G54" i="1"/>
  <c r="F54" i="1"/>
  <c r="F22" i="1" s="1"/>
  <c r="E54" i="1"/>
  <c r="E10" i="4" s="1"/>
  <c r="G53" i="1"/>
  <c r="G21" i="1" s="1"/>
  <c r="G6" i="1" s="1"/>
  <c r="F53" i="1"/>
  <c r="E53" i="1"/>
  <c r="G52" i="1"/>
  <c r="G20" i="1" s="1"/>
  <c r="F52" i="1"/>
  <c r="F20" i="1" s="1"/>
  <c r="E52" i="1"/>
  <c r="E8" i="4" s="1"/>
  <c r="G51" i="1"/>
  <c r="G19" i="1" s="1"/>
  <c r="F51" i="1"/>
  <c r="F19" i="1" s="1"/>
  <c r="E51" i="1"/>
  <c r="E19" i="1" s="1"/>
  <c r="G50" i="1"/>
  <c r="F50" i="1"/>
  <c r="F18" i="1" s="1"/>
  <c r="E50" i="1"/>
  <c r="E6" i="4" s="1"/>
  <c r="I7" i="1" l="1"/>
  <c r="G13" i="4"/>
  <c r="G17" i="4"/>
  <c r="F8" i="4"/>
  <c r="G9" i="4"/>
  <c r="E16" i="4"/>
  <c r="F12" i="4"/>
  <c r="E14" i="4"/>
  <c r="F16" i="4"/>
  <c r="E18" i="4"/>
  <c r="E21" i="1"/>
  <c r="E6" i="1" s="1"/>
  <c r="E9" i="4"/>
  <c r="F10" i="4"/>
  <c r="G18" i="1"/>
  <c r="G6" i="4"/>
  <c r="G30" i="1"/>
  <c r="G14" i="1" s="1"/>
  <c r="G18" i="4"/>
  <c r="F6" i="4"/>
  <c r="G7" i="4"/>
  <c r="E12" i="4"/>
  <c r="F14" i="4"/>
  <c r="G15" i="4"/>
  <c r="E25" i="1"/>
  <c r="E9" i="1" s="1"/>
  <c r="E13" i="4"/>
  <c r="E29" i="1"/>
  <c r="E13" i="1" s="1"/>
  <c r="E17" i="4"/>
  <c r="G931" i="1"/>
  <c r="G411" i="13" s="1"/>
  <c r="G908" i="1"/>
  <c r="G11" i="4"/>
  <c r="F18" i="4"/>
  <c r="F21" i="1"/>
  <c r="F6" i="1" s="1"/>
  <c r="F9" i="4"/>
  <c r="G22" i="1"/>
  <c r="G10" i="4"/>
  <c r="F25" i="1"/>
  <c r="F9" i="1" s="1"/>
  <c r="F13" i="4"/>
  <c r="G26" i="1"/>
  <c r="G10" i="1" s="1"/>
  <c r="G14" i="4"/>
  <c r="F29" i="1"/>
  <c r="F13" i="1" s="1"/>
  <c r="F17" i="4"/>
  <c r="E20" i="5"/>
  <c r="E908" i="1"/>
  <c r="E7" i="4"/>
  <c r="G8" i="4"/>
  <c r="E11" i="4"/>
  <c r="G12" i="4"/>
  <c r="E15" i="4"/>
  <c r="G16" i="4"/>
  <c r="F931" i="1"/>
  <c r="F411" i="13" s="1"/>
  <c r="F908" i="1"/>
  <c r="F7" i="4"/>
  <c r="F11" i="4"/>
  <c r="F15" i="4"/>
  <c r="H5" i="8"/>
  <c r="H8" i="8" s="1"/>
  <c r="G20" i="5"/>
  <c r="F20" i="5"/>
  <c r="E931" i="1"/>
  <c r="E411" i="13" s="1"/>
  <c r="G812" i="1" l="1"/>
  <c r="G388" i="13"/>
  <c r="F812" i="1"/>
  <c r="F388" i="13"/>
  <c r="E812" i="1"/>
  <c r="E388" i="13"/>
  <c r="E19" i="5"/>
  <c r="E907" i="1"/>
  <c r="E387" i="13" s="1"/>
  <c r="F19" i="5"/>
  <c r="F907" i="1"/>
  <c r="F387" i="13" s="1"/>
  <c r="G19" i="5"/>
  <c r="G907" i="1"/>
  <c r="G387" i="13" s="1"/>
  <c r="I33" i="1"/>
  <c r="F524" i="1" l="1"/>
  <c r="F4" i="13" s="1"/>
  <c r="F292" i="13"/>
  <c r="E524" i="1"/>
  <c r="E4" i="13" s="1"/>
  <c r="E292" i="13"/>
  <c r="G524" i="1"/>
  <c r="G4" i="13" s="1"/>
  <c r="G292" i="13"/>
  <c r="A33" i="1"/>
  <c r="I5" i="2"/>
  <c r="J33" i="1"/>
  <c r="J5" i="2" s="1"/>
  <c r="K33" i="1"/>
  <c r="K5" i="2" s="1"/>
  <c r="G943" i="1"/>
  <c r="G423" i="13" s="1"/>
  <c r="F943" i="1"/>
  <c r="F423" i="13" s="1"/>
  <c r="E943" i="1"/>
  <c r="E423" i="13" s="1"/>
  <c r="G293" i="1"/>
  <c r="F293" i="1"/>
  <c r="E293" i="1"/>
  <c r="E5" i="5" s="1"/>
  <c r="E292" i="1" l="1"/>
  <c r="G292" i="1"/>
  <c r="G5" i="5"/>
  <c r="F292" i="1"/>
  <c r="F5" i="5"/>
  <c r="F811" i="1"/>
  <c r="F427" i="7"/>
  <c r="E811" i="1"/>
  <c r="E427" i="7"/>
  <c r="G811" i="1"/>
  <c r="G427" i="7"/>
  <c r="G97" i="1"/>
  <c r="F97" i="1"/>
  <c r="E97" i="1"/>
  <c r="F523" i="1" l="1"/>
  <c r="F3" i="13" s="1"/>
  <c r="F291" i="13"/>
  <c r="E523" i="1"/>
  <c r="E3" i="13" s="1"/>
  <c r="E291" i="13"/>
  <c r="G523" i="1"/>
  <c r="G3" i="13" s="1"/>
  <c r="G291" i="13"/>
  <c r="G291" i="1"/>
  <c r="G3" i="5" s="1"/>
  <c r="G4" i="5"/>
  <c r="G96" i="1"/>
  <c r="G53" i="4"/>
  <c r="F291" i="1"/>
  <c r="F3" i="5" s="1"/>
  <c r="F4" i="5"/>
  <c r="E96" i="1"/>
  <c r="E53" i="4"/>
  <c r="F96" i="1"/>
  <c r="F53" i="4"/>
  <c r="E291" i="1"/>
  <c r="E3" i="5" s="1"/>
  <c r="E4" i="5"/>
  <c r="G81" i="1"/>
  <c r="F81" i="1"/>
  <c r="E81" i="1"/>
  <c r="E37" i="4" s="1"/>
  <c r="E80" i="1" l="1"/>
  <c r="E79" i="1" s="1"/>
  <c r="E35" i="4" s="1"/>
  <c r="F80" i="1"/>
  <c r="F37" i="4"/>
  <c r="G80" i="1"/>
  <c r="G37" i="4"/>
  <c r="E95" i="1"/>
  <c r="E51" i="4" s="1"/>
  <c r="E52" i="4"/>
  <c r="G95" i="1"/>
  <c r="G51" i="4" s="1"/>
  <c r="G52" i="4"/>
  <c r="F95" i="1"/>
  <c r="F51" i="4" s="1"/>
  <c r="F52" i="4"/>
  <c r="E65" i="1"/>
  <c r="F65" i="1"/>
  <c r="G65" i="1"/>
  <c r="G64" i="1" s="1"/>
  <c r="E36" i="4" l="1"/>
  <c r="F64" i="1"/>
  <c r="F21" i="4"/>
  <c r="F49" i="1"/>
  <c r="E64" i="1"/>
  <c r="E21" i="4"/>
  <c r="E49" i="1"/>
  <c r="F79" i="1"/>
  <c r="F35" i="4" s="1"/>
  <c r="F36" i="4"/>
  <c r="G63" i="1"/>
  <c r="G48" i="1"/>
  <c r="G20" i="4"/>
  <c r="G49" i="1"/>
  <c r="G21" i="4"/>
  <c r="G79" i="1"/>
  <c r="G35" i="4" s="1"/>
  <c r="G36" i="4"/>
  <c r="E282" i="1"/>
  <c r="E280" i="1"/>
  <c r="E278" i="1"/>
  <c r="G277" i="1"/>
  <c r="F277" i="1"/>
  <c r="I1074" i="1"/>
  <c r="J62" i="14" s="1"/>
  <c r="I1073" i="1"/>
  <c r="J61" i="14" s="1"/>
  <c r="I1072" i="1"/>
  <c r="J60" i="14" s="1"/>
  <c r="I1071" i="1"/>
  <c r="J59" i="14" s="1"/>
  <c r="I1070" i="1"/>
  <c r="J58" i="14" s="1"/>
  <c r="I1069" i="1"/>
  <c r="J57" i="14" s="1"/>
  <c r="I1068" i="1"/>
  <c r="J56" i="14" s="1"/>
  <c r="I1067" i="1"/>
  <c r="J55" i="14" s="1"/>
  <c r="I1066" i="1"/>
  <c r="J54" i="14" s="1"/>
  <c r="I1065" i="1"/>
  <c r="J53" i="14" s="1"/>
  <c r="I1064" i="1"/>
  <c r="J52" i="14" s="1"/>
  <c r="I1063" i="1"/>
  <c r="J51" i="14" s="1"/>
  <c r="I1062" i="1"/>
  <c r="J50" i="14" s="1"/>
  <c r="I1061" i="1"/>
  <c r="J49" i="14" s="1"/>
  <c r="I1060" i="1"/>
  <c r="J48" i="14" s="1"/>
  <c r="I1059" i="1"/>
  <c r="J47" i="14" s="1"/>
  <c r="I1058" i="1"/>
  <c r="J46" i="14" s="1"/>
  <c r="I1057" i="1"/>
  <c r="J45" i="14" s="1"/>
  <c r="I1056" i="1"/>
  <c r="J44" i="14" s="1"/>
  <c r="I1055" i="1"/>
  <c r="J43" i="14" s="1"/>
  <c r="I1054" i="1"/>
  <c r="J42" i="14" s="1"/>
  <c r="I1053" i="1"/>
  <c r="J41" i="14" s="1"/>
  <c r="I1052" i="1"/>
  <c r="J40" i="14" s="1"/>
  <c r="I1051" i="1"/>
  <c r="J39" i="14" s="1"/>
  <c r="I1050" i="1"/>
  <c r="J38" i="14" s="1"/>
  <c r="I1049" i="1"/>
  <c r="J37" i="14" s="1"/>
  <c r="I1048" i="1"/>
  <c r="J36" i="14" s="1"/>
  <c r="I1047" i="1"/>
  <c r="J35" i="14" s="1"/>
  <c r="I1046" i="1"/>
  <c r="J34" i="14" s="1"/>
  <c r="I1045" i="1"/>
  <c r="J33" i="14" s="1"/>
  <c r="I1044" i="1"/>
  <c r="J32" i="14" s="1"/>
  <c r="I1043" i="1"/>
  <c r="J31" i="14" s="1"/>
  <c r="I1042" i="1"/>
  <c r="J30" i="14" s="1"/>
  <c r="I1041" i="1"/>
  <c r="J29" i="14" s="1"/>
  <c r="I1040" i="1"/>
  <c r="J28" i="14" s="1"/>
  <c r="I1039" i="1"/>
  <c r="J27" i="14" s="1"/>
  <c r="I1038" i="1"/>
  <c r="J26" i="14" s="1"/>
  <c r="I1037" i="1"/>
  <c r="J25" i="14" s="1"/>
  <c r="I1036" i="1"/>
  <c r="J24" i="14" s="1"/>
  <c r="I1035" i="1"/>
  <c r="J23" i="14" s="1"/>
  <c r="I1034" i="1"/>
  <c r="J22" i="14" s="1"/>
  <c r="I1033" i="1"/>
  <c r="J21" i="14" s="1"/>
  <c r="I1032" i="1"/>
  <c r="J20" i="14" s="1"/>
  <c r="I1031" i="1"/>
  <c r="J19" i="14" s="1"/>
  <c r="I1030" i="1"/>
  <c r="J18" i="14" s="1"/>
  <c r="I1029" i="1"/>
  <c r="J17" i="14" s="1"/>
  <c r="I1028" i="1"/>
  <c r="J16" i="14" s="1"/>
  <c r="I1027" i="1"/>
  <c r="J15" i="14" s="1"/>
  <c r="I1026" i="1"/>
  <c r="J14" i="14" s="1"/>
  <c r="I1025" i="1"/>
  <c r="J13" i="14" s="1"/>
  <c r="I1024" i="1"/>
  <c r="J12" i="14" s="1"/>
  <c r="I1023" i="1"/>
  <c r="J11" i="14" s="1"/>
  <c r="I1022" i="1"/>
  <c r="J10" i="14" s="1"/>
  <c r="I1021" i="1"/>
  <c r="J9" i="14" s="1"/>
  <c r="I1020" i="1"/>
  <c r="J8" i="14" s="1"/>
  <c r="I1019" i="1"/>
  <c r="J7" i="14" s="1"/>
  <c r="I1018" i="1"/>
  <c r="J6" i="14" s="1"/>
  <c r="I1017" i="1"/>
  <c r="J5" i="14" s="1"/>
  <c r="I1016" i="1"/>
  <c r="J4" i="14" s="1"/>
  <c r="I1015" i="1"/>
  <c r="J3" i="14" s="1"/>
  <c r="I1014" i="1"/>
  <c r="I1013" i="1"/>
  <c r="I1012" i="1"/>
  <c r="I1011" i="1"/>
  <c r="I1010" i="1"/>
  <c r="I1009" i="1"/>
  <c r="I1008" i="1"/>
  <c r="I1007" i="1"/>
  <c r="I1006" i="1"/>
  <c r="I1005" i="1"/>
  <c r="I1004" i="1"/>
  <c r="I1003" i="1"/>
  <c r="I1002" i="1"/>
  <c r="I482" i="13" s="1"/>
  <c r="I1001" i="1"/>
  <c r="I481" i="13" s="1"/>
  <c r="I1000" i="1"/>
  <c r="I480" i="13" s="1"/>
  <c r="I999" i="1"/>
  <c r="I479" i="13" s="1"/>
  <c r="I998" i="1"/>
  <c r="I478" i="13" s="1"/>
  <c r="I997" i="1"/>
  <c r="I477" i="13" s="1"/>
  <c r="I996" i="1"/>
  <c r="I476" i="13" s="1"/>
  <c r="I995" i="1"/>
  <c r="I475" i="13" s="1"/>
  <c r="I994" i="1"/>
  <c r="I474" i="13" s="1"/>
  <c r="I993" i="1"/>
  <c r="I473" i="13" s="1"/>
  <c r="I992" i="1"/>
  <c r="I472" i="13" s="1"/>
  <c r="I991" i="1"/>
  <c r="I471" i="13" s="1"/>
  <c r="I990" i="1"/>
  <c r="I470" i="13" s="1"/>
  <c r="I989" i="1"/>
  <c r="I469" i="13" s="1"/>
  <c r="I988" i="1"/>
  <c r="I468" i="13" s="1"/>
  <c r="I987" i="1"/>
  <c r="I467" i="13" s="1"/>
  <c r="I986" i="1"/>
  <c r="I466" i="13" s="1"/>
  <c r="I985" i="1"/>
  <c r="I465" i="13" s="1"/>
  <c r="I984" i="1"/>
  <c r="I464" i="13" s="1"/>
  <c r="I983" i="1"/>
  <c r="I463" i="13" s="1"/>
  <c r="I982" i="1"/>
  <c r="I462" i="13" s="1"/>
  <c r="I981" i="1"/>
  <c r="I461" i="13" s="1"/>
  <c r="I980" i="1"/>
  <c r="I460" i="13" s="1"/>
  <c r="I979" i="1"/>
  <c r="I459" i="13" s="1"/>
  <c r="I978" i="1"/>
  <c r="I458" i="13" s="1"/>
  <c r="I977" i="1"/>
  <c r="I457" i="13" s="1"/>
  <c r="I976" i="1"/>
  <c r="I456" i="13" s="1"/>
  <c r="I975" i="1"/>
  <c r="I455" i="13" s="1"/>
  <c r="I974" i="1"/>
  <c r="I454" i="13" s="1"/>
  <c r="I973" i="1"/>
  <c r="I453" i="13" s="1"/>
  <c r="I972" i="1"/>
  <c r="I452" i="13" s="1"/>
  <c r="I971" i="1"/>
  <c r="I451" i="13" s="1"/>
  <c r="I970" i="1"/>
  <c r="I450" i="13" s="1"/>
  <c r="I969" i="1"/>
  <c r="I449" i="13" s="1"/>
  <c r="I968" i="1"/>
  <c r="I448" i="13" s="1"/>
  <c r="I967" i="1"/>
  <c r="I447" i="13" s="1"/>
  <c r="I966" i="1"/>
  <c r="I446" i="13" s="1"/>
  <c r="I965" i="1"/>
  <c r="I445" i="13" s="1"/>
  <c r="I964" i="1"/>
  <c r="I444" i="13" s="1"/>
  <c r="I963" i="1"/>
  <c r="I443" i="13" s="1"/>
  <c r="I962" i="1"/>
  <c r="I442" i="13" s="1"/>
  <c r="I961" i="1"/>
  <c r="I441" i="13" s="1"/>
  <c r="I960" i="1"/>
  <c r="I440" i="13" s="1"/>
  <c r="I959" i="1"/>
  <c r="I439" i="13" s="1"/>
  <c r="I958" i="1"/>
  <c r="I438" i="13" s="1"/>
  <c r="I957" i="1"/>
  <c r="I437" i="13" s="1"/>
  <c r="I956" i="1"/>
  <c r="I436" i="13" s="1"/>
  <c r="I955" i="1"/>
  <c r="I435" i="13" s="1"/>
  <c r="I954" i="1"/>
  <c r="I953" i="1"/>
  <c r="I952" i="1"/>
  <c r="I951" i="1"/>
  <c r="I950" i="1"/>
  <c r="I949" i="1"/>
  <c r="I948" i="1"/>
  <c r="I947" i="1"/>
  <c r="I946" i="1"/>
  <c r="I945" i="1"/>
  <c r="I425" i="13" s="1"/>
  <c r="I944" i="1"/>
  <c r="I943" i="1"/>
  <c r="I423" i="13" s="1"/>
  <c r="I942" i="1"/>
  <c r="I941" i="1"/>
  <c r="I940" i="1"/>
  <c r="I939" i="1"/>
  <c r="I938" i="1"/>
  <c r="I937" i="1"/>
  <c r="I936" i="1"/>
  <c r="I935" i="1"/>
  <c r="I934" i="1"/>
  <c r="I933" i="1"/>
  <c r="I932" i="1"/>
  <c r="I931" i="1"/>
  <c r="I411" i="13" s="1"/>
  <c r="I930" i="1"/>
  <c r="I410" i="13" s="1"/>
  <c r="I929" i="1"/>
  <c r="I409" i="13" s="1"/>
  <c r="I928" i="1"/>
  <c r="I408" i="13" s="1"/>
  <c r="I927" i="1"/>
  <c r="I407" i="13" s="1"/>
  <c r="I926" i="1"/>
  <c r="I406" i="13" s="1"/>
  <c r="I925" i="1"/>
  <c r="I405" i="13" s="1"/>
  <c r="I924" i="1"/>
  <c r="I404" i="13" s="1"/>
  <c r="I923" i="1"/>
  <c r="I403" i="13" s="1"/>
  <c r="I922" i="1"/>
  <c r="I402" i="13" s="1"/>
  <c r="I921" i="1"/>
  <c r="I401" i="13" s="1"/>
  <c r="I920" i="1"/>
  <c r="I400" i="13" s="1"/>
  <c r="I919" i="1"/>
  <c r="I399" i="13" s="1"/>
  <c r="I918" i="1"/>
  <c r="I398" i="13" s="1"/>
  <c r="I917" i="1"/>
  <c r="I397" i="13" s="1"/>
  <c r="I916" i="1"/>
  <c r="I396" i="13" s="1"/>
  <c r="I915" i="1"/>
  <c r="I395" i="13" s="1"/>
  <c r="I914" i="1"/>
  <c r="I394" i="13" s="1"/>
  <c r="I913" i="1"/>
  <c r="I393" i="13" s="1"/>
  <c r="I912" i="1"/>
  <c r="I392" i="13" s="1"/>
  <c r="I911" i="1"/>
  <c r="I391" i="13" s="1"/>
  <c r="I910" i="1"/>
  <c r="I390" i="13" s="1"/>
  <c r="I909" i="1"/>
  <c r="I389" i="13" s="1"/>
  <c r="I908" i="1"/>
  <c r="I388" i="13" s="1"/>
  <c r="I907" i="1"/>
  <c r="I387" i="13" s="1"/>
  <c r="I906" i="1"/>
  <c r="I386" i="13" s="1"/>
  <c r="I905" i="1"/>
  <c r="I385" i="13" s="1"/>
  <c r="I904" i="1"/>
  <c r="I384" i="13" s="1"/>
  <c r="I903" i="1"/>
  <c r="I383" i="13" s="1"/>
  <c r="I902" i="1"/>
  <c r="I382" i="13" s="1"/>
  <c r="I901" i="1"/>
  <c r="I381" i="13" s="1"/>
  <c r="I900" i="1"/>
  <c r="I380" i="13" s="1"/>
  <c r="I899" i="1"/>
  <c r="I379" i="13" s="1"/>
  <c r="I898" i="1"/>
  <c r="I378" i="13" s="1"/>
  <c r="I897" i="1"/>
  <c r="I377" i="13" s="1"/>
  <c r="I896" i="1"/>
  <c r="I376" i="13" s="1"/>
  <c r="I895" i="1"/>
  <c r="I375" i="13" s="1"/>
  <c r="I894" i="1"/>
  <c r="I374" i="13" s="1"/>
  <c r="I893" i="1"/>
  <c r="I373" i="13" s="1"/>
  <c r="I892" i="1"/>
  <c r="I372" i="13" s="1"/>
  <c r="I891" i="1"/>
  <c r="I371" i="13" s="1"/>
  <c r="I890" i="1"/>
  <c r="I370" i="13" s="1"/>
  <c r="I889" i="1"/>
  <c r="I369" i="13" s="1"/>
  <c r="I888" i="1"/>
  <c r="I368" i="13" s="1"/>
  <c r="I887" i="1"/>
  <c r="I367" i="13" s="1"/>
  <c r="I886" i="1"/>
  <c r="I366" i="13" s="1"/>
  <c r="I885" i="1"/>
  <c r="I365" i="13" s="1"/>
  <c r="I884" i="1"/>
  <c r="I364" i="13" s="1"/>
  <c r="I883" i="1"/>
  <c r="I363" i="13" s="1"/>
  <c r="I882" i="1"/>
  <c r="I362" i="13" s="1"/>
  <c r="I881" i="1"/>
  <c r="I361" i="13" s="1"/>
  <c r="I880" i="1"/>
  <c r="I360" i="13" s="1"/>
  <c r="I879" i="1"/>
  <c r="I359" i="13" s="1"/>
  <c r="I878" i="1"/>
  <c r="I358" i="13" s="1"/>
  <c r="I877" i="1"/>
  <c r="I357" i="13" s="1"/>
  <c r="I876" i="1"/>
  <c r="I356" i="13" s="1"/>
  <c r="I875" i="1"/>
  <c r="I355" i="13" s="1"/>
  <c r="I874" i="1"/>
  <c r="I354" i="13" s="1"/>
  <c r="I873" i="1"/>
  <c r="I353" i="13" s="1"/>
  <c r="I872" i="1"/>
  <c r="I352" i="13" s="1"/>
  <c r="I871" i="1"/>
  <c r="I351" i="13" s="1"/>
  <c r="I870" i="1"/>
  <c r="I350" i="13" s="1"/>
  <c r="I869" i="1"/>
  <c r="I349" i="13" s="1"/>
  <c r="I868" i="1"/>
  <c r="I348" i="13" s="1"/>
  <c r="I867" i="1"/>
  <c r="I347" i="13" s="1"/>
  <c r="I866" i="1"/>
  <c r="I346" i="13" s="1"/>
  <c r="I865" i="1"/>
  <c r="I345" i="13" s="1"/>
  <c r="I864" i="1"/>
  <c r="I344" i="13" s="1"/>
  <c r="I863" i="1"/>
  <c r="I343" i="13" s="1"/>
  <c r="I862" i="1"/>
  <c r="I342" i="13" s="1"/>
  <c r="I861" i="1"/>
  <c r="I341" i="13" s="1"/>
  <c r="I860" i="1"/>
  <c r="I340" i="13" s="1"/>
  <c r="I859" i="1"/>
  <c r="I339" i="13" s="1"/>
  <c r="I858" i="1"/>
  <c r="I338" i="13" s="1"/>
  <c r="I857" i="1"/>
  <c r="I337" i="13" s="1"/>
  <c r="I856" i="1"/>
  <c r="I336" i="13" s="1"/>
  <c r="I855" i="1"/>
  <c r="I335" i="13" s="1"/>
  <c r="I854" i="1"/>
  <c r="I334" i="13" s="1"/>
  <c r="I853" i="1"/>
  <c r="I333" i="13" s="1"/>
  <c r="I852" i="1"/>
  <c r="I332" i="13" s="1"/>
  <c r="I851" i="1"/>
  <c r="I331" i="13" s="1"/>
  <c r="I850" i="1"/>
  <c r="I330" i="13" s="1"/>
  <c r="I849" i="1"/>
  <c r="I329" i="13" s="1"/>
  <c r="I848" i="1"/>
  <c r="I328" i="13" s="1"/>
  <c r="I847" i="1"/>
  <c r="I327" i="13" s="1"/>
  <c r="I846" i="1"/>
  <c r="I326" i="13" s="1"/>
  <c r="I845" i="1"/>
  <c r="I325" i="13" s="1"/>
  <c r="I844" i="1"/>
  <c r="I324" i="13" s="1"/>
  <c r="I843" i="1"/>
  <c r="I323" i="13" s="1"/>
  <c r="I842" i="1"/>
  <c r="I322" i="13" s="1"/>
  <c r="I841" i="1"/>
  <c r="I321" i="13" s="1"/>
  <c r="I840" i="1"/>
  <c r="I320" i="13" s="1"/>
  <c r="I839" i="1"/>
  <c r="I319" i="13" s="1"/>
  <c r="I838" i="1"/>
  <c r="I318" i="13" s="1"/>
  <c r="I837" i="1"/>
  <c r="I317" i="13" s="1"/>
  <c r="I836" i="1"/>
  <c r="I316" i="13" s="1"/>
  <c r="I835" i="1"/>
  <c r="I315" i="13" s="1"/>
  <c r="I834" i="1"/>
  <c r="I314" i="13" s="1"/>
  <c r="I833" i="1"/>
  <c r="I313" i="13" s="1"/>
  <c r="I832" i="1"/>
  <c r="I312" i="13" s="1"/>
  <c r="I831" i="1"/>
  <c r="I311" i="13" s="1"/>
  <c r="I830" i="1"/>
  <c r="I310" i="13" s="1"/>
  <c r="I829" i="1"/>
  <c r="I309" i="13" s="1"/>
  <c r="I828" i="1"/>
  <c r="I308" i="13" s="1"/>
  <c r="I827" i="1"/>
  <c r="I307" i="13" s="1"/>
  <c r="I826" i="1"/>
  <c r="I306" i="13" s="1"/>
  <c r="I825" i="1"/>
  <c r="I305" i="13" s="1"/>
  <c r="I824" i="1"/>
  <c r="I304" i="13" s="1"/>
  <c r="I823" i="1"/>
  <c r="I303" i="13" s="1"/>
  <c r="I822" i="1"/>
  <c r="I302" i="13" s="1"/>
  <c r="I821" i="1"/>
  <c r="I301" i="13" s="1"/>
  <c r="I820" i="1"/>
  <c r="I300" i="13" s="1"/>
  <c r="I819" i="1"/>
  <c r="I299" i="13" s="1"/>
  <c r="I818" i="1"/>
  <c r="I298" i="13" s="1"/>
  <c r="I817" i="1"/>
  <c r="I297" i="13" s="1"/>
  <c r="I816" i="1"/>
  <c r="I296" i="13" s="1"/>
  <c r="I815" i="1"/>
  <c r="I295" i="13" s="1"/>
  <c r="I814" i="1"/>
  <c r="I294" i="13" s="1"/>
  <c r="I813" i="1"/>
  <c r="I293" i="13" s="1"/>
  <c r="I812" i="1"/>
  <c r="I292" i="13" s="1"/>
  <c r="I811" i="1"/>
  <c r="I291" i="13" s="1"/>
  <c r="I810" i="1"/>
  <c r="I290" i="13" s="1"/>
  <c r="I809" i="1"/>
  <c r="I289" i="13" s="1"/>
  <c r="I808" i="1"/>
  <c r="I288" i="13" s="1"/>
  <c r="I807" i="1"/>
  <c r="I287" i="13" s="1"/>
  <c r="I806" i="1"/>
  <c r="I286" i="13" s="1"/>
  <c r="I805" i="1"/>
  <c r="I285" i="13" s="1"/>
  <c r="I804" i="1"/>
  <c r="I284" i="13" s="1"/>
  <c r="I803" i="1"/>
  <c r="I283" i="13" s="1"/>
  <c r="I802" i="1"/>
  <c r="I282" i="13" s="1"/>
  <c r="I801" i="1"/>
  <c r="I281" i="13" s="1"/>
  <c r="I800" i="1"/>
  <c r="I280" i="13" s="1"/>
  <c r="I799" i="1"/>
  <c r="I279" i="13" s="1"/>
  <c r="I798" i="1"/>
  <c r="I278" i="13" s="1"/>
  <c r="I797" i="1"/>
  <c r="I277" i="13" s="1"/>
  <c r="I796" i="1"/>
  <c r="I276" i="13" s="1"/>
  <c r="I795" i="1"/>
  <c r="I275" i="13" s="1"/>
  <c r="I794" i="1"/>
  <c r="I274" i="13" s="1"/>
  <c r="I793" i="1"/>
  <c r="I273" i="13" s="1"/>
  <c r="I792" i="1"/>
  <c r="I272" i="13" s="1"/>
  <c r="I791" i="1"/>
  <c r="I271" i="13" s="1"/>
  <c r="I790" i="1"/>
  <c r="I270" i="13" s="1"/>
  <c r="I789" i="1"/>
  <c r="I269" i="13" s="1"/>
  <c r="I788" i="1"/>
  <c r="I268" i="13" s="1"/>
  <c r="I787" i="1"/>
  <c r="I267" i="13" s="1"/>
  <c r="I786" i="1"/>
  <c r="I266" i="13" s="1"/>
  <c r="I785" i="1"/>
  <c r="I265" i="13" s="1"/>
  <c r="I784" i="1"/>
  <c r="I264" i="13" s="1"/>
  <c r="I783" i="1"/>
  <c r="I263" i="13" s="1"/>
  <c r="I782" i="1"/>
  <c r="I262" i="13" s="1"/>
  <c r="I781" i="1"/>
  <c r="I261" i="13" s="1"/>
  <c r="I780" i="1"/>
  <c r="I260" i="13" s="1"/>
  <c r="I779" i="1"/>
  <c r="I259" i="13" s="1"/>
  <c r="I778" i="1"/>
  <c r="I258" i="13" s="1"/>
  <c r="I777" i="1"/>
  <c r="I257" i="13" s="1"/>
  <c r="I776" i="1"/>
  <c r="I256" i="13" s="1"/>
  <c r="I775" i="1"/>
  <c r="I255" i="13" s="1"/>
  <c r="I774" i="1"/>
  <c r="I254" i="13" s="1"/>
  <c r="I773" i="1"/>
  <c r="I253" i="13" s="1"/>
  <c r="I772" i="1"/>
  <c r="I252" i="13" s="1"/>
  <c r="I771" i="1"/>
  <c r="I251" i="13" s="1"/>
  <c r="I770" i="1"/>
  <c r="I250" i="13" s="1"/>
  <c r="I769" i="1"/>
  <c r="I249" i="13" s="1"/>
  <c r="I768" i="1"/>
  <c r="I248" i="13" s="1"/>
  <c r="I767" i="1"/>
  <c r="I247" i="13" s="1"/>
  <c r="I766" i="1"/>
  <c r="I246" i="13" s="1"/>
  <c r="I765" i="1"/>
  <c r="I245" i="13" s="1"/>
  <c r="I764" i="1"/>
  <c r="I244" i="13" s="1"/>
  <c r="I763" i="1"/>
  <c r="I243" i="13" s="1"/>
  <c r="I762" i="1"/>
  <c r="I242" i="13" s="1"/>
  <c r="I761" i="1"/>
  <c r="I241" i="13" s="1"/>
  <c r="I760" i="1"/>
  <c r="I240" i="13" s="1"/>
  <c r="I759" i="1"/>
  <c r="I239" i="13" s="1"/>
  <c r="I758" i="1"/>
  <c r="I238" i="13" s="1"/>
  <c r="I757" i="1"/>
  <c r="I237" i="13" s="1"/>
  <c r="I756" i="1"/>
  <c r="I236" i="13" s="1"/>
  <c r="I755" i="1"/>
  <c r="I235" i="13" s="1"/>
  <c r="I754" i="1"/>
  <c r="I234" i="13" s="1"/>
  <c r="I753" i="1"/>
  <c r="I233" i="13" s="1"/>
  <c r="I752" i="1"/>
  <c r="I232" i="13" s="1"/>
  <c r="I751" i="1"/>
  <c r="I231" i="13" s="1"/>
  <c r="I750" i="1"/>
  <c r="I230" i="13" s="1"/>
  <c r="I749" i="1"/>
  <c r="I229" i="13" s="1"/>
  <c r="I748" i="1"/>
  <c r="I228" i="13" s="1"/>
  <c r="I747" i="1"/>
  <c r="I227" i="13" s="1"/>
  <c r="I746" i="1"/>
  <c r="I226" i="13" s="1"/>
  <c r="I745" i="1"/>
  <c r="I225" i="13" s="1"/>
  <c r="I744" i="1"/>
  <c r="I224" i="13" s="1"/>
  <c r="I743" i="1"/>
  <c r="I223" i="13" s="1"/>
  <c r="I742" i="1"/>
  <c r="I222" i="13" s="1"/>
  <c r="I741" i="1"/>
  <c r="I221" i="13" s="1"/>
  <c r="I740" i="1"/>
  <c r="I220" i="13" s="1"/>
  <c r="I739" i="1"/>
  <c r="I219" i="13" s="1"/>
  <c r="I738" i="1"/>
  <c r="I218" i="13" s="1"/>
  <c r="I737" i="1"/>
  <c r="I217" i="13" s="1"/>
  <c r="I736" i="1"/>
  <c r="I216" i="13" s="1"/>
  <c r="I735" i="1"/>
  <c r="I215" i="13" s="1"/>
  <c r="I734" i="1"/>
  <c r="I214" i="13" s="1"/>
  <c r="I733" i="1"/>
  <c r="I213" i="13" s="1"/>
  <c r="I732" i="1"/>
  <c r="I212" i="13" s="1"/>
  <c r="I731" i="1"/>
  <c r="I211" i="13" s="1"/>
  <c r="I730" i="1"/>
  <c r="I210" i="13" s="1"/>
  <c r="I729" i="1"/>
  <c r="I209" i="13" s="1"/>
  <c r="I728" i="1"/>
  <c r="I208" i="13" s="1"/>
  <c r="I727" i="1"/>
  <c r="I207" i="13" s="1"/>
  <c r="I726" i="1"/>
  <c r="I206" i="13" s="1"/>
  <c r="I725" i="1"/>
  <c r="I205" i="13" s="1"/>
  <c r="I724" i="1"/>
  <c r="I204" i="13" s="1"/>
  <c r="I723" i="1"/>
  <c r="I203" i="13" s="1"/>
  <c r="I722" i="1"/>
  <c r="I202" i="13" s="1"/>
  <c r="I721" i="1"/>
  <c r="I201" i="13" s="1"/>
  <c r="I720" i="1"/>
  <c r="I200" i="13" s="1"/>
  <c r="I719" i="1"/>
  <c r="I199" i="13" s="1"/>
  <c r="I718" i="1"/>
  <c r="I198" i="13" s="1"/>
  <c r="I717" i="1"/>
  <c r="I197" i="13" s="1"/>
  <c r="I716" i="1"/>
  <c r="I196" i="13" s="1"/>
  <c r="I715" i="1"/>
  <c r="I195" i="13" s="1"/>
  <c r="I714" i="1"/>
  <c r="I194" i="13" s="1"/>
  <c r="I713" i="1"/>
  <c r="I193" i="13" s="1"/>
  <c r="I712" i="1"/>
  <c r="I192" i="13" s="1"/>
  <c r="I711" i="1"/>
  <c r="I191" i="13" s="1"/>
  <c r="I710" i="1"/>
  <c r="I190" i="13" s="1"/>
  <c r="I709" i="1"/>
  <c r="I189" i="13" s="1"/>
  <c r="I708" i="1"/>
  <c r="I188" i="13" s="1"/>
  <c r="I707" i="1"/>
  <c r="I187" i="13" s="1"/>
  <c r="I706" i="1"/>
  <c r="I186" i="13" s="1"/>
  <c r="I705" i="1"/>
  <c r="I185" i="13" s="1"/>
  <c r="I704" i="1"/>
  <c r="I184" i="13" s="1"/>
  <c r="I703" i="1"/>
  <c r="I183" i="13" s="1"/>
  <c r="I702" i="1"/>
  <c r="I182" i="13" s="1"/>
  <c r="I701" i="1"/>
  <c r="I181" i="13" s="1"/>
  <c r="I700" i="1"/>
  <c r="I180" i="13" s="1"/>
  <c r="I699" i="1"/>
  <c r="I179" i="13" s="1"/>
  <c r="I698" i="1"/>
  <c r="I178" i="13" s="1"/>
  <c r="I697" i="1"/>
  <c r="I177" i="13" s="1"/>
  <c r="I696" i="1"/>
  <c r="I176" i="13" s="1"/>
  <c r="I695" i="1"/>
  <c r="I175" i="13" s="1"/>
  <c r="I694" i="1"/>
  <c r="I174" i="13" s="1"/>
  <c r="I693" i="1"/>
  <c r="I173" i="13" s="1"/>
  <c r="I692" i="1"/>
  <c r="I172" i="13" s="1"/>
  <c r="I691" i="1"/>
  <c r="I171" i="13" s="1"/>
  <c r="I690" i="1"/>
  <c r="I170" i="13" s="1"/>
  <c r="I689" i="1"/>
  <c r="I169" i="13" s="1"/>
  <c r="I688" i="1"/>
  <c r="I168" i="13" s="1"/>
  <c r="I687" i="1"/>
  <c r="I167" i="13" s="1"/>
  <c r="I686" i="1"/>
  <c r="I166" i="13" s="1"/>
  <c r="I685" i="1"/>
  <c r="I165" i="13" s="1"/>
  <c r="I684" i="1"/>
  <c r="I164" i="13" s="1"/>
  <c r="I683" i="1"/>
  <c r="I163" i="13" s="1"/>
  <c r="I682" i="1"/>
  <c r="I162" i="13" s="1"/>
  <c r="I681" i="1"/>
  <c r="I161" i="13" s="1"/>
  <c r="I680" i="1"/>
  <c r="I160" i="13" s="1"/>
  <c r="I679" i="1"/>
  <c r="I159" i="13" s="1"/>
  <c r="I678" i="1"/>
  <c r="I158" i="13" s="1"/>
  <c r="I677" i="1"/>
  <c r="I157" i="13" s="1"/>
  <c r="I676" i="1"/>
  <c r="I156" i="13" s="1"/>
  <c r="I675" i="1"/>
  <c r="I155" i="13" s="1"/>
  <c r="I674" i="1"/>
  <c r="I154" i="13" s="1"/>
  <c r="I673" i="1"/>
  <c r="I153" i="13" s="1"/>
  <c r="I672" i="1"/>
  <c r="I152" i="13" s="1"/>
  <c r="I671" i="1"/>
  <c r="I151" i="13" s="1"/>
  <c r="I670" i="1"/>
  <c r="I150" i="13" s="1"/>
  <c r="I669" i="1"/>
  <c r="I149" i="13" s="1"/>
  <c r="I668" i="1"/>
  <c r="I148" i="13" s="1"/>
  <c r="I667" i="1"/>
  <c r="I147" i="13" s="1"/>
  <c r="I666" i="1"/>
  <c r="I146" i="13" s="1"/>
  <c r="I665" i="1"/>
  <c r="I145" i="13" s="1"/>
  <c r="I664" i="1"/>
  <c r="I144" i="13" s="1"/>
  <c r="I663" i="1"/>
  <c r="I143" i="13" s="1"/>
  <c r="I662" i="1"/>
  <c r="I142" i="13" s="1"/>
  <c r="I661" i="1"/>
  <c r="I141" i="13" s="1"/>
  <c r="I660" i="1"/>
  <c r="I140" i="13" s="1"/>
  <c r="I659" i="1"/>
  <c r="I139" i="13" s="1"/>
  <c r="I658" i="1"/>
  <c r="I138" i="13" s="1"/>
  <c r="I657" i="1"/>
  <c r="I137" i="13" s="1"/>
  <c r="I656" i="1"/>
  <c r="I136" i="13" s="1"/>
  <c r="I655" i="1"/>
  <c r="I135" i="13" s="1"/>
  <c r="I654" i="1"/>
  <c r="I134" i="13" s="1"/>
  <c r="I653" i="1"/>
  <c r="I133" i="13" s="1"/>
  <c r="I652" i="1"/>
  <c r="I132" i="13" s="1"/>
  <c r="I651" i="1"/>
  <c r="I131" i="13" s="1"/>
  <c r="I650" i="1"/>
  <c r="I130" i="13" s="1"/>
  <c r="I649" i="1"/>
  <c r="I129" i="13" s="1"/>
  <c r="I648" i="1"/>
  <c r="I128" i="13" s="1"/>
  <c r="I647" i="1"/>
  <c r="I127" i="13" s="1"/>
  <c r="I646" i="1"/>
  <c r="I126" i="13" s="1"/>
  <c r="I645" i="1"/>
  <c r="I125" i="13" s="1"/>
  <c r="I644" i="1"/>
  <c r="I124" i="13" s="1"/>
  <c r="I643" i="1"/>
  <c r="I123" i="13" s="1"/>
  <c r="I642" i="1"/>
  <c r="I122" i="13" s="1"/>
  <c r="I641" i="1"/>
  <c r="I121" i="13" s="1"/>
  <c r="I640" i="1"/>
  <c r="I120" i="13" s="1"/>
  <c r="I639" i="1"/>
  <c r="I119" i="13" s="1"/>
  <c r="I638" i="1"/>
  <c r="I118" i="13" s="1"/>
  <c r="I637" i="1"/>
  <c r="I117" i="13" s="1"/>
  <c r="I636" i="1"/>
  <c r="I116" i="13" s="1"/>
  <c r="I635" i="1"/>
  <c r="I115" i="13" s="1"/>
  <c r="I634" i="1"/>
  <c r="I114" i="13" s="1"/>
  <c r="I633" i="1"/>
  <c r="I113" i="13" s="1"/>
  <c r="I632" i="1"/>
  <c r="I112" i="13" s="1"/>
  <c r="I631" i="1"/>
  <c r="I111" i="13" s="1"/>
  <c r="I630" i="1"/>
  <c r="I110" i="13" s="1"/>
  <c r="I629" i="1"/>
  <c r="I109" i="13" s="1"/>
  <c r="I628" i="1"/>
  <c r="I108" i="13" s="1"/>
  <c r="I627" i="1"/>
  <c r="I107" i="13" s="1"/>
  <c r="I626" i="1"/>
  <c r="I106" i="13" s="1"/>
  <c r="I625" i="1"/>
  <c r="I105" i="13" s="1"/>
  <c r="I624" i="1"/>
  <c r="I104" i="13" s="1"/>
  <c r="I623" i="1"/>
  <c r="I103" i="13" s="1"/>
  <c r="I622" i="1"/>
  <c r="I102" i="13" s="1"/>
  <c r="I621" i="1"/>
  <c r="I101" i="13" s="1"/>
  <c r="I620" i="1"/>
  <c r="I100" i="13" s="1"/>
  <c r="I619" i="1"/>
  <c r="I99" i="13" s="1"/>
  <c r="I618" i="1"/>
  <c r="I98" i="13" s="1"/>
  <c r="I617" i="1"/>
  <c r="I97" i="13" s="1"/>
  <c r="I616" i="1"/>
  <c r="I96" i="13" s="1"/>
  <c r="I615" i="1"/>
  <c r="I95" i="13" s="1"/>
  <c r="I614" i="1"/>
  <c r="I94" i="13" s="1"/>
  <c r="I613" i="1"/>
  <c r="I93" i="13" s="1"/>
  <c r="I612" i="1"/>
  <c r="I92" i="13" s="1"/>
  <c r="I611" i="1"/>
  <c r="I91" i="13" s="1"/>
  <c r="I610" i="1"/>
  <c r="I90" i="13" s="1"/>
  <c r="I609" i="1"/>
  <c r="I89" i="13" s="1"/>
  <c r="I608" i="1"/>
  <c r="I88" i="13" s="1"/>
  <c r="I607" i="1"/>
  <c r="I87" i="13" s="1"/>
  <c r="I606" i="1"/>
  <c r="I86" i="13" s="1"/>
  <c r="I605" i="1"/>
  <c r="I85" i="13" s="1"/>
  <c r="I604" i="1"/>
  <c r="I84" i="13" s="1"/>
  <c r="I603" i="1"/>
  <c r="I83" i="13" s="1"/>
  <c r="I602" i="1"/>
  <c r="I82" i="13" s="1"/>
  <c r="I601" i="1"/>
  <c r="I81" i="13" s="1"/>
  <c r="I600" i="1"/>
  <c r="I80" i="13" s="1"/>
  <c r="I599" i="1"/>
  <c r="I79" i="13" s="1"/>
  <c r="I598" i="1"/>
  <c r="I78" i="13" s="1"/>
  <c r="I597" i="1"/>
  <c r="I77" i="13" s="1"/>
  <c r="I596" i="1"/>
  <c r="I76" i="13" s="1"/>
  <c r="I595" i="1"/>
  <c r="I75" i="13" s="1"/>
  <c r="I594" i="1"/>
  <c r="I74" i="13" s="1"/>
  <c r="I593" i="1"/>
  <c r="I73" i="13" s="1"/>
  <c r="I592" i="1"/>
  <c r="I72" i="13" s="1"/>
  <c r="I591" i="1"/>
  <c r="I71" i="13" s="1"/>
  <c r="I590" i="1"/>
  <c r="I70" i="13" s="1"/>
  <c r="I589" i="1"/>
  <c r="I69" i="13" s="1"/>
  <c r="I588" i="1"/>
  <c r="I68" i="13" s="1"/>
  <c r="I587" i="1"/>
  <c r="I67" i="13" s="1"/>
  <c r="I586" i="1"/>
  <c r="I66" i="13" s="1"/>
  <c r="I585" i="1"/>
  <c r="I65" i="13" s="1"/>
  <c r="I584" i="1"/>
  <c r="I64" i="13" s="1"/>
  <c r="I583" i="1"/>
  <c r="I63" i="13" s="1"/>
  <c r="I582" i="1"/>
  <c r="I62" i="13" s="1"/>
  <c r="I581" i="1"/>
  <c r="I61" i="13" s="1"/>
  <c r="I580" i="1"/>
  <c r="I60" i="13" s="1"/>
  <c r="I579" i="1"/>
  <c r="I59" i="13" s="1"/>
  <c r="I578" i="1"/>
  <c r="I58" i="13" s="1"/>
  <c r="I577" i="1"/>
  <c r="I57" i="13" s="1"/>
  <c r="I576" i="1"/>
  <c r="I56" i="13" s="1"/>
  <c r="I575" i="1"/>
  <c r="I55" i="13" s="1"/>
  <c r="I574" i="1"/>
  <c r="I54" i="13" s="1"/>
  <c r="I573" i="1"/>
  <c r="I53" i="13" s="1"/>
  <c r="I572" i="1"/>
  <c r="I52" i="13" s="1"/>
  <c r="I571" i="1"/>
  <c r="I51" i="13" s="1"/>
  <c r="I570" i="1"/>
  <c r="I50" i="13" s="1"/>
  <c r="I569" i="1"/>
  <c r="I49" i="13" s="1"/>
  <c r="I568" i="1"/>
  <c r="I48" i="13" s="1"/>
  <c r="I567" i="1"/>
  <c r="I47" i="13" s="1"/>
  <c r="I566" i="1"/>
  <c r="I46" i="13" s="1"/>
  <c r="I565" i="1"/>
  <c r="I45" i="13" s="1"/>
  <c r="I564" i="1"/>
  <c r="I44" i="13" s="1"/>
  <c r="I563" i="1"/>
  <c r="I43" i="13" s="1"/>
  <c r="I562" i="1"/>
  <c r="I42" i="13" s="1"/>
  <c r="I561" i="1"/>
  <c r="I41" i="13" s="1"/>
  <c r="I560" i="1"/>
  <c r="I40" i="13" s="1"/>
  <c r="I559" i="1"/>
  <c r="I39" i="13" s="1"/>
  <c r="I558" i="1"/>
  <c r="I38" i="13" s="1"/>
  <c r="I557" i="1"/>
  <c r="I37" i="13" s="1"/>
  <c r="I556" i="1"/>
  <c r="I36" i="13" s="1"/>
  <c r="I555" i="1"/>
  <c r="I35" i="13" s="1"/>
  <c r="I554" i="1"/>
  <c r="I34" i="13" s="1"/>
  <c r="I553" i="1"/>
  <c r="I33" i="13" s="1"/>
  <c r="I552" i="1"/>
  <c r="I32" i="13" s="1"/>
  <c r="I551" i="1"/>
  <c r="I31" i="13" s="1"/>
  <c r="I550" i="1"/>
  <c r="I30" i="13" s="1"/>
  <c r="I549" i="1"/>
  <c r="I29" i="13" s="1"/>
  <c r="I548" i="1"/>
  <c r="I28" i="13" s="1"/>
  <c r="I547" i="1"/>
  <c r="I27" i="13" s="1"/>
  <c r="I546" i="1"/>
  <c r="I26" i="13" s="1"/>
  <c r="I545" i="1"/>
  <c r="I25" i="13" s="1"/>
  <c r="I544" i="1"/>
  <c r="I24" i="13" s="1"/>
  <c r="I543" i="1"/>
  <c r="I23" i="13" s="1"/>
  <c r="I542" i="1"/>
  <c r="I22" i="13" s="1"/>
  <c r="I541" i="1"/>
  <c r="I21" i="13" s="1"/>
  <c r="I540" i="1"/>
  <c r="I20" i="13" s="1"/>
  <c r="I539" i="1"/>
  <c r="I19" i="13" s="1"/>
  <c r="I538" i="1"/>
  <c r="I18" i="13" s="1"/>
  <c r="I537" i="1"/>
  <c r="I17" i="13" s="1"/>
  <c r="I536" i="1"/>
  <c r="I16" i="13" s="1"/>
  <c r="I535" i="1"/>
  <c r="I15" i="13" s="1"/>
  <c r="I534" i="1"/>
  <c r="I14" i="13" s="1"/>
  <c r="I533" i="1"/>
  <c r="I13" i="13" s="1"/>
  <c r="I532" i="1"/>
  <c r="I12" i="13" s="1"/>
  <c r="I531" i="1"/>
  <c r="I11" i="13" s="1"/>
  <c r="I530" i="1"/>
  <c r="I10" i="13" s="1"/>
  <c r="I529" i="1"/>
  <c r="I9" i="13" s="1"/>
  <c r="I528" i="1"/>
  <c r="I8" i="13" s="1"/>
  <c r="I527" i="1"/>
  <c r="I7" i="13" s="1"/>
  <c r="I526" i="1"/>
  <c r="I6" i="13" s="1"/>
  <c r="I525" i="1"/>
  <c r="I5" i="13" s="1"/>
  <c r="I524" i="1"/>
  <c r="I4" i="13" s="1"/>
  <c r="I523" i="1"/>
  <c r="I3" i="13" s="1"/>
  <c r="I522" i="1"/>
  <c r="I218" i="15" s="1"/>
  <c r="I521" i="1"/>
  <c r="I217" i="15" s="1"/>
  <c r="I520" i="1"/>
  <c r="I216" i="15" s="1"/>
  <c r="I519" i="1"/>
  <c r="I215" i="15" s="1"/>
  <c r="I518" i="1"/>
  <c r="I214" i="15" s="1"/>
  <c r="I517" i="1"/>
  <c r="I213" i="15" s="1"/>
  <c r="I516" i="1"/>
  <c r="I212" i="15" s="1"/>
  <c r="I515" i="1"/>
  <c r="I211" i="15" s="1"/>
  <c r="I514" i="1"/>
  <c r="I210" i="15" s="1"/>
  <c r="I513" i="1"/>
  <c r="I209" i="15" s="1"/>
  <c r="I512" i="1"/>
  <c r="I208" i="15" s="1"/>
  <c r="I511" i="1"/>
  <c r="I207" i="15" s="1"/>
  <c r="I510" i="1"/>
  <c r="I206" i="15" s="1"/>
  <c r="I509" i="1"/>
  <c r="I205" i="15" s="1"/>
  <c r="I508" i="1"/>
  <c r="I204" i="15" s="1"/>
  <c r="I507" i="1"/>
  <c r="I203" i="15" s="1"/>
  <c r="I506" i="1"/>
  <c r="I202" i="15" s="1"/>
  <c r="I505" i="1"/>
  <c r="I201" i="15" s="1"/>
  <c r="I504" i="1"/>
  <c r="I200" i="15" s="1"/>
  <c r="I503" i="1"/>
  <c r="I199" i="15" s="1"/>
  <c r="I502" i="1"/>
  <c r="I198" i="15" s="1"/>
  <c r="I501" i="1"/>
  <c r="I197" i="15" s="1"/>
  <c r="I500" i="1"/>
  <c r="I196" i="15" s="1"/>
  <c r="I499" i="1"/>
  <c r="I195" i="15" s="1"/>
  <c r="I498" i="1"/>
  <c r="I194" i="15" s="1"/>
  <c r="I497" i="1"/>
  <c r="I193" i="15" s="1"/>
  <c r="I496" i="1"/>
  <c r="I192" i="15" s="1"/>
  <c r="I495" i="1"/>
  <c r="I191" i="15" s="1"/>
  <c r="I494" i="1"/>
  <c r="I190" i="15" s="1"/>
  <c r="I493" i="1"/>
  <c r="I189" i="15" s="1"/>
  <c r="I492" i="1"/>
  <c r="I188" i="15" s="1"/>
  <c r="I491" i="1"/>
  <c r="I187" i="15" s="1"/>
  <c r="I490" i="1"/>
  <c r="I186" i="15" s="1"/>
  <c r="I489" i="1"/>
  <c r="I185" i="15" s="1"/>
  <c r="I488" i="1"/>
  <c r="I184" i="15" s="1"/>
  <c r="I487" i="1"/>
  <c r="I183" i="15" s="1"/>
  <c r="I486" i="1"/>
  <c r="I182" i="15" s="1"/>
  <c r="I485" i="1"/>
  <c r="I181" i="15" s="1"/>
  <c r="I484" i="1"/>
  <c r="I180" i="15" s="1"/>
  <c r="I483" i="1"/>
  <c r="I179" i="15" s="1"/>
  <c r="I482" i="1"/>
  <c r="I178" i="15" s="1"/>
  <c r="I481" i="1"/>
  <c r="I177" i="15" s="1"/>
  <c r="I480" i="1"/>
  <c r="I176" i="15" s="1"/>
  <c r="I479" i="1"/>
  <c r="I175" i="15" s="1"/>
  <c r="I478" i="1"/>
  <c r="I174" i="15" s="1"/>
  <c r="I477" i="1"/>
  <c r="I173" i="15" s="1"/>
  <c r="I476" i="1"/>
  <c r="I172" i="15" s="1"/>
  <c r="I475" i="1"/>
  <c r="I171" i="15" s="1"/>
  <c r="I474" i="1"/>
  <c r="I170" i="15" s="1"/>
  <c r="I473" i="1"/>
  <c r="I169" i="15" s="1"/>
  <c r="I472" i="1"/>
  <c r="I168" i="15" s="1"/>
  <c r="I471" i="1"/>
  <c r="I167" i="15" s="1"/>
  <c r="I470" i="1"/>
  <c r="I166" i="15" s="1"/>
  <c r="I469" i="1"/>
  <c r="I165" i="15" s="1"/>
  <c r="I468" i="1"/>
  <c r="I164" i="15" s="1"/>
  <c r="I467" i="1"/>
  <c r="I163" i="15" s="1"/>
  <c r="I466" i="1"/>
  <c r="I162" i="15" s="1"/>
  <c r="I465" i="1"/>
  <c r="I161" i="15" s="1"/>
  <c r="I464" i="1"/>
  <c r="I160" i="15" s="1"/>
  <c r="I463" i="1"/>
  <c r="I159" i="15" s="1"/>
  <c r="I462" i="1"/>
  <c r="I158" i="15" s="1"/>
  <c r="I461" i="1"/>
  <c r="I157" i="15" s="1"/>
  <c r="I460" i="1"/>
  <c r="I156" i="15" s="1"/>
  <c r="I459" i="1"/>
  <c r="I155" i="15" s="1"/>
  <c r="I458" i="1"/>
  <c r="I154" i="15" s="1"/>
  <c r="I457" i="1"/>
  <c r="I153" i="15" s="1"/>
  <c r="I456" i="1"/>
  <c r="I152" i="15" s="1"/>
  <c r="I455" i="1"/>
  <c r="I151" i="15" s="1"/>
  <c r="I454" i="1"/>
  <c r="I150" i="15" s="1"/>
  <c r="I453" i="1"/>
  <c r="I149" i="15" s="1"/>
  <c r="I452" i="1"/>
  <c r="I148" i="15" s="1"/>
  <c r="I451" i="1"/>
  <c r="I147" i="15" s="1"/>
  <c r="I450" i="1"/>
  <c r="I146" i="15" s="1"/>
  <c r="I449" i="1"/>
  <c r="I145" i="15" s="1"/>
  <c r="I448" i="1"/>
  <c r="I144" i="15" s="1"/>
  <c r="I447" i="1"/>
  <c r="I143" i="15" s="1"/>
  <c r="I446" i="1"/>
  <c r="I142" i="15" s="1"/>
  <c r="I445" i="1"/>
  <c r="I141" i="15" s="1"/>
  <c r="I444" i="1"/>
  <c r="I140" i="15" s="1"/>
  <c r="I443" i="1"/>
  <c r="I139" i="15" s="1"/>
  <c r="I442" i="1"/>
  <c r="I138" i="15" s="1"/>
  <c r="I441" i="1"/>
  <c r="I137" i="15" s="1"/>
  <c r="I440" i="1"/>
  <c r="I136" i="15" s="1"/>
  <c r="I439" i="1"/>
  <c r="I135" i="15" s="1"/>
  <c r="I438" i="1"/>
  <c r="I134" i="15" s="1"/>
  <c r="I437" i="1"/>
  <c r="I133" i="15" s="1"/>
  <c r="I436" i="1"/>
  <c r="I132" i="15" s="1"/>
  <c r="I435" i="1"/>
  <c r="I131" i="15" s="1"/>
  <c r="I434" i="1"/>
  <c r="I130" i="15" s="1"/>
  <c r="I433" i="1"/>
  <c r="I129" i="15" s="1"/>
  <c r="I432" i="1"/>
  <c r="I128" i="15" s="1"/>
  <c r="I431" i="1"/>
  <c r="I127" i="15" s="1"/>
  <c r="I430" i="1"/>
  <c r="I126" i="15" s="1"/>
  <c r="I429" i="1"/>
  <c r="I125" i="15" s="1"/>
  <c r="I428" i="1"/>
  <c r="I124" i="15" s="1"/>
  <c r="I427" i="1"/>
  <c r="I123" i="15" s="1"/>
  <c r="I426" i="1"/>
  <c r="I122" i="15" s="1"/>
  <c r="I425" i="1"/>
  <c r="I121" i="15" s="1"/>
  <c r="I424" i="1"/>
  <c r="I120" i="15" s="1"/>
  <c r="I423" i="1"/>
  <c r="I119" i="15" s="1"/>
  <c r="I422" i="1"/>
  <c r="I118" i="15" s="1"/>
  <c r="I421" i="1"/>
  <c r="I117" i="15" s="1"/>
  <c r="I420" i="1"/>
  <c r="I116" i="15" s="1"/>
  <c r="I419" i="1"/>
  <c r="I115" i="15" s="1"/>
  <c r="I418" i="1"/>
  <c r="I114" i="15" s="1"/>
  <c r="I417" i="1"/>
  <c r="I113" i="15" s="1"/>
  <c r="I416" i="1"/>
  <c r="I112" i="15" s="1"/>
  <c r="I415" i="1"/>
  <c r="I111" i="15" s="1"/>
  <c r="I414" i="1"/>
  <c r="I110" i="15" s="1"/>
  <c r="I413" i="1"/>
  <c r="I109" i="15" s="1"/>
  <c r="I412" i="1"/>
  <c r="I108" i="15" s="1"/>
  <c r="I411" i="1"/>
  <c r="I107" i="15" s="1"/>
  <c r="I410" i="1"/>
  <c r="I106" i="15" s="1"/>
  <c r="I409" i="1"/>
  <c r="I105" i="15" s="1"/>
  <c r="I408" i="1"/>
  <c r="I104" i="15" s="1"/>
  <c r="I407" i="1"/>
  <c r="I103" i="15" s="1"/>
  <c r="I406" i="1"/>
  <c r="I102" i="15" s="1"/>
  <c r="I405" i="1"/>
  <c r="I101" i="15" s="1"/>
  <c r="I404" i="1"/>
  <c r="I100" i="15" s="1"/>
  <c r="I403" i="1"/>
  <c r="I99" i="15" s="1"/>
  <c r="I402" i="1"/>
  <c r="I98" i="15" s="1"/>
  <c r="I401" i="1"/>
  <c r="I97" i="15" s="1"/>
  <c r="I400" i="1"/>
  <c r="I96" i="15" s="1"/>
  <c r="I399" i="1"/>
  <c r="I95" i="15" s="1"/>
  <c r="I398" i="1"/>
  <c r="I94" i="15" s="1"/>
  <c r="I397" i="1"/>
  <c r="I93" i="15" s="1"/>
  <c r="I396" i="1"/>
  <c r="I92" i="15" s="1"/>
  <c r="I395" i="1"/>
  <c r="I91" i="15" s="1"/>
  <c r="I394" i="1"/>
  <c r="I90" i="15" s="1"/>
  <c r="I393" i="1"/>
  <c r="I89" i="15" s="1"/>
  <c r="I392" i="1"/>
  <c r="I88" i="15" s="1"/>
  <c r="I391" i="1"/>
  <c r="I87" i="15" s="1"/>
  <c r="I390" i="1"/>
  <c r="I86" i="15" s="1"/>
  <c r="I389" i="1"/>
  <c r="I85" i="15" s="1"/>
  <c r="I388" i="1"/>
  <c r="I84" i="15" s="1"/>
  <c r="I387" i="1"/>
  <c r="I83" i="15" s="1"/>
  <c r="I386" i="1"/>
  <c r="I82" i="15" s="1"/>
  <c r="I385" i="1"/>
  <c r="I81" i="15" s="1"/>
  <c r="I384" i="1"/>
  <c r="I80" i="15" s="1"/>
  <c r="I383" i="1"/>
  <c r="I79" i="15" s="1"/>
  <c r="I382" i="1"/>
  <c r="I78" i="15" s="1"/>
  <c r="I381" i="1"/>
  <c r="I77" i="15" s="1"/>
  <c r="I380" i="1"/>
  <c r="I76" i="15" s="1"/>
  <c r="I379" i="1"/>
  <c r="I75" i="15" s="1"/>
  <c r="I378" i="1"/>
  <c r="I74" i="15" s="1"/>
  <c r="I377" i="1"/>
  <c r="I73" i="15" s="1"/>
  <c r="I376" i="1"/>
  <c r="I72" i="15" s="1"/>
  <c r="I375" i="1"/>
  <c r="I71" i="15" s="1"/>
  <c r="I374" i="1"/>
  <c r="I70" i="15" s="1"/>
  <c r="I373" i="1"/>
  <c r="I69" i="15" s="1"/>
  <c r="I372" i="1"/>
  <c r="I68" i="15" s="1"/>
  <c r="I371" i="1"/>
  <c r="I67" i="15" s="1"/>
  <c r="I370" i="1"/>
  <c r="I66" i="15" s="1"/>
  <c r="I369" i="1"/>
  <c r="I65" i="15" s="1"/>
  <c r="I368" i="1"/>
  <c r="I64" i="15" s="1"/>
  <c r="I367" i="1"/>
  <c r="I63" i="15" s="1"/>
  <c r="I366" i="1"/>
  <c r="I62" i="15" s="1"/>
  <c r="I365" i="1"/>
  <c r="I61" i="15" s="1"/>
  <c r="I364" i="1"/>
  <c r="I60" i="15" s="1"/>
  <c r="I363" i="1"/>
  <c r="I59" i="15" s="1"/>
  <c r="I362" i="1"/>
  <c r="I58" i="15" s="1"/>
  <c r="I361" i="1"/>
  <c r="I57" i="15" s="1"/>
  <c r="I360" i="1"/>
  <c r="I56" i="15" s="1"/>
  <c r="I359" i="1"/>
  <c r="I55" i="15" s="1"/>
  <c r="I358" i="1"/>
  <c r="I54" i="15" s="1"/>
  <c r="I357" i="1"/>
  <c r="I53" i="15" s="1"/>
  <c r="I356" i="1"/>
  <c r="I52" i="15" s="1"/>
  <c r="I355" i="1"/>
  <c r="I51" i="15" s="1"/>
  <c r="I354" i="1"/>
  <c r="I50" i="15" s="1"/>
  <c r="I353" i="1"/>
  <c r="I49" i="15" s="1"/>
  <c r="I352" i="1"/>
  <c r="I48" i="15" s="1"/>
  <c r="I351" i="1"/>
  <c r="I47" i="15" s="1"/>
  <c r="I350" i="1"/>
  <c r="I46" i="15" s="1"/>
  <c r="I349" i="1"/>
  <c r="I45" i="15" s="1"/>
  <c r="I348" i="1"/>
  <c r="I44" i="15" s="1"/>
  <c r="I347" i="1"/>
  <c r="I43" i="15" s="1"/>
  <c r="I346" i="1"/>
  <c r="I42" i="15" s="1"/>
  <c r="I345" i="1"/>
  <c r="I41" i="15" s="1"/>
  <c r="I344" i="1"/>
  <c r="I40" i="15" s="1"/>
  <c r="I343" i="1"/>
  <c r="I39" i="15" s="1"/>
  <c r="I342" i="1"/>
  <c r="I38" i="15" s="1"/>
  <c r="I341" i="1"/>
  <c r="I37" i="15" s="1"/>
  <c r="I340" i="1"/>
  <c r="I36" i="15" s="1"/>
  <c r="I339" i="1"/>
  <c r="I35" i="15" s="1"/>
  <c r="I338" i="1"/>
  <c r="I34" i="15" s="1"/>
  <c r="I337" i="1"/>
  <c r="I33" i="15" s="1"/>
  <c r="I336" i="1"/>
  <c r="I32" i="15" s="1"/>
  <c r="I335" i="1"/>
  <c r="I31" i="15" s="1"/>
  <c r="I334" i="1"/>
  <c r="I30" i="15" s="1"/>
  <c r="I333" i="1"/>
  <c r="I29" i="15" s="1"/>
  <c r="I332" i="1"/>
  <c r="I28" i="15" s="1"/>
  <c r="I331" i="1"/>
  <c r="I27" i="15" s="1"/>
  <c r="I330" i="1"/>
  <c r="I26" i="15" s="1"/>
  <c r="I329" i="1"/>
  <c r="I25" i="15" s="1"/>
  <c r="I328" i="1"/>
  <c r="I24" i="15" s="1"/>
  <c r="I327" i="1"/>
  <c r="I23" i="15" s="1"/>
  <c r="I326" i="1"/>
  <c r="I22" i="15" s="1"/>
  <c r="I325" i="1"/>
  <c r="I21" i="15" s="1"/>
  <c r="I324" i="1"/>
  <c r="I20" i="15" s="1"/>
  <c r="I323" i="1"/>
  <c r="I19" i="15" s="1"/>
  <c r="I322" i="1"/>
  <c r="I18" i="15" s="1"/>
  <c r="I321" i="1"/>
  <c r="I17" i="15" s="1"/>
  <c r="I320" i="1"/>
  <c r="I16" i="15" s="1"/>
  <c r="I319" i="1"/>
  <c r="I15" i="15" s="1"/>
  <c r="I318" i="1"/>
  <c r="I14" i="15" s="1"/>
  <c r="I317" i="1"/>
  <c r="I13" i="15" s="1"/>
  <c r="I316" i="1"/>
  <c r="I12" i="15" s="1"/>
  <c r="I315" i="1"/>
  <c r="I11" i="15" s="1"/>
  <c r="I314" i="1"/>
  <c r="I10" i="15" s="1"/>
  <c r="I313" i="1"/>
  <c r="I9" i="15" s="1"/>
  <c r="I312" i="1"/>
  <c r="I8" i="15" s="1"/>
  <c r="I311" i="1"/>
  <c r="I7" i="15" s="1"/>
  <c r="I310" i="1"/>
  <c r="I6" i="15" s="1"/>
  <c r="I309" i="1"/>
  <c r="I5" i="15" s="1"/>
  <c r="I308" i="1"/>
  <c r="I4" i="15" s="1"/>
  <c r="I307" i="1"/>
  <c r="I3" i="15" s="1"/>
  <c r="I306" i="1"/>
  <c r="I305" i="1"/>
  <c r="I304" i="1"/>
  <c r="I303" i="1"/>
  <c r="I302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287" i="1"/>
  <c r="I286" i="1"/>
  <c r="I285" i="1"/>
  <c r="I284" i="1"/>
  <c r="I283" i="1"/>
  <c r="I281" i="1"/>
  <c r="I280" i="1"/>
  <c r="I279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2" i="1"/>
  <c r="I31" i="1"/>
  <c r="I30" i="1"/>
  <c r="I29" i="1"/>
  <c r="I28" i="1"/>
  <c r="I27" i="1"/>
  <c r="I26" i="1"/>
  <c r="I25" i="1"/>
  <c r="I24" i="1"/>
  <c r="I23" i="1"/>
  <c r="I21" i="1"/>
  <c r="I19" i="1"/>
  <c r="I14" i="1"/>
  <c r="I13" i="1"/>
  <c r="I12" i="1"/>
  <c r="I11" i="1"/>
  <c r="I10" i="1"/>
  <c r="I9" i="1"/>
  <c r="I8" i="1"/>
  <c r="I6" i="1"/>
  <c r="I24" i="5" l="1"/>
  <c r="I416" i="13"/>
  <c r="I428" i="7"/>
  <c r="I424" i="13"/>
  <c r="I436" i="7"/>
  <c r="I432" i="13"/>
  <c r="I25" i="5"/>
  <c r="I417" i="13"/>
  <c r="I29" i="5"/>
  <c r="I421" i="13"/>
  <c r="I433" i="7"/>
  <c r="I429" i="13"/>
  <c r="I22" i="5"/>
  <c r="I414" i="13"/>
  <c r="I26" i="5"/>
  <c r="I418" i="13"/>
  <c r="I30" i="5"/>
  <c r="I422" i="13"/>
  <c r="I430" i="7"/>
  <c r="I426" i="13"/>
  <c r="I434" i="7"/>
  <c r="I430" i="13"/>
  <c r="I438" i="7"/>
  <c r="I434" i="13"/>
  <c r="I20" i="5"/>
  <c r="I412" i="13"/>
  <c r="I28" i="5"/>
  <c r="I420" i="13"/>
  <c r="I432" i="7"/>
  <c r="I428" i="13"/>
  <c r="I21" i="5"/>
  <c r="I413" i="13"/>
  <c r="I437" i="7"/>
  <c r="I433" i="13"/>
  <c r="I23" i="5"/>
  <c r="I415" i="13"/>
  <c r="I27" i="5"/>
  <c r="I419" i="13"/>
  <c r="I431" i="7"/>
  <c r="I427" i="13"/>
  <c r="I435" i="7"/>
  <c r="I431" i="13"/>
  <c r="I64" i="1"/>
  <c r="I20" i="4" s="1"/>
  <c r="I49" i="1"/>
  <c r="A49" i="1" s="1"/>
  <c r="A100" i="1"/>
  <c r="I56" i="4"/>
  <c r="J100" i="1"/>
  <c r="J56" i="4" s="1"/>
  <c r="K100" i="1"/>
  <c r="K56" i="4" s="1"/>
  <c r="A104" i="1"/>
  <c r="I60" i="4"/>
  <c r="J104" i="1"/>
  <c r="J60" i="4" s="1"/>
  <c r="K104" i="1"/>
  <c r="K60" i="4" s="1"/>
  <c r="A108" i="1"/>
  <c r="I64" i="4"/>
  <c r="J108" i="1"/>
  <c r="J64" i="4" s="1"/>
  <c r="K108" i="1"/>
  <c r="K64" i="4" s="1"/>
  <c r="J148" i="1"/>
  <c r="K148" i="1"/>
  <c r="J152" i="1"/>
  <c r="K152" i="1"/>
  <c r="J160" i="1"/>
  <c r="K160" i="1"/>
  <c r="J164" i="1"/>
  <c r="K164" i="1"/>
  <c r="J172" i="1"/>
  <c r="K172" i="1"/>
  <c r="J176" i="1"/>
  <c r="K176" i="1"/>
  <c r="J184" i="1"/>
  <c r="K184" i="1"/>
  <c r="J188" i="1"/>
  <c r="K188" i="1"/>
  <c r="J196" i="1"/>
  <c r="K196" i="1"/>
  <c r="J200" i="1"/>
  <c r="K200" i="1"/>
  <c r="J208" i="1"/>
  <c r="K208" i="1"/>
  <c r="J212" i="1"/>
  <c r="K212" i="1"/>
  <c r="J220" i="1"/>
  <c r="K220" i="1"/>
  <c r="J224" i="1"/>
  <c r="K224" i="1"/>
  <c r="J232" i="1"/>
  <c r="K232" i="1"/>
  <c r="J236" i="1"/>
  <c r="K236" i="1"/>
  <c r="J244" i="1"/>
  <c r="K244" i="1"/>
  <c r="J248" i="1"/>
  <c r="K248" i="1"/>
  <c r="J256" i="1"/>
  <c r="K256" i="1"/>
  <c r="J260" i="1"/>
  <c r="K260" i="1"/>
  <c r="J268" i="1"/>
  <c r="K268" i="1"/>
  <c r="J272" i="1"/>
  <c r="K272" i="1"/>
  <c r="A279" i="1"/>
  <c r="I7" i="6"/>
  <c r="J279" i="1"/>
  <c r="J7" i="6" s="1"/>
  <c r="K279" i="1"/>
  <c r="K7" i="6" s="1"/>
  <c r="A283" i="1"/>
  <c r="I11" i="6"/>
  <c r="J283" i="1"/>
  <c r="J11" i="6" s="1"/>
  <c r="K283" i="1"/>
  <c r="K11" i="6" s="1"/>
  <c r="A287" i="1"/>
  <c r="I15" i="6"/>
  <c r="J287" i="1"/>
  <c r="J15" i="6" s="1"/>
  <c r="K287" i="1"/>
  <c r="K15" i="6" s="1"/>
  <c r="A291" i="1"/>
  <c r="I3" i="5"/>
  <c r="J291" i="1"/>
  <c r="J3" i="5" s="1"/>
  <c r="K291" i="1"/>
  <c r="K3" i="5" s="1"/>
  <c r="A295" i="1"/>
  <c r="I7" i="5"/>
  <c r="J295" i="1"/>
  <c r="J7" i="5" s="1"/>
  <c r="K295" i="1"/>
  <c r="K7" i="5" s="1"/>
  <c r="A299" i="1"/>
  <c r="I11" i="5"/>
  <c r="J299" i="1"/>
  <c r="J11" i="5" s="1"/>
  <c r="K299" i="1"/>
  <c r="K11" i="5" s="1"/>
  <c r="A303" i="1"/>
  <c r="I15" i="5"/>
  <c r="J303" i="1"/>
  <c r="J15" i="5" s="1"/>
  <c r="K303" i="1"/>
  <c r="K15" i="5" s="1"/>
  <c r="J551" i="1"/>
  <c r="J31" i="13" s="1"/>
  <c r="K551" i="1"/>
  <c r="K31" i="13" s="1"/>
  <c r="J555" i="1"/>
  <c r="J35" i="13" s="1"/>
  <c r="K555" i="1"/>
  <c r="K35" i="13" s="1"/>
  <c r="F276" i="1"/>
  <c r="F5" i="6"/>
  <c r="E10" i="6"/>
  <c r="E22" i="1"/>
  <c r="I22" i="1" s="1"/>
  <c r="J22" i="1" s="1"/>
  <c r="G17" i="1"/>
  <c r="G5" i="1" s="1"/>
  <c r="G5" i="4"/>
  <c r="E63" i="1"/>
  <c r="E48" i="1"/>
  <c r="E20" i="4"/>
  <c r="A53" i="1"/>
  <c r="I9" i="4"/>
  <c r="A57" i="1"/>
  <c r="I13" i="4"/>
  <c r="A61" i="1"/>
  <c r="I17" i="4"/>
  <c r="A65" i="1"/>
  <c r="I21" i="4"/>
  <c r="J65" i="1"/>
  <c r="J21" i="4" s="1"/>
  <c r="K65" i="1"/>
  <c r="K21" i="4" s="1"/>
  <c r="A69" i="1"/>
  <c r="I25" i="4"/>
  <c r="J69" i="1"/>
  <c r="J25" i="4" s="1"/>
  <c r="K69" i="1"/>
  <c r="K25" i="4" s="1"/>
  <c r="A73" i="1"/>
  <c r="I29" i="4"/>
  <c r="J73" i="1"/>
  <c r="J29" i="4" s="1"/>
  <c r="K73" i="1"/>
  <c r="K29" i="4" s="1"/>
  <c r="A77" i="1"/>
  <c r="I33" i="4"/>
  <c r="J77" i="1"/>
  <c r="J33" i="4" s="1"/>
  <c r="K77" i="1"/>
  <c r="K33" i="4" s="1"/>
  <c r="A81" i="1"/>
  <c r="I37" i="4"/>
  <c r="J81" i="1"/>
  <c r="J37" i="4" s="1"/>
  <c r="K81" i="1"/>
  <c r="K37" i="4" s="1"/>
  <c r="A85" i="1"/>
  <c r="I41" i="4"/>
  <c r="J85" i="1"/>
  <c r="J41" i="4" s="1"/>
  <c r="K85" i="1"/>
  <c r="K41" i="4" s="1"/>
  <c r="A89" i="1"/>
  <c r="I45" i="4"/>
  <c r="J89" i="1"/>
  <c r="J45" i="4" s="1"/>
  <c r="K89" i="1"/>
  <c r="K45" i="4" s="1"/>
  <c r="A93" i="1"/>
  <c r="I49" i="4"/>
  <c r="J93" i="1"/>
  <c r="J49" i="4" s="1"/>
  <c r="K93" i="1"/>
  <c r="K49" i="4" s="1"/>
  <c r="A97" i="1"/>
  <c r="I53" i="4"/>
  <c r="J97" i="1"/>
  <c r="J53" i="4" s="1"/>
  <c r="K97" i="1"/>
  <c r="K53" i="4" s="1"/>
  <c r="A101" i="1"/>
  <c r="I57" i="4"/>
  <c r="J101" i="1"/>
  <c r="J57" i="4" s="1"/>
  <c r="K101" i="1"/>
  <c r="K57" i="4" s="1"/>
  <c r="A105" i="1"/>
  <c r="I61" i="4"/>
  <c r="J105" i="1"/>
  <c r="J61" i="4" s="1"/>
  <c r="K105" i="1"/>
  <c r="K61" i="4" s="1"/>
  <c r="A109" i="1"/>
  <c r="I65" i="4"/>
  <c r="J109" i="1"/>
  <c r="J65" i="4" s="1"/>
  <c r="K109" i="1"/>
  <c r="K65" i="4" s="1"/>
  <c r="J145" i="1"/>
  <c r="K145" i="1"/>
  <c r="J149" i="1"/>
  <c r="K149" i="1"/>
  <c r="J153" i="1"/>
  <c r="K153" i="1"/>
  <c r="J157" i="1"/>
  <c r="K157" i="1"/>
  <c r="J161" i="1"/>
  <c r="K161" i="1"/>
  <c r="J165" i="1"/>
  <c r="K165" i="1"/>
  <c r="J169" i="1"/>
  <c r="K169" i="1"/>
  <c r="J173" i="1"/>
  <c r="K173" i="1"/>
  <c r="J177" i="1"/>
  <c r="K177" i="1"/>
  <c r="J181" i="1"/>
  <c r="K181" i="1"/>
  <c r="J185" i="1"/>
  <c r="K185" i="1"/>
  <c r="J189" i="1"/>
  <c r="K189" i="1"/>
  <c r="J193" i="1"/>
  <c r="K193" i="1"/>
  <c r="J197" i="1"/>
  <c r="K197" i="1"/>
  <c r="J201" i="1"/>
  <c r="K201" i="1"/>
  <c r="J205" i="1"/>
  <c r="K205" i="1"/>
  <c r="J209" i="1"/>
  <c r="K209" i="1"/>
  <c r="J213" i="1"/>
  <c r="K213" i="1"/>
  <c r="J217" i="1"/>
  <c r="K217" i="1"/>
  <c r="J221" i="1"/>
  <c r="K221" i="1"/>
  <c r="J225" i="1"/>
  <c r="K225" i="1"/>
  <c r="J229" i="1"/>
  <c r="K229" i="1"/>
  <c r="J233" i="1"/>
  <c r="K233" i="1"/>
  <c r="J237" i="1"/>
  <c r="K237" i="1"/>
  <c r="J241" i="1"/>
  <c r="K241" i="1"/>
  <c r="J245" i="1"/>
  <c r="K245" i="1"/>
  <c r="J249" i="1"/>
  <c r="K249" i="1"/>
  <c r="J253" i="1"/>
  <c r="K253" i="1"/>
  <c r="J257" i="1"/>
  <c r="K257" i="1"/>
  <c r="J261" i="1"/>
  <c r="K261" i="1"/>
  <c r="J265" i="1"/>
  <c r="K265" i="1"/>
  <c r="J269" i="1"/>
  <c r="K269" i="1"/>
  <c r="J273" i="1"/>
  <c r="K273" i="1"/>
  <c r="A280" i="1"/>
  <c r="I8" i="6"/>
  <c r="J280" i="1"/>
  <c r="J8" i="6" s="1"/>
  <c r="K280" i="1"/>
  <c r="K8" i="6" s="1"/>
  <c r="A284" i="1"/>
  <c r="I12" i="6"/>
  <c r="J284" i="1"/>
  <c r="J12" i="6" s="1"/>
  <c r="K284" i="1"/>
  <c r="K12" i="6" s="1"/>
  <c r="A288" i="1"/>
  <c r="I16" i="6"/>
  <c r="J288" i="1"/>
  <c r="J16" i="6" s="1"/>
  <c r="K288" i="1"/>
  <c r="K16" i="6" s="1"/>
  <c r="A292" i="1"/>
  <c r="I4" i="5"/>
  <c r="J292" i="1"/>
  <c r="J4" i="5" s="1"/>
  <c r="K292" i="1"/>
  <c r="K4" i="5" s="1"/>
  <c r="A296" i="1"/>
  <c r="I8" i="5"/>
  <c r="J296" i="1"/>
  <c r="J8" i="5" s="1"/>
  <c r="K296" i="1"/>
  <c r="K8" i="5" s="1"/>
  <c r="A300" i="1"/>
  <c r="I12" i="5"/>
  <c r="J300" i="1"/>
  <c r="J12" i="5" s="1"/>
  <c r="K300" i="1"/>
  <c r="K12" i="5" s="1"/>
  <c r="A304" i="1"/>
  <c r="I16" i="5"/>
  <c r="J304" i="1"/>
  <c r="J16" i="5" s="1"/>
  <c r="K304" i="1"/>
  <c r="K16" i="5" s="1"/>
  <c r="J552" i="1"/>
  <c r="J32" i="13" s="1"/>
  <c r="K552" i="1"/>
  <c r="K32" i="13" s="1"/>
  <c r="J556" i="1"/>
  <c r="J36" i="13" s="1"/>
  <c r="K556" i="1"/>
  <c r="K36" i="13" s="1"/>
  <c r="G276" i="1"/>
  <c r="G5" i="6"/>
  <c r="F17" i="1"/>
  <c r="F5" i="1" s="1"/>
  <c r="F5" i="4"/>
  <c r="A56" i="1"/>
  <c r="I12" i="4"/>
  <c r="A60" i="1"/>
  <c r="I16" i="4"/>
  <c r="A68" i="1"/>
  <c r="I24" i="4"/>
  <c r="J68" i="1"/>
  <c r="J24" i="4" s="1"/>
  <c r="K68" i="1"/>
  <c r="K24" i="4" s="1"/>
  <c r="A76" i="1"/>
  <c r="I32" i="4"/>
  <c r="J76" i="1"/>
  <c r="J32" i="4" s="1"/>
  <c r="K76" i="1"/>
  <c r="K32" i="4" s="1"/>
  <c r="A92" i="1"/>
  <c r="I48" i="4"/>
  <c r="J92" i="1"/>
  <c r="J48" i="4" s="1"/>
  <c r="K92" i="1"/>
  <c r="K48" i="4" s="1"/>
  <c r="A54" i="1"/>
  <c r="I10" i="4"/>
  <c r="A62" i="1"/>
  <c r="I18" i="4"/>
  <c r="A70" i="1"/>
  <c r="I26" i="4"/>
  <c r="J70" i="1"/>
  <c r="J26" i="4" s="1"/>
  <c r="K70" i="1"/>
  <c r="K26" i="4" s="1"/>
  <c r="A78" i="1"/>
  <c r="I34" i="4"/>
  <c r="J78" i="1"/>
  <c r="J34" i="4" s="1"/>
  <c r="K78" i="1"/>
  <c r="K34" i="4" s="1"/>
  <c r="A86" i="1"/>
  <c r="I42" i="4"/>
  <c r="J86" i="1"/>
  <c r="J42" i="4" s="1"/>
  <c r="K86" i="1"/>
  <c r="K42" i="4" s="1"/>
  <c r="A94" i="1"/>
  <c r="I50" i="4"/>
  <c r="J94" i="1"/>
  <c r="J50" i="4" s="1"/>
  <c r="K94" i="1"/>
  <c r="K50" i="4" s="1"/>
  <c r="A106" i="1"/>
  <c r="I62" i="4"/>
  <c r="J106" i="1"/>
  <c r="J62" i="4" s="1"/>
  <c r="K106" i="1"/>
  <c r="K62" i="4" s="1"/>
  <c r="J150" i="1"/>
  <c r="K150" i="1"/>
  <c r="J158" i="1"/>
  <c r="K158" i="1"/>
  <c r="J166" i="1"/>
  <c r="K166" i="1"/>
  <c r="J174" i="1"/>
  <c r="K174" i="1"/>
  <c r="J182" i="1"/>
  <c r="K182" i="1"/>
  <c r="J194" i="1"/>
  <c r="K194" i="1"/>
  <c r="J202" i="1"/>
  <c r="K202" i="1"/>
  <c r="J210" i="1"/>
  <c r="K210" i="1"/>
  <c r="J218" i="1"/>
  <c r="K218" i="1"/>
  <c r="J226" i="1"/>
  <c r="K226" i="1"/>
  <c r="J234" i="1"/>
  <c r="K234" i="1"/>
  <c r="J246" i="1"/>
  <c r="K246" i="1"/>
  <c r="J254" i="1"/>
  <c r="K254" i="1"/>
  <c r="J262" i="1"/>
  <c r="K262" i="1"/>
  <c r="J266" i="1"/>
  <c r="K266" i="1"/>
  <c r="J274" i="1"/>
  <c r="K274" i="1"/>
  <c r="A285" i="1"/>
  <c r="I13" i="6"/>
  <c r="J285" i="1"/>
  <c r="J13" i="6" s="1"/>
  <c r="K285" i="1"/>
  <c r="K13" i="6" s="1"/>
  <c r="A293" i="1"/>
  <c r="I5" i="5"/>
  <c r="J293" i="1"/>
  <c r="J5" i="5" s="1"/>
  <c r="K293" i="1"/>
  <c r="K5" i="5" s="1"/>
  <c r="A301" i="1"/>
  <c r="I13" i="5"/>
  <c r="J301" i="1"/>
  <c r="J13" i="5" s="1"/>
  <c r="K301" i="1"/>
  <c r="K13" i="5" s="1"/>
  <c r="A52" i="1"/>
  <c r="I8" i="4"/>
  <c r="A64" i="1"/>
  <c r="K64" i="1"/>
  <c r="K20" i="4" s="1"/>
  <c r="A72" i="1"/>
  <c r="I28" i="4"/>
  <c r="J72" i="1"/>
  <c r="J28" i="4" s="1"/>
  <c r="K72" i="1"/>
  <c r="K28" i="4" s="1"/>
  <c r="A80" i="1"/>
  <c r="I36" i="4"/>
  <c r="J80" i="1"/>
  <c r="J36" i="4" s="1"/>
  <c r="K80" i="1"/>
  <c r="K36" i="4" s="1"/>
  <c r="A84" i="1"/>
  <c r="I40" i="4"/>
  <c r="J84" i="1"/>
  <c r="J40" i="4" s="1"/>
  <c r="K84" i="1"/>
  <c r="K40" i="4" s="1"/>
  <c r="A88" i="1"/>
  <c r="I44" i="4"/>
  <c r="J88" i="1"/>
  <c r="J44" i="4" s="1"/>
  <c r="K88" i="1"/>
  <c r="K44" i="4" s="1"/>
  <c r="A96" i="1"/>
  <c r="I52" i="4"/>
  <c r="J96" i="1"/>
  <c r="J52" i="4" s="1"/>
  <c r="K96" i="1"/>
  <c r="K52" i="4" s="1"/>
  <c r="A50" i="1"/>
  <c r="I6" i="4"/>
  <c r="A58" i="1"/>
  <c r="I14" i="4"/>
  <c r="A66" i="1"/>
  <c r="I22" i="4"/>
  <c r="J66" i="1"/>
  <c r="J22" i="4" s="1"/>
  <c r="K66" i="1"/>
  <c r="K22" i="4" s="1"/>
  <c r="A74" i="1"/>
  <c r="I30" i="4"/>
  <c r="J74" i="1"/>
  <c r="J30" i="4" s="1"/>
  <c r="K74" i="1"/>
  <c r="K30" i="4" s="1"/>
  <c r="A82" i="1"/>
  <c r="I38" i="4"/>
  <c r="J82" i="1"/>
  <c r="J38" i="4" s="1"/>
  <c r="K82" i="1"/>
  <c r="K38" i="4" s="1"/>
  <c r="A90" i="1"/>
  <c r="I46" i="4"/>
  <c r="J90" i="1"/>
  <c r="J46" i="4" s="1"/>
  <c r="K90" i="1"/>
  <c r="K46" i="4" s="1"/>
  <c r="A98" i="1"/>
  <c r="I54" i="4"/>
  <c r="J98" i="1"/>
  <c r="J54" i="4" s="1"/>
  <c r="K98" i="1"/>
  <c r="K54" i="4" s="1"/>
  <c r="A102" i="1"/>
  <c r="I58" i="4"/>
  <c r="J102" i="1"/>
  <c r="J58" i="4" s="1"/>
  <c r="K102" i="1"/>
  <c r="K58" i="4" s="1"/>
  <c r="A110" i="1"/>
  <c r="I66" i="4"/>
  <c r="J110" i="1"/>
  <c r="J66" i="4" s="1"/>
  <c r="K110" i="1"/>
  <c r="K66" i="4" s="1"/>
  <c r="J146" i="1"/>
  <c r="K146" i="1"/>
  <c r="J154" i="1"/>
  <c r="K154" i="1"/>
  <c r="J162" i="1"/>
  <c r="K162" i="1"/>
  <c r="J170" i="1"/>
  <c r="K170" i="1"/>
  <c r="J178" i="1"/>
  <c r="K178" i="1"/>
  <c r="J186" i="1"/>
  <c r="K186" i="1"/>
  <c r="J190" i="1"/>
  <c r="K190" i="1"/>
  <c r="J198" i="1"/>
  <c r="K198" i="1"/>
  <c r="J206" i="1"/>
  <c r="K206" i="1"/>
  <c r="J214" i="1"/>
  <c r="K214" i="1"/>
  <c r="J222" i="1"/>
  <c r="K222" i="1"/>
  <c r="J230" i="1"/>
  <c r="K230" i="1"/>
  <c r="J238" i="1"/>
  <c r="K238" i="1"/>
  <c r="J242" i="1"/>
  <c r="K242" i="1"/>
  <c r="J250" i="1"/>
  <c r="K250" i="1"/>
  <c r="J258" i="1"/>
  <c r="K258" i="1"/>
  <c r="J270" i="1"/>
  <c r="K270" i="1"/>
  <c r="A281" i="1"/>
  <c r="I9" i="6"/>
  <c r="J281" i="1"/>
  <c r="J9" i="6" s="1"/>
  <c r="K281" i="1"/>
  <c r="K9" i="6" s="1"/>
  <c r="A289" i="1"/>
  <c r="I17" i="6"/>
  <c r="J289" i="1"/>
  <c r="J17" i="6" s="1"/>
  <c r="K289" i="1"/>
  <c r="K17" i="6" s="1"/>
  <c r="A297" i="1"/>
  <c r="I9" i="5"/>
  <c r="J297" i="1"/>
  <c r="J9" i="5" s="1"/>
  <c r="K297" i="1"/>
  <c r="K9" i="5" s="1"/>
  <c r="A305" i="1"/>
  <c r="I17" i="5"/>
  <c r="J305" i="1"/>
  <c r="J17" i="5" s="1"/>
  <c r="K305" i="1"/>
  <c r="K17" i="5" s="1"/>
  <c r="J549" i="1"/>
  <c r="J29" i="13" s="1"/>
  <c r="K549" i="1"/>
  <c r="K29" i="13" s="1"/>
  <c r="J553" i="1"/>
  <c r="J33" i="13" s="1"/>
  <c r="K553" i="1"/>
  <c r="K33" i="13" s="1"/>
  <c r="J557" i="1"/>
  <c r="J37" i="13" s="1"/>
  <c r="K557" i="1"/>
  <c r="K37" i="13" s="1"/>
  <c r="E277" i="1"/>
  <c r="E5" i="6" s="1"/>
  <c r="E6" i="6"/>
  <c r="E18" i="1"/>
  <c r="I18" i="1" s="1"/>
  <c r="K18" i="1" s="1"/>
  <c r="G4" i="4"/>
  <c r="E5" i="4"/>
  <c r="A51" i="1"/>
  <c r="I7" i="4"/>
  <c r="A55" i="1"/>
  <c r="I11" i="4"/>
  <c r="A59" i="1"/>
  <c r="I15" i="4"/>
  <c r="A67" i="1"/>
  <c r="I23" i="4"/>
  <c r="J67" i="1"/>
  <c r="J23" i="4" s="1"/>
  <c r="K67" i="1"/>
  <c r="K23" i="4" s="1"/>
  <c r="A71" i="1"/>
  <c r="I27" i="4"/>
  <c r="J71" i="1"/>
  <c r="J27" i="4" s="1"/>
  <c r="K71" i="1"/>
  <c r="K27" i="4" s="1"/>
  <c r="A75" i="1"/>
  <c r="I31" i="4"/>
  <c r="J75" i="1"/>
  <c r="J31" i="4" s="1"/>
  <c r="K75" i="1"/>
  <c r="K31" i="4" s="1"/>
  <c r="I79" i="1"/>
  <c r="A83" i="1"/>
  <c r="I39" i="4"/>
  <c r="J83" i="1"/>
  <c r="J39" i="4" s="1"/>
  <c r="K83" i="1"/>
  <c r="K39" i="4" s="1"/>
  <c r="A87" i="1"/>
  <c r="I43" i="4"/>
  <c r="J87" i="1"/>
  <c r="J43" i="4" s="1"/>
  <c r="K87" i="1"/>
  <c r="K43" i="4" s="1"/>
  <c r="A91" i="1"/>
  <c r="I47" i="4"/>
  <c r="J91" i="1"/>
  <c r="J47" i="4" s="1"/>
  <c r="K91" i="1"/>
  <c r="K47" i="4" s="1"/>
  <c r="A95" i="1"/>
  <c r="I51" i="4"/>
  <c r="J95" i="1"/>
  <c r="J51" i="4" s="1"/>
  <c r="K95" i="1"/>
  <c r="K51" i="4" s="1"/>
  <c r="A99" i="1"/>
  <c r="I55" i="4"/>
  <c r="J99" i="1"/>
  <c r="J55" i="4" s="1"/>
  <c r="K99" i="1"/>
  <c r="K55" i="4" s="1"/>
  <c r="A103" i="1"/>
  <c r="I59" i="4"/>
  <c r="J103" i="1"/>
  <c r="J59" i="4" s="1"/>
  <c r="K103" i="1"/>
  <c r="K59" i="4" s="1"/>
  <c r="A107" i="1"/>
  <c r="I63" i="4"/>
  <c r="J107" i="1"/>
  <c r="J63" i="4" s="1"/>
  <c r="K107" i="1"/>
  <c r="K63" i="4" s="1"/>
  <c r="J147" i="1"/>
  <c r="K147" i="1"/>
  <c r="J151" i="1"/>
  <c r="K151" i="1"/>
  <c r="J159" i="1"/>
  <c r="K159" i="1"/>
  <c r="J163" i="1"/>
  <c r="K163" i="1"/>
  <c r="J171" i="1"/>
  <c r="K171" i="1"/>
  <c r="J175" i="1"/>
  <c r="K175" i="1"/>
  <c r="J183" i="1"/>
  <c r="K183" i="1"/>
  <c r="J187" i="1"/>
  <c r="K187" i="1"/>
  <c r="J195" i="1"/>
  <c r="K195" i="1"/>
  <c r="J199" i="1"/>
  <c r="K199" i="1"/>
  <c r="J207" i="1"/>
  <c r="K207" i="1"/>
  <c r="J211" i="1"/>
  <c r="K211" i="1"/>
  <c r="J219" i="1"/>
  <c r="K219" i="1"/>
  <c r="J223" i="1"/>
  <c r="K223" i="1"/>
  <c r="J231" i="1"/>
  <c r="K231" i="1"/>
  <c r="J235" i="1"/>
  <c r="K235" i="1"/>
  <c r="J243" i="1"/>
  <c r="K243" i="1"/>
  <c r="J247" i="1"/>
  <c r="K247" i="1"/>
  <c r="J255" i="1"/>
  <c r="K255" i="1"/>
  <c r="J259" i="1"/>
  <c r="K259" i="1"/>
  <c r="J267" i="1"/>
  <c r="K267" i="1"/>
  <c r="J271" i="1"/>
  <c r="K271" i="1"/>
  <c r="I278" i="1"/>
  <c r="I282" i="1"/>
  <c r="A286" i="1"/>
  <c r="I14" i="6"/>
  <c r="J286" i="1"/>
  <c r="J14" i="6" s="1"/>
  <c r="K286" i="1"/>
  <c r="K14" i="6" s="1"/>
  <c r="A290" i="1"/>
  <c r="I18" i="6"/>
  <c r="J290" i="1"/>
  <c r="J18" i="6" s="1"/>
  <c r="K290" i="1"/>
  <c r="K18" i="6" s="1"/>
  <c r="A294" i="1"/>
  <c r="I6" i="5"/>
  <c r="J294" i="1"/>
  <c r="J6" i="5" s="1"/>
  <c r="K294" i="1"/>
  <c r="K6" i="5" s="1"/>
  <c r="A298" i="1"/>
  <c r="I10" i="5"/>
  <c r="J298" i="1"/>
  <c r="J10" i="5" s="1"/>
  <c r="K298" i="1"/>
  <c r="K10" i="5" s="1"/>
  <c r="A302" i="1"/>
  <c r="I14" i="5"/>
  <c r="J302" i="1"/>
  <c r="J14" i="5" s="1"/>
  <c r="K302" i="1"/>
  <c r="K14" i="5" s="1"/>
  <c r="A306" i="1"/>
  <c r="I18" i="5"/>
  <c r="J306" i="1"/>
  <c r="J18" i="5" s="1"/>
  <c r="K306" i="1"/>
  <c r="K18" i="5" s="1"/>
  <c r="J550" i="1"/>
  <c r="J30" i="13" s="1"/>
  <c r="K550" i="1"/>
  <c r="K30" i="13" s="1"/>
  <c r="J554" i="1"/>
  <c r="J34" i="13" s="1"/>
  <c r="K554" i="1"/>
  <c r="K34" i="13" s="1"/>
  <c r="J558" i="1"/>
  <c r="J38" i="13" s="1"/>
  <c r="K558" i="1"/>
  <c r="K38" i="13" s="1"/>
  <c r="E8" i="6"/>
  <c r="E20" i="1"/>
  <c r="I20" i="1" s="1"/>
  <c r="K20" i="1" s="1"/>
  <c r="G47" i="1"/>
  <c r="G19" i="4"/>
  <c r="F63" i="1"/>
  <c r="F48" i="1"/>
  <c r="F20" i="4"/>
  <c r="I480" i="7"/>
  <c r="J1068" i="1"/>
  <c r="K1068" i="1"/>
  <c r="I484" i="7"/>
  <c r="J1072" i="1"/>
  <c r="K1072" i="1"/>
  <c r="I481" i="7"/>
  <c r="J1069" i="1"/>
  <c r="K1069" i="1"/>
  <c r="I485" i="7"/>
  <c r="J1073" i="1"/>
  <c r="K1073" i="1"/>
  <c r="I478" i="7"/>
  <c r="J1066" i="1"/>
  <c r="K1066" i="1"/>
  <c r="I482" i="7"/>
  <c r="J1070" i="1"/>
  <c r="K1070" i="1"/>
  <c r="I486" i="7"/>
  <c r="J1074" i="1"/>
  <c r="K1074" i="1"/>
  <c r="I479" i="7"/>
  <c r="J1067" i="1"/>
  <c r="K1067" i="1"/>
  <c r="I483" i="7"/>
  <c r="J1071" i="1"/>
  <c r="K1071" i="1"/>
  <c r="I477" i="7"/>
  <c r="J1065" i="1"/>
  <c r="K1065" i="1"/>
  <c r="I468" i="7"/>
  <c r="J1044" i="1"/>
  <c r="K1044" i="1"/>
  <c r="I472" i="7"/>
  <c r="J1048" i="1"/>
  <c r="K1048" i="1"/>
  <c r="I469" i="7"/>
  <c r="J1045" i="1"/>
  <c r="K1045" i="1"/>
  <c r="I473" i="7"/>
  <c r="J1049" i="1"/>
  <c r="K1049" i="1"/>
  <c r="I470" i="7"/>
  <c r="J1046" i="1"/>
  <c r="K1046" i="1"/>
  <c r="I474" i="7"/>
  <c r="J1050" i="1"/>
  <c r="K1050" i="1"/>
  <c r="I467" i="7"/>
  <c r="J1043" i="1"/>
  <c r="K1043" i="1"/>
  <c r="I471" i="7"/>
  <c r="J1047" i="1"/>
  <c r="K1047" i="1"/>
  <c r="I456" i="7"/>
  <c r="J972" i="1"/>
  <c r="K972" i="1"/>
  <c r="I460" i="7"/>
  <c r="J976" i="1"/>
  <c r="K976" i="1"/>
  <c r="I457" i="7"/>
  <c r="J973" i="1"/>
  <c r="K973" i="1"/>
  <c r="I461" i="7"/>
  <c r="J977" i="1"/>
  <c r="K977" i="1"/>
  <c r="I458" i="7"/>
  <c r="J974" i="1"/>
  <c r="K974" i="1"/>
  <c r="I462" i="7"/>
  <c r="J978" i="1"/>
  <c r="K978" i="1"/>
  <c r="I455" i="7"/>
  <c r="J971" i="1"/>
  <c r="K971" i="1"/>
  <c r="I459" i="7"/>
  <c r="J975" i="1"/>
  <c r="K975" i="1"/>
  <c r="I453" i="7"/>
  <c r="J969" i="1"/>
  <c r="K969" i="1"/>
  <c r="I454" i="7"/>
  <c r="J970" i="1"/>
  <c r="K970" i="1"/>
  <c r="I448" i="7"/>
  <c r="J964" i="1"/>
  <c r="K964" i="1"/>
  <c r="I449" i="7"/>
  <c r="J965" i="1"/>
  <c r="K965" i="1"/>
  <c r="I450" i="7"/>
  <c r="J966" i="1"/>
  <c r="K966" i="1"/>
  <c r="I447" i="7"/>
  <c r="J963" i="1"/>
  <c r="K963" i="1"/>
  <c r="I444" i="7"/>
  <c r="J960" i="1"/>
  <c r="K960" i="1"/>
  <c r="I445" i="7"/>
  <c r="J961" i="1"/>
  <c r="K961" i="1"/>
  <c r="I443" i="7"/>
  <c r="J959" i="1"/>
  <c r="K959" i="1"/>
  <c r="I441" i="7"/>
  <c r="J957" i="1"/>
  <c r="K957" i="1"/>
  <c r="I446" i="7"/>
  <c r="J962" i="1"/>
  <c r="K962" i="1"/>
  <c r="I442" i="7"/>
  <c r="J958" i="1"/>
  <c r="K958" i="1"/>
  <c r="I429" i="7"/>
  <c r="J945" i="1"/>
  <c r="K945" i="1"/>
  <c r="I425" i="7"/>
  <c r="J929" i="1"/>
  <c r="K929" i="1"/>
  <c r="I426" i="7"/>
  <c r="J930" i="1"/>
  <c r="K930" i="1"/>
  <c r="I424" i="7"/>
  <c r="J928" i="1"/>
  <c r="K928" i="1"/>
  <c r="I423" i="7"/>
  <c r="J927" i="1"/>
  <c r="K927" i="1"/>
  <c r="I420" i="7"/>
  <c r="J924" i="1"/>
  <c r="K924" i="1"/>
  <c r="I421" i="7"/>
  <c r="J925" i="1"/>
  <c r="K925" i="1"/>
  <c r="I418" i="7"/>
  <c r="J922" i="1"/>
  <c r="K922" i="1"/>
  <c r="I419" i="7"/>
  <c r="J923" i="1"/>
  <c r="K923" i="1"/>
  <c r="I417" i="7"/>
  <c r="J921" i="1"/>
  <c r="K921" i="1"/>
  <c r="I422" i="7"/>
  <c r="J926" i="1"/>
  <c r="K926" i="1"/>
  <c r="I413" i="7"/>
  <c r="J905" i="1"/>
  <c r="K905" i="1"/>
  <c r="I414" i="7"/>
  <c r="J906" i="1"/>
  <c r="K906" i="1"/>
  <c r="I412" i="7"/>
  <c r="J904" i="1"/>
  <c r="K904" i="1"/>
  <c r="I411" i="7"/>
  <c r="J903" i="1"/>
  <c r="K903" i="1"/>
  <c r="I408" i="7"/>
  <c r="J900" i="1"/>
  <c r="K900" i="1"/>
  <c r="I409" i="7"/>
  <c r="J901" i="1"/>
  <c r="K901" i="1"/>
  <c r="I407" i="7"/>
  <c r="J899" i="1"/>
  <c r="K899" i="1"/>
  <c r="I405" i="7"/>
  <c r="J897" i="1"/>
  <c r="K897" i="1"/>
  <c r="I410" i="7"/>
  <c r="J902" i="1"/>
  <c r="K902" i="1"/>
  <c r="I406" i="7"/>
  <c r="J898" i="1"/>
  <c r="K898" i="1"/>
  <c r="I400" i="7"/>
  <c r="J892" i="1"/>
  <c r="K892" i="1"/>
  <c r="I401" i="7"/>
  <c r="J893" i="1"/>
  <c r="K893" i="1"/>
  <c r="I396" i="7"/>
  <c r="J888" i="1"/>
  <c r="K888" i="1"/>
  <c r="I397" i="7"/>
  <c r="J889" i="1"/>
  <c r="K889" i="1"/>
  <c r="I395" i="7"/>
  <c r="J887" i="1"/>
  <c r="K887" i="1"/>
  <c r="I393" i="7"/>
  <c r="J885" i="1"/>
  <c r="K885" i="1"/>
  <c r="I402" i="7"/>
  <c r="J894" i="1"/>
  <c r="K894" i="1"/>
  <c r="I399" i="7"/>
  <c r="J891" i="1"/>
  <c r="K891" i="1"/>
  <c r="I398" i="7"/>
  <c r="J890" i="1"/>
  <c r="K890" i="1"/>
  <c r="I394" i="7"/>
  <c r="J886" i="1"/>
  <c r="K886" i="1"/>
  <c r="I388" i="7"/>
  <c r="J880" i="1"/>
  <c r="K880" i="1"/>
  <c r="I389" i="7"/>
  <c r="J881" i="1"/>
  <c r="K881" i="1"/>
  <c r="I390" i="7"/>
  <c r="J882" i="1"/>
  <c r="K882" i="1"/>
  <c r="I387" i="7"/>
  <c r="J879" i="1"/>
  <c r="K879" i="1"/>
  <c r="I384" i="7"/>
  <c r="J876" i="1"/>
  <c r="K876" i="1"/>
  <c r="I385" i="7"/>
  <c r="J877" i="1"/>
  <c r="K877" i="1"/>
  <c r="I383" i="7"/>
  <c r="J875" i="1"/>
  <c r="K875" i="1"/>
  <c r="I381" i="7"/>
  <c r="J873" i="1"/>
  <c r="K873" i="1"/>
  <c r="I386" i="7"/>
  <c r="J878" i="1"/>
  <c r="K878" i="1"/>
  <c r="I382" i="7"/>
  <c r="J874" i="1"/>
  <c r="K874" i="1"/>
  <c r="I364" i="7"/>
  <c r="J856" i="1"/>
  <c r="K856" i="1"/>
  <c r="I365" i="7"/>
  <c r="J857" i="1"/>
  <c r="K857" i="1"/>
  <c r="I366" i="7"/>
  <c r="J858" i="1"/>
  <c r="K858" i="1"/>
  <c r="I363" i="7"/>
  <c r="J855" i="1"/>
  <c r="K855" i="1"/>
  <c r="I358" i="7"/>
  <c r="J850" i="1"/>
  <c r="K850" i="1"/>
  <c r="I360" i="7"/>
  <c r="J852" i="1"/>
  <c r="K852" i="1"/>
  <c r="I357" i="7"/>
  <c r="J849" i="1"/>
  <c r="K849" i="1"/>
  <c r="I361" i="7"/>
  <c r="J853" i="1"/>
  <c r="K853" i="1"/>
  <c r="I359" i="7"/>
  <c r="J851" i="1"/>
  <c r="K851" i="1"/>
  <c r="I362" i="7"/>
  <c r="J854" i="1"/>
  <c r="K854" i="1"/>
  <c r="I352" i="7"/>
  <c r="J844" i="1"/>
  <c r="K844" i="1"/>
  <c r="I353" i="7"/>
  <c r="J845" i="1"/>
  <c r="K845" i="1"/>
  <c r="I354" i="7"/>
  <c r="J846" i="1"/>
  <c r="K846" i="1"/>
  <c r="I351" i="7"/>
  <c r="J843" i="1"/>
  <c r="K843" i="1"/>
  <c r="I349" i="7"/>
  <c r="J841" i="1"/>
  <c r="K841" i="1"/>
  <c r="I348" i="7"/>
  <c r="J840" i="1"/>
  <c r="K840" i="1"/>
  <c r="I347" i="7"/>
  <c r="J839" i="1"/>
  <c r="K839" i="1"/>
  <c r="I345" i="7"/>
  <c r="J837" i="1"/>
  <c r="K837" i="1"/>
  <c r="I350" i="7"/>
  <c r="J842" i="1"/>
  <c r="K842" i="1"/>
  <c r="I346" i="7"/>
  <c r="J838" i="1"/>
  <c r="K838" i="1"/>
  <c r="I342" i="7"/>
  <c r="J834" i="1"/>
  <c r="K834" i="1"/>
  <c r="I340" i="7"/>
  <c r="J832" i="1"/>
  <c r="K832" i="1"/>
  <c r="I341" i="7"/>
  <c r="J833" i="1"/>
  <c r="K833" i="1"/>
  <c r="I339" i="7"/>
  <c r="J831" i="1"/>
  <c r="K831" i="1"/>
  <c r="I336" i="7"/>
  <c r="J828" i="1"/>
  <c r="K828" i="1"/>
  <c r="I337" i="7"/>
  <c r="J829" i="1"/>
  <c r="K829" i="1"/>
  <c r="I334" i="7"/>
  <c r="J826" i="1"/>
  <c r="K826" i="1"/>
  <c r="I335" i="7"/>
  <c r="J827" i="1"/>
  <c r="K827" i="1"/>
  <c r="I333" i="7"/>
  <c r="J825" i="1"/>
  <c r="K825" i="1"/>
  <c r="I338" i="7"/>
  <c r="J830" i="1"/>
  <c r="K830" i="1"/>
  <c r="I328" i="7"/>
  <c r="J808" i="1"/>
  <c r="K808" i="1"/>
  <c r="I329" i="7"/>
  <c r="J809" i="1"/>
  <c r="K809" i="1"/>
  <c r="I330" i="7"/>
  <c r="J810" i="1"/>
  <c r="K810" i="1"/>
  <c r="I327" i="7"/>
  <c r="J807" i="1"/>
  <c r="K807" i="1"/>
  <c r="I324" i="7"/>
  <c r="J804" i="1"/>
  <c r="K804" i="1"/>
  <c r="I325" i="7"/>
  <c r="J805" i="1"/>
  <c r="K805" i="1"/>
  <c r="I323" i="7"/>
  <c r="J803" i="1"/>
  <c r="K803" i="1"/>
  <c r="I321" i="7"/>
  <c r="J801" i="1"/>
  <c r="K801" i="1"/>
  <c r="I326" i="7"/>
  <c r="J806" i="1"/>
  <c r="K806" i="1"/>
  <c r="I322" i="7"/>
  <c r="J802" i="1"/>
  <c r="K802" i="1"/>
  <c r="I316" i="7"/>
  <c r="J784" i="1"/>
  <c r="K784" i="1"/>
  <c r="I317" i="7"/>
  <c r="J785" i="1"/>
  <c r="K785" i="1"/>
  <c r="I318" i="7"/>
  <c r="J786" i="1"/>
  <c r="K786" i="1"/>
  <c r="I315" i="7"/>
  <c r="J783" i="1"/>
  <c r="K783" i="1"/>
  <c r="I312" i="7"/>
  <c r="J780" i="1"/>
  <c r="K780" i="1"/>
  <c r="I313" i="7"/>
  <c r="J781" i="1"/>
  <c r="K781" i="1"/>
  <c r="I311" i="7"/>
  <c r="J779" i="1"/>
  <c r="K779" i="1"/>
  <c r="I309" i="7"/>
  <c r="J777" i="1"/>
  <c r="K777" i="1"/>
  <c r="I314" i="7"/>
  <c r="J782" i="1"/>
  <c r="K782" i="1"/>
  <c r="I310" i="7"/>
  <c r="J778" i="1"/>
  <c r="K778" i="1"/>
  <c r="I304" i="7"/>
  <c r="J760" i="1"/>
  <c r="K760" i="1"/>
  <c r="I305" i="7"/>
  <c r="J761" i="1"/>
  <c r="K761" i="1"/>
  <c r="I306" i="7"/>
  <c r="J762" i="1"/>
  <c r="K762" i="1"/>
  <c r="I303" i="7"/>
  <c r="J759" i="1"/>
  <c r="K759" i="1"/>
  <c r="I300" i="7"/>
  <c r="J756" i="1"/>
  <c r="K756" i="1"/>
  <c r="I301" i="7"/>
  <c r="J757" i="1"/>
  <c r="K757" i="1"/>
  <c r="I299" i="7"/>
  <c r="J755" i="1"/>
  <c r="K755" i="1"/>
  <c r="I297" i="7"/>
  <c r="J753" i="1"/>
  <c r="K753" i="1"/>
  <c r="I302" i="7"/>
  <c r="J758" i="1"/>
  <c r="K758" i="1"/>
  <c r="I298" i="7"/>
  <c r="J754" i="1"/>
  <c r="K754" i="1"/>
  <c r="I292" i="7"/>
  <c r="J712" i="1"/>
  <c r="K712" i="1"/>
  <c r="I293" i="7"/>
  <c r="J713" i="1"/>
  <c r="K713" i="1"/>
  <c r="I294" i="7"/>
  <c r="J714" i="1"/>
  <c r="K714" i="1"/>
  <c r="I291" i="7"/>
  <c r="J711" i="1"/>
  <c r="K711" i="1"/>
  <c r="I288" i="7"/>
  <c r="J708" i="1"/>
  <c r="K708" i="1"/>
  <c r="I289" i="7"/>
  <c r="J709" i="1"/>
  <c r="K709" i="1"/>
  <c r="I286" i="7"/>
  <c r="J706" i="1"/>
  <c r="K706" i="1"/>
  <c r="I287" i="7"/>
  <c r="J707" i="1"/>
  <c r="K707" i="1"/>
  <c r="I285" i="7"/>
  <c r="J705" i="1"/>
  <c r="K705" i="1"/>
  <c r="I290" i="7"/>
  <c r="J710" i="1"/>
  <c r="K710" i="1"/>
  <c r="I281" i="7"/>
  <c r="J665" i="1"/>
  <c r="K665" i="1"/>
  <c r="I282" i="7"/>
  <c r="J666" i="1"/>
  <c r="K666" i="1"/>
  <c r="I280" i="7"/>
  <c r="J664" i="1"/>
  <c r="K664" i="1"/>
  <c r="I279" i="7"/>
  <c r="J663" i="1"/>
  <c r="K663" i="1"/>
  <c r="I276" i="7"/>
  <c r="J660" i="1"/>
  <c r="K660" i="1"/>
  <c r="I277" i="7"/>
  <c r="J661" i="1"/>
  <c r="K661" i="1"/>
  <c r="I274" i="7"/>
  <c r="J658" i="1"/>
  <c r="K658" i="1"/>
  <c r="I275" i="7"/>
  <c r="J659" i="1"/>
  <c r="K659" i="1"/>
  <c r="I273" i="7"/>
  <c r="J657" i="1"/>
  <c r="K657" i="1"/>
  <c r="I278" i="7"/>
  <c r="J662" i="1"/>
  <c r="K662" i="1"/>
  <c r="I268" i="7"/>
  <c r="J640" i="1"/>
  <c r="K640" i="1"/>
  <c r="I269" i="7"/>
  <c r="J641" i="1"/>
  <c r="K641" i="1"/>
  <c r="I270" i="7"/>
  <c r="J642" i="1"/>
  <c r="K642" i="1"/>
  <c r="I267" i="7"/>
  <c r="J639" i="1"/>
  <c r="K639" i="1"/>
  <c r="I264" i="7"/>
  <c r="J636" i="1"/>
  <c r="K636" i="1"/>
  <c r="I265" i="7"/>
  <c r="J637" i="1"/>
  <c r="K637" i="1"/>
  <c r="I262" i="7"/>
  <c r="J634" i="1"/>
  <c r="K634" i="1"/>
  <c r="I263" i="7"/>
  <c r="J635" i="1"/>
  <c r="K635" i="1"/>
  <c r="I261" i="7"/>
  <c r="J633" i="1"/>
  <c r="K633" i="1"/>
  <c r="I266" i="7"/>
  <c r="J638" i="1"/>
  <c r="K638" i="1"/>
  <c r="I244" i="7"/>
  <c r="J544" i="1"/>
  <c r="K544" i="1"/>
  <c r="I245" i="7"/>
  <c r="J545" i="1"/>
  <c r="K545" i="1"/>
  <c r="I243" i="7"/>
  <c r="J543" i="1"/>
  <c r="K543" i="1"/>
  <c r="I240" i="7"/>
  <c r="J540" i="1"/>
  <c r="K540" i="1"/>
  <c r="I241" i="7"/>
  <c r="J541" i="1"/>
  <c r="K541" i="1"/>
  <c r="I239" i="7"/>
  <c r="J539" i="1"/>
  <c r="K539" i="1"/>
  <c r="I237" i="7"/>
  <c r="J537" i="1"/>
  <c r="K537" i="1"/>
  <c r="I246" i="7"/>
  <c r="J546" i="1"/>
  <c r="K546" i="1"/>
  <c r="I242" i="7"/>
  <c r="J542" i="1"/>
  <c r="K542" i="1"/>
  <c r="I238" i="7"/>
  <c r="J538" i="1"/>
  <c r="K538" i="1"/>
  <c r="I233" i="7"/>
  <c r="J521" i="1"/>
  <c r="K521" i="1"/>
  <c r="I232" i="7"/>
  <c r="J520" i="1"/>
  <c r="K520" i="1"/>
  <c r="I234" i="7"/>
  <c r="J522" i="1"/>
  <c r="K522" i="1"/>
  <c r="I231" i="7"/>
  <c r="J519" i="1"/>
  <c r="K519" i="1"/>
  <c r="I228" i="7"/>
  <c r="J516" i="1"/>
  <c r="K516" i="1"/>
  <c r="I225" i="7"/>
  <c r="J513" i="1"/>
  <c r="K513" i="1"/>
  <c r="I229" i="7"/>
  <c r="J517" i="1"/>
  <c r="K517" i="1"/>
  <c r="I226" i="7"/>
  <c r="J514" i="1"/>
  <c r="K514" i="1"/>
  <c r="I227" i="7"/>
  <c r="J515" i="1"/>
  <c r="K515" i="1"/>
  <c r="I230" i="7"/>
  <c r="J518" i="1"/>
  <c r="K518" i="1"/>
  <c r="I220" i="7"/>
  <c r="J508" i="1"/>
  <c r="K508" i="1"/>
  <c r="I221" i="7"/>
  <c r="J509" i="1"/>
  <c r="K509" i="1"/>
  <c r="I222" i="7"/>
  <c r="J510" i="1"/>
  <c r="K510" i="1"/>
  <c r="I219" i="7"/>
  <c r="J507" i="1"/>
  <c r="K507" i="1"/>
  <c r="I216" i="7"/>
  <c r="J504" i="1"/>
  <c r="K504" i="1"/>
  <c r="I213" i="7"/>
  <c r="J501" i="1"/>
  <c r="K501" i="1"/>
  <c r="I214" i="7"/>
  <c r="J502" i="1"/>
  <c r="K502" i="1"/>
  <c r="I217" i="7"/>
  <c r="J505" i="1"/>
  <c r="K505" i="1"/>
  <c r="I215" i="7"/>
  <c r="J503" i="1"/>
  <c r="K503" i="1"/>
  <c r="I218" i="7"/>
  <c r="J506" i="1"/>
  <c r="K506" i="1"/>
  <c r="I208" i="7"/>
  <c r="J496" i="1"/>
  <c r="K496" i="1"/>
  <c r="I209" i="7"/>
  <c r="J497" i="1"/>
  <c r="K497" i="1"/>
  <c r="I210" i="7"/>
  <c r="J498" i="1"/>
  <c r="K498" i="1"/>
  <c r="I207" i="7"/>
  <c r="J495" i="1"/>
  <c r="K495" i="1"/>
  <c r="I204" i="7"/>
  <c r="J492" i="1"/>
  <c r="K492" i="1"/>
  <c r="I205" i="7"/>
  <c r="J493" i="1"/>
  <c r="K493" i="1"/>
  <c r="I202" i="7"/>
  <c r="J490" i="1"/>
  <c r="K490" i="1"/>
  <c r="I201" i="7"/>
  <c r="J489" i="1"/>
  <c r="K489" i="1"/>
  <c r="I203" i="7"/>
  <c r="J491" i="1"/>
  <c r="K491" i="1"/>
  <c r="I206" i="7"/>
  <c r="J494" i="1"/>
  <c r="K494" i="1"/>
  <c r="I192" i="7"/>
  <c r="J480" i="1"/>
  <c r="K480" i="1"/>
  <c r="I196" i="7"/>
  <c r="J484" i="1"/>
  <c r="K484" i="1"/>
  <c r="I193" i="7"/>
  <c r="J481" i="1"/>
  <c r="K481" i="1"/>
  <c r="I197" i="7"/>
  <c r="J485" i="1"/>
  <c r="K485" i="1"/>
  <c r="I194" i="7"/>
  <c r="J482" i="1"/>
  <c r="K482" i="1"/>
  <c r="I198" i="7"/>
  <c r="J486" i="1"/>
  <c r="K486" i="1"/>
  <c r="I191" i="7"/>
  <c r="J479" i="1"/>
  <c r="K479" i="1"/>
  <c r="I195" i="7"/>
  <c r="J483" i="1"/>
  <c r="K483" i="1"/>
  <c r="I189" i="7"/>
  <c r="J477" i="1"/>
  <c r="K477" i="1"/>
  <c r="I190" i="7"/>
  <c r="J478" i="1"/>
  <c r="K478" i="1"/>
  <c r="I184" i="7"/>
  <c r="J472" i="1"/>
  <c r="K472" i="1"/>
  <c r="I185" i="7"/>
  <c r="J473" i="1"/>
  <c r="K473" i="1"/>
  <c r="I186" i="7"/>
  <c r="J474" i="1"/>
  <c r="K474" i="1"/>
  <c r="I183" i="7"/>
  <c r="J471" i="1"/>
  <c r="K471" i="1"/>
  <c r="I177" i="7"/>
  <c r="J465" i="1"/>
  <c r="K465" i="1"/>
  <c r="I180" i="7"/>
  <c r="J468" i="1"/>
  <c r="K468" i="1"/>
  <c r="I181" i="7"/>
  <c r="J469" i="1"/>
  <c r="K469" i="1"/>
  <c r="I178" i="7"/>
  <c r="J466" i="1"/>
  <c r="K466" i="1"/>
  <c r="I179" i="7"/>
  <c r="J467" i="1"/>
  <c r="K467" i="1"/>
  <c r="I182" i="7"/>
  <c r="J470" i="1"/>
  <c r="K470" i="1"/>
  <c r="I172" i="7"/>
  <c r="J460" i="1"/>
  <c r="K460" i="1"/>
  <c r="I173" i="7"/>
  <c r="J461" i="1"/>
  <c r="K461" i="1"/>
  <c r="I174" i="7"/>
  <c r="J462" i="1"/>
  <c r="K462" i="1"/>
  <c r="I171" i="7"/>
  <c r="J459" i="1"/>
  <c r="K459" i="1"/>
  <c r="I168" i="7"/>
  <c r="J456" i="1"/>
  <c r="K456" i="1"/>
  <c r="I169" i="7"/>
  <c r="J457" i="1"/>
  <c r="K457" i="1"/>
  <c r="I166" i="7"/>
  <c r="J454" i="1"/>
  <c r="K454" i="1"/>
  <c r="I165" i="7"/>
  <c r="J453" i="1"/>
  <c r="K453" i="1"/>
  <c r="I167" i="7"/>
  <c r="J455" i="1"/>
  <c r="K455" i="1"/>
  <c r="I170" i="7"/>
  <c r="J458" i="1"/>
  <c r="K458" i="1"/>
  <c r="I160" i="7"/>
  <c r="J448" i="1"/>
  <c r="K448" i="1"/>
  <c r="I161" i="7"/>
  <c r="J449" i="1"/>
  <c r="K449" i="1"/>
  <c r="I162" i="7"/>
  <c r="J450" i="1"/>
  <c r="K450" i="1"/>
  <c r="I159" i="7"/>
  <c r="J447" i="1"/>
  <c r="K447" i="1"/>
  <c r="I156" i="7"/>
  <c r="J444" i="1"/>
  <c r="K444" i="1"/>
  <c r="I157" i="7"/>
  <c r="J445" i="1"/>
  <c r="K445" i="1"/>
  <c r="I154" i="7"/>
  <c r="J442" i="1"/>
  <c r="K442" i="1"/>
  <c r="I153" i="7"/>
  <c r="J441" i="1"/>
  <c r="K441" i="1"/>
  <c r="I155" i="7"/>
  <c r="J443" i="1"/>
  <c r="K443" i="1"/>
  <c r="I158" i="7"/>
  <c r="J446" i="1"/>
  <c r="K446" i="1"/>
  <c r="I149" i="7"/>
  <c r="J437" i="1"/>
  <c r="K437" i="1"/>
  <c r="I150" i="7"/>
  <c r="J438" i="1"/>
  <c r="K438" i="1"/>
  <c r="I148" i="7"/>
  <c r="J436" i="1"/>
  <c r="K436" i="1"/>
  <c r="I147" i="7"/>
  <c r="J435" i="1"/>
  <c r="K435" i="1"/>
  <c r="I144" i="7"/>
  <c r="J432" i="1"/>
  <c r="K432" i="1"/>
  <c r="I141" i="7"/>
  <c r="J429" i="1"/>
  <c r="K429" i="1"/>
  <c r="I145" i="7"/>
  <c r="J433" i="1"/>
  <c r="K433" i="1"/>
  <c r="I142" i="7"/>
  <c r="J430" i="1"/>
  <c r="K430" i="1"/>
  <c r="I143" i="7"/>
  <c r="J431" i="1"/>
  <c r="K431" i="1"/>
  <c r="I146" i="7"/>
  <c r="J434" i="1"/>
  <c r="K434" i="1"/>
  <c r="I136" i="7"/>
  <c r="J424" i="1"/>
  <c r="K424" i="1"/>
  <c r="I137" i="7"/>
  <c r="J425" i="1"/>
  <c r="K425" i="1"/>
  <c r="I138" i="7"/>
  <c r="J426" i="1"/>
  <c r="K426" i="1"/>
  <c r="I130" i="7"/>
  <c r="J418" i="1"/>
  <c r="K418" i="1"/>
  <c r="I132" i="7"/>
  <c r="J420" i="1"/>
  <c r="K420" i="1"/>
  <c r="I129" i="7"/>
  <c r="J417" i="1"/>
  <c r="K417" i="1"/>
  <c r="I133" i="7"/>
  <c r="J421" i="1"/>
  <c r="K421" i="1"/>
  <c r="I134" i="7"/>
  <c r="J422" i="1"/>
  <c r="K422" i="1"/>
  <c r="I131" i="7"/>
  <c r="J419" i="1"/>
  <c r="K419" i="1"/>
  <c r="I135" i="7"/>
  <c r="J423" i="1"/>
  <c r="K423" i="1"/>
  <c r="I125" i="7"/>
  <c r="J413" i="1"/>
  <c r="K413" i="1"/>
  <c r="I126" i="7"/>
  <c r="J414" i="1"/>
  <c r="K414" i="1"/>
  <c r="I124" i="7"/>
  <c r="J412" i="1"/>
  <c r="K412" i="1"/>
  <c r="I123" i="7"/>
  <c r="J411" i="1"/>
  <c r="K411" i="1"/>
  <c r="I120" i="7"/>
  <c r="J408" i="1"/>
  <c r="K408" i="1"/>
  <c r="I118" i="7"/>
  <c r="J406" i="1"/>
  <c r="K406" i="1"/>
  <c r="I117" i="7"/>
  <c r="J405" i="1"/>
  <c r="K405" i="1"/>
  <c r="I121" i="7"/>
  <c r="J409" i="1"/>
  <c r="K409" i="1"/>
  <c r="I119" i="7"/>
  <c r="J407" i="1"/>
  <c r="K407" i="1"/>
  <c r="I122" i="7"/>
  <c r="J410" i="1"/>
  <c r="K410" i="1"/>
  <c r="I112" i="7"/>
  <c r="J400" i="1"/>
  <c r="K400" i="1"/>
  <c r="I113" i="7"/>
  <c r="J401" i="1"/>
  <c r="K401" i="1"/>
  <c r="I114" i="7"/>
  <c r="J402" i="1"/>
  <c r="K402" i="1"/>
  <c r="I111" i="7"/>
  <c r="J399" i="1"/>
  <c r="K399" i="1"/>
  <c r="I108" i="7"/>
  <c r="J396" i="1"/>
  <c r="K396" i="1"/>
  <c r="I105" i="7"/>
  <c r="J393" i="1"/>
  <c r="K393" i="1"/>
  <c r="I109" i="7"/>
  <c r="J397" i="1"/>
  <c r="K397" i="1"/>
  <c r="I106" i="7"/>
  <c r="J394" i="1"/>
  <c r="K394" i="1"/>
  <c r="I107" i="7"/>
  <c r="J395" i="1"/>
  <c r="K395" i="1"/>
  <c r="I110" i="7"/>
  <c r="J398" i="1"/>
  <c r="K398" i="1"/>
  <c r="I100" i="7"/>
  <c r="J388" i="1"/>
  <c r="K388" i="1"/>
  <c r="I101" i="7"/>
  <c r="J389" i="1"/>
  <c r="K389" i="1"/>
  <c r="I102" i="7"/>
  <c r="J390" i="1"/>
  <c r="K390" i="1"/>
  <c r="I99" i="7"/>
  <c r="J387" i="1"/>
  <c r="K387" i="1"/>
  <c r="I93" i="7"/>
  <c r="J381" i="1"/>
  <c r="K381" i="1"/>
  <c r="I97" i="7"/>
  <c r="J385" i="1"/>
  <c r="K385" i="1"/>
  <c r="I94" i="7"/>
  <c r="J382" i="1"/>
  <c r="K382" i="1"/>
  <c r="I96" i="7"/>
  <c r="J384" i="1"/>
  <c r="K384" i="1"/>
  <c r="I95" i="7"/>
  <c r="J383" i="1"/>
  <c r="K383" i="1"/>
  <c r="I98" i="7"/>
  <c r="J386" i="1"/>
  <c r="K386" i="1"/>
  <c r="I88" i="7"/>
  <c r="J376" i="1"/>
  <c r="K376" i="1"/>
  <c r="I90" i="7"/>
  <c r="J378" i="1"/>
  <c r="K378" i="1"/>
  <c r="I89" i="7"/>
  <c r="J377" i="1"/>
  <c r="K377" i="1"/>
  <c r="I87" i="7"/>
  <c r="J375" i="1"/>
  <c r="K375" i="1"/>
  <c r="I84" i="7"/>
  <c r="J372" i="1"/>
  <c r="K372" i="1"/>
  <c r="I81" i="7"/>
  <c r="J369" i="1"/>
  <c r="K369" i="1"/>
  <c r="I85" i="7"/>
  <c r="J373" i="1"/>
  <c r="K373" i="1"/>
  <c r="I82" i="7"/>
  <c r="J370" i="1"/>
  <c r="K370" i="1"/>
  <c r="I83" i="7"/>
  <c r="J371" i="1"/>
  <c r="K371" i="1"/>
  <c r="I86" i="7"/>
  <c r="J374" i="1"/>
  <c r="K374" i="1"/>
  <c r="I77" i="7"/>
  <c r="J365" i="1"/>
  <c r="K365" i="1"/>
  <c r="I78" i="7"/>
  <c r="J366" i="1"/>
  <c r="K366" i="1"/>
  <c r="I76" i="7"/>
  <c r="J364" i="1"/>
  <c r="K364" i="1"/>
  <c r="I75" i="7"/>
  <c r="J363" i="1"/>
  <c r="K363" i="1"/>
  <c r="I72" i="7"/>
  <c r="J360" i="1"/>
  <c r="K360" i="1"/>
  <c r="I73" i="7"/>
  <c r="J361" i="1"/>
  <c r="K361" i="1"/>
  <c r="I70" i="7"/>
  <c r="J358" i="1"/>
  <c r="K358" i="1"/>
  <c r="I71" i="7"/>
  <c r="J359" i="1"/>
  <c r="K359" i="1"/>
  <c r="I69" i="7"/>
  <c r="J357" i="1"/>
  <c r="K357" i="1"/>
  <c r="A943" i="1"/>
  <c r="A423" i="13" s="1"/>
  <c r="I427" i="7"/>
  <c r="I74" i="7"/>
  <c r="J362" i="1"/>
  <c r="K362" i="1"/>
  <c r="I52" i="7"/>
  <c r="J340" i="1"/>
  <c r="K340" i="1"/>
  <c r="I53" i="7"/>
  <c r="J341" i="1"/>
  <c r="K341" i="1"/>
  <c r="I51" i="7"/>
  <c r="J339" i="1"/>
  <c r="K339" i="1"/>
  <c r="I48" i="7"/>
  <c r="J336" i="1"/>
  <c r="K336" i="1"/>
  <c r="I49" i="7"/>
  <c r="J337" i="1"/>
  <c r="K337" i="1"/>
  <c r="I47" i="7"/>
  <c r="J335" i="1"/>
  <c r="K335" i="1"/>
  <c r="I45" i="7"/>
  <c r="J333" i="1"/>
  <c r="K333" i="1"/>
  <c r="I54" i="7"/>
  <c r="J342" i="1"/>
  <c r="K342" i="1"/>
  <c r="I50" i="7"/>
  <c r="J338" i="1"/>
  <c r="K338" i="1"/>
  <c r="I46" i="7"/>
  <c r="J334" i="1"/>
  <c r="K334" i="1"/>
  <c r="I40" i="7"/>
  <c r="J328" i="1"/>
  <c r="K328" i="1"/>
  <c r="I41" i="7"/>
  <c r="J329" i="1"/>
  <c r="K329" i="1"/>
  <c r="I39" i="7"/>
  <c r="J327" i="1"/>
  <c r="K327" i="1"/>
  <c r="I37" i="7"/>
  <c r="J325" i="1"/>
  <c r="K325" i="1"/>
  <c r="I34" i="7"/>
  <c r="J322" i="1"/>
  <c r="K322" i="1"/>
  <c r="I36" i="7"/>
  <c r="J324" i="1"/>
  <c r="K324" i="1"/>
  <c r="I35" i="7"/>
  <c r="J323" i="1"/>
  <c r="K323" i="1"/>
  <c r="I33" i="7"/>
  <c r="J321" i="1"/>
  <c r="K321" i="1"/>
  <c r="I42" i="7"/>
  <c r="J330" i="1"/>
  <c r="K330" i="1"/>
  <c r="I38" i="7"/>
  <c r="J326" i="1"/>
  <c r="K326" i="1"/>
  <c r="A141" i="1"/>
  <c r="I17" i="7"/>
  <c r="J141" i="1"/>
  <c r="J17" i="7" s="1"/>
  <c r="K141" i="1"/>
  <c r="K17" i="7" s="1"/>
  <c r="I18" i="7"/>
  <c r="A142" i="1"/>
  <c r="J142" i="1"/>
  <c r="J18" i="7" s="1"/>
  <c r="K142" i="1"/>
  <c r="K18" i="7" s="1"/>
  <c r="A134" i="1"/>
  <c r="I10" i="7"/>
  <c r="J134" i="1"/>
  <c r="J10" i="7" s="1"/>
  <c r="K134" i="1"/>
  <c r="K10" i="7" s="1"/>
  <c r="A135" i="1"/>
  <c r="I11" i="7"/>
  <c r="J135" i="1"/>
  <c r="J11" i="7" s="1"/>
  <c r="K135" i="1"/>
  <c r="K11" i="7" s="1"/>
  <c r="A136" i="1"/>
  <c r="I12" i="7"/>
  <c r="J136" i="1"/>
  <c r="J12" i="7" s="1"/>
  <c r="K136" i="1"/>
  <c r="K12" i="7" s="1"/>
  <c r="I6" i="7"/>
  <c r="A130" i="1"/>
  <c r="J130" i="1"/>
  <c r="J6" i="7" s="1"/>
  <c r="K130" i="1"/>
  <c r="K6" i="7" s="1"/>
  <c r="A131" i="1"/>
  <c r="I7" i="7"/>
  <c r="J131" i="1"/>
  <c r="J7" i="7" s="1"/>
  <c r="K131" i="1"/>
  <c r="K7" i="7" s="1"/>
  <c r="A132" i="1"/>
  <c r="I8" i="7"/>
  <c r="J132" i="1"/>
  <c r="J8" i="7" s="1"/>
  <c r="K132" i="1"/>
  <c r="K8" i="7" s="1"/>
  <c r="A140" i="1"/>
  <c r="I16" i="7"/>
  <c r="J140" i="1"/>
  <c r="J16" i="7" s="1"/>
  <c r="K140" i="1"/>
  <c r="K16" i="7" s="1"/>
  <c r="A139" i="1"/>
  <c r="I15" i="7"/>
  <c r="J139" i="1"/>
  <c r="J15" i="7" s="1"/>
  <c r="K139" i="1"/>
  <c r="K15" i="7" s="1"/>
  <c r="A137" i="1"/>
  <c r="I13" i="7"/>
  <c r="J137" i="1"/>
  <c r="J13" i="7" s="1"/>
  <c r="K137" i="1"/>
  <c r="K13" i="7" s="1"/>
  <c r="I9" i="7"/>
  <c r="A133" i="1"/>
  <c r="J133" i="1"/>
  <c r="J9" i="7" s="1"/>
  <c r="K133" i="1"/>
  <c r="K9" i="7" s="1"/>
  <c r="J1016" i="1"/>
  <c r="K4" i="14" s="1"/>
  <c r="K1016" i="1"/>
  <c r="L4" i="14" s="1"/>
  <c r="J1020" i="1"/>
  <c r="K8" i="14" s="1"/>
  <c r="K1020" i="1"/>
  <c r="L8" i="14" s="1"/>
  <c r="J1024" i="1"/>
  <c r="K12" i="14" s="1"/>
  <c r="K1024" i="1"/>
  <c r="L12" i="14" s="1"/>
  <c r="J1017" i="1"/>
  <c r="K5" i="14" s="1"/>
  <c r="K1017" i="1"/>
  <c r="L5" i="14" s="1"/>
  <c r="J1021" i="1"/>
  <c r="K9" i="14" s="1"/>
  <c r="K1021" i="1"/>
  <c r="L9" i="14" s="1"/>
  <c r="J1025" i="1"/>
  <c r="K13" i="14" s="1"/>
  <c r="K1025" i="1"/>
  <c r="L13" i="14" s="1"/>
  <c r="J1018" i="1"/>
  <c r="K6" i="14" s="1"/>
  <c r="K1018" i="1"/>
  <c r="L6" i="14" s="1"/>
  <c r="J1022" i="1"/>
  <c r="K10" i="14" s="1"/>
  <c r="K1022" i="1"/>
  <c r="L10" i="14" s="1"/>
  <c r="J1026" i="1"/>
  <c r="K14" i="14" s="1"/>
  <c r="K1026" i="1"/>
  <c r="L14" i="14" s="1"/>
  <c r="J1019" i="1"/>
  <c r="K7" i="14" s="1"/>
  <c r="K1019" i="1"/>
  <c r="L7" i="14" s="1"/>
  <c r="J1023" i="1"/>
  <c r="K11" i="14" s="1"/>
  <c r="K1023" i="1"/>
  <c r="L11" i="14" s="1"/>
  <c r="A1015" i="1"/>
  <c r="A3" i="14" s="1"/>
  <c r="J1015" i="1"/>
  <c r="K3" i="14" s="1"/>
  <c r="K1015" i="1"/>
  <c r="L3" i="14" s="1"/>
  <c r="J912" i="1"/>
  <c r="J392" i="13" s="1"/>
  <c r="K912" i="1"/>
  <c r="K392" i="13" s="1"/>
  <c r="J916" i="1"/>
  <c r="J396" i="13" s="1"/>
  <c r="K916" i="1"/>
  <c r="K396" i="13" s="1"/>
  <c r="J909" i="1"/>
  <c r="J389" i="13" s="1"/>
  <c r="K909" i="1"/>
  <c r="K389" i="13" s="1"/>
  <c r="J913" i="1"/>
  <c r="J393" i="13" s="1"/>
  <c r="K913" i="1"/>
  <c r="K393" i="13" s="1"/>
  <c r="J917" i="1"/>
  <c r="J397" i="13" s="1"/>
  <c r="K917" i="1"/>
  <c r="K397" i="13" s="1"/>
  <c r="J910" i="1"/>
  <c r="J390" i="13" s="1"/>
  <c r="K910" i="1"/>
  <c r="K390" i="13" s="1"/>
  <c r="J914" i="1"/>
  <c r="J394" i="13" s="1"/>
  <c r="K914" i="1"/>
  <c r="K394" i="13" s="1"/>
  <c r="J918" i="1"/>
  <c r="J398" i="13" s="1"/>
  <c r="K918" i="1"/>
  <c r="K398" i="13" s="1"/>
  <c r="J911" i="1"/>
  <c r="J391" i="13" s="1"/>
  <c r="K911" i="1"/>
  <c r="K391" i="13" s="1"/>
  <c r="J915" i="1"/>
  <c r="J395" i="13" s="1"/>
  <c r="K915" i="1"/>
  <c r="K395" i="13" s="1"/>
  <c r="I372" i="7"/>
  <c r="J864" i="1"/>
  <c r="K864" i="1"/>
  <c r="I376" i="7"/>
  <c r="J868" i="1"/>
  <c r="K868" i="1"/>
  <c r="I369" i="7"/>
  <c r="J861" i="1"/>
  <c r="K861" i="1"/>
  <c r="I373" i="7"/>
  <c r="J865" i="1"/>
  <c r="K865" i="1"/>
  <c r="I377" i="7"/>
  <c r="J869" i="1"/>
  <c r="K869" i="1"/>
  <c r="I370" i="7"/>
  <c r="J862" i="1"/>
  <c r="K862" i="1"/>
  <c r="I374" i="7"/>
  <c r="J866" i="1"/>
  <c r="K866" i="1"/>
  <c r="I378" i="7"/>
  <c r="J870" i="1"/>
  <c r="K870" i="1"/>
  <c r="I371" i="7"/>
  <c r="J863" i="1"/>
  <c r="K863" i="1"/>
  <c r="I375" i="7"/>
  <c r="J867" i="1"/>
  <c r="K867" i="1"/>
  <c r="J816" i="1"/>
  <c r="J296" i="13" s="1"/>
  <c r="K816" i="1"/>
  <c r="K296" i="13" s="1"/>
  <c r="J813" i="1"/>
  <c r="J293" i="13" s="1"/>
  <c r="K813" i="1"/>
  <c r="K293" i="13" s="1"/>
  <c r="J817" i="1"/>
  <c r="J297" i="13" s="1"/>
  <c r="K817" i="1"/>
  <c r="K297" i="13" s="1"/>
  <c r="J821" i="1"/>
  <c r="J301" i="13" s="1"/>
  <c r="K821" i="1"/>
  <c r="K301" i="13" s="1"/>
  <c r="J814" i="1"/>
  <c r="J294" i="13" s="1"/>
  <c r="K814" i="1"/>
  <c r="K294" i="13" s="1"/>
  <c r="J818" i="1"/>
  <c r="J298" i="13" s="1"/>
  <c r="K818" i="1"/>
  <c r="K298" i="13" s="1"/>
  <c r="J822" i="1"/>
  <c r="J302" i="13" s="1"/>
  <c r="K822" i="1"/>
  <c r="K302" i="13" s="1"/>
  <c r="J812" i="1"/>
  <c r="J292" i="13" s="1"/>
  <c r="K812" i="1"/>
  <c r="K292" i="13" s="1"/>
  <c r="J820" i="1"/>
  <c r="J300" i="13" s="1"/>
  <c r="K820" i="1"/>
  <c r="K300" i="13" s="1"/>
  <c r="J815" i="1"/>
  <c r="J295" i="13" s="1"/>
  <c r="K815" i="1"/>
  <c r="K295" i="13" s="1"/>
  <c r="J819" i="1"/>
  <c r="J299" i="13" s="1"/>
  <c r="K819" i="1"/>
  <c r="K299" i="13" s="1"/>
  <c r="A811" i="1"/>
  <c r="A291" i="13" s="1"/>
  <c r="J811" i="1"/>
  <c r="J291" i="13" s="1"/>
  <c r="K811" i="1"/>
  <c r="K291" i="13" s="1"/>
  <c r="J740" i="1"/>
  <c r="J220" i="13" s="1"/>
  <c r="K740" i="1"/>
  <c r="K220" i="13" s="1"/>
  <c r="J748" i="1"/>
  <c r="J228" i="13" s="1"/>
  <c r="K748" i="1"/>
  <c r="K228" i="13" s="1"/>
  <c r="J741" i="1"/>
  <c r="J221" i="13" s="1"/>
  <c r="K741" i="1"/>
  <c r="K221" i="13" s="1"/>
  <c r="J749" i="1"/>
  <c r="J229" i="13" s="1"/>
  <c r="K749" i="1"/>
  <c r="K229" i="13" s="1"/>
  <c r="J742" i="1"/>
  <c r="J222" i="13" s="1"/>
  <c r="K742" i="1"/>
  <c r="K222" i="13" s="1"/>
  <c r="J746" i="1"/>
  <c r="J226" i="13" s="1"/>
  <c r="K746" i="1"/>
  <c r="K226" i="13" s="1"/>
  <c r="J750" i="1"/>
  <c r="J230" i="13" s="1"/>
  <c r="K750" i="1"/>
  <c r="K230" i="13" s="1"/>
  <c r="J744" i="1"/>
  <c r="J224" i="13" s="1"/>
  <c r="K744" i="1"/>
  <c r="K224" i="13" s="1"/>
  <c r="J745" i="1"/>
  <c r="J225" i="13" s="1"/>
  <c r="K745" i="1"/>
  <c r="K225" i="13" s="1"/>
  <c r="J743" i="1"/>
  <c r="J223" i="13" s="1"/>
  <c r="K743" i="1"/>
  <c r="K223" i="13" s="1"/>
  <c r="J747" i="1"/>
  <c r="J227" i="13" s="1"/>
  <c r="K747" i="1"/>
  <c r="K227" i="13" s="1"/>
  <c r="A739" i="1"/>
  <c r="A219" i="13" s="1"/>
  <c r="J739" i="1"/>
  <c r="J219" i="13" s="1"/>
  <c r="K739" i="1"/>
  <c r="K219" i="13" s="1"/>
  <c r="J692" i="1"/>
  <c r="J172" i="13" s="1"/>
  <c r="K692" i="1"/>
  <c r="K172" i="13" s="1"/>
  <c r="J696" i="1"/>
  <c r="J176" i="13" s="1"/>
  <c r="K696" i="1"/>
  <c r="K176" i="13" s="1"/>
  <c r="J700" i="1"/>
  <c r="J180" i="13" s="1"/>
  <c r="K700" i="1"/>
  <c r="K180" i="13" s="1"/>
  <c r="J693" i="1"/>
  <c r="J173" i="13" s="1"/>
  <c r="K693" i="1"/>
  <c r="K173" i="13" s="1"/>
  <c r="J697" i="1"/>
  <c r="J177" i="13" s="1"/>
  <c r="K697" i="1"/>
  <c r="K177" i="13" s="1"/>
  <c r="J701" i="1"/>
  <c r="J181" i="13" s="1"/>
  <c r="K701" i="1"/>
  <c r="K181" i="13" s="1"/>
  <c r="J694" i="1"/>
  <c r="J174" i="13" s="1"/>
  <c r="K694" i="1"/>
  <c r="K174" i="13" s="1"/>
  <c r="J698" i="1"/>
  <c r="J178" i="13" s="1"/>
  <c r="K698" i="1"/>
  <c r="K178" i="13" s="1"/>
  <c r="J702" i="1"/>
  <c r="J182" i="13" s="1"/>
  <c r="K702" i="1"/>
  <c r="K182" i="13" s="1"/>
  <c r="J695" i="1"/>
  <c r="J175" i="13" s="1"/>
  <c r="K695" i="1"/>
  <c r="K175" i="13" s="1"/>
  <c r="J699" i="1"/>
  <c r="J179" i="13" s="1"/>
  <c r="K699" i="1"/>
  <c r="K179" i="13" s="1"/>
  <c r="A691" i="1"/>
  <c r="A171" i="13" s="1"/>
  <c r="J691" i="1"/>
  <c r="J171" i="13" s="1"/>
  <c r="K691" i="1"/>
  <c r="K171" i="13" s="1"/>
  <c r="J644" i="1"/>
  <c r="J124" i="13" s="1"/>
  <c r="K644" i="1"/>
  <c r="K124" i="13" s="1"/>
  <c r="J652" i="1"/>
  <c r="J132" i="13" s="1"/>
  <c r="K652" i="1"/>
  <c r="K132" i="13" s="1"/>
  <c r="J649" i="1"/>
  <c r="J129" i="13" s="1"/>
  <c r="K649" i="1"/>
  <c r="K129" i="13" s="1"/>
  <c r="J646" i="1"/>
  <c r="J126" i="13" s="1"/>
  <c r="K646" i="1"/>
  <c r="K126" i="13" s="1"/>
  <c r="J650" i="1"/>
  <c r="J130" i="13" s="1"/>
  <c r="K650" i="1"/>
  <c r="K130" i="13" s="1"/>
  <c r="J654" i="1"/>
  <c r="J134" i="13" s="1"/>
  <c r="K654" i="1"/>
  <c r="K134" i="13" s="1"/>
  <c r="J648" i="1"/>
  <c r="J128" i="13" s="1"/>
  <c r="K648" i="1"/>
  <c r="K128" i="13" s="1"/>
  <c r="J645" i="1"/>
  <c r="J125" i="13" s="1"/>
  <c r="K645" i="1"/>
  <c r="K125" i="13" s="1"/>
  <c r="J653" i="1"/>
  <c r="J133" i="13" s="1"/>
  <c r="K653" i="1"/>
  <c r="K133" i="13" s="1"/>
  <c r="J647" i="1"/>
  <c r="J127" i="13" s="1"/>
  <c r="K647" i="1"/>
  <c r="K127" i="13" s="1"/>
  <c r="J651" i="1"/>
  <c r="J131" i="13" s="1"/>
  <c r="K651" i="1"/>
  <c r="K131" i="13" s="1"/>
  <c r="A643" i="1"/>
  <c r="A123" i="13" s="1"/>
  <c r="J643" i="1"/>
  <c r="J123" i="13" s="1"/>
  <c r="K643" i="1"/>
  <c r="K123" i="13" s="1"/>
  <c r="I248" i="7"/>
  <c r="J620" i="1"/>
  <c r="K620" i="1"/>
  <c r="I252" i="7"/>
  <c r="J624" i="1"/>
  <c r="K624" i="1"/>
  <c r="I256" i="7"/>
  <c r="J628" i="1"/>
  <c r="K628" i="1"/>
  <c r="I249" i="7"/>
  <c r="J621" i="1"/>
  <c r="K621" i="1"/>
  <c r="I253" i="7"/>
  <c r="J625" i="1"/>
  <c r="K625" i="1"/>
  <c r="I257" i="7"/>
  <c r="J629" i="1"/>
  <c r="K629" i="1"/>
  <c r="I250" i="7"/>
  <c r="J622" i="1"/>
  <c r="K622" i="1"/>
  <c r="I254" i="7"/>
  <c r="J626" i="1"/>
  <c r="K626" i="1"/>
  <c r="I258" i="7"/>
  <c r="J630" i="1"/>
  <c r="K630" i="1"/>
  <c r="I251" i="7"/>
  <c r="J623" i="1"/>
  <c r="K623" i="1"/>
  <c r="I255" i="7"/>
  <c r="J627" i="1"/>
  <c r="K627" i="1"/>
  <c r="I247" i="7"/>
  <c r="A619" i="1"/>
  <c r="A99" i="13" s="1"/>
  <c r="J619" i="1"/>
  <c r="K619" i="1"/>
  <c r="J534" i="1"/>
  <c r="J14" i="13" s="1"/>
  <c r="K534" i="1"/>
  <c r="K14" i="13" s="1"/>
  <c r="J524" i="1"/>
  <c r="J4" i="13" s="1"/>
  <c r="K524" i="1"/>
  <c r="K4" i="13" s="1"/>
  <c r="J528" i="1"/>
  <c r="J8" i="13" s="1"/>
  <c r="K528" i="1"/>
  <c r="K8" i="13" s="1"/>
  <c r="J532" i="1"/>
  <c r="J12" i="13" s="1"/>
  <c r="K532" i="1"/>
  <c r="K12" i="13" s="1"/>
  <c r="J530" i="1"/>
  <c r="J10" i="13" s="1"/>
  <c r="K530" i="1"/>
  <c r="K10" i="13" s="1"/>
  <c r="J525" i="1"/>
  <c r="J5" i="13" s="1"/>
  <c r="K525" i="1"/>
  <c r="K5" i="13" s="1"/>
  <c r="J529" i="1"/>
  <c r="J9" i="13" s="1"/>
  <c r="K529" i="1"/>
  <c r="K9" i="13" s="1"/>
  <c r="J533" i="1"/>
  <c r="J13" i="13" s="1"/>
  <c r="K533" i="1"/>
  <c r="K13" i="13" s="1"/>
  <c r="J526" i="1"/>
  <c r="J6" i="13" s="1"/>
  <c r="K526" i="1"/>
  <c r="K6" i="13" s="1"/>
  <c r="J527" i="1"/>
  <c r="J7" i="13" s="1"/>
  <c r="K527" i="1"/>
  <c r="K7" i="13" s="1"/>
  <c r="J531" i="1"/>
  <c r="J11" i="13" s="1"/>
  <c r="K531" i="1"/>
  <c r="K11" i="13" s="1"/>
  <c r="A523" i="1"/>
  <c r="A3" i="13" s="1"/>
  <c r="J523" i="1"/>
  <c r="J3" i="13" s="1"/>
  <c r="K523" i="1"/>
  <c r="K3" i="13" s="1"/>
  <c r="I56" i="7"/>
  <c r="J344" i="1"/>
  <c r="K344" i="1"/>
  <c r="I60" i="7"/>
  <c r="J348" i="1"/>
  <c r="K348" i="1"/>
  <c r="I64" i="7"/>
  <c r="J352" i="1"/>
  <c r="K352" i="1"/>
  <c r="I57" i="7"/>
  <c r="J345" i="1"/>
  <c r="K345" i="1"/>
  <c r="I61" i="7"/>
  <c r="J349" i="1"/>
  <c r="K349" i="1"/>
  <c r="I65" i="7"/>
  <c r="J353" i="1"/>
  <c r="K353" i="1"/>
  <c r="I58" i="7"/>
  <c r="J346" i="1"/>
  <c r="K346" i="1"/>
  <c r="I62" i="7"/>
  <c r="J350" i="1"/>
  <c r="K350" i="1"/>
  <c r="I66" i="7"/>
  <c r="J354" i="1"/>
  <c r="K354" i="1"/>
  <c r="I59" i="7"/>
  <c r="J347" i="1"/>
  <c r="K347" i="1"/>
  <c r="I63" i="7"/>
  <c r="J351" i="1"/>
  <c r="K351" i="1"/>
  <c r="A343" i="1"/>
  <c r="A39" i="15" s="1"/>
  <c r="I55" i="7"/>
  <c r="J343" i="1"/>
  <c r="K343" i="1"/>
  <c r="I26" i="7"/>
  <c r="J314" i="1"/>
  <c r="K314" i="1"/>
  <c r="I23" i="7"/>
  <c r="J311" i="1"/>
  <c r="K311" i="1"/>
  <c r="I28" i="7"/>
  <c r="J316" i="1"/>
  <c r="K316" i="1"/>
  <c r="I22" i="7"/>
  <c r="J310" i="1"/>
  <c r="K310" i="1"/>
  <c r="I30" i="7"/>
  <c r="J318" i="1"/>
  <c r="K318" i="1"/>
  <c r="I27" i="7"/>
  <c r="J315" i="1"/>
  <c r="K315" i="1"/>
  <c r="I24" i="7"/>
  <c r="J312" i="1"/>
  <c r="K312" i="1"/>
  <c r="I21" i="7"/>
  <c r="J309" i="1"/>
  <c r="K309" i="1"/>
  <c r="I25" i="7"/>
  <c r="J313" i="1"/>
  <c r="K313" i="1"/>
  <c r="I29" i="7"/>
  <c r="J317" i="1"/>
  <c r="K317" i="1"/>
  <c r="A12" i="1"/>
  <c r="J12" i="1"/>
  <c r="K12" i="1"/>
  <c r="A20" i="1"/>
  <c r="J20" i="1"/>
  <c r="A28" i="1"/>
  <c r="J28" i="1"/>
  <c r="K28" i="1"/>
  <c r="A13" i="1"/>
  <c r="J13" i="1"/>
  <c r="K13" i="1"/>
  <c r="A21" i="1"/>
  <c r="J21" i="1"/>
  <c r="K21" i="1"/>
  <c r="A25" i="1"/>
  <c r="J25" i="1"/>
  <c r="K25" i="1"/>
  <c r="A6" i="1"/>
  <c r="J6" i="1"/>
  <c r="K6" i="1"/>
  <c r="A10" i="1"/>
  <c r="J10" i="1"/>
  <c r="K10" i="1"/>
  <c r="A14" i="1"/>
  <c r="J14" i="1"/>
  <c r="K14" i="1"/>
  <c r="A22" i="1"/>
  <c r="A26" i="1"/>
  <c r="J26" i="1"/>
  <c r="K26" i="1"/>
  <c r="A30" i="1"/>
  <c r="J30" i="1"/>
  <c r="K30" i="1"/>
  <c r="A8" i="1"/>
  <c r="J8" i="1"/>
  <c r="K8" i="1"/>
  <c r="A24" i="1"/>
  <c r="J24" i="1"/>
  <c r="K24" i="1"/>
  <c r="A9" i="1"/>
  <c r="J9" i="1"/>
  <c r="K9" i="1"/>
  <c r="A29" i="1"/>
  <c r="J29" i="1"/>
  <c r="K29" i="1"/>
  <c r="A7" i="1"/>
  <c r="J7" i="1"/>
  <c r="K7" i="1"/>
  <c r="A11" i="1"/>
  <c r="J11" i="1"/>
  <c r="K11" i="1"/>
  <c r="A19" i="1"/>
  <c r="J19" i="1"/>
  <c r="K19" i="1"/>
  <c r="A23" i="1"/>
  <c r="J23" i="1"/>
  <c r="K23" i="1"/>
  <c r="A27" i="1"/>
  <c r="J27" i="1"/>
  <c r="K27" i="1"/>
  <c r="I476" i="7"/>
  <c r="J1064" i="1"/>
  <c r="K1064" i="1"/>
  <c r="A1063" i="1"/>
  <c r="A51" i="14" s="1"/>
  <c r="I475" i="7"/>
  <c r="J1063" i="1"/>
  <c r="K1063" i="1"/>
  <c r="I464" i="7"/>
  <c r="J1040" i="1"/>
  <c r="K1040" i="1"/>
  <c r="I463" i="7"/>
  <c r="A1039" i="1"/>
  <c r="A27" i="14" s="1"/>
  <c r="J1039" i="1"/>
  <c r="K1039" i="1"/>
  <c r="I452" i="7"/>
  <c r="J968" i="1"/>
  <c r="K968" i="1"/>
  <c r="A967" i="1"/>
  <c r="A447" i="13" s="1"/>
  <c r="I451" i="7"/>
  <c r="J967" i="1"/>
  <c r="K967" i="1"/>
  <c r="I440" i="7"/>
  <c r="J956" i="1"/>
  <c r="K956" i="1"/>
  <c r="A955" i="1"/>
  <c r="A435" i="13" s="1"/>
  <c r="I439" i="7"/>
  <c r="J955" i="1"/>
  <c r="K955" i="1"/>
  <c r="I416" i="7"/>
  <c r="J920" i="1"/>
  <c r="K920" i="1"/>
  <c r="A919" i="1"/>
  <c r="A399" i="13" s="1"/>
  <c r="I415" i="7"/>
  <c r="J919" i="1"/>
  <c r="K919" i="1"/>
  <c r="J908" i="1"/>
  <c r="J388" i="13" s="1"/>
  <c r="K908" i="1"/>
  <c r="K388" i="13" s="1"/>
  <c r="A907" i="1"/>
  <c r="A387" i="13" s="1"/>
  <c r="J907" i="1"/>
  <c r="J387" i="13" s="1"/>
  <c r="K907" i="1"/>
  <c r="K387" i="13" s="1"/>
  <c r="I404" i="7"/>
  <c r="J896" i="1"/>
  <c r="K896" i="1"/>
  <c r="A895" i="1"/>
  <c r="A375" i="13" s="1"/>
  <c r="I403" i="7"/>
  <c r="J895" i="1"/>
  <c r="K895" i="1"/>
  <c r="I392" i="7"/>
  <c r="J884" i="1"/>
  <c r="K884" i="1"/>
  <c r="A883" i="1"/>
  <c r="A363" i="13" s="1"/>
  <c r="I391" i="7"/>
  <c r="J883" i="1"/>
  <c r="K883" i="1"/>
  <c r="I380" i="7"/>
  <c r="J872" i="1"/>
  <c r="K872" i="1"/>
  <c r="I379" i="7"/>
  <c r="A871" i="1"/>
  <c r="A351" i="13" s="1"/>
  <c r="J871" i="1"/>
  <c r="K871" i="1"/>
  <c r="I368" i="7"/>
  <c r="J860" i="1"/>
  <c r="K860" i="1"/>
  <c r="A859" i="1"/>
  <c r="A339" i="13" s="1"/>
  <c r="I367" i="7"/>
  <c r="J859" i="1"/>
  <c r="K859" i="1"/>
  <c r="I356" i="7"/>
  <c r="J848" i="1"/>
  <c r="K848" i="1"/>
  <c r="A847" i="1"/>
  <c r="A327" i="13" s="1"/>
  <c r="I355" i="7"/>
  <c r="J847" i="1"/>
  <c r="K847" i="1"/>
  <c r="I344" i="7"/>
  <c r="J836" i="1"/>
  <c r="K836" i="1"/>
  <c r="A835" i="1"/>
  <c r="A315" i="13" s="1"/>
  <c r="I343" i="7"/>
  <c r="J835" i="1"/>
  <c r="K835" i="1"/>
  <c r="I332" i="7"/>
  <c r="J824" i="1"/>
  <c r="K824" i="1"/>
  <c r="A823" i="1"/>
  <c r="A303" i="13" s="1"/>
  <c r="I331" i="7"/>
  <c r="J823" i="1"/>
  <c r="K823" i="1"/>
  <c r="I320" i="7"/>
  <c r="J800" i="1"/>
  <c r="K800" i="1"/>
  <c r="I319" i="7"/>
  <c r="A799" i="1"/>
  <c r="A279" i="13" s="1"/>
  <c r="J799" i="1"/>
  <c r="K799" i="1"/>
  <c r="I308" i="7"/>
  <c r="J776" i="1"/>
  <c r="K776" i="1"/>
  <c r="I307" i="7"/>
  <c r="A775" i="1"/>
  <c r="A255" i="13" s="1"/>
  <c r="J775" i="1"/>
  <c r="K775" i="1"/>
  <c r="I296" i="7"/>
  <c r="J752" i="1"/>
  <c r="K752" i="1"/>
  <c r="I295" i="7"/>
  <c r="A751" i="1"/>
  <c r="A231" i="13" s="1"/>
  <c r="J751" i="1"/>
  <c r="K751" i="1"/>
  <c r="I284" i="7"/>
  <c r="J704" i="1"/>
  <c r="K704" i="1"/>
  <c r="A703" i="1"/>
  <c r="A183" i="13" s="1"/>
  <c r="I283" i="7"/>
  <c r="J703" i="1"/>
  <c r="K703" i="1"/>
  <c r="I272" i="7"/>
  <c r="J656" i="1"/>
  <c r="K656" i="1"/>
  <c r="I271" i="7"/>
  <c r="A655" i="1"/>
  <c r="A135" i="13" s="1"/>
  <c r="J655" i="1"/>
  <c r="K655" i="1"/>
  <c r="I260" i="7"/>
  <c r="J632" i="1"/>
  <c r="K632" i="1"/>
  <c r="A631" i="1"/>
  <c r="A111" i="13" s="1"/>
  <c r="I259" i="7"/>
  <c r="J631" i="1"/>
  <c r="K631" i="1"/>
  <c r="J548" i="1"/>
  <c r="J28" i="13" s="1"/>
  <c r="K548" i="1"/>
  <c r="K28" i="13" s="1"/>
  <c r="A547" i="1"/>
  <c r="A27" i="13" s="1"/>
  <c r="J547" i="1"/>
  <c r="J27" i="13" s="1"/>
  <c r="K547" i="1"/>
  <c r="K27" i="13" s="1"/>
  <c r="I236" i="7"/>
  <c r="J536" i="1"/>
  <c r="K536" i="1"/>
  <c r="A535" i="1"/>
  <c r="A15" i="13" s="1"/>
  <c r="I235" i="7"/>
  <c r="J535" i="1"/>
  <c r="K535" i="1"/>
  <c r="I224" i="7"/>
  <c r="J512" i="1"/>
  <c r="K512" i="1"/>
  <c r="I223" i="7"/>
  <c r="A511" i="1"/>
  <c r="A207" i="15" s="1"/>
  <c r="J511" i="1"/>
  <c r="K511" i="1"/>
  <c r="I212" i="7"/>
  <c r="J500" i="1"/>
  <c r="K500" i="1"/>
  <c r="I211" i="7"/>
  <c r="A499" i="1"/>
  <c r="A195" i="15" s="1"/>
  <c r="J499" i="1"/>
  <c r="K499" i="1"/>
  <c r="I200" i="7"/>
  <c r="J488" i="1"/>
  <c r="K488" i="1"/>
  <c r="A487" i="1"/>
  <c r="A183" i="15" s="1"/>
  <c r="I199" i="7"/>
  <c r="J487" i="1"/>
  <c r="K487" i="1"/>
  <c r="I188" i="7"/>
  <c r="J476" i="1"/>
  <c r="K476" i="1"/>
  <c r="A475" i="1"/>
  <c r="A171" i="15" s="1"/>
  <c r="I187" i="7"/>
  <c r="J475" i="1"/>
  <c r="K475" i="1"/>
  <c r="I176" i="7"/>
  <c r="J464" i="1"/>
  <c r="K464" i="1"/>
  <c r="I175" i="7"/>
  <c r="A463" i="1"/>
  <c r="A159" i="15" s="1"/>
  <c r="J463" i="1"/>
  <c r="K463" i="1"/>
  <c r="I164" i="7"/>
  <c r="J452" i="1"/>
  <c r="K452" i="1"/>
  <c r="I163" i="7"/>
  <c r="A451" i="1"/>
  <c r="A147" i="15" s="1"/>
  <c r="J451" i="1"/>
  <c r="K451" i="1"/>
  <c r="I152" i="7"/>
  <c r="J440" i="1"/>
  <c r="K440" i="1"/>
  <c r="A439" i="1"/>
  <c r="A135" i="15" s="1"/>
  <c r="I151" i="7"/>
  <c r="J439" i="1"/>
  <c r="K439" i="1"/>
  <c r="I140" i="7"/>
  <c r="J428" i="1"/>
  <c r="K428" i="1"/>
  <c r="A427" i="1"/>
  <c r="A123" i="15" s="1"/>
  <c r="I139" i="7"/>
  <c r="J427" i="1"/>
  <c r="K427" i="1"/>
  <c r="I128" i="7"/>
  <c r="J416" i="1"/>
  <c r="K416" i="1"/>
  <c r="I127" i="7"/>
  <c r="A415" i="1"/>
  <c r="A111" i="15" s="1"/>
  <c r="J415" i="1"/>
  <c r="K415" i="1"/>
  <c r="I116" i="7"/>
  <c r="J404" i="1"/>
  <c r="K404" i="1"/>
  <c r="I115" i="7"/>
  <c r="A403" i="1"/>
  <c r="A99" i="15" s="1"/>
  <c r="J403" i="1"/>
  <c r="K403" i="1"/>
  <c r="I104" i="7"/>
  <c r="J392" i="1"/>
  <c r="K392" i="1"/>
  <c r="A391" i="1"/>
  <c r="A87" i="15" s="1"/>
  <c r="I103" i="7"/>
  <c r="J391" i="1"/>
  <c r="K391" i="1"/>
  <c r="I92" i="7"/>
  <c r="J380" i="1"/>
  <c r="K380" i="1"/>
  <c r="A379" i="1"/>
  <c r="A75" i="15" s="1"/>
  <c r="I91" i="7"/>
  <c r="J379" i="1"/>
  <c r="K379" i="1"/>
  <c r="I80" i="7"/>
  <c r="J368" i="1"/>
  <c r="K368" i="1"/>
  <c r="I79" i="7"/>
  <c r="A367" i="1"/>
  <c r="A63" i="15" s="1"/>
  <c r="J367" i="1"/>
  <c r="K367" i="1"/>
  <c r="I68" i="7"/>
  <c r="J356" i="1"/>
  <c r="K356" i="1"/>
  <c r="A355" i="1"/>
  <c r="A51" i="15" s="1"/>
  <c r="I67" i="7"/>
  <c r="J355" i="1"/>
  <c r="K355" i="1"/>
  <c r="I44" i="7"/>
  <c r="J332" i="1"/>
  <c r="K332" i="1"/>
  <c r="A331" i="1"/>
  <c r="A27" i="15" s="1"/>
  <c r="I43" i="7"/>
  <c r="J331" i="1"/>
  <c r="K331" i="1"/>
  <c r="I32" i="7"/>
  <c r="J320" i="1"/>
  <c r="K320" i="1"/>
  <c r="A319" i="1"/>
  <c r="A15" i="15" s="1"/>
  <c r="I31" i="7"/>
  <c r="J319" i="1"/>
  <c r="K319" i="1"/>
  <c r="I20" i="7"/>
  <c r="J308" i="1"/>
  <c r="K308" i="1"/>
  <c r="I19" i="7"/>
  <c r="A307" i="1"/>
  <c r="A3" i="15" s="1"/>
  <c r="J307" i="1"/>
  <c r="K307" i="1"/>
  <c r="J263" i="1"/>
  <c r="K263" i="1"/>
  <c r="J264" i="1"/>
  <c r="K264" i="1"/>
  <c r="J251" i="1"/>
  <c r="K251" i="1"/>
  <c r="J252" i="1"/>
  <c r="K252" i="1"/>
  <c r="J239" i="1"/>
  <c r="K239" i="1"/>
  <c r="J240" i="1"/>
  <c r="K240" i="1"/>
  <c r="J227" i="1"/>
  <c r="K227" i="1"/>
  <c r="J228" i="1"/>
  <c r="K228" i="1"/>
  <c r="J215" i="1"/>
  <c r="K215" i="1"/>
  <c r="J216" i="1"/>
  <c r="K216" i="1"/>
  <c r="J203" i="1"/>
  <c r="K203" i="1"/>
  <c r="J204" i="1"/>
  <c r="K204" i="1"/>
  <c r="J191" i="1"/>
  <c r="K191" i="1"/>
  <c r="J192" i="1"/>
  <c r="K192" i="1"/>
  <c r="J179" i="1"/>
  <c r="K179" i="1"/>
  <c r="J180" i="1"/>
  <c r="K180" i="1"/>
  <c r="J167" i="1"/>
  <c r="K167" i="1"/>
  <c r="J168" i="1"/>
  <c r="K168" i="1"/>
  <c r="J155" i="1"/>
  <c r="K155" i="1"/>
  <c r="J156" i="1"/>
  <c r="K156" i="1"/>
  <c r="J143" i="1"/>
  <c r="K143" i="1"/>
  <c r="J144" i="1"/>
  <c r="K144" i="1"/>
  <c r="A138" i="1"/>
  <c r="I14" i="7"/>
  <c r="J138" i="1"/>
  <c r="J14" i="7" s="1"/>
  <c r="K138" i="1"/>
  <c r="K14" i="7" s="1"/>
  <c r="I72" i="2"/>
  <c r="J1056" i="1"/>
  <c r="K1056" i="1"/>
  <c r="I76" i="2"/>
  <c r="J1060" i="1"/>
  <c r="K1060" i="1"/>
  <c r="I73" i="2"/>
  <c r="J1057" i="1"/>
  <c r="K1057" i="1"/>
  <c r="I77" i="2"/>
  <c r="J1061" i="1"/>
  <c r="K1061" i="1"/>
  <c r="I74" i="2"/>
  <c r="J1058" i="1"/>
  <c r="K1058" i="1"/>
  <c r="I78" i="2"/>
  <c r="J1062" i="1"/>
  <c r="K1062" i="1"/>
  <c r="I71" i="2"/>
  <c r="J1055" i="1"/>
  <c r="K1055" i="1"/>
  <c r="I75" i="2"/>
  <c r="J1059" i="1"/>
  <c r="K1059" i="1"/>
  <c r="I69" i="2"/>
  <c r="J1053" i="1"/>
  <c r="K1053" i="1"/>
  <c r="I62" i="2"/>
  <c r="J1034" i="1"/>
  <c r="K1034" i="1"/>
  <c r="I66" i="2"/>
  <c r="J1038" i="1"/>
  <c r="K1038" i="1"/>
  <c r="I60" i="2"/>
  <c r="J1032" i="1"/>
  <c r="K1032" i="1"/>
  <c r="I64" i="2"/>
  <c r="J1036" i="1"/>
  <c r="K1036" i="1"/>
  <c r="I61" i="2"/>
  <c r="J1033" i="1"/>
  <c r="K1033" i="1"/>
  <c r="I65" i="2"/>
  <c r="J1037" i="1"/>
  <c r="K1037" i="1"/>
  <c r="I59" i="2"/>
  <c r="J1031" i="1"/>
  <c r="K1031" i="1"/>
  <c r="I63" i="2"/>
  <c r="J1035" i="1"/>
  <c r="K1035" i="1"/>
  <c r="I57" i="2"/>
  <c r="J1029" i="1"/>
  <c r="K1029" i="1"/>
  <c r="I53" i="2"/>
  <c r="J1013" i="1"/>
  <c r="J53" i="2" s="1"/>
  <c r="K1013" i="1"/>
  <c r="K53" i="2" s="1"/>
  <c r="I54" i="2"/>
  <c r="J1014" i="1"/>
  <c r="J54" i="2" s="1"/>
  <c r="K1014" i="1"/>
  <c r="K54" i="2" s="1"/>
  <c r="I48" i="2"/>
  <c r="J1008" i="1"/>
  <c r="J48" i="2" s="1"/>
  <c r="K1008" i="1"/>
  <c r="K48" i="2" s="1"/>
  <c r="I49" i="2"/>
  <c r="J1009" i="1"/>
  <c r="J49" i="2" s="1"/>
  <c r="K1009" i="1"/>
  <c r="K49" i="2" s="1"/>
  <c r="I50" i="2"/>
  <c r="J1010" i="1"/>
  <c r="J50" i="2" s="1"/>
  <c r="K1010" i="1"/>
  <c r="K50" i="2" s="1"/>
  <c r="I47" i="2"/>
  <c r="J1007" i="1"/>
  <c r="J47" i="2" s="1"/>
  <c r="K1007" i="1"/>
  <c r="K47" i="2" s="1"/>
  <c r="A931" i="1"/>
  <c r="A411" i="13" s="1"/>
  <c r="I19" i="5"/>
  <c r="I141" i="3"/>
  <c r="J789" i="1"/>
  <c r="K789" i="1"/>
  <c r="I144" i="3"/>
  <c r="J792" i="1"/>
  <c r="K792" i="1"/>
  <c r="I148" i="3"/>
  <c r="J796" i="1"/>
  <c r="K796" i="1"/>
  <c r="I145" i="3"/>
  <c r="J793" i="1"/>
  <c r="K793" i="1"/>
  <c r="I149" i="3"/>
  <c r="J797" i="1"/>
  <c r="K797" i="1"/>
  <c r="I146" i="3"/>
  <c r="J794" i="1"/>
  <c r="K794" i="1"/>
  <c r="I150" i="3"/>
  <c r="J798" i="1"/>
  <c r="K798" i="1"/>
  <c r="I143" i="3"/>
  <c r="J791" i="1"/>
  <c r="K791" i="1"/>
  <c r="I147" i="3"/>
  <c r="J795" i="1"/>
  <c r="K795" i="1"/>
  <c r="I129" i="3"/>
  <c r="J765" i="1"/>
  <c r="K765" i="1"/>
  <c r="I136" i="3"/>
  <c r="J772" i="1"/>
  <c r="K772" i="1"/>
  <c r="I138" i="3"/>
  <c r="J774" i="1"/>
  <c r="K774" i="1"/>
  <c r="I137" i="3"/>
  <c r="J773" i="1"/>
  <c r="K773" i="1"/>
  <c r="I135" i="3"/>
  <c r="J771" i="1"/>
  <c r="K771" i="1"/>
  <c r="I132" i="3"/>
  <c r="J768" i="1"/>
  <c r="K768" i="1"/>
  <c r="I133" i="3"/>
  <c r="J769" i="1"/>
  <c r="K769" i="1"/>
  <c r="I131" i="3"/>
  <c r="J767" i="1"/>
  <c r="K767" i="1"/>
  <c r="I124" i="3"/>
  <c r="J736" i="1"/>
  <c r="K736" i="1"/>
  <c r="I121" i="3"/>
  <c r="J733" i="1"/>
  <c r="K733" i="1"/>
  <c r="I125" i="3"/>
  <c r="J737" i="1"/>
  <c r="K737" i="1"/>
  <c r="I122" i="3"/>
  <c r="J734" i="1"/>
  <c r="K734" i="1"/>
  <c r="I126" i="3"/>
  <c r="J738" i="1"/>
  <c r="K738" i="1"/>
  <c r="I120" i="3"/>
  <c r="J732" i="1"/>
  <c r="K732" i="1"/>
  <c r="I119" i="3"/>
  <c r="J731" i="1"/>
  <c r="K731" i="1"/>
  <c r="I123" i="3"/>
  <c r="J735" i="1"/>
  <c r="K735" i="1"/>
  <c r="I117" i="3"/>
  <c r="J729" i="1"/>
  <c r="K729" i="1"/>
  <c r="I108" i="3"/>
  <c r="J720" i="1"/>
  <c r="K720" i="1"/>
  <c r="I109" i="3"/>
  <c r="J721" i="1"/>
  <c r="K721" i="1"/>
  <c r="I113" i="3"/>
  <c r="J725" i="1"/>
  <c r="K725" i="1"/>
  <c r="I110" i="3"/>
  <c r="J722" i="1"/>
  <c r="K722" i="1"/>
  <c r="I114" i="3"/>
  <c r="J726" i="1"/>
  <c r="K726" i="1"/>
  <c r="I112" i="3"/>
  <c r="J724" i="1"/>
  <c r="K724" i="1"/>
  <c r="I107" i="3"/>
  <c r="J719" i="1"/>
  <c r="K719" i="1"/>
  <c r="I111" i="3"/>
  <c r="J723" i="1"/>
  <c r="K723" i="1"/>
  <c r="I105" i="3"/>
  <c r="J717" i="1"/>
  <c r="K717" i="1"/>
  <c r="I88" i="3"/>
  <c r="J676" i="1"/>
  <c r="K676" i="1"/>
  <c r="I85" i="3"/>
  <c r="J673" i="1"/>
  <c r="K673" i="1"/>
  <c r="I89" i="3"/>
  <c r="J677" i="1"/>
  <c r="K677" i="1"/>
  <c r="I84" i="3"/>
  <c r="J672" i="1"/>
  <c r="K672" i="1"/>
  <c r="I86" i="3"/>
  <c r="J674" i="1"/>
  <c r="K674" i="1"/>
  <c r="I90" i="3"/>
  <c r="J678" i="1"/>
  <c r="K678" i="1"/>
  <c r="I83" i="3"/>
  <c r="J671" i="1"/>
  <c r="K671" i="1"/>
  <c r="I87" i="3"/>
  <c r="J675" i="1"/>
  <c r="K675" i="1"/>
  <c r="I81" i="3"/>
  <c r="J669" i="1"/>
  <c r="K669" i="1"/>
  <c r="I72" i="3"/>
  <c r="J612" i="1"/>
  <c r="K612" i="1"/>
  <c r="I73" i="3"/>
  <c r="J613" i="1"/>
  <c r="K613" i="1"/>
  <c r="I77" i="3"/>
  <c r="J617" i="1"/>
  <c r="K617" i="1"/>
  <c r="I74" i="3"/>
  <c r="J614" i="1"/>
  <c r="K614" i="1"/>
  <c r="I78" i="3"/>
  <c r="J618" i="1"/>
  <c r="K618" i="1"/>
  <c r="I76" i="3"/>
  <c r="J616" i="1"/>
  <c r="K616" i="1"/>
  <c r="I71" i="3"/>
  <c r="J611" i="1"/>
  <c r="K611" i="1"/>
  <c r="I75" i="3"/>
  <c r="J615" i="1"/>
  <c r="K615" i="1"/>
  <c r="I69" i="3"/>
  <c r="J609" i="1"/>
  <c r="K609" i="1"/>
  <c r="I60" i="3"/>
  <c r="J600" i="1"/>
  <c r="K600" i="1"/>
  <c r="I64" i="3"/>
  <c r="J604" i="1"/>
  <c r="K604" i="1"/>
  <c r="I61" i="3"/>
  <c r="J601" i="1"/>
  <c r="K601" i="1"/>
  <c r="I65" i="3"/>
  <c r="J605" i="1"/>
  <c r="K605" i="1"/>
  <c r="I62" i="3"/>
  <c r="J602" i="1"/>
  <c r="K602" i="1"/>
  <c r="I66" i="3"/>
  <c r="J606" i="1"/>
  <c r="K606" i="1"/>
  <c r="I59" i="3"/>
  <c r="J599" i="1"/>
  <c r="K599" i="1"/>
  <c r="I63" i="3"/>
  <c r="J603" i="1"/>
  <c r="K603" i="1"/>
  <c r="I57" i="3"/>
  <c r="J597" i="1"/>
  <c r="K597" i="1"/>
  <c r="I45" i="3"/>
  <c r="J585" i="1"/>
  <c r="K585" i="1"/>
  <c r="I52" i="3"/>
  <c r="J592" i="1"/>
  <c r="K592" i="1"/>
  <c r="I49" i="3"/>
  <c r="J589" i="1"/>
  <c r="K589" i="1"/>
  <c r="I53" i="3"/>
  <c r="J593" i="1"/>
  <c r="K593" i="1"/>
  <c r="I50" i="3"/>
  <c r="J590" i="1"/>
  <c r="K590" i="1"/>
  <c r="I54" i="3"/>
  <c r="J594" i="1"/>
  <c r="K594" i="1"/>
  <c r="I48" i="3"/>
  <c r="J588" i="1"/>
  <c r="K588" i="1"/>
  <c r="I47" i="3"/>
  <c r="J587" i="1"/>
  <c r="K587" i="1"/>
  <c r="I51" i="3"/>
  <c r="J591" i="1"/>
  <c r="K591" i="1"/>
  <c r="I24" i="3"/>
  <c r="J564" i="1"/>
  <c r="K564" i="1"/>
  <c r="I25" i="3"/>
  <c r="J565" i="1"/>
  <c r="K565" i="1"/>
  <c r="I29" i="3"/>
  <c r="J569" i="1"/>
  <c r="K569" i="1"/>
  <c r="I26" i="3"/>
  <c r="J566" i="1"/>
  <c r="K566" i="1"/>
  <c r="I30" i="3"/>
  <c r="J570" i="1"/>
  <c r="K570" i="1"/>
  <c r="I28" i="3"/>
  <c r="J568" i="1"/>
  <c r="K568" i="1"/>
  <c r="I23" i="3"/>
  <c r="J563" i="1"/>
  <c r="K563" i="1"/>
  <c r="I27" i="3"/>
  <c r="J567" i="1"/>
  <c r="K567" i="1"/>
  <c r="I21" i="3"/>
  <c r="J561" i="1"/>
  <c r="K561" i="1"/>
  <c r="A129" i="1"/>
  <c r="I5" i="7"/>
  <c r="J129" i="1"/>
  <c r="J5" i="7" s="1"/>
  <c r="K129" i="1"/>
  <c r="K5" i="7" s="1"/>
  <c r="A127" i="1"/>
  <c r="I3" i="7"/>
  <c r="J127" i="1"/>
  <c r="J3" i="7" s="1"/>
  <c r="K127" i="1"/>
  <c r="K3" i="7" s="1"/>
  <c r="I4" i="7"/>
  <c r="A128" i="1"/>
  <c r="J128" i="1"/>
  <c r="J4" i="7" s="1"/>
  <c r="K128" i="1"/>
  <c r="K4" i="7" s="1"/>
  <c r="I140" i="3"/>
  <c r="J788" i="1"/>
  <c r="K788" i="1"/>
  <c r="A787" i="1"/>
  <c r="A267" i="13" s="1"/>
  <c r="I139" i="3"/>
  <c r="J787" i="1"/>
  <c r="K787" i="1"/>
  <c r="I142" i="3"/>
  <c r="J790" i="1"/>
  <c r="K790" i="1"/>
  <c r="I134" i="3"/>
  <c r="J770" i="1"/>
  <c r="K770" i="1"/>
  <c r="I128" i="3"/>
  <c r="J764" i="1"/>
  <c r="K764" i="1"/>
  <c r="A763" i="1"/>
  <c r="A243" i="13" s="1"/>
  <c r="I127" i="3"/>
  <c r="J763" i="1"/>
  <c r="K763" i="1"/>
  <c r="I130" i="3"/>
  <c r="J766" i="1"/>
  <c r="K766" i="1"/>
  <c r="I116" i="3"/>
  <c r="J728" i="1"/>
  <c r="K728" i="1"/>
  <c r="I115" i="3"/>
  <c r="A727" i="1"/>
  <c r="A207" i="13" s="1"/>
  <c r="J727" i="1"/>
  <c r="K727" i="1"/>
  <c r="I118" i="3"/>
  <c r="J730" i="1"/>
  <c r="K730" i="1"/>
  <c r="I104" i="3"/>
  <c r="J716" i="1"/>
  <c r="K716" i="1"/>
  <c r="I103" i="3"/>
  <c r="A715" i="1"/>
  <c r="A195" i="13" s="1"/>
  <c r="J715" i="1"/>
  <c r="K715" i="1"/>
  <c r="I106" i="3"/>
  <c r="J718" i="1"/>
  <c r="K718" i="1"/>
  <c r="I92" i="3"/>
  <c r="J680" i="1"/>
  <c r="K680" i="1"/>
  <c r="A679" i="1"/>
  <c r="A159" i="13" s="1"/>
  <c r="I91" i="3"/>
  <c r="J679" i="1"/>
  <c r="K679" i="1"/>
  <c r="I96" i="3"/>
  <c r="J684" i="1"/>
  <c r="K684" i="1"/>
  <c r="I100" i="3"/>
  <c r="J688" i="1"/>
  <c r="K688" i="1"/>
  <c r="I93" i="3"/>
  <c r="J681" i="1"/>
  <c r="K681" i="1"/>
  <c r="I97" i="3"/>
  <c r="J685" i="1"/>
  <c r="K685" i="1"/>
  <c r="I101" i="3"/>
  <c r="J689" i="1"/>
  <c r="K689" i="1"/>
  <c r="I94" i="3"/>
  <c r="J682" i="1"/>
  <c r="K682" i="1"/>
  <c r="I98" i="3"/>
  <c r="J686" i="1"/>
  <c r="K686" i="1"/>
  <c r="I102" i="3"/>
  <c r="J690" i="1"/>
  <c r="K690" i="1"/>
  <c r="I95" i="3"/>
  <c r="J683" i="1"/>
  <c r="K683" i="1"/>
  <c r="I99" i="3"/>
  <c r="J687" i="1"/>
  <c r="K687" i="1"/>
  <c r="I80" i="3"/>
  <c r="J668" i="1"/>
  <c r="K668" i="1"/>
  <c r="I79" i="3"/>
  <c r="A667" i="1"/>
  <c r="A147" i="13" s="1"/>
  <c r="J667" i="1"/>
  <c r="K667" i="1"/>
  <c r="I82" i="3"/>
  <c r="J670" i="1"/>
  <c r="K670" i="1"/>
  <c r="I68" i="3"/>
  <c r="J608" i="1"/>
  <c r="K608" i="1"/>
  <c r="A607" i="1"/>
  <c r="A87" i="13" s="1"/>
  <c r="I67" i="3"/>
  <c r="J607" i="1"/>
  <c r="K607" i="1"/>
  <c r="I56" i="3"/>
  <c r="J596" i="1"/>
  <c r="K596" i="1"/>
  <c r="A595" i="1"/>
  <c r="A75" i="13" s="1"/>
  <c r="I55" i="3"/>
  <c r="J595" i="1"/>
  <c r="K595" i="1"/>
  <c r="I70" i="3"/>
  <c r="J610" i="1"/>
  <c r="K610" i="1"/>
  <c r="I58" i="3"/>
  <c r="J598" i="1"/>
  <c r="K598" i="1"/>
  <c r="I44" i="3"/>
  <c r="J584" i="1"/>
  <c r="K584" i="1"/>
  <c r="A583" i="1"/>
  <c r="A63" i="13" s="1"/>
  <c r="I43" i="3"/>
  <c r="J583" i="1"/>
  <c r="K583" i="1"/>
  <c r="I46" i="3"/>
  <c r="J586" i="1"/>
  <c r="K586" i="1"/>
  <c r="I32" i="3"/>
  <c r="J572" i="1"/>
  <c r="K572" i="1"/>
  <c r="A571" i="1"/>
  <c r="A51" i="13" s="1"/>
  <c r="I31" i="3"/>
  <c r="J571" i="1"/>
  <c r="K571" i="1"/>
  <c r="I40" i="3"/>
  <c r="J580" i="1"/>
  <c r="K580" i="1"/>
  <c r="I41" i="3"/>
  <c r="J581" i="1"/>
  <c r="K581" i="1"/>
  <c r="I34" i="3"/>
  <c r="J574" i="1"/>
  <c r="K574" i="1"/>
  <c r="I38" i="3"/>
  <c r="J578" i="1"/>
  <c r="K578" i="1"/>
  <c r="I42" i="3"/>
  <c r="J582" i="1"/>
  <c r="K582" i="1"/>
  <c r="I36" i="3"/>
  <c r="J576" i="1"/>
  <c r="K576" i="1"/>
  <c r="I33" i="3"/>
  <c r="J573" i="1"/>
  <c r="K573" i="1"/>
  <c r="I37" i="3"/>
  <c r="J577" i="1"/>
  <c r="K577" i="1"/>
  <c r="I35" i="3"/>
  <c r="J575" i="1"/>
  <c r="K575" i="1"/>
  <c r="I39" i="3"/>
  <c r="J579" i="1"/>
  <c r="K579" i="1"/>
  <c r="I20" i="3"/>
  <c r="J560" i="1"/>
  <c r="K560" i="1"/>
  <c r="A559" i="1"/>
  <c r="A39" i="13" s="1"/>
  <c r="I19" i="3"/>
  <c r="J559" i="1"/>
  <c r="K559" i="1"/>
  <c r="I22" i="3"/>
  <c r="J562" i="1"/>
  <c r="K562" i="1"/>
  <c r="I7" i="3"/>
  <c r="A115" i="1"/>
  <c r="J115" i="1"/>
  <c r="J7" i="3" s="1"/>
  <c r="K115" i="1"/>
  <c r="K7" i="3" s="1"/>
  <c r="A123" i="1"/>
  <c r="I15" i="3"/>
  <c r="J123" i="1"/>
  <c r="J15" i="3" s="1"/>
  <c r="K123" i="1"/>
  <c r="K15" i="3" s="1"/>
  <c r="I5" i="3"/>
  <c r="A113" i="1"/>
  <c r="J113" i="1"/>
  <c r="J5" i="3" s="1"/>
  <c r="K113" i="1"/>
  <c r="K5" i="3" s="1"/>
  <c r="A117" i="1"/>
  <c r="I9" i="3"/>
  <c r="J117" i="1"/>
  <c r="J9" i="3" s="1"/>
  <c r="K117" i="1"/>
  <c r="K9" i="3" s="1"/>
  <c r="I13" i="3"/>
  <c r="A121" i="1"/>
  <c r="J121" i="1"/>
  <c r="J13" i="3" s="1"/>
  <c r="K121" i="1"/>
  <c r="K13" i="3" s="1"/>
  <c r="I17" i="3"/>
  <c r="A125" i="1"/>
  <c r="J125" i="1"/>
  <c r="J17" i="3" s="1"/>
  <c r="K125" i="1"/>
  <c r="K17" i="3" s="1"/>
  <c r="A114" i="1"/>
  <c r="I6" i="3"/>
  <c r="J114" i="1"/>
  <c r="J6" i="3" s="1"/>
  <c r="K114" i="1"/>
  <c r="K6" i="3" s="1"/>
  <c r="A118" i="1"/>
  <c r="I10" i="3"/>
  <c r="J118" i="1"/>
  <c r="J10" i="3" s="1"/>
  <c r="K118" i="1"/>
  <c r="K10" i="3" s="1"/>
  <c r="A122" i="1"/>
  <c r="I14" i="3"/>
  <c r="J122" i="1"/>
  <c r="J14" i="3" s="1"/>
  <c r="K122" i="1"/>
  <c r="K14" i="3" s="1"/>
  <c r="A126" i="1"/>
  <c r="I18" i="3"/>
  <c r="J126" i="1"/>
  <c r="J18" i="3" s="1"/>
  <c r="K126" i="1"/>
  <c r="K18" i="3" s="1"/>
  <c r="I3" i="3"/>
  <c r="A111" i="1"/>
  <c r="J111" i="1"/>
  <c r="J3" i="3" s="1"/>
  <c r="K111" i="1"/>
  <c r="K3" i="3" s="1"/>
  <c r="I11" i="3"/>
  <c r="A119" i="1"/>
  <c r="J119" i="1"/>
  <c r="J11" i="3" s="1"/>
  <c r="K119" i="1"/>
  <c r="K11" i="3" s="1"/>
  <c r="I4" i="3"/>
  <c r="A112" i="1"/>
  <c r="J112" i="1"/>
  <c r="J4" i="3" s="1"/>
  <c r="K112" i="1"/>
  <c r="K4" i="3" s="1"/>
  <c r="I8" i="3"/>
  <c r="A116" i="1"/>
  <c r="J116" i="1"/>
  <c r="J8" i="3" s="1"/>
  <c r="K116" i="1"/>
  <c r="K8" i="3" s="1"/>
  <c r="I12" i="3"/>
  <c r="A120" i="1"/>
  <c r="J120" i="1"/>
  <c r="J12" i="3" s="1"/>
  <c r="K120" i="1"/>
  <c r="K12" i="3" s="1"/>
  <c r="I16" i="3"/>
  <c r="A124" i="1"/>
  <c r="J124" i="1"/>
  <c r="J16" i="3" s="1"/>
  <c r="K124" i="1"/>
  <c r="K16" i="3" s="1"/>
  <c r="I20" i="2"/>
  <c r="J980" i="1"/>
  <c r="K980" i="1"/>
  <c r="I24" i="2"/>
  <c r="J984" i="1"/>
  <c r="K984" i="1"/>
  <c r="I28" i="2"/>
  <c r="J988" i="1"/>
  <c r="K988" i="1"/>
  <c r="I21" i="2"/>
  <c r="J981" i="1"/>
  <c r="K981" i="1"/>
  <c r="I25" i="2"/>
  <c r="J985" i="1"/>
  <c r="K985" i="1"/>
  <c r="I29" i="2"/>
  <c r="J989" i="1"/>
  <c r="K989" i="1"/>
  <c r="I22" i="2"/>
  <c r="J982" i="1"/>
  <c r="K982" i="1"/>
  <c r="I26" i="2"/>
  <c r="J986" i="1"/>
  <c r="K986" i="1"/>
  <c r="I30" i="2"/>
  <c r="J990" i="1"/>
  <c r="K990" i="1"/>
  <c r="I23" i="2"/>
  <c r="J983" i="1"/>
  <c r="K983" i="1"/>
  <c r="I27" i="2"/>
  <c r="J987" i="1"/>
  <c r="K987" i="1"/>
  <c r="A979" i="1"/>
  <c r="A459" i="13" s="1"/>
  <c r="I19" i="2"/>
  <c r="J979" i="1"/>
  <c r="K979" i="1"/>
  <c r="I68" i="2"/>
  <c r="J1052" i="1"/>
  <c r="K1052" i="1"/>
  <c r="I67" i="2"/>
  <c r="A1051" i="1"/>
  <c r="A39" i="14" s="1"/>
  <c r="J1051" i="1"/>
  <c r="K1051" i="1"/>
  <c r="I56" i="2"/>
  <c r="J1028" i="1"/>
  <c r="K1028" i="1"/>
  <c r="I55" i="2"/>
  <c r="A1027" i="1"/>
  <c r="A15" i="14" s="1"/>
  <c r="J1027" i="1"/>
  <c r="K1027" i="1"/>
  <c r="I70" i="2"/>
  <c r="J1054" i="1"/>
  <c r="K1054" i="1"/>
  <c r="I465" i="7"/>
  <c r="J1041" i="1"/>
  <c r="K1041" i="1"/>
  <c r="I466" i="7"/>
  <c r="J1042" i="1"/>
  <c r="K1042" i="1"/>
  <c r="I58" i="2"/>
  <c r="J1030" i="1"/>
  <c r="K1030" i="1"/>
  <c r="I52" i="2"/>
  <c r="J1012" i="1"/>
  <c r="J52" i="2" s="1"/>
  <c r="K1012" i="1"/>
  <c r="K52" i="2" s="1"/>
  <c r="I51" i="2"/>
  <c r="J1011" i="1"/>
  <c r="J51" i="2" s="1"/>
  <c r="K1011" i="1"/>
  <c r="K51" i="2" s="1"/>
  <c r="I32" i="2"/>
  <c r="J992" i="1"/>
  <c r="K992" i="1"/>
  <c r="I36" i="2"/>
  <c r="J996" i="1"/>
  <c r="K996" i="1"/>
  <c r="I44" i="2"/>
  <c r="J1004" i="1"/>
  <c r="J44" i="2" s="1"/>
  <c r="K1004" i="1"/>
  <c r="K44" i="2" s="1"/>
  <c r="I37" i="2"/>
  <c r="J997" i="1"/>
  <c r="K997" i="1"/>
  <c r="I45" i="2"/>
  <c r="J1005" i="1"/>
  <c r="J45" i="2" s="1"/>
  <c r="K1005" i="1"/>
  <c r="K45" i="2" s="1"/>
  <c r="I34" i="2"/>
  <c r="J994" i="1"/>
  <c r="K994" i="1"/>
  <c r="I38" i="2"/>
  <c r="J998" i="1"/>
  <c r="K998" i="1"/>
  <c r="I42" i="2"/>
  <c r="J1002" i="1"/>
  <c r="K1002" i="1"/>
  <c r="I46" i="2"/>
  <c r="J1006" i="1"/>
  <c r="J46" i="2" s="1"/>
  <c r="K1006" i="1"/>
  <c r="K46" i="2" s="1"/>
  <c r="I40" i="2"/>
  <c r="J1000" i="1"/>
  <c r="K1000" i="1"/>
  <c r="I33" i="2"/>
  <c r="J993" i="1"/>
  <c r="K993" i="1"/>
  <c r="I41" i="2"/>
  <c r="J1001" i="1"/>
  <c r="K1001" i="1"/>
  <c r="A991" i="1"/>
  <c r="A471" i="13" s="1"/>
  <c r="I31" i="2"/>
  <c r="J991" i="1"/>
  <c r="K991" i="1"/>
  <c r="I35" i="2"/>
  <c r="J995" i="1"/>
  <c r="K995" i="1"/>
  <c r="I39" i="2"/>
  <c r="J999" i="1"/>
  <c r="K999" i="1"/>
  <c r="A1003" i="1"/>
  <c r="I43" i="2"/>
  <c r="J1003" i="1"/>
  <c r="J43" i="2" s="1"/>
  <c r="K1003" i="1"/>
  <c r="K43" i="2" s="1"/>
  <c r="A41" i="1"/>
  <c r="I13" i="2"/>
  <c r="J41" i="1"/>
  <c r="J13" i="2" s="1"/>
  <c r="K41" i="1"/>
  <c r="K13" i="2" s="1"/>
  <c r="I6" i="2"/>
  <c r="A34" i="1"/>
  <c r="J34" i="1"/>
  <c r="J6" i="2" s="1"/>
  <c r="K34" i="1"/>
  <c r="K6" i="2" s="1"/>
  <c r="I10" i="2"/>
  <c r="A38" i="1"/>
  <c r="J38" i="1"/>
  <c r="J10" i="2" s="1"/>
  <c r="K38" i="1"/>
  <c r="K10" i="2" s="1"/>
  <c r="A42" i="1"/>
  <c r="I14" i="2"/>
  <c r="J42" i="1"/>
  <c r="J14" i="2" s="1"/>
  <c r="K42" i="1"/>
  <c r="K14" i="2" s="1"/>
  <c r="A46" i="1"/>
  <c r="I18" i="2"/>
  <c r="A45" i="1"/>
  <c r="I17" i="2"/>
  <c r="J45" i="1"/>
  <c r="J17" i="2" s="1"/>
  <c r="K45" i="1"/>
  <c r="K17" i="2" s="1"/>
  <c r="I7" i="2"/>
  <c r="A35" i="1"/>
  <c r="J35" i="1"/>
  <c r="J7" i="2" s="1"/>
  <c r="K35" i="1"/>
  <c r="K7" i="2" s="1"/>
  <c r="A39" i="1"/>
  <c r="I11" i="2"/>
  <c r="J39" i="1"/>
  <c r="J11" i="2" s="1"/>
  <c r="K39" i="1"/>
  <c r="K11" i="2" s="1"/>
  <c r="A43" i="1"/>
  <c r="I15" i="2"/>
  <c r="J43" i="1"/>
  <c r="J15" i="2" s="1"/>
  <c r="K43" i="1"/>
  <c r="K15" i="2" s="1"/>
  <c r="I4" i="2"/>
  <c r="A32" i="1"/>
  <c r="J32" i="1"/>
  <c r="J4" i="2" s="1"/>
  <c r="K32" i="1"/>
  <c r="K4" i="2" s="1"/>
  <c r="A37" i="1"/>
  <c r="I9" i="2"/>
  <c r="J37" i="1"/>
  <c r="J9" i="2" s="1"/>
  <c r="K37" i="1"/>
  <c r="K9" i="2" s="1"/>
  <c r="A31" i="1"/>
  <c r="I3" i="2"/>
  <c r="J31" i="1"/>
  <c r="J3" i="2" s="1"/>
  <c r="K31" i="1"/>
  <c r="K3" i="2" s="1"/>
  <c r="I8" i="2"/>
  <c r="A36" i="1"/>
  <c r="J36" i="1"/>
  <c r="J8" i="2" s="1"/>
  <c r="K36" i="1"/>
  <c r="K8" i="2" s="1"/>
  <c r="I12" i="2"/>
  <c r="A40" i="1"/>
  <c r="J40" i="1"/>
  <c r="J12" i="2" s="1"/>
  <c r="K40" i="1"/>
  <c r="K12" i="2" s="1"/>
  <c r="I16" i="2"/>
  <c r="A44" i="1"/>
  <c r="J44" i="1"/>
  <c r="J16" i="2" s="1"/>
  <c r="K44" i="1"/>
  <c r="K16" i="2" s="1"/>
  <c r="J949" i="1"/>
  <c r="K949" i="1"/>
  <c r="J944" i="1"/>
  <c r="K944" i="1"/>
  <c r="J948" i="1"/>
  <c r="K948" i="1"/>
  <c r="J952" i="1"/>
  <c r="K952" i="1"/>
  <c r="J953" i="1"/>
  <c r="K953" i="1"/>
  <c r="J946" i="1"/>
  <c r="K946" i="1"/>
  <c r="J950" i="1"/>
  <c r="K950" i="1"/>
  <c r="J954" i="1"/>
  <c r="K954" i="1"/>
  <c r="J943" i="1"/>
  <c r="K943" i="1"/>
  <c r="J947" i="1"/>
  <c r="K947" i="1"/>
  <c r="J951" i="1"/>
  <c r="K951" i="1"/>
  <c r="J932" i="1"/>
  <c r="K932" i="1"/>
  <c r="J931" i="1"/>
  <c r="K931" i="1"/>
  <c r="J940" i="1"/>
  <c r="K940" i="1"/>
  <c r="J937" i="1"/>
  <c r="K937" i="1"/>
  <c r="J934" i="1"/>
  <c r="K934" i="1"/>
  <c r="J938" i="1"/>
  <c r="K938" i="1"/>
  <c r="J942" i="1"/>
  <c r="K942" i="1"/>
  <c r="J936" i="1"/>
  <c r="K936" i="1"/>
  <c r="J933" i="1"/>
  <c r="K933" i="1"/>
  <c r="J941" i="1"/>
  <c r="K941" i="1"/>
  <c r="J935" i="1"/>
  <c r="K935" i="1"/>
  <c r="J939" i="1"/>
  <c r="K939" i="1"/>
  <c r="J46" i="1"/>
  <c r="J18" i="2" s="1"/>
  <c r="K46" i="1"/>
  <c r="K18" i="2" s="1"/>
  <c r="J53" i="1"/>
  <c r="J9" i="4" s="1"/>
  <c r="K53" i="1"/>
  <c r="K9" i="4" s="1"/>
  <c r="J50" i="1"/>
  <c r="J6" i="4" s="1"/>
  <c r="K50" i="1"/>
  <c r="K6" i="4" s="1"/>
  <c r="J54" i="1"/>
  <c r="J10" i="4" s="1"/>
  <c r="K54" i="1"/>
  <c r="K10" i="4" s="1"/>
  <c r="J58" i="1"/>
  <c r="J14" i="4" s="1"/>
  <c r="K58" i="1"/>
  <c r="K14" i="4" s="1"/>
  <c r="J62" i="1"/>
  <c r="J18" i="4" s="1"/>
  <c r="K62" i="1"/>
  <c r="K18" i="4" s="1"/>
  <c r="J57" i="1"/>
  <c r="J13" i="4" s="1"/>
  <c r="K57" i="1"/>
  <c r="K13" i="4" s="1"/>
  <c r="J51" i="1"/>
  <c r="J7" i="4" s="1"/>
  <c r="K51" i="1"/>
  <c r="K7" i="4" s="1"/>
  <c r="J55" i="1"/>
  <c r="J11" i="4" s="1"/>
  <c r="K55" i="1"/>
  <c r="K11" i="4" s="1"/>
  <c r="J59" i="1"/>
  <c r="J15" i="4" s="1"/>
  <c r="K59" i="1"/>
  <c r="K15" i="4" s="1"/>
  <c r="J61" i="1"/>
  <c r="J17" i="4" s="1"/>
  <c r="K61" i="1"/>
  <c r="K17" i="4" s="1"/>
  <c r="J52" i="1"/>
  <c r="J8" i="4" s="1"/>
  <c r="K52" i="1"/>
  <c r="K8" i="4" s="1"/>
  <c r="J56" i="1"/>
  <c r="J12" i="4" s="1"/>
  <c r="K56" i="1"/>
  <c r="K12" i="4" s="1"/>
  <c r="J60" i="1"/>
  <c r="J16" i="4" s="1"/>
  <c r="K60" i="1"/>
  <c r="K16" i="4" s="1"/>
  <c r="D1074" i="11"/>
  <c r="D1073" i="11"/>
  <c r="D1072" i="11"/>
  <c r="D1071" i="11"/>
  <c r="D1070" i="11"/>
  <c r="D1069" i="11"/>
  <c r="D1068" i="11"/>
  <c r="D1067" i="11"/>
  <c r="D1066" i="11"/>
  <c r="D1065" i="11"/>
  <c r="D1064" i="11"/>
  <c r="D1063" i="11"/>
  <c r="A1063" i="11" s="1"/>
  <c r="D1062" i="11"/>
  <c r="D1061" i="11"/>
  <c r="D1060" i="11"/>
  <c r="D1059" i="11"/>
  <c r="D1058" i="11"/>
  <c r="D1057" i="11"/>
  <c r="D1056" i="11"/>
  <c r="D1055" i="11"/>
  <c r="D1054" i="11"/>
  <c r="D1053" i="11"/>
  <c r="D1052" i="11"/>
  <c r="D1051" i="11"/>
  <c r="A1051" i="11"/>
  <c r="D1050" i="11"/>
  <c r="D1049" i="11"/>
  <c r="D1048" i="11"/>
  <c r="D1047" i="11"/>
  <c r="D1046" i="11"/>
  <c r="D1045" i="11"/>
  <c r="D1044" i="11"/>
  <c r="D1043" i="11"/>
  <c r="D1042" i="11"/>
  <c r="D1041" i="11"/>
  <c r="D1040" i="11"/>
  <c r="D1039" i="11"/>
  <c r="A1039" i="11" s="1"/>
  <c r="D1038" i="11"/>
  <c r="D1037" i="11"/>
  <c r="D1036" i="11"/>
  <c r="D1035" i="11"/>
  <c r="D1034" i="11"/>
  <c r="D1033" i="11"/>
  <c r="D1032" i="11"/>
  <c r="D1031" i="11"/>
  <c r="D1030" i="11"/>
  <c r="D1029" i="11"/>
  <c r="D1028" i="11"/>
  <c r="D1027" i="11"/>
  <c r="A1027" i="11" s="1"/>
  <c r="D1026" i="11"/>
  <c r="D1025" i="11"/>
  <c r="D1024" i="11"/>
  <c r="D1023" i="11"/>
  <c r="D1022" i="11"/>
  <c r="D1021" i="11"/>
  <c r="D1020" i="11"/>
  <c r="D1019" i="11"/>
  <c r="D1018" i="11"/>
  <c r="D1017" i="11"/>
  <c r="D1016" i="11"/>
  <c r="D1015" i="11"/>
  <c r="A1015" i="11" s="1"/>
  <c r="D1014" i="11"/>
  <c r="D1013" i="11"/>
  <c r="D1012" i="11"/>
  <c r="D1011" i="11"/>
  <c r="D1010" i="11"/>
  <c r="D1009" i="11"/>
  <c r="D1008" i="11"/>
  <c r="D1007" i="11"/>
  <c r="D1006" i="11"/>
  <c r="D1005" i="11"/>
  <c r="D1004" i="11"/>
  <c r="D1003" i="11"/>
  <c r="A1003" i="11" s="1"/>
  <c r="D1002" i="11"/>
  <c r="D1001" i="11"/>
  <c r="D1000" i="11"/>
  <c r="D999" i="11"/>
  <c r="D998" i="11"/>
  <c r="D997" i="11"/>
  <c r="D996" i="11"/>
  <c r="D995" i="11"/>
  <c r="D994" i="11"/>
  <c r="D993" i="11"/>
  <c r="D992" i="11"/>
  <c r="D991" i="11"/>
  <c r="A991" i="11" s="1"/>
  <c r="D990" i="11"/>
  <c r="D989" i="11"/>
  <c r="D988" i="11"/>
  <c r="D987" i="11"/>
  <c r="D986" i="11"/>
  <c r="D985" i="11"/>
  <c r="D984" i="11"/>
  <c r="D983" i="11"/>
  <c r="D982" i="11"/>
  <c r="D981" i="11"/>
  <c r="D980" i="11"/>
  <c r="D979" i="11"/>
  <c r="A979" i="11"/>
  <c r="D978" i="11"/>
  <c r="D977" i="11"/>
  <c r="D976" i="11"/>
  <c r="D975" i="11"/>
  <c r="D974" i="11"/>
  <c r="D973" i="11"/>
  <c r="D972" i="11"/>
  <c r="D971" i="11"/>
  <c r="D970" i="11"/>
  <c r="D969" i="11"/>
  <c r="D968" i="11"/>
  <c r="D967" i="11"/>
  <c r="A967" i="11" s="1"/>
  <c r="D966" i="11"/>
  <c r="D965" i="11"/>
  <c r="D964" i="11"/>
  <c r="D963" i="11"/>
  <c r="D962" i="11"/>
  <c r="D961" i="11"/>
  <c r="D960" i="11"/>
  <c r="D959" i="11"/>
  <c r="D958" i="11"/>
  <c r="D957" i="11"/>
  <c r="D956" i="11"/>
  <c r="D955" i="11"/>
  <c r="A955" i="11"/>
  <c r="D954" i="11"/>
  <c r="D953" i="11"/>
  <c r="D952" i="11"/>
  <c r="D951" i="11"/>
  <c r="D950" i="11"/>
  <c r="D949" i="11"/>
  <c r="D948" i="11"/>
  <c r="D947" i="11"/>
  <c r="D946" i="11"/>
  <c r="D945" i="11"/>
  <c r="D944" i="11"/>
  <c r="D943" i="11"/>
  <c r="A943" i="11" s="1"/>
  <c r="D942" i="11"/>
  <c r="D941" i="11"/>
  <c r="D940" i="11"/>
  <c r="D939" i="11"/>
  <c r="D938" i="11"/>
  <c r="D937" i="11"/>
  <c r="D936" i="11"/>
  <c r="D935" i="11"/>
  <c r="D934" i="11"/>
  <c r="D933" i="11"/>
  <c r="D932" i="11"/>
  <c r="D931" i="11"/>
  <c r="A931" i="11" s="1"/>
  <c r="D930" i="11"/>
  <c r="D929" i="11"/>
  <c r="D928" i="11"/>
  <c r="D927" i="11"/>
  <c r="D926" i="11"/>
  <c r="D925" i="11"/>
  <c r="D924" i="11"/>
  <c r="D923" i="11"/>
  <c r="D922" i="11"/>
  <c r="D921" i="11"/>
  <c r="D920" i="11"/>
  <c r="D919" i="11"/>
  <c r="A919" i="11" s="1"/>
  <c r="D918" i="11"/>
  <c r="D917" i="11"/>
  <c r="D916" i="11"/>
  <c r="D915" i="11"/>
  <c r="D914" i="11"/>
  <c r="D913" i="11"/>
  <c r="D912" i="11"/>
  <c r="D911" i="11"/>
  <c r="D910" i="11"/>
  <c r="D909" i="11"/>
  <c r="D908" i="11"/>
  <c r="D907" i="11"/>
  <c r="A907" i="11" s="1"/>
  <c r="D906" i="11"/>
  <c r="D905" i="11"/>
  <c r="D904" i="11"/>
  <c r="D903" i="11"/>
  <c r="D902" i="11"/>
  <c r="D901" i="11"/>
  <c r="D900" i="11"/>
  <c r="D899" i="11"/>
  <c r="D898" i="11"/>
  <c r="D897" i="11"/>
  <c r="D896" i="11"/>
  <c r="D895" i="11"/>
  <c r="A895" i="11" s="1"/>
  <c r="D894" i="11"/>
  <c r="D893" i="11"/>
  <c r="D892" i="11"/>
  <c r="D891" i="11"/>
  <c r="D890" i="11"/>
  <c r="D889" i="11"/>
  <c r="D888" i="11"/>
  <c r="D887" i="11"/>
  <c r="D886" i="11"/>
  <c r="D885" i="11"/>
  <c r="D884" i="11"/>
  <c r="D883" i="11"/>
  <c r="A883" i="11"/>
  <c r="D882" i="11"/>
  <c r="D881" i="11"/>
  <c r="D880" i="11"/>
  <c r="D879" i="11"/>
  <c r="D878" i="11"/>
  <c r="D877" i="11"/>
  <c r="D876" i="11"/>
  <c r="D875" i="11"/>
  <c r="D874" i="11"/>
  <c r="D873" i="11"/>
  <c r="D872" i="11"/>
  <c r="D871" i="11"/>
  <c r="A871" i="11" s="1"/>
  <c r="D870" i="11"/>
  <c r="D869" i="11"/>
  <c r="D868" i="11"/>
  <c r="D867" i="11"/>
  <c r="D866" i="11"/>
  <c r="D865" i="11"/>
  <c r="D864" i="11"/>
  <c r="D863" i="11"/>
  <c r="D862" i="11"/>
  <c r="D861" i="11"/>
  <c r="D860" i="11"/>
  <c r="D859" i="11"/>
  <c r="A859" i="11"/>
  <c r="D858" i="11"/>
  <c r="D857" i="11"/>
  <c r="D856" i="11"/>
  <c r="D855" i="11"/>
  <c r="D854" i="11"/>
  <c r="D853" i="11"/>
  <c r="D852" i="11"/>
  <c r="D851" i="11"/>
  <c r="D850" i="11"/>
  <c r="D849" i="11"/>
  <c r="D848" i="11"/>
  <c r="D847" i="11"/>
  <c r="A847" i="11" s="1"/>
  <c r="D846" i="11"/>
  <c r="D845" i="11"/>
  <c r="D844" i="11"/>
  <c r="D843" i="11"/>
  <c r="D842" i="11"/>
  <c r="D841" i="11"/>
  <c r="D840" i="11"/>
  <c r="D839" i="11"/>
  <c r="D838" i="11"/>
  <c r="D837" i="11"/>
  <c r="D836" i="11"/>
  <c r="D835" i="11"/>
  <c r="A835" i="11" s="1"/>
  <c r="D834" i="11"/>
  <c r="D833" i="11"/>
  <c r="D832" i="11"/>
  <c r="D831" i="11"/>
  <c r="D830" i="11"/>
  <c r="D829" i="11"/>
  <c r="D828" i="11"/>
  <c r="D827" i="11"/>
  <c r="D826" i="11"/>
  <c r="D825" i="11"/>
  <c r="D824" i="11"/>
  <c r="D823" i="11"/>
  <c r="A823" i="11" s="1"/>
  <c r="D822" i="11"/>
  <c r="D821" i="11"/>
  <c r="D820" i="11"/>
  <c r="D819" i="11"/>
  <c r="D818" i="11"/>
  <c r="D817" i="11"/>
  <c r="D816" i="11"/>
  <c r="D815" i="11"/>
  <c r="D814" i="11"/>
  <c r="D813" i="11"/>
  <c r="D812" i="11"/>
  <c r="D811" i="11"/>
  <c r="A811" i="11" s="1"/>
  <c r="D810" i="11"/>
  <c r="D809" i="11"/>
  <c r="D808" i="11"/>
  <c r="D807" i="11"/>
  <c r="D806" i="11"/>
  <c r="D805" i="11"/>
  <c r="D804" i="11"/>
  <c r="D803" i="11"/>
  <c r="D802" i="11"/>
  <c r="D801" i="11"/>
  <c r="D800" i="11"/>
  <c r="D799" i="11"/>
  <c r="A799" i="11" s="1"/>
  <c r="D798" i="11"/>
  <c r="D797" i="11"/>
  <c r="D796" i="11"/>
  <c r="D795" i="11"/>
  <c r="D794" i="11"/>
  <c r="D793" i="11"/>
  <c r="D792" i="11"/>
  <c r="D791" i="11"/>
  <c r="D790" i="11"/>
  <c r="D789" i="11"/>
  <c r="D788" i="11"/>
  <c r="D787" i="11"/>
  <c r="A787" i="11"/>
  <c r="D786" i="11"/>
  <c r="D785" i="11"/>
  <c r="D784" i="11"/>
  <c r="D783" i="11"/>
  <c r="D782" i="11"/>
  <c r="D781" i="11"/>
  <c r="D780" i="11"/>
  <c r="D779" i="11"/>
  <c r="D778" i="11"/>
  <c r="D777" i="11"/>
  <c r="D776" i="11"/>
  <c r="D775" i="11"/>
  <c r="A775" i="11" s="1"/>
  <c r="D774" i="11"/>
  <c r="D773" i="11"/>
  <c r="D772" i="11"/>
  <c r="D771" i="11"/>
  <c r="D770" i="11"/>
  <c r="D769" i="11"/>
  <c r="D768" i="11"/>
  <c r="D767" i="11"/>
  <c r="D766" i="11"/>
  <c r="D765" i="11"/>
  <c r="D764" i="11"/>
  <c r="D763" i="11"/>
  <c r="A763" i="11"/>
  <c r="D762" i="11"/>
  <c r="D761" i="11"/>
  <c r="D760" i="11"/>
  <c r="D759" i="11"/>
  <c r="D758" i="11"/>
  <c r="D757" i="11"/>
  <c r="D756" i="11"/>
  <c r="D755" i="11"/>
  <c r="D754" i="11"/>
  <c r="D753" i="11"/>
  <c r="D752" i="11"/>
  <c r="D751" i="11"/>
  <c r="A751" i="11" s="1"/>
  <c r="D750" i="11"/>
  <c r="D749" i="11"/>
  <c r="D748" i="11"/>
  <c r="D747" i="11"/>
  <c r="D746" i="11"/>
  <c r="D745" i="11"/>
  <c r="D744" i="11"/>
  <c r="D743" i="11"/>
  <c r="D742" i="11"/>
  <c r="D741" i="11"/>
  <c r="D740" i="11"/>
  <c r="D739" i="11"/>
  <c r="A739" i="11" s="1"/>
  <c r="D738" i="11"/>
  <c r="D737" i="11"/>
  <c r="D736" i="11"/>
  <c r="D735" i="11"/>
  <c r="D734" i="11"/>
  <c r="D733" i="11"/>
  <c r="D732" i="11"/>
  <c r="D731" i="11"/>
  <c r="D730" i="11"/>
  <c r="D729" i="11"/>
  <c r="D728" i="11"/>
  <c r="D727" i="11"/>
  <c r="A727" i="11" s="1"/>
  <c r="D726" i="11"/>
  <c r="D725" i="11"/>
  <c r="D724" i="11"/>
  <c r="D723" i="11"/>
  <c r="D722" i="11"/>
  <c r="D721" i="11"/>
  <c r="D720" i="11"/>
  <c r="D719" i="11"/>
  <c r="D718" i="11"/>
  <c r="D717" i="11"/>
  <c r="D716" i="11"/>
  <c r="D715" i="11"/>
  <c r="A715" i="11" s="1"/>
  <c r="D714" i="11"/>
  <c r="D713" i="11"/>
  <c r="D712" i="11"/>
  <c r="D711" i="11"/>
  <c r="D710" i="11"/>
  <c r="D709" i="11"/>
  <c r="D708" i="11"/>
  <c r="D707" i="11"/>
  <c r="D706" i="11"/>
  <c r="D705" i="11"/>
  <c r="D704" i="11"/>
  <c r="D703" i="11"/>
  <c r="A703" i="11" s="1"/>
  <c r="D702" i="11"/>
  <c r="D701" i="11"/>
  <c r="D700" i="11"/>
  <c r="D699" i="11"/>
  <c r="D698" i="11"/>
  <c r="D697" i="11"/>
  <c r="D696" i="11"/>
  <c r="D695" i="11"/>
  <c r="D694" i="11"/>
  <c r="D693" i="11"/>
  <c r="D692" i="11"/>
  <c r="D691" i="11"/>
  <c r="A691" i="11"/>
  <c r="D690" i="11"/>
  <c r="D689" i="11"/>
  <c r="D688" i="11"/>
  <c r="D687" i="11"/>
  <c r="D686" i="11"/>
  <c r="D685" i="11"/>
  <c r="D684" i="11"/>
  <c r="D683" i="11"/>
  <c r="D682" i="11"/>
  <c r="D681" i="11"/>
  <c r="D680" i="11"/>
  <c r="D679" i="11"/>
  <c r="A679" i="11" s="1"/>
  <c r="D678" i="11"/>
  <c r="D677" i="11"/>
  <c r="D676" i="11"/>
  <c r="D675" i="11"/>
  <c r="D674" i="11"/>
  <c r="D673" i="11"/>
  <c r="D672" i="11"/>
  <c r="D671" i="11"/>
  <c r="D670" i="11"/>
  <c r="D669" i="11"/>
  <c r="D668" i="11"/>
  <c r="D667" i="11"/>
  <c r="A667" i="11"/>
  <c r="D666" i="11"/>
  <c r="D665" i="11"/>
  <c r="D664" i="11"/>
  <c r="D663" i="11"/>
  <c r="D662" i="11"/>
  <c r="D661" i="11"/>
  <c r="D660" i="11"/>
  <c r="D659" i="11"/>
  <c r="D658" i="11"/>
  <c r="D657" i="11"/>
  <c r="D656" i="11"/>
  <c r="D655" i="11"/>
  <c r="A655" i="11" s="1"/>
  <c r="D654" i="11"/>
  <c r="D653" i="11"/>
  <c r="D652" i="11"/>
  <c r="D651" i="11"/>
  <c r="D650" i="11"/>
  <c r="D649" i="11"/>
  <c r="D648" i="11"/>
  <c r="D647" i="11"/>
  <c r="D646" i="11"/>
  <c r="D645" i="11"/>
  <c r="D644" i="11"/>
  <c r="D643" i="11"/>
  <c r="A643" i="11" s="1"/>
  <c r="D642" i="11"/>
  <c r="D641" i="11"/>
  <c r="D640" i="11"/>
  <c r="D639" i="11"/>
  <c r="D638" i="11"/>
  <c r="D637" i="11"/>
  <c r="D636" i="11"/>
  <c r="D635" i="11"/>
  <c r="D634" i="11"/>
  <c r="D633" i="11"/>
  <c r="D632" i="11"/>
  <c r="D631" i="11"/>
  <c r="A631" i="11" s="1"/>
  <c r="D630" i="11"/>
  <c r="D629" i="11"/>
  <c r="D628" i="11"/>
  <c r="D627" i="11"/>
  <c r="D626" i="11"/>
  <c r="D625" i="11"/>
  <c r="D624" i="11"/>
  <c r="D623" i="11"/>
  <c r="D622" i="11"/>
  <c r="D621" i="11"/>
  <c r="D620" i="11"/>
  <c r="D619" i="11"/>
  <c r="A619" i="11" s="1"/>
  <c r="D618" i="11"/>
  <c r="D617" i="11"/>
  <c r="D616" i="11"/>
  <c r="D615" i="11"/>
  <c r="D614" i="11"/>
  <c r="D613" i="11"/>
  <c r="D612" i="11"/>
  <c r="D611" i="11"/>
  <c r="D610" i="11"/>
  <c r="D609" i="11"/>
  <c r="D608" i="11"/>
  <c r="D607" i="11"/>
  <c r="A607" i="11" s="1"/>
  <c r="D606" i="11"/>
  <c r="D605" i="11"/>
  <c r="D604" i="11"/>
  <c r="D603" i="11"/>
  <c r="D602" i="11"/>
  <c r="D601" i="11"/>
  <c r="D600" i="11"/>
  <c r="D599" i="11"/>
  <c r="D598" i="11"/>
  <c r="D597" i="11"/>
  <c r="D596" i="11"/>
  <c r="D595" i="11"/>
  <c r="A595" i="11"/>
  <c r="D594" i="11"/>
  <c r="D593" i="11"/>
  <c r="D592" i="11"/>
  <c r="D591" i="11"/>
  <c r="D590" i="11"/>
  <c r="D589" i="11"/>
  <c r="D588" i="11"/>
  <c r="D587" i="11"/>
  <c r="D586" i="11"/>
  <c r="D585" i="11"/>
  <c r="D584" i="11"/>
  <c r="D583" i="11"/>
  <c r="A583" i="11" s="1"/>
  <c r="D582" i="11"/>
  <c r="D581" i="11"/>
  <c r="D580" i="11"/>
  <c r="D579" i="11"/>
  <c r="D578" i="11"/>
  <c r="D577" i="11"/>
  <c r="D576" i="11"/>
  <c r="D575" i="11"/>
  <c r="D574" i="11"/>
  <c r="D573" i="11"/>
  <c r="D572" i="11"/>
  <c r="D571" i="11"/>
  <c r="A571" i="11"/>
  <c r="D570" i="11"/>
  <c r="D569" i="11"/>
  <c r="D568" i="11"/>
  <c r="D567" i="11"/>
  <c r="D566" i="11"/>
  <c r="D565" i="11"/>
  <c r="D564" i="11"/>
  <c r="D563" i="11"/>
  <c r="D562" i="11"/>
  <c r="D561" i="11"/>
  <c r="D560" i="11"/>
  <c r="D559" i="11"/>
  <c r="A559" i="11" s="1"/>
  <c r="D558" i="11"/>
  <c r="D557" i="11"/>
  <c r="D556" i="11"/>
  <c r="D555" i="11"/>
  <c r="D554" i="11"/>
  <c r="D553" i="11"/>
  <c r="D552" i="11"/>
  <c r="D551" i="11"/>
  <c r="D550" i="11"/>
  <c r="D549" i="11"/>
  <c r="D548" i="11"/>
  <c r="D547" i="11"/>
  <c r="A547" i="11" s="1"/>
  <c r="D546" i="11"/>
  <c r="D545" i="11"/>
  <c r="D544" i="11"/>
  <c r="D543" i="11"/>
  <c r="D542" i="11"/>
  <c r="D541" i="11"/>
  <c r="D540" i="11"/>
  <c r="D539" i="11"/>
  <c r="D538" i="11"/>
  <c r="D537" i="11"/>
  <c r="D536" i="11"/>
  <c r="D535" i="11"/>
  <c r="A535" i="11" s="1"/>
  <c r="D534" i="11"/>
  <c r="D533" i="11"/>
  <c r="D532" i="11"/>
  <c r="D531" i="11"/>
  <c r="D530" i="11"/>
  <c r="D529" i="11"/>
  <c r="D528" i="11"/>
  <c r="D527" i="11"/>
  <c r="D526" i="11"/>
  <c r="D525" i="11"/>
  <c r="D524" i="11"/>
  <c r="D523" i="11"/>
  <c r="A523" i="11" s="1"/>
  <c r="D522" i="11"/>
  <c r="D521" i="11"/>
  <c r="D520" i="11"/>
  <c r="D519" i="11"/>
  <c r="D518" i="11"/>
  <c r="D517" i="11"/>
  <c r="D516" i="11"/>
  <c r="D515" i="11"/>
  <c r="D514" i="11"/>
  <c r="D513" i="11"/>
  <c r="D512" i="11"/>
  <c r="D511" i="11"/>
  <c r="A511" i="11" s="1"/>
  <c r="D510" i="11"/>
  <c r="D509" i="11"/>
  <c r="D508" i="11"/>
  <c r="D507" i="11"/>
  <c r="D506" i="11"/>
  <c r="D505" i="11"/>
  <c r="D504" i="11"/>
  <c r="D503" i="11"/>
  <c r="D502" i="11"/>
  <c r="D501" i="11"/>
  <c r="D500" i="11"/>
  <c r="D499" i="11"/>
  <c r="A499" i="11"/>
  <c r="D498" i="11"/>
  <c r="D497" i="11"/>
  <c r="D496" i="11"/>
  <c r="D495" i="11"/>
  <c r="D494" i="11"/>
  <c r="D493" i="11"/>
  <c r="D492" i="11"/>
  <c r="D491" i="11"/>
  <c r="D490" i="11"/>
  <c r="D489" i="11"/>
  <c r="D488" i="11"/>
  <c r="D487" i="11"/>
  <c r="A487" i="11" s="1"/>
  <c r="D486" i="11"/>
  <c r="D485" i="11"/>
  <c r="D484" i="11"/>
  <c r="D483" i="11"/>
  <c r="D482" i="11"/>
  <c r="D481" i="11"/>
  <c r="D480" i="11"/>
  <c r="D479" i="11"/>
  <c r="D478" i="11"/>
  <c r="D477" i="11"/>
  <c r="D476" i="11"/>
  <c r="D475" i="11"/>
  <c r="A475" i="11"/>
  <c r="D474" i="11"/>
  <c r="D473" i="11"/>
  <c r="D472" i="11"/>
  <c r="D471" i="11"/>
  <c r="D470" i="11"/>
  <c r="D469" i="11"/>
  <c r="D468" i="11"/>
  <c r="D467" i="11"/>
  <c r="D466" i="11"/>
  <c r="D465" i="11"/>
  <c r="D464" i="11"/>
  <c r="D463" i="11"/>
  <c r="A463" i="11" s="1"/>
  <c r="D462" i="11"/>
  <c r="D461" i="11"/>
  <c r="D460" i="11"/>
  <c r="D459" i="11"/>
  <c r="D458" i="11"/>
  <c r="D457" i="11"/>
  <c r="D456" i="11"/>
  <c r="D455" i="11"/>
  <c r="D454" i="11"/>
  <c r="D453" i="11"/>
  <c r="D452" i="11"/>
  <c r="D451" i="11"/>
  <c r="A451" i="11" s="1"/>
  <c r="D450" i="11"/>
  <c r="D449" i="11"/>
  <c r="D448" i="11"/>
  <c r="D447" i="11"/>
  <c r="D446" i="11"/>
  <c r="D445" i="11"/>
  <c r="D444" i="11"/>
  <c r="D443" i="11"/>
  <c r="D442" i="11"/>
  <c r="D441" i="11"/>
  <c r="D440" i="11"/>
  <c r="D439" i="11"/>
  <c r="A439" i="11" s="1"/>
  <c r="D438" i="11"/>
  <c r="D437" i="11"/>
  <c r="D436" i="11"/>
  <c r="D435" i="11"/>
  <c r="D434" i="11"/>
  <c r="D433" i="11"/>
  <c r="D432" i="11"/>
  <c r="D431" i="11"/>
  <c r="D430" i="11"/>
  <c r="D429" i="11"/>
  <c r="D428" i="11"/>
  <c r="D427" i="11"/>
  <c r="A427" i="11" s="1"/>
  <c r="D426" i="11"/>
  <c r="D425" i="11"/>
  <c r="D424" i="11"/>
  <c r="D423" i="11"/>
  <c r="D422" i="11"/>
  <c r="D421" i="11"/>
  <c r="D420" i="11"/>
  <c r="D419" i="11"/>
  <c r="D418" i="11"/>
  <c r="D417" i="11"/>
  <c r="D416" i="11"/>
  <c r="D415" i="11"/>
  <c r="A415" i="11" s="1"/>
  <c r="D414" i="11"/>
  <c r="D413" i="11"/>
  <c r="D412" i="11"/>
  <c r="D411" i="11"/>
  <c r="D410" i="11"/>
  <c r="D409" i="11"/>
  <c r="D408" i="11"/>
  <c r="D407" i="11"/>
  <c r="D406" i="11"/>
  <c r="D405" i="11"/>
  <c r="D404" i="11"/>
  <c r="D403" i="11"/>
  <c r="A403" i="11"/>
  <c r="D402" i="11"/>
  <c r="D401" i="11"/>
  <c r="D400" i="11"/>
  <c r="D399" i="11"/>
  <c r="D398" i="11"/>
  <c r="D397" i="11"/>
  <c r="D396" i="11"/>
  <c r="D395" i="11"/>
  <c r="D394" i="11"/>
  <c r="D393" i="11"/>
  <c r="D392" i="11"/>
  <c r="D391" i="11"/>
  <c r="A391" i="11" s="1"/>
  <c r="D390" i="11"/>
  <c r="D389" i="11"/>
  <c r="D388" i="11"/>
  <c r="D387" i="11"/>
  <c r="D386" i="11"/>
  <c r="D385" i="11"/>
  <c r="D384" i="11"/>
  <c r="D383" i="11"/>
  <c r="D382" i="11"/>
  <c r="D381" i="11"/>
  <c r="D380" i="11"/>
  <c r="D379" i="11"/>
  <c r="A379" i="11"/>
  <c r="D378" i="11"/>
  <c r="D377" i="11"/>
  <c r="D376" i="11"/>
  <c r="D375" i="11"/>
  <c r="D374" i="11"/>
  <c r="D373" i="11"/>
  <c r="D372" i="11"/>
  <c r="D371" i="11"/>
  <c r="D370" i="11"/>
  <c r="D369" i="11"/>
  <c r="D368" i="11"/>
  <c r="D367" i="11"/>
  <c r="A367" i="11" s="1"/>
  <c r="D366" i="11"/>
  <c r="D365" i="11"/>
  <c r="D364" i="11"/>
  <c r="D363" i="11"/>
  <c r="D362" i="11"/>
  <c r="D361" i="11"/>
  <c r="D360" i="11"/>
  <c r="D359" i="11"/>
  <c r="D358" i="11"/>
  <c r="D357" i="11"/>
  <c r="D356" i="11"/>
  <c r="D355" i="11"/>
  <c r="A355" i="11" s="1"/>
  <c r="D354" i="11"/>
  <c r="D353" i="11"/>
  <c r="D352" i="11"/>
  <c r="D351" i="11"/>
  <c r="D350" i="11"/>
  <c r="D349" i="11"/>
  <c r="D348" i="11"/>
  <c r="D347" i="11"/>
  <c r="D346" i="11"/>
  <c r="D345" i="11"/>
  <c r="D344" i="11"/>
  <c r="D343" i="11"/>
  <c r="A343" i="11" s="1"/>
  <c r="D342" i="11"/>
  <c r="D341" i="11"/>
  <c r="D340" i="11"/>
  <c r="D339" i="11"/>
  <c r="D338" i="11"/>
  <c r="D337" i="11"/>
  <c r="D336" i="11"/>
  <c r="D335" i="11"/>
  <c r="D334" i="11"/>
  <c r="D333" i="11"/>
  <c r="D332" i="11"/>
  <c r="D331" i="11"/>
  <c r="A331" i="11" s="1"/>
  <c r="D330" i="11"/>
  <c r="D329" i="11"/>
  <c r="D328" i="11"/>
  <c r="D327" i="11"/>
  <c r="D326" i="11"/>
  <c r="D325" i="11"/>
  <c r="D324" i="11"/>
  <c r="D323" i="11"/>
  <c r="D322" i="11"/>
  <c r="D321" i="11"/>
  <c r="D320" i="11"/>
  <c r="D319" i="11"/>
  <c r="A319" i="11" s="1"/>
  <c r="D318" i="11"/>
  <c r="D317" i="11"/>
  <c r="D316" i="11"/>
  <c r="D315" i="11"/>
  <c r="D314" i="11"/>
  <c r="D313" i="11"/>
  <c r="D312" i="11"/>
  <c r="D311" i="11"/>
  <c r="D310" i="11"/>
  <c r="D309" i="11"/>
  <c r="D308" i="11"/>
  <c r="D307" i="11"/>
  <c r="A307" i="11"/>
  <c r="D306" i="11"/>
  <c r="A306" i="11" s="1"/>
  <c r="D305" i="11"/>
  <c r="A305" i="11"/>
  <c r="D304" i="11"/>
  <c r="A304" i="11" s="1"/>
  <c r="D303" i="11"/>
  <c r="A303" i="11"/>
  <c r="D302" i="11"/>
  <c r="A302" i="11" s="1"/>
  <c r="D301" i="11"/>
  <c r="A301" i="11"/>
  <c r="D300" i="11"/>
  <c r="A300" i="11" s="1"/>
  <c r="D299" i="11"/>
  <c r="A299" i="11"/>
  <c r="D298" i="11"/>
  <c r="A298" i="11" s="1"/>
  <c r="D297" i="11"/>
  <c r="A297" i="11"/>
  <c r="D296" i="11"/>
  <c r="A296" i="11" s="1"/>
  <c r="D295" i="11"/>
  <c r="A295" i="11"/>
  <c r="D294" i="11"/>
  <c r="A294" i="11" s="1"/>
  <c r="D293" i="11"/>
  <c r="A293" i="11"/>
  <c r="G292" i="11"/>
  <c r="D292" i="11" s="1"/>
  <c r="A292" i="11" s="1"/>
  <c r="F292" i="11"/>
  <c r="F291" i="11" s="1"/>
  <c r="E292" i="11"/>
  <c r="E291" i="11"/>
  <c r="D290" i="11"/>
  <c r="A290" i="11"/>
  <c r="D289" i="11"/>
  <c r="A289" i="11" s="1"/>
  <c r="D288" i="11"/>
  <c r="A288" i="11"/>
  <c r="D287" i="11"/>
  <c r="A287" i="11" s="1"/>
  <c r="D286" i="11"/>
  <c r="A286" i="11"/>
  <c r="D285" i="11"/>
  <c r="A285" i="11" s="1"/>
  <c r="D284" i="11"/>
  <c r="A284" i="11"/>
  <c r="D283" i="11"/>
  <c r="A283" i="11" s="1"/>
  <c r="D282" i="11"/>
  <c r="A282" i="11"/>
  <c r="D281" i="11"/>
  <c r="A281" i="11" s="1"/>
  <c r="D280" i="11"/>
  <c r="A280" i="11"/>
  <c r="D279" i="11"/>
  <c r="A279" i="11" s="1"/>
  <c r="D278" i="11"/>
  <c r="A278" i="11"/>
  <c r="D277" i="11"/>
  <c r="A277" i="11" s="1"/>
  <c r="G276" i="11"/>
  <c r="F276" i="11"/>
  <c r="F275" i="11" s="1"/>
  <c r="E276" i="11"/>
  <c r="E275" i="11" s="1"/>
  <c r="G275" i="11"/>
  <c r="D274" i="11"/>
  <c r="D273" i="11"/>
  <c r="D272" i="11"/>
  <c r="D271" i="11"/>
  <c r="D270" i="11"/>
  <c r="D269" i="11"/>
  <c r="D268" i="11"/>
  <c r="D267" i="11"/>
  <c r="D266" i="11"/>
  <c r="D265" i="11"/>
  <c r="D264" i="11"/>
  <c r="D263" i="11"/>
  <c r="D262" i="11"/>
  <c r="D261" i="11"/>
  <c r="D260" i="11"/>
  <c r="D259" i="11"/>
  <c r="D258" i="11"/>
  <c r="D257" i="11"/>
  <c r="D256" i="11"/>
  <c r="D255" i="11"/>
  <c r="D254" i="11"/>
  <c r="D253" i="11"/>
  <c r="D252" i="11"/>
  <c r="D251" i="11"/>
  <c r="D250" i="11"/>
  <c r="D249" i="11"/>
  <c r="D248" i="11"/>
  <c r="D247" i="11"/>
  <c r="D246" i="11"/>
  <c r="D245" i="11"/>
  <c r="D244" i="11"/>
  <c r="D243" i="11"/>
  <c r="D242" i="11"/>
  <c r="D241" i="11"/>
  <c r="D240" i="11"/>
  <c r="D239" i="11"/>
  <c r="D238" i="11"/>
  <c r="D237" i="11"/>
  <c r="D236" i="11"/>
  <c r="D235" i="11"/>
  <c r="D234" i="11"/>
  <c r="D233" i="11"/>
  <c r="D232" i="11"/>
  <c r="D231" i="11"/>
  <c r="D230" i="11"/>
  <c r="D229" i="11"/>
  <c r="D228" i="11"/>
  <c r="D227" i="11"/>
  <c r="D226" i="11"/>
  <c r="D225" i="11"/>
  <c r="D224" i="11"/>
  <c r="D223" i="11"/>
  <c r="D222" i="11"/>
  <c r="D221" i="11"/>
  <c r="D220" i="11"/>
  <c r="D219" i="11"/>
  <c r="D218" i="11"/>
  <c r="D217" i="11"/>
  <c r="D216" i="11"/>
  <c r="D215" i="11"/>
  <c r="D214" i="11"/>
  <c r="D213" i="11"/>
  <c r="D212" i="11"/>
  <c r="D211" i="11"/>
  <c r="D210" i="11"/>
  <c r="D209" i="11"/>
  <c r="D208" i="11"/>
  <c r="D207" i="11"/>
  <c r="D206" i="11"/>
  <c r="D205" i="11"/>
  <c r="D204" i="11"/>
  <c r="D203" i="11"/>
  <c r="D202" i="11"/>
  <c r="D201" i="11"/>
  <c r="D200" i="11"/>
  <c r="D199" i="11"/>
  <c r="D198" i="11"/>
  <c r="D197" i="11"/>
  <c r="D196" i="11"/>
  <c r="D195" i="11"/>
  <c r="D194" i="11"/>
  <c r="D193" i="11"/>
  <c r="D192" i="11"/>
  <c r="D191" i="11"/>
  <c r="D190" i="11"/>
  <c r="D189" i="11"/>
  <c r="D188" i="11"/>
  <c r="D187" i="11"/>
  <c r="D186" i="11"/>
  <c r="D185" i="11"/>
  <c r="D184" i="11"/>
  <c r="D183" i="11"/>
  <c r="D182" i="11"/>
  <c r="D181" i="11"/>
  <c r="D180" i="11"/>
  <c r="D179" i="11"/>
  <c r="D178" i="11"/>
  <c r="D177" i="11"/>
  <c r="D176" i="11"/>
  <c r="D175" i="11"/>
  <c r="D174" i="11"/>
  <c r="D173" i="11"/>
  <c r="D172" i="11"/>
  <c r="D171" i="11"/>
  <c r="D170" i="11"/>
  <c r="D169" i="11"/>
  <c r="D168" i="11"/>
  <c r="D167" i="11"/>
  <c r="D166" i="11"/>
  <c r="D165" i="11"/>
  <c r="D164" i="11"/>
  <c r="D163" i="11"/>
  <c r="D162" i="11"/>
  <c r="D161" i="11"/>
  <c r="D160" i="11"/>
  <c r="D159" i="11"/>
  <c r="D158" i="11"/>
  <c r="D157" i="11"/>
  <c r="D156" i="11"/>
  <c r="D155" i="11"/>
  <c r="D154" i="11"/>
  <c r="D153" i="11"/>
  <c r="D152" i="11"/>
  <c r="D151" i="11"/>
  <c r="D150" i="11"/>
  <c r="D149" i="11"/>
  <c r="D148" i="11"/>
  <c r="D147" i="11"/>
  <c r="D146" i="11"/>
  <c r="D145" i="11"/>
  <c r="D144" i="11"/>
  <c r="D143" i="11"/>
  <c r="G142" i="11"/>
  <c r="F142" i="11"/>
  <c r="E142" i="11"/>
  <c r="D142" i="11" s="1"/>
  <c r="A142" i="11" s="1"/>
  <c r="G141" i="11"/>
  <c r="F141" i="11"/>
  <c r="F29" i="11" s="1"/>
  <c r="F13" i="11" s="1"/>
  <c r="E141" i="11"/>
  <c r="G140" i="11"/>
  <c r="F140" i="11"/>
  <c r="E140" i="11"/>
  <c r="E28" i="11" s="1"/>
  <c r="G139" i="11"/>
  <c r="F139" i="11"/>
  <c r="E139" i="11"/>
  <c r="D139" i="11" s="1"/>
  <c r="A139" i="11" s="1"/>
  <c r="G138" i="11"/>
  <c r="D138" i="11" s="1"/>
  <c r="A138" i="11" s="1"/>
  <c r="F138" i="11"/>
  <c r="E138" i="11"/>
  <c r="G137" i="11"/>
  <c r="G25" i="11" s="1"/>
  <c r="G9" i="11" s="1"/>
  <c r="F137" i="11"/>
  <c r="E137" i="11"/>
  <c r="G136" i="11"/>
  <c r="F136" i="11"/>
  <c r="D136" i="11" s="1"/>
  <c r="A136" i="11" s="1"/>
  <c r="E136" i="11"/>
  <c r="G135" i="11"/>
  <c r="F135" i="11"/>
  <c r="E135" i="11"/>
  <c r="D135" i="11" s="1"/>
  <c r="A135" i="11" s="1"/>
  <c r="D134" i="11"/>
  <c r="A134" i="11" s="1"/>
  <c r="G133" i="11"/>
  <c r="F133" i="11"/>
  <c r="F21" i="11" s="1"/>
  <c r="E133" i="11"/>
  <c r="D132" i="11"/>
  <c r="A132" i="11" s="1"/>
  <c r="D131" i="11"/>
  <c r="A131" i="11" s="1"/>
  <c r="D130" i="11"/>
  <c r="A130" i="11" s="1"/>
  <c r="G129" i="11"/>
  <c r="F129" i="11"/>
  <c r="E129" i="11"/>
  <c r="D129" i="11" s="1"/>
  <c r="A129" i="11" s="1"/>
  <c r="G128" i="11"/>
  <c r="F128" i="11"/>
  <c r="E128" i="11"/>
  <c r="G127" i="11"/>
  <c r="F127" i="11"/>
  <c r="E127" i="11"/>
  <c r="D126" i="11"/>
  <c r="A126" i="11"/>
  <c r="D125" i="11"/>
  <c r="A125" i="11" s="1"/>
  <c r="D124" i="11"/>
  <c r="A124" i="11"/>
  <c r="D123" i="11"/>
  <c r="A123" i="11" s="1"/>
  <c r="D122" i="11"/>
  <c r="A122" i="11"/>
  <c r="D121" i="11"/>
  <c r="A121" i="11" s="1"/>
  <c r="D120" i="11"/>
  <c r="A120" i="11"/>
  <c r="D119" i="11"/>
  <c r="A119" i="11" s="1"/>
  <c r="D118" i="11"/>
  <c r="A118" i="11"/>
  <c r="D117" i="11"/>
  <c r="A117" i="11" s="1"/>
  <c r="D116" i="11"/>
  <c r="A116" i="11"/>
  <c r="D115" i="11"/>
  <c r="A115" i="11" s="1"/>
  <c r="D114" i="11"/>
  <c r="A114" i="11"/>
  <c r="D113" i="11"/>
  <c r="A113" i="11" s="1"/>
  <c r="G112" i="11"/>
  <c r="F112" i="11"/>
  <c r="F111" i="11" s="1"/>
  <c r="E112" i="11"/>
  <c r="E111" i="11" s="1"/>
  <c r="D111" i="11" s="1"/>
  <c r="A111" i="11" s="1"/>
  <c r="G111" i="11"/>
  <c r="D110" i="11"/>
  <c r="A110" i="11" s="1"/>
  <c r="D109" i="11"/>
  <c r="A109" i="11"/>
  <c r="D108" i="11"/>
  <c r="A108" i="11" s="1"/>
  <c r="D107" i="11"/>
  <c r="A107" i="11"/>
  <c r="D106" i="11"/>
  <c r="A106" i="11" s="1"/>
  <c r="D105" i="11"/>
  <c r="A105" i="11"/>
  <c r="D104" i="11"/>
  <c r="A104" i="11" s="1"/>
  <c r="D103" i="11"/>
  <c r="A103" i="11"/>
  <c r="D102" i="11"/>
  <c r="A102" i="11" s="1"/>
  <c r="D101" i="11"/>
  <c r="A101" i="11"/>
  <c r="D100" i="11"/>
  <c r="A100" i="11" s="1"/>
  <c r="D99" i="11"/>
  <c r="A99" i="11"/>
  <c r="D98" i="11"/>
  <c r="A98" i="11" s="1"/>
  <c r="D97" i="11"/>
  <c r="A97" i="11"/>
  <c r="G96" i="11"/>
  <c r="G95" i="11" s="1"/>
  <c r="F96" i="11"/>
  <c r="F95" i="11" s="1"/>
  <c r="E96" i="11"/>
  <c r="E95" i="11"/>
  <c r="D94" i="11"/>
  <c r="A94" i="11" s="1"/>
  <c r="D93" i="11"/>
  <c r="A93" i="11"/>
  <c r="D92" i="11"/>
  <c r="A92" i="11" s="1"/>
  <c r="D91" i="11"/>
  <c r="A91" i="11"/>
  <c r="D90" i="11"/>
  <c r="A90" i="11" s="1"/>
  <c r="D89" i="11"/>
  <c r="A89" i="11"/>
  <c r="D88" i="11"/>
  <c r="A88" i="11" s="1"/>
  <c r="D87" i="11"/>
  <c r="A87" i="11"/>
  <c r="D86" i="11"/>
  <c r="A86" i="11" s="1"/>
  <c r="D85" i="11"/>
  <c r="A85" i="11"/>
  <c r="D84" i="11"/>
  <c r="A84" i="11" s="1"/>
  <c r="D83" i="11"/>
  <c r="A83" i="11"/>
  <c r="D82" i="11"/>
  <c r="A82" i="11" s="1"/>
  <c r="D81" i="11"/>
  <c r="A81" i="11"/>
  <c r="G80" i="11"/>
  <c r="F80" i="11"/>
  <c r="F79" i="11" s="1"/>
  <c r="E80" i="11"/>
  <c r="E79" i="11" s="1"/>
  <c r="D80" i="11"/>
  <c r="A80" i="11" s="1"/>
  <c r="G79" i="11"/>
  <c r="D78" i="11"/>
  <c r="A78" i="11"/>
  <c r="D77" i="11"/>
  <c r="A77" i="11" s="1"/>
  <c r="D76" i="11"/>
  <c r="A76" i="11"/>
  <c r="D75" i="11"/>
  <c r="A75" i="11" s="1"/>
  <c r="D74" i="11"/>
  <c r="A74" i="11"/>
  <c r="D73" i="11"/>
  <c r="A73" i="11" s="1"/>
  <c r="D72" i="11"/>
  <c r="A72" i="11"/>
  <c r="D71" i="11"/>
  <c r="A71" i="11" s="1"/>
  <c r="D70" i="11"/>
  <c r="A70" i="11"/>
  <c r="D69" i="11"/>
  <c r="A69" i="11" s="1"/>
  <c r="D68" i="11"/>
  <c r="A68" i="11"/>
  <c r="D67" i="11"/>
  <c r="A67" i="11" s="1"/>
  <c r="D66" i="11"/>
  <c r="A66" i="11"/>
  <c r="D65" i="11"/>
  <c r="A65" i="11" s="1"/>
  <c r="G64" i="11"/>
  <c r="G63" i="11" s="1"/>
  <c r="F64" i="11"/>
  <c r="F63" i="11" s="1"/>
  <c r="E64" i="11"/>
  <c r="E63" i="11"/>
  <c r="G62" i="11"/>
  <c r="D62" i="11" s="1"/>
  <c r="A62" i="11" s="1"/>
  <c r="F62" i="11"/>
  <c r="F30" i="11" s="1"/>
  <c r="E62" i="11"/>
  <c r="G61" i="11"/>
  <c r="F61" i="11"/>
  <c r="E61" i="11"/>
  <c r="G60" i="11"/>
  <c r="F60" i="11"/>
  <c r="D60" i="11" s="1"/>
  <c r="A60" i="11" s="1"/>
  <c r="E60" i="11"/>
  <c r="G59" i="11"/>
  <c r="F59" i="11"/>
  <c r="E59" i="11"/>
  <c r="D59" i="11" s="1"/>
  <c r="A59" i="11" s="1"/>
  <c r="G58" i="11"/>
  <c r="G26" i="11" s="1"/>
  <c r="G10" i="11" s="1"/>
  <c r="F58" i="11"/>
  <c r="E58" i="11"/>
  <c r="D58" i="11"/>
  <c r="A58" i="11" s="1"/>
  <c r="G57" i="11"/>
  <c r="F57" i="11"/>
  <c r="E57" i="11"/>
  <c r="D57" i="11" s="1"/>
  <c r="A57" i="11" s="1"/>
  <c r="G56" i="11"/>
  <c r="F56" i="11"/>
  <c r="E56" i="11"/>
  <c r="G55" i="11"/>
  <c r="F55" i="11"/>
  <c r="F23" i="11" s="1"/>
  <c r="F7" i="11" s="1"/>
  <c r="E55" i="11"/>
  <c r="G54" i="11"/>
  <c r="F54" i="11"/>
  <c r="E54" i="11"/>
  <c r="D54" i="11" s="1"/>
  <c r="A54" i="11" s="1"/>
  <c r="G53" i="11"/>
  <c r="F53" i="11"/>
  <c r="E53" i="11"/>
  <c r="D53" i="11" s="1"/>
  <c r="A53" i="11" s="1"/>
  <c r="G52" i="11"/>
  <c r="F52" i="11"/>
  <c r="E52" i="11"/>
  <c r="G51" i="11"/>
  <c r="G19" i="11" s="1"/>
  <c r="F51" i="11"/>
  <c r="F19" i="11" s="1"/>
  <c r="E51" i="11"/>
  <c r="G50" i="11"/>
  <c r="F50" i="11"/>
  <c r="F18" i="11" s="1"/>
  <c r="E50" i="11"/>
  <c r="D50" i="11" s="1"/>
  <c r="A50" i="11" s="1"/>
  <c r="G49" i="11"/>
  <c r="F49" i="11"/>
  <c r="F17" i="11" s="1"/>
  <c r="F5" i="11" s="1"/>
  <c r="E49" i="11"/>
  <c r="E48" i="11"/>
  <c r="E16" i="11" s="1"/>
  <c r="D46" i="11"/>
  <c r="A46" i="11"/>
  <c r="D45" i="11"/>
  <c r="A45" i="11" s="1"/>
  <c r="D44" i="11"/>
  <c r="A44" i="11"/>
  <c r="D43" i="11"/>
  <c r="A43" i="11" s="1"/>
  <c r="D42" i="11"/>
  <c r="A42" i="11"/>
  <c r="D41" i="11"/>
  <c r="A41" i="11" s="1"/>
  <c r="D40" i="11"/>
  <c r="A40" i="11"/>
  <c r="D39" i="11"/>
  <c r="A39" i="11" s="1"/>
  <c r="D38" i="11"/>
  <c r="A38" i="11"/>
  <c r="D37" i="11"/>
  <c r="A37" i="11" s="1"/>
  <c r="D36" i="11"/>
  <c r="A36" i="11"/>
  <c r="D35" i="11"/>
  <c r="A35" i="11" s="1"/>
  <c r="D34" i="11"/>
  <c r="A34" i="11"/>
  <c r="D33" i="11"/>
  <c r="A33" i="11" s="1"/>
  <c r="G32" i="11"/>
  <c r="G31" i="11" s="1"/>
  <c r="F32" i="11"/>
  <c r="F31" i="11" s="1"/>
  <c r="E32" i="11"/>
  <c r="D32" i="11" s="1"/>
  <c r="A32" i="11" s="1"/>
  <c r="E31" i="11"/>
  <c r="E30" i="11"/>
  <c r="G29" i="11"/>
  <c r="E29" i="11"/>
  <c r="G28" i="11"/>
  <c r="F28" i="11"/>
  <c r="G27" i="11"/>
  <c r="G11" i="11" s="1"/>
  <c r="F27" i="11"/>
  <c r="F11" i="11" s="1"/>
  <c r="F26" i="11"/>
  <c r="E26" i="11"/>
  <c r="E10" i="11" s="1"/>
  <c r="F25" i="11"/>
  <c r="E25" i="11"/>
  <c r="G24" i="11"/>
  <c r="G8" i="11" s="1"/>
  <c r="E24" i="11"/>
  <c r="G23" i="11"/>
  <c r="G7" i="11" s="1"/>
  <c r="G22" i="11"/>
  <c r="F22" i="11"/>
  <c r="G21" i="11"/>
  <c r="G6" i="11" s="1"/>
  <c r="E21" i="11"/>
  <c r="G20" i="11"/>
  <c r="F20" i="11"/>
  <c r="E20" i="11"/>
  <c r="D20" i="11"/>
  <c r="A20" i="11" s="1"/>
  <c r="E19" i="11"/>
  <c r="G18" i="11"/>
  <c r="G17" i="11"/>
  <c r="G5" i="11" s="1"/>
  <c r="E14" i="11"/>
  <c r="G13" i="11"/>
  <c r="E13" i="11"/>
  <c r="G12" i="11"/>
  <c r="F12" i="11"/>
  <c r="F9" i="11"/>
  <c r="E8" i="11"/>
  <c r="F6" i="11"/>
  <c r="J21" i="5" l="1"/>
  <c r="J413" i="13"/>
  <c r="J22" i="5"/>
  <c r="J414" i="13"/>
  <c r="J20" i="5"/>
  <c r="J412" i="13"/>
  <c r="J431" i="7"/>
  <c r="J427" i="13"/>
  <c r="J438" i="7"/>
  <c r="J434" i="13"/>
  <c r="J436" i="7"/>
  <c r="J432" i="13"/>
  <c r="J31" i="2"/>
  <c r="J471" i="13"/>
  <c r="J41" i="2"/>
  <c r="J481" i="13"/>
  <c r="J42" i="2"/>
  <c r="J482" i="13"/>
  <c r="K32" i="2"/>
  <c r="K472" i="13"/>
  <c r="K466" i="7"/>
  <c r="L30" i="14"/>
  <c r="K67" i="2"/>
  <c r="L39" i="14"/>
  <c r="J19" i="2"/>
  <c r="J459" i="13"/>
  <c r="J22" i="2"/>
  <c r="J462" i="13"/>
  <c r="J19" i="3"/>
  <c r="J39" i="13"/>
  <c r="K37" i="3"/>
  <c r="K57" i="13"/>
  <c r="J34" i="3"/>
  <c r="J54" i="13"/>
  <c r="K32" i="3"/>
  <c r="K52" i="13"/>
  <c r="K70" i="3"/>
  <c r="K90" i="13"/>
  <c r="J56" i="3"/>
  <c r="J76" i="13"/>
  <c r="K80" i="3"/>
  <c r="K148" i="13"/>
  <c r="J94" i="3"/>
  <c r="J162" i="13"/>
  <c r="J100" i="3"/>
  <c r="J168" i="13"/>
  <c r="K106" i="3"/>
  <c r="K198" i="13"/>
  <c r="J104" i="3"/>
  <c r="J196" i="13"/>
  <c r="K130" i="3"/>
  <c r="K246" i="13"/>
  <c r="J128" i="3"/>
  <c r="J244" i="13"/>
  <c r="K140" i="3"/>
  <c r="K268" i="13"/>
  <c r="J21" i="3"/>
  <c r="J41" i="13"/>
  <c r="K28" i="3"/>
  <c r="K48" i="13"/>
  <c r="K25" i="3"/>
  <c r="K45" i="13"/>
  <c r="K48" i="3"/>
  <c r="K68" i="13"/>
  <c r="J52" i="3"/>
  <c r="J72" i="13"/>
  <c r="K63" i="3"/>
  <c r="K83" i="13"/>
  <c r="J61" i="3"/>
  <c r="J81" i="13"/>
  <c r="K69" i="3"/>
  <c r="K89" i="13"/>
  <c r="J74" i="3"/>
  <c r="J94" i="13"/>
  <c r="J81" i="3"/>
  <c r="J149" i="13"/>
  <c r="K90" i="3"/>
  <c r="K158" i="13"/>
  <c r="J88" i="3"/>
  <c r="J156" i="13"/>
  <c r="K107" i="3"/>
  <c r="K199" i="13"/>
  <c r="J109" i="3"/>
  <c r="J201" i="13"/>
  <c r="K123" i="3"/>
  <c r="K215" i="13"/>
  <c r="K122" i="3"/>
  <c r="K214" i="13"/>
  <c r="J133" i="3"/>
  <c r="J249" i="13"/>
  <c r="K137" i="3"/>
  <c r="K253" i="13"/>
  <c r="K147" i="3"/>
  <c r="K275" i="13"/>
  <c r="K149" i="3"/>
  <c r="K277" i="13"/>
  <c r="J57" i="2"/>
  <c r="K17" i="14"/>
  <c r="K65" i="2"/>
  <c r="L25" i="14"/>
  <c r="J62" i="2"/>
  <c r="K22" i="14"/>
  <c r="J78" i="2"/>
  <c r="K50" i="14"/>
  <c r="J76" i="2"/>
  <c r="K48" i="14"/>
  <c r="K31" i="7"/>
  <c r="K15" i="15"/>
  <c r="J43" i="7"/>
  <c r="J27" i="15"/>
  <c r="K92" i="7"/>
  <c r="K76" i="15"/>
  <c r="J104" i="7"/>
  <c r="J88" i="15"/>
  <c r="K139" i="7"/>
  <c r="K123" i="15"/>
  <c r="J151" i="7"/>
  <c r="J135" i="15"/>
  <c r="K187" i="7"/>
  <c r="K171" i="15"/>
  <c r="J199" i="7"/>
  <c r="J183" i="15"/>
  <c r="K236" i="7"/>
  <c r="K16" i="13"/>
  <c r="K259" i="7"/>
  <c r="K111" i="13"/>
  <c r="J271" i="7"/>
  <c r="J135" i="13"/>
  <c r="K307" i="7"/>
  <c r="K255" i="13"/>
  <c r="J319" i="7"/>
  <c r="J279" i="13"/>
  <c r="K355" i="7"/>
  <c r="K327" i="13"/>
  <c r="J367" i="7"/>
  <c r="J339" i="13"/>
  <c r="K403" i="7"/>
  <c r="K375" i="13"/>
  <c r="K416" i="7"/>
  <c r="K400" i="13"/>
  <c r="J440" i="7"/>
  <c r="J436" i="13"/>
  <c r="K476" i="7"/>
  <c r="L52" i="14"/>
  <c r="J29" i="7"/>
  <c r="J13" i="15"/>
  <c r="K24" i="7"/>
  <c r="K8" i="15"/>
  <c r="J66" i="7"/>
  <c r="J50" i="15"/>
  <c r="K65" i="7"/>
  <c r="K49" i="15"/>
  <c r="J56" i="7"/>
  <c r="J40" i="15"/>
  <c r="J247" i="7"/>
  <c r="J99" i="13"/>
  <c r="K254" i="7"/>
  <c r="K106" i="13"/>
  <c r="K249" i="7"/>
  <c r="K101" i="13"/>
  <c r="J256" i="7"/>
  <c r="J108" i="13"/>
  <c r="K375" i="7"/>
  <c r="K347" i="13"/>
  <c r="J371" i="7"/>
  <c r="J343" i="13"/>
  <c r="J377" i="7"/>
  <c r="J349" i="13"/>
  <c r="J372" i="7"/>
  <c r="J344" i="13"/>
  <c r="K35" i="7"/>
  <c r="K19" i="15"/>
  <c r="K39" i="7"/>
  <c r="K23" i="15"/>
  <c r="K50" i="7"/>
  <c r="K34" i="15"/>
  <c r="K49" i="7"/>
  <c r="K33" i="15"/>
  <c r="J74" i="7"/>
  <c r="J58" i="15"/>
  <c r="J71" i="7"/>
  <c r="J55" i="15"/>
  <c r="K72" i="7"/>
  <c r="K56" i="15"/>
  <c r="J75" i="7"/>
  <c r="J59" i="15"/>
  <c r="K77" i="7"/>
  <c r="K61" i="15"/>
  <c r="J81" i="7"/>
  <c r="J65" i="15"/>
  <c r="J90" i="7"/>
  <c r="J74" i="15"/>
  <c r="K95" i="7"/>
  <c r="K79" i="15"/>
  <c r="J110" i="7"/>
  <c r="J94" i="15"/>
  <c r="J105" i="7"/>
  <c r="J89" i="15"/>
  <c r="K114" i="7"/>
  <c r="K98" i="15"/>
  <c r="K119" i="7"/>
  <c r="K103" i="15"/>
  <c r="J123" i="7"/>
  <c r="J107" i="15"/>
  <c r="J135" i="7"/>
  <c r="J119" i="15"/>
  <c r="J129" i="7"/>
  <c r="J113" i="15"/>
  <c r="K138" i="7"/>
  <c r="K122" i="15"/>
  <c r="K143" i="7"/>
  <c r="K127" i="15"/>
  <c r="J158" i="7"/>
  <c r="J142" i="15"/>
  <c r="K154" i="7"/>
  <c r="K138" i="15"/>
  <c r="J161" i="7"/>
  <c r="J145" i="15"/>
  <c r="K167" i="7"/>
  <c r="K151" i="15"/>
  <c r="K168" i="7"/>
  <c r="K152" i="15"/>
  <c r="J182" i="7"/>
  <c r="J166" i="15"/>
  <c r="K181" i="7"/>
  <c r="K165" i="15"/>
  <c r="K186" i="7"/>
  <c r="K170" i="15"/>
  <c r="K189" i="7"/>
  <c r="K173" i="15"/>
  <c r="K194" i="7"/>
  <c r="K178" i="15"/>
  <c r="J206" i="7"/>
  <c r="J190" i="15"/>
  <c r="J205" i="7"/>
  <c r="J189" i="15"/>
  <c r="J209" i="7"/>
  <c r="J193" i="15"/>
  <c r="K216" i="7"/>
  <c r="K200" i="15"/>
  <c r="J230" i="7"/>
  <c r="J214" i="15"/>
  <c r="J225" i="7"/>
  <c r="J209" i="15"/>
  <c r="K234" i="7"/>
  <c r="K218" i="15"/>
  <c r="J246" i="7"/>
  <c r="J26" i="13"/>
  <c r="J266" i="7"/>
  <c r="J118" i="13"/>
  <c r="J265" i="7"/>
  <c r="J117" i="13"/>
  <c r="K270" i="7"/>
  <c r="K122" i="13"/>
  <c r="J275" i="7"/>
  <c r="J139" i="13"/>
  <c r="J290" i="7"/>
  <c r="J190" i="13"/>
  <c r="K286" i="7"/>
  <c r="K186" i="13"/>
  <c r="K302" i="7"/>
  <c r="K238" i="13"/>
  <c r="K300" i="7"/>
  <c r="K236" i="13"/>
  <c r="J310" i="7"/>
  <c r="J258" i="13"/>
  <c r="K311" i="7"/>
  <c r="K259" i="13"/>
  <c r="K318" i="7"/>
  <c r="K266" i="13"/>
  <c r="K326" i="7"/>
  <c r="K286" i="13"/>
  <c r="K324" i="7"/>
  <c r="K284" i="13"/>
  <c r="J338" i="7"/>
  <c r="J310" i="13"/>
  <c r="J337" i="7"/>
  <c r="J309" i="13"/>
  <c r="J340" i="7"/>
  <c r="J312" i="13"/>
  <c r="J345" i="7"/>
  <c r="J317" i="13"/>
  <c r="J362" i="7"/>
  <c r="J334" i="13"/>
  <c r="K357" i="7"/>
  <c r="K329" i="13"/>
  <c r="K386" i="7"/>
  <c r="K358" i="13"/>
  <c r="J387" i="7"/>
  <c r="J359" i="13"/>
  <c r="K388" i="7"/>
  <c r="K360" i="13"/>
  <c r="K402" i="7"/>
  <c r="K374" i="13"/>
  <c r="K396" i="7"/>
  <c r="K368" i="13"/>
  <c r="K482" i="7"/>
  <c r="L58" i="14"/>
  <c r="K464" i="7"/>
  <c r="L28" i="14"/>
  <c r="J23" i="5"/>
  <c r="J415" i="13"/>
  <c r="J30" i="5"/>
  <c r="J422" i="13"/>
  <c r="J28" i="5"/>
  <c r="J420" i="13"/>
  <c r="J430" i="7"/>
  <c r="J426" i="13"/>
  <c r="J428" i="7"/>
  <c r="J424" i="13"/>
  <c r="K35" i="2"/>
  <c r="K475" i="13"/>
  <c r="J37" i="2"/>
  <c r="J477" i="13"/>
  <c r="J465" i="7"/>
  <c r="K29" i="14"/>
  <c r="K68" i="2"/>
  <c r="L40" i="14"/>
  <c r="J27" i="2"/>
  <c r="J467" i="13"/>
  <c r="K26" i="2"/>
  <c r="K466" i="13"/>
  <c r="K21" i="2"/>
  <c r="K461" i="13"/>
  <c r="J28" i="2"/>
  <c r="J468" i="13"/>
  <c r="K22" i="3"/>
  <c r="K42" i="13"/>
  <c r="J20" i="3"/>
  <c r="J40" i="13"/>
  <c r="J33" i="3"/>
  <c r="J53" i="13"/>
  <c r="K38" i="3"/>
  <c r="K58" i="13"/>
  <c r="K31" i="3"/>
  <c r="K51" i="13"/>
  <c r="J46" i="3"/>
  <c r="J66" i="13"/>
  <c r="J55" i="3"/>
  <c r="J75" i="13"/>
  <c r="K79" i="3"/>
  <c r="K147" i="13"/>
  <c r="J99" i="3"/>
  <c r="J167" i="13"/>
  <c r="K98" i="3"/>
  <c r="K166" i="13"/>
  <c r="K93" i="3"/>
  <c r="K161" i="13"/>
  <c r="J103" i="3"/>
  <c r="J195" i="13"/>
  <c r="J127" i="3"/>
  <c r="J243" i="13"/>
  <c r="K139" i="3"/>
  <c r="K267" i="13"/>
  <c r="J30" i="3"/>
  <c r="J50" i="13"/>
  <c r="J24" i="3"/>
  <c r="J44" i="13"/>
  <c r="J54" i="3"/>
  <c r="J74" i="13"/>
  <c r="K49" i="3"/>
  <c r="K69" i="13"/>
  <c r="J59" i="3"/>
  <c r="J79" i="13"/>
  <c r="K65" i="3"/>
  <c r="K85" i="13"/>
  <c r="J75" i="3"/>
  <c r="J95" i="13"/>
  <c r="K78" i="3"/>
  <c r="K98" i="13"/>
  <c r="K72" i="3"/>
  <c r="K92" i="13"/>
  <c r="J86" i="3"/>
  <c r="J154" i="13"/>
  <c r="K85" i="3"/>
  <c r="K153" i="13"/>
  <c r="J112" i="3"/>
  <c r="J204" i="13"/>
  <c r="K113" i="3"/>
  <c r="K205" i="13"/>
  <c r="J119" i="3"/>
  <c r="J211" i="13"/>
  <c r="J125" i="3"/>
  <c r="J217" i="13"/>
  <c r="K131" i="3"/>
  <c r="K247" i="13"/>
  <c r="J138" i="3"/>
  <c r="J254" i="13"/>
  <c r="J143" i="3"/>
  <c r="J271" i="13"/>
  <c r="J145" i="3"/>
  <c r="J273" i="13"/>
  <c r="K141" i="3"/>
  <c r="K269" i="13"/>
  <c r="J61" i="2"/>
  <c r="K21" i="14"/>
  <c r="K66" i="2"/>
  <c r="L26" i="14"/>
  <c r="K71" i="2"/>
  <c r="L43" i="14"/>
  <c r="K73" i="2"/>
  <c r="L45" i="14"/>
  <c r="K32" i="7"/>
  <c r="K16" i="15"/>
  <c r="J44" i="7"/>
  <c r="J28" i="15"/>
  <c r="K91" i="7"/>
  <c r="K75" i="15"/>
  <c r="J103" i="7"/>
  <c r="J87" i="15"/>
  <c r="K140" i="7"/>
  <c r="K124" i="15"/>
  <c r="J152" i="7"/>
  <c r="J136" i="15"/>
  <c r="K188" i="7"/>
  <c r="K172" i="15"/>
  <c r="J200" i="7"/>
  <c r="J184" i="15"/>
  <c r="K235" i="7"/>
  <c r="K15" i="13"/>
  <c r="K260" i="7"/>
  <c r="K112" i="13"/>
  <c r="J272" i="7"/>
  <c r="J136" i="13"/>
  <c r="K308" i="7"/>
  <c r="K256" i="13"/>
  <c r="J320" i="7"/>
  <c r="J280" i="13"/>
  <c r="K356" i="7"/>
  <c r="K328" i="13"/>
  <c r="J368" i="7"/>
  <c r="J340" i="13"/>
  <c r="K404" i="7"/>
  <c r="K376" i="13"/>
  <c r="K415" i="7"/>
  <c r="K399" i="13"/>
  <c r="J439" i="7"/>
  <c r="J435" i="13"/>
  <c r="K475" i="7"/>
  <c r="L51" i="14"/>
  <c r="J27" i="7"/>
  <c r="J11" i="15"/>
  <c r="K28" i="7"/>
  <c r="K12" i="15"/>
  <c r="J23" i="7"/>
  <c r="J7" i="15"/>
  <c r="K59" i="7"/>
  <c r="K43" i="15"/>
  <c r="J61" i="7"/>
  <c r="J45" i="15"/>
  <c r="K60" i="7"/>
  <c r="K44" i="15"/>
  <c r="J255" i="7"/>
  <c r="J107" i="13"/>
  <c r="J250" i="7"/>
  <c r="J102" i="13"/>
  <c r="K370" i="7"/>
  <c r="K342" i="13"/>
  <c r="K376" i="7"/>
  <c r="K348" i="13"/>
  <c r="J38" i="7"/>
  <c r="J22" i="15"/>
  <c r="J36" i="7"/>
  <c r="J20" i="15"/>
  <c r="J41" i="7"/>
  <c r="J25" i="15"/>
  <c r="J54" i="7"/>
  <c r="J38" i="15"/>
  <c r="J48" i="7"/>
  <c r="J32" i="15"/>
  <c r="K52" i="7"/>
  <c r="K36" i="15"/>
  <c r="K69" i="7"/>
  <c r="K53" i="15"/>
  <c r="J86" i="7"/>
  <c r="J70" i="15"/>
  <c r="K85" i="7"/>
  <c r="K69" i="15"/>
  <c r="K89" i="7"/>
  <c r="K73" i="15"/>
  <c r="J96" i="7"/>
  <c r="J80" i="15"/>
  <c r="K93" i="7"/>
  <c r="K77" i="15"/>
  <c r="J99" i="7"/>
  <c r="J83" i="15"/>
  <c r="K100" i="7"/>
  <c r="K84" i="15"/>
  <c r="K109" i="7"/>
  <c r="K93" i="15"/>
  <c r="J113" i="7"/>
  <c r="J97" i="15"/>
  <c r="J121" i="7"/>
  <c r="J105" i="15"/>
  <c r="K120" i="7"/>
  <c r="K104" i="15"/>
  <c r="K125" i="7"/>
  <c r="K109" i="15"/>
  <c r="K133" i="7"/>
  <c r="K117" i="15"/>
  <c r="J137" i="7"/>
  <c r="J121" i="15"/>
  <c r="J142" i="7"/>
  <c r="J126" i="15"/>
  <c r="K144" i="7"/>
  <c r="K128" i="15"/>
  <c r="J147" i="7"/>
  <c r="J131" i="15"/>
  <c r="K149" i="7"/>
  <c r="K133" i="15"/>
  <c r="J157" i="7"/>
  <c r="J141" i="15"/>
  <c r="K162" i="7"/>
  <c r="K146" i="15"/>
  <c r="J165" i="7"/>
  <c r="J149" i="15"/>
  <c r="J171" i="7"/>
  <c r="J155" i="15"/>
  <c r="K172" i="7"/>
  <c r="K156" i="15"/>
  <c r="J180" i="7"/>
  <c r="J164" i="15"/>
  <c r="J185" i="7"/>
  <c r="J169" i="15"/>
  <c r="J195" i="7"/>
  <c r="J179" i="15"/>
  <c r="J197" i="7"/>
  <c r="J181" i="15"/>
  <c r="K192" i="7"/>
  <c r="K176" i="15"/>
  <c r="K202" i="7"/>
  <c r="K186" i="15"/>
  <c r="K210" i="7"/>
  <c r="K194" i="15"/>
  <c r="K215" i="7"/>
  <c r="K199" i="15"/>
  <c r="J217" i="7"/>
  <c r="J201" i="15"/>
  <c r="J219" i="7"/>
  <c r="J203" i="15"/>
  <c r="K220" i="7"/>
  <c r="K204" i="15"/>
  <c r="K229" i="7"/>
  <c r="K213" i="15"/>
  <c r="J232" i="7"/>
  <c r="J216" i="15"/>
  <c r="K242" i="7"/>
  <c r="K22" i="13"/>
  <c r="K241" i="7"/>
  <c r="K21" i="13"/>
  <c r="J240" i="7"/>
  <c r="J20" i="13"/>
  <c r="K244" i="7"/>
  <c r="K24" i="13"/>
  <c r="K262" i="7"/>
  <c r="K114" i="13"/>
  <c r="J269" i="7"/>
  <c r="J121" i="13"/>
  <c r="K273" i="7"/>
  <c r="K137" i="13"/>
  <c r="K276" i="7"/>
  <c r="K140" i="13"/>
  <c r="J279" i="7"/>
  <c r="J143" i="13"/>
  <c r="K281" i="7"/>
  <c r="K145" i="13"/>
  <c r="J289" i="7"/>
  <c r="J189" i="13"/>
  <c r="K294" i="7"/>
  <c r="K194" i="13"/>
  <c r="J293" i="7"/>
  <c r="J193" i="13"/>
  <c r="J297" i="7"/>
  <c r="J233" i="13"/>
  <c r="J303" i="7"/>
  <c r="J239" i="13"/>
  <c r="K304" i="7"/>
  <c r="K240" i="13"/>
  <c r="J313" i="7"/>
  <c r="J261" i="13"/>
  <c r="J317" i="7"/>
  <c r="J265" i="13"/>
  <c r="J321" i="7"/>
  <c r="J281" i="13"/>
  <c r="J327" i="7"/>
  <c r="J287" i="13"/>
  <c r="K328" i="7"/>
  <c r="K288" i="13"/>
  <c r="K334" i="7"/>
  <c r="K306" i="13"/>
  <c r="K341" i="7"/>
  <c r="K313" i="13"/>
  <c r="K350" i="7"/>
  <c r="K322" i="13"/>
  <c r="K349" i="7"/>
  <c r="K321" i="13"/>
  <c r="J351" i="7"/>
  <c r="J323" i="13"/>
  <c r="K352" i="7"/>
  <c r="K324" i="13"/>
  <c r="J360" i="7"/>
  <c r="J332" i="13"/>
  <c r="K366" i="7"/>
  <c r="K338" i="13"/>
  <c r="J365" i="7"/>
  <c r="J337" i="13"/>
  <c r="J381" i="7"/>
  <c r="J353" i="13"/>
  <c r="K384" i="7"/>
  <c r="K356" i="13"/>
  <c r="J394" i="7"/>
  <c r="J366" i="13"/>
  <c r="J393" i="7"/>
  <c r="J365" i="13"/>
  <c r="J401" i="7"/>
  <c r="J373" i="13"/>
  <c r="K410" i="7"/>
  <c r="K382" i="13"/>
  <c r="J405" i="7"/>
  <c r="J377" i="13"/>
  <c r="K408" i="7"/>
  <c r="K380" i="13"/>
  <c r="J411" i="7"/>
  <c r="J383" i="13"/>
  <c r="K413" i="7"/>
  <c r="K385" i="13"/>
  <c r="J422" i="7"/>
  <c r="J406" i="13"/>
  <c r="K418" i="7"/>
  <c r="K402" i="13"/>
  <c r="J421" i="7"/>
  <c r="J405" i="13"/>
  <c r="K424" i="7"/>
  <c r="K408" i="13"/>
  <c r="J426" i="7"/>
  <c r="J410" i="13"/>
  <c r="K442" i="7"/>
  <c r="K438" i="13"/>
  <c r="J446" i="7"/>
  <c r="J442" i="13"/>
  <c r="K445" i="7"/>
  <c r="K441" i="13"/>
  <c r="J444" i="7"/>
  <c r="J440" i="13"/>
  <c r="K449" i="7"/>
  <c r="K445" i="13"/>
  <c r="J448" i="7"/>
  <c r="J444" i="13"/>
  <c r="K459" i="7"/>
  <c r="K455" i="13"/>
  <c r="J455" i="7"/>
  <c r="J451" i="13"/>
  <c r="K461" i="7"/>
  <c r="K457" i="13"/>
  <c r="J457" i="7"/>
  <c r="J453" i="13"/>
  <c r="K471" i="7"/>
  <c r="L35" i="14"/>
  <c r="J467" i="7"/>
  <c r="K31" i="14"/>
  <c r="K473" i="7"/>
  <c r="L37" i="14"/>
  <c r="J469" i="7"/>
  <c r="K33" i="14"/>
  <c r="K477" i="7"/>
  <c r="L53" i="14"/>
  <c r="J483" i="7"/>
  <c r="K59" i="14"/>
  <c r="J478" i="7"/>
  <c r="K54" i="14"/>
  <c r="K484" i="7"/>
  <c r="L60" i="14"/>
  <c r="J480" i="7"/>
  <c r="K56" i="14"/>
  <c r="K27" i="5"/>
  <c r="K419" i="13"/>
  <c r="K24" i="5"/>
  <c r="K416" i="13"/>
  <c r="K19" i="5"/>
  <c r="K411" i="13"/>
  <c r="K427" i="7"/>
  <c r="K423" i="13"/>
  <c r="K437" i="7"/>
  <c r="K433" i="13"/>
  <c r="K433" i="7"/>
  <c r="K429" i="13"/>
  <c r="K39" i="2"/>
  <c r="K479" i="13"/>
  <c r="J32" i="2"/>
  <c r="J472" i="13"/>
  <c r="K58" i="2"/>
  <c r="L18" i="14"/>
  <c r="K56" i="2"/>
  <c r="L16" i="14"/>
  <c r="J68" i="2"/>
  <c r="K40" i="14"/>
  <c r="J26" i="2"/>
  <c r="J466" i="13"/>
  <c r="K25" i="2"/>
  <c r="K465" i="13"/>
  <c r="J22" i="3"/>
  <c r="J42" i="13"/>
  <c r="J37" i="3"/>
  <c r="J57" i="13"/>
  <c r="K42" i="3"/>
  <c r="K62" i="13"/>
  <c r="J31" i="3"/>
  <c r="J51" i="13"/>
  <c r="J70" i="3"/>
  <c r="J90" i="13"/>
  <c r="J79" i="3"/>
  <c r="J147" i="13"/>
  <c r="J98" i="3"/>
  <c r="J166" i="13"/>
  <c r="J93" i="3"/>
  <c r="J161" i="13"/>
  <c r="K92" i="3"/>
  <c r="K160" i="13"/>
  <c r="K116" i="3"/>
  <c r="K208" i="13"/>
  <c r="K142" i="3"/>
  <c r="K270" i="13"/>
  <c r="J140" i="3"/>
  <c r="J268" i="13"/>
  <c r="J28" i="3"/>
  <c r="J48" i="13"/>
  <c r="J25" i="3"/>
  <c r="J45" i="13"/>
  <c r="K47" i="3"/>
  <c r="K67" i="13"/>
  <c r="K53" i="3"/>
  <c r="K73" i="13"/>
  <c r="J63" i="3"/>
  <c r="J83" i="13"/>
  <c r="J65" i="3"/>
  <c r="J85" i="13"/>
  <c r="K60" i="3"/>
  <c r="K80" i="13"/>
  <c r="J78" i="3"/>
  <c r="J98" i="13"/>
  <c r="K73" i="3"/>
  <c r="K93" i="13"/>
  <c r="J90" i="3"/>
  <c r="J158" i="13"/>
  <c r="J85" i="3"/>
  <c r="J153" i="13"/>
  <c r="K111" i="3"/>
  <c r="K203" i="13"/>
  <c r="J113" i="3"/>
  <c r="J205" i="13"/>
  <c r="J123" i="3"/>
  <c r="J215" i="13"/>
  <c r="K126" i="3"/>
  <c r="K218" i="13"/>
  <c r="K124" i="3"/>
  <c r="K216" i="13"/>
  <c r="J137" i="3"/>
  <c r="J253" i="13"/>
  <c r="J147" i="3"/>
  <c r="J275" i="13"/>
  <c r="K146" i="3"/>
  <c r="K274" i="13"/>
  <c r="J141" i="3"/>
  <c r="J269" i="13"/>
  <c r="J65" i="2"/>
  <c r="K25" i="14"/>
  <c r="J66" i="2"/>
  <c r="K26" i="14"/>
  <c r="J71" i="2"/>
  <c r="K43" i="14"/>
  <c r="K77" i="2"/>
  <c r="L49" i="14"/>
  <c r="J73" i="2"/>
  <c r="K45" i="14"/>
  <c r="K20" i="7"/>
  <c r="K4" i="15"/>
  <c r="J32" i="7"/>
  <c r="J16" i="15"/>
  <c r="K79" i="7"/>
  <c r="K63" i="15"/>
  <c r="J91" i="7"/>
  <c r="J75" i="15"/>
  <c r="K127" i="7"/>
  <c r="K111" i="15"/>
  <c r="J139" i="7"/>
  <c r="J123" i="15"/>
  <c r="K175" i="7"/>
  <c r="K159" i="15"/>
  <c r="J187" i="7"/>
  <c r="J171" i="15"/>
  <c r="K223" i="7"/>
  <c r="K207" i="15"/>
  <c r="J235" i="7"/>
  <c r="J15" i="13"/>
  <c r="J260" i="7"/>
  <c r="J112" i="13"/>
  <c r="K296" i="7"/>
  <c r="K232" i="13"/>
  <c r="J308" i="7"/>
  <c r="J256" i="13"/>
  <c r="K344" i="7"/>
  <c r="K316" i="13"/>
  <c r="J356" i="7"/>
  <c r="J328" i="13"/>
  <c r="J403" i="7"/>
  <c r="J375" i="13"/>
  <c r="K463" i="7"/>
  <c r="L27" i="14"/>
  <c r="K21" i="7"/>
  <c r="K5" i="15"/>
  <c r="J24" i="7"/>
  <c r="J8" i="15"/>
  <c r="J28" i="7"/>
  <c r="J12" i="15"/>
  <c r="K63" i="7"/>
  <c r="K47" i="15"/>
  <c r="J59" i="7"/>
  <c r="J43" i="15"/>
  <c r="J65" i="7"/>
  <c r="J49" i="15"/>
  <c r="K64" i="7"/>
  <c r="K48" i="15"/>
  <c r="K258" i="7"/>
  <c r="K110" i="13"/>
  <c r="J249" i="7"/>
  <c r="J101" i="13"/>
  <c r="K248" i="7"/>
  <c r="K100" i="13"/>
  <c r="J375" i="7"/>
  <c r="J347" i="13"/>
  <c r="J370" i="7"/>
  <c r="J342" i="13"/>
  <c r="J376" i="7"/>
  <c r="J348" i="13"/>
  <c r="J35" i="7"/>
  <c r="J19" i="15"/>
  <c r="K37" i="7"/>
  <c r="K21" i="15"/>
  <c r="K46" i="7"/>
  <c r="K30" i="15"/>
  <c r="J49" i="7"/>
  <c r="J33" i="15"/>
  <c r="K53" i="7"/>
  <c r="K37" i="15"/>
  <c r="J69" i="7"/>
  <c r="J53" i="15"/>
  <c r="J72" i="7"/>
  <c r="J56" i="15"/>
  <c r="K78" i="7"/>
  <c r="K62" i="15"/>
  <c r="J85" i="7"/>
  <c r="J69" i="15"/>
  <c r="K87" i="7"/>
  <c r="K71" i="15"/>
  <c r="J89" i="7"/>
  <c r="J73" i="15"/>
  <c r="J95" i="7"/>
  <c r="J79" i="15"/>
  <c r="K97" i="7"/>
  <c r="K81" i="15"/>
  <c r="K101" i="7"/>
  <c r="K85" i="15"/>
  <c r="J100" i="7"/>
  <c r="J84" i="15"/>
  <c r="J109" i="7"/>
  <c r="J93" i="15"/>
  <c r="K111" i="7"/>
  <c r="K95" i="15"/>
  <c r="J114" i="7"/>
  <c r="J98" i="15"/>
  <c r="J119" i="7"/>
  <c r="J103" i="15"/>
  <c r="K118" i="7"/>
  <c r="K102" i="15"/>
  <c r="J120" i="7"/>
  <c r="J104" i="15"/>
  <c r="K126" i="7"/>
  <c r="K110" i="15"/>
  <c r="J125" i="7"/>
  <c r="J109" i="15"/>
  <c r="K134" i="7"/>
  <c r="K118" i="15"/>
  <c r="J133" i="7"/>
  <c r="J117" i="15"/>
  <c r="K130" i="7"/>
  <c r="K114" i="15"/>
  <c r="J138" i="7"/>
  <c r="J122" i="15"/>
  <c r="K146" i="7"/>
  <c r="K130" i="15"/>
  <c r="J143" i="7"/>
  <c r="J127" i="15"/>
  <c r="K141" i="7"/>
  <c r="K125" i="15"/>
  <c r="J144" i="7"/>
  <c r="J128" i="15"/>
  <c r="K150" i="7"/>
  <c r="K134" i="15"/>
  <c r="J149" i="7"/>
  <c r="J133" i="15"/>
  <c r="K153" i="7"/>
  <c r="K137" i="15"/>
  <c r="J154" i="7"/>
  <c r="J138" i="15"/>
  <c r="K159" i="7"/>
  <c r="K143" i="15"/>
  <c r="J162" i="7"/>
  <c r="J146" i="15"/>
  <c r="K170" i="7"/>
  <c r="K154" i="15"/>
  <c r="J167" i="7"/>
  <c r="J151" i="15"/>
  <c r="K169" i="7"/>
  <c r="K153" i="15"/>
  <c r="J168" i="7"/>
  <c r="J152" i="15"/>
  <c r="K173" i="7"/>
  <c r="K157" i="15"/>
  <c r="J172" i="7"/>
  <c r="J156" i="15"/>
  <c r="K178" i="7"/>
  <c r="K162" i="15"/>
  <c r="J181" i="7"/>
  <c r="J165" i="15"/>
  <c r="K183" i="7"/>
  <c r="K167" i="15"/>
  <c r="J186" i="7"/>
  <c r="J170" i="15"/>
  <c r="K190" i="7"/>
  <c r="K174" i="15"/>
  <c r="J189" i="7"/>
  <c r="J173" i="15"/>
  <c r="K198" i="7"/>
  <c r="K182" i="15"/>
  <c r="J194" i="7"/>
  <c r="J178" i="15"/>
  <c r="K196" i="7"/>
  <c r="K180" i="15"/>
  <c r="J192" i="7"/>
  <c r="J176" i="15"/>
  <c r="K201" i="7"/>
  <c r="K185" i="15"/>
  <c r="J202" i="7"/>
  <c r="J186" i="15"/>
  <c r="K207" i="7"/>
  <c r="K191" i="15"/>
  <c r="J210" i="7"/>
  <c r="J194" i="15"/>
  <c r="K218" i="7"/>
  <c r="K202" i="15"/>
  <c r="J215" i="7"/>
  <c r="J199" i="15"/>
  <c r="K213" i="7"/>
  <c r="K197" i="15"/>
  <c r="J216" i="7"/>
  <c r="J200" i="15"/>
  <c r="K221" i="7"/>
  <c r="K205" i="15"/>
  <c r="J220" i="7"/>
  <c r="J204" i="15"/>
  <c r="K226" i="7"/>
  <c r="K210" i="15"/>
  <c r="J229" i="7"/>
  <c r="J213" i="15"/>
  <c r="K231" i="7"/>
  <c r="K215" i="15"/>
  <c r="J234" i="7"/>
  <c r="J218" i="15"/>
  <c r="J242" i="7"/>
  <c r="J22" i="13"/>
  <c r="K239" i="7"/>
  <c r="K19" i="13"/>
  <c r="J241" i="7"/>
  <c r="J21" i="13"/>
  <c r="K245" i="7"/>
  <c r="K25" i="13"/>
  <c r="J244" i="7"/>
  <c r="J24" i="13"/>
  <c r="K263" i="7"/>
  <c r="K115" i="13"/>
  <c r="J262" i="7"/>
  <c r="J114" i="13"/>
  <c r="K267" i="7"/>
  <c r="K119" i="13"/>
  <c r="J270" i="7"/>
  <c r="J122" i="13"/>
  <c r="K278" i="7"/>
  <c r="K142" i="13"/>
  <c r="J273" i="7"/>
  <c r="J137" i="13"/>
  <c r="K277" i="7"/>
  <c r="K141" i="13"/>
  <c r="J276" i="7"/>
  <c r="J140" i="13"/>
  <c r="K282" i="7"/>
  <c r="K146" i="13"/>
  <c r="J281" i="7"/>
  <c r="J145" i="13"/>
  <c r="K287" i="7"/>
  <c r="K187" i="13"/>
  <c r="J286" i="7"/>
  <c r="J186" i="13"/>
  <c r="K291" i="7"/>
  <c r="K191" i="13"/>
  <c r="J294" i="7"/>
  <c r="J194" i="13"/>
  <c r="K298" i="7"/>
  <c r="K234" i="13"/>
  <c r="J302" i="7"/>
  <c r="J238" i="13"/>
  <c r="K301" i="7"/>
  <c r="K237" i="13"/>
  <c r="J300" i="7"/>
  <c r="J236" i="13"/>
  <c r="K305" i="7"/>
  <c r="K241" i="13"/>
  <c r="J304" i="7"/>
  <c r="J240" i="13"/>
  <c r="K309" i="7"/>
  <c r="K257" i="13"/>
  <c r="J311" i="7"/>
  <c r="J259" i="13"/>
  <c r="K315" i="7"/>
  <c r="K263" i="13"/>
  <c r="J318" i="7"/>
  <c r="J266" i="13"/>
  <c r="K322" i="7"/>
  <c r="K282" i="13"/>
  <c r="J326" i="7"/>
  <c r="J286" i="13"/>
  <c r="K325" i="7"/>
  <c r="K285" i="13"/>
  <c r="J324" i="7"/>
  <c r="J284" i="13"/>
  <c r="K329" i="7"/>
  <c r="K289" i="13"/>
  <c r="J328" i="7"/>
  <c r="J288" i="13"/>
  <c r="K335" i="7"/>
  <c r="K307" i="13"/>
  <c r="J334" i="7"/>
  <c r="J306" i="13"/>
  <c r="K339" i="7"/>
  <c r="K311" i="13"/>
  <c r="J341" i="7"/>
  <c r="J313" i="13"/>
  <c r="K346" i="7"/>
  <c r="K318" i="13"/>
  <c r="J350" i="7"/>
  <c r="J322" i="13"/>
  <c r="K348" i="7"/>
  <c r="K320" i="13"/>
  <c r="J349" i="7"/>
  <c r="J321" i="13"/>
  <c r="K353" i="7"/>
  <c r="K325" i="13"/>
  <c r="J352" i="7"/>
  <c r="J324" i="13"/>
  <c r="K361" i="7"/>
  <c r="K333" i="13"/>
  <c r="J357" i="7"/>
  <c r="J329" i="13"/>
  <c r="K363" i="7"/>
  <c r="K335" i="13"/>
  <c r="J366" i="7"/>
  <c r="J338" i="13"/>
  <c r="K382" i="7"/>
  <c r="K354" i="13"/>
  <c r="J386" i="7"/>
  <c r="J358" i="13"/>
  <c r="K385" i="7"/>
  <c r="K357" i="13"/>
  <c r="J384" i="7"/>
  <c r="J356" i="13"/>
  <c r="K389" i="7"/>
  <c r="K361" i="13"/>
  <c r="J388" i="7"/>
  <c r="J360" i="13"/>
  <c r="K399" i="7"/>
  <c r="K371" i="13"/>
  <c r="J402" i="7"/>
  <c r="J374" i="13"/>
  <c r="K397" i="7"/>
  <c r="K369" i="13"/>
  <c r="J396" i="7"/>
  <c r="J368" i="13"/>
  <c r="K406" i="7"/>
  <c r="K378" i="13"/>
  <c r="J410" i="7"/>
  <c r="J382" i="13"/>
  <c r="K409" i="7"/>
  <c r="K381" i="13"/>
  <c r="J408" i="7"/>
  <c r="J380" i="13"/>
  <c r="K414" i="7"/>
  <c r="K386" i="13"/>
  <c r="J413" i="7"/>
  <c r="J385" i="13"/>
  <c r="K419" i="7"/>
  <c r="K403" i="13"/>
  <c r="J418" i="7"/>
  <c r="J402" i="13"/>
  <c r="K423" i="7"/>
  <c r="K407" i="13"/>
  <c r="J424" i="7"/>
  <c r="J408" i="13"/>
  <c r="K429" i="7"/>
  <c r="K425" i="13"/>
  <c r="J442" i="7"/>
  <c r="J438" i="13"/>
  <c r="K443" i="7"/>
  <c r="K439" i="13"/>
  <c r="J445" i="7"/>
  <c r="J441" i="13"/>
  <c r="K450" i="7"/>
  <c r="K446" i="13"/>
  <c r="J449" i="7"/>
  <c r="J445" i="13"/>
  <c r="K453" i="7"/>
  <c r="K449" i="13"/>
  <c r="J459" i="7"/>
  <c r="J455" i="13"/>
  <c r="K458" i="7"/>
  <c r="K454" i="13"/>
  <c r="J461" i="7"/>
  <c r="J457" i="13"/>
  <c r="K456" i="7"/>
  <c r="K452" i="13"/>
  <c r="J471" i="7"/>
  <c r="K35" i="14"/>
  <c r="K470" i="7"/>
  <c r="L34" i="14"/>
  <c r="J473" i="7"/>
  <c r="K37" i="14"/>
  <c r="K468" i="7"/>
  <c r="L32" i="14"/>
  <c r="J477" i="7"/>
  <c r="K53" i="14"/>
  <c r="K486" i="7"/>
  <c r="L62" i="14"/>
  <c r="J482" i="7"/>
  <c r="K58" i="14"/>
  <c r="K481" i="7"/>
  <c r="L57" i="14"/>
  <c r="J484" i="7"/>
  <c r="K60" i="14"/>
  <c r="J27" i="5"/>
  <c r="J419" i="13"/>
  <c r="J29" i="5"/>
  <c r="J421" i="13"/>
  <c r="J24" i="5"/>
  <c r="J416" i="13"/>
  <c r="J26" i="5"/>
  <c r="J418" i="13"/>
  <c r="J25" i="5"/>
  <c r="J417" i="13"/>
  <c r="J19" i="5"/>
  <c r="J411" i="13"/>
  <c r="J435" i="7"/>
  <c r="J431" i="13"/>
  <c r="J427" i="7"/>
  <c r="J423" i="13"/>
  <c r="J434" i="7"/>
  <c r="J430" i="13"/>
  <c r="J437" i="7"/>
  <c r="J433" i="13"/>
  <c r="J432" i="7"/>
  <c r="J428" i="13"/>
  <c r="J433" i="7"/>
  <c r="J429" i="13"/>
  <c r="J39" i="2"/>
  <c r="J479" i="13"/>
  <c r="K33" i="2"/>
  <c r="K473" i="13"/>
  <c r="J40" i="2"/>
  <c r="J480" i="13"/>
  <c r="K38" i="2"/>
  <c r="K478" i="13"/>
  <c r="J34" i="2"/>
  <c r="J474" i="13"/>
  <c r="J36" i="2"/>
  <c r="J476" i="13"/>
  <c r="J58" i="2"/>
  <c r="K18" i="14"/>
  <c r="K70" i="2"/>
  <c r="L42" i="14"/>
  <c r="J55" i="2"/>
  <c r="K15" i="14"/>
  <c r="J56" i="2"/>
  <c r="K16" i="14"/>
  <c r="K23" i="2"/>
  <c r="K463" i="13"/>
  <c r="J30" i="2"/>
  <c r="J470" i="13"/>
  <c r="K29" i="2"/>
  <c r="K469" i="13"/>
  <c r="J25" i="2"/>
  <c r="J465" i="13"/>
  <c r="K24" i="2"/>
  <c r="K464" i="13"/>
  <c r="J20" i="2"/>
  <c r="J460" i="13"/>
  <c r="K39" i="3"/>
  <c r="K59" i="13"/>
  <c r="J35" i="3"/>
  <c r="J55" i="13"/>
  <c r="K36" i="3"/>
  <c r="K56" i="13"/>
  <c r="J42" i="3"/>
  <c r="J62" i="13"/>
  <c r="K41" i="3"/>
  <c r="K61" i="13"/>
  <c r="J40" i="3"/>
  <c r="J60" i="13"/>
  <c r="K43" i="3"/>
  <c r="K63" i="13"/>
  <c r="K44" i="3"/>
  <c r="K64" i="13"/>
  <c r="J58" i="3"/>
  <c r="J78" i="13"/>
  <c r="K67" i="3"/>
  <c r="K87" i="13"/>
  <c r="K68" i="3"/>
  <c r="K88" i="13"/>
  <c r="J82" i="3"/>
  <c r="J150" i="13"/>
  <c r="K95" i="3"/>
  <c r="K163" i="13"/>
  <c r="J102" i="3"/>
  <c r="J170" i="13"/>
  <c r="K101" i="3"/>
  <c r="K169" i="13"/>
  <c r="J97" i="3"/>
  <c r="J165" i="13"/>
  <c r="K96" i="3"/>
  <c r="K164" i="13"/>
  <c r="J91" i="3"/>
  <c r="J159" i="13"/>
  <c r="J92" i="3"/>
  <c r="J160" i="13"/>
  <c r="K118" i="3"/>
  <c r="K210" i="13"/>
  <c r="J115" i="3"/>
  <c r="J207" i="13"/>
  <c r="J116" i="3"/>
  <c r="J208" i="13"/>
  <c r="K134" i="3"/>
  <c r="K250" i="13"/>
  <c r="J142" i="3"/>
  <c r="J270" i="13"/>
  <c r="K27" i="3"/>
  <c r="K47" i="13"/>
  <c r="J23" i="3"/>
  <c r="J43" i="13"/>
  <c r="K26" i="3"/>
  <c r="K46" i="13"/>
  <c r="J29" i="3"/>
  <c r="J49" i="13"/>
  <c r="K51" i="3"/>
  <c r="K71" i="13"/>
  <c r="J47" i="3"/>
  <c r="J67" i="13"/>
  <c r="K50" i="3"/>
  <c r="K70" i="13"/>
  <c r="J53" i="3"/>
  <c r="J73" i="13"/>
  <c r="K45" i="3"/>
  <c r="K65" i="13"/>
  <c r="J57" i="3"/>
  <c r="J77" i="13"/>
  <c r="K66" i="3"/>
  <c r="K86" i="13"/>
  <c r="J62" i="3"/>
  <c r="J82" i="13"/>
  <c r="K64" i="3"/>
  <c r="K84" i="13"/>
  <c r="J60" i="3"/>
  <c r="J80" i="13"/>
  <c r="K71" i="3"/>
  <c r="K91" i="13"/>
  <c r="J76" i="3"/>
  <c r="J96" i="13"/>
  <c r="K77" i="3"/>
  <c r="K97" i="13"/>
  <c r="J73" i="3"/>
  <c r="J93" i="13"/>
  <c r="K87" i="3"/>
  <c r="K155" i="13"/>
  <c r="J83" i="3"/>
  <c r="J151" i="13"/>
  <c r="K84" i="3"/>
  <c r="K152" i="13"/>
  <c r="J89" i="3"/>
  <c r="J157" i="13"/>
  <c r="K105" i="3"/>
  <c r="K197" i="13"/>
  <c r="J111" i="3"/>
  <c r="J203" i="13"/>
  <c r="K114" i="3"/>
  <c r="K206" i="13"/>
  <c r="J110" i="3"/>
  <c r="J202" i="13"/>
  <c r="K108" i="3"/>
  <c r="K200" i="13"/>
  <c r="J117" i="3"/>
  <c r="J209" i="13"/>
  <c r="K120" i="3"/>
  <c r="K212" i="13"/>
  <c r="J126" i="3"/>
  <c r="J218" i="13"/>
  <c r="K121" i="3"/>
  <c r="K213" i="13"/>
  <c r="J124" i="3"/>
  <c r="J216" i="13"/>
  <c r="K132" i="3"/>
  <c r="K248" i="13"/>
  <c r="J135" i="3"/>
  <c r="J251" i="13"/>
  <c r="K136" i="3"/>
  <c r="K252" i="13"/>
  <c r="J129" i="3"/>
  <c r="J245" i="13"/>
  <c r="K150" i="3"/>
  <c r="K278" i="13"/>
  <c r="J146" i="3"/>
  <c r="J274" i="13"/>
  <c r="K148" i="3"/>
  <c r="K276" i="13"/>
  <c r="J144" i="3"/>
  <c r="J272" i="13"/>
  <c r="K63" i="2"/>
  <c r="L23" i="14"/>
  <c r="J59" i="2"/>
  <c r="K19" i="14"/>
  <c r="K64" i="2"/>
  <c r="L24" i="14"/>
  <c r="J60" i="2"/>
  <c r="K20" i="14"/>
  <c r="K69" i="2"/>
  <c r="L41" i="14"/>
  <c r="J75" i="2"/>
  <c r="K47" i="14"/>
  <c r="K74" i="2"/>
  <c r="L46" i="14"/>
  <c r="J77" i="2"/>
  <c r="K49" i="14"/>
  <c r="K72" i="2"/>
  <c r="L44" i="14"/>
  <c r="J19" i="7"/>
  <c r="J3" i="15"/>
  <c r="J20" i="7"/>
  <c r="J4" i="15"/>
  <c r="K67" i="7"/>
  <c r="K51" i="15"/>
  <c r="K68" i="7"/>
  <c r="K52" i="15"/>
  <c r="J79" i="7"/>
  <c r="J63" i="15"/>
  <c r="J80" i="7"/>
  <c r="J64" i="15"/>
  <c r="K115" i="7"/>
  <c r="K99" i="15"/>
  <c r="K116" i="7"/>
  <c r="K100" i="15"/>
  <c r="J127" i="7"/>
  <c r="J111" i="15"/>
  <c r="J128" i="7"/>
  <c r="J112" i="15"/>
  <c r="K163" i="7"/>
  <c r="K147" i="15"/>
  <c r="K164" i="7"/>
  <c r="K148" i="15"/>
  <c r="J175" i="7"/>
  <c r="J159" i="15"/>
  <c r="J176" i="7"/>
  <c r="J160" i="15"/>
  <c r="K211" i="7"/>
  <c r="K195" i="15"/>
  <c r="K212" i="7"/>
  <c r="K196" i="15"/>
  <c r="J223" i="7"/>
  <c r="J207" i="15"/>
  <c r="J224" i="7"/>
  <c r="J208" i="15"/>
  <c r="K283" i="7"/>
  <c r="K183" i="13"/>
  <c r="K284" i="7"/>
  <c r="K184" i="13"/>
  <c r="J295" i="7"/>
  <c r="J231" i="13"/>
  <c r="J296" i="7"/>
  <c r="J232" i="13"/>
  <c r="K331" i="7"/>
  <c r="K303" i="13"/>
  <c r="K332" i="7"/>
  <c r="K304" i="13"/>
  <c r="J343" i="7"/>
  <c r="J315" i="13"/>
  <c r="J344" i="7"/>
  <c r="J316" i="13"/>
  <c r="K379" i="7"/>
  <c r="K351" i="13"/>
  <c r="K380" i="7"/>
  <c r="K352" i="13"/>
  <c r="J391" i="7"/>
  <c r="J363" i="13"/>
  <c r="J392" i="7"/>
  <c r="J364" i="13"/>
  <c r="K451" i="7"/>
  <c r="K447" i="13"/>
  <c r="K452" i="7"/>
  <c r="K448" i="13"/>
  <c r="J463" i="7"/>
  <c r="K27" i="14"/>
  <c r="J464" i="7"/>
  <c r="K28" i="14"/>
  <c r="K25" i="7"/>
  <c r="K9" i="15"/>
  <c r="J21" i="7"/>
  <c r="J5" i="15"/>
  <c r="K30" i="7"/>
  <c r="K14" i="15"/>
  <c r="J22" i="7"/>
  <c r="J6" i="15"/>
  <c r="K26" i="7"/>
  <c r="K10" i="15"/>
  <c r="J55" i="7"/>
  <c r="J39" i="15"/>
  <c r="J63" i="7"/>
  <c r="J47" i="15"/>
  <c r="K62" i="7"/>
  <c r="K46" i="15"/>
  <c r="J58" i="7"/>
  <c r="J42" i="15"/>
  <c r="K57" i="7"/>
  <c r="K41" i="15"/>
  <c r="J64" i="7"/>
  <c r="J48" i="15"/>
  <c r="K251" i="7"/>
  <c r="K103" i="13"/>
  <c r="J258" i="7"/>
  <c r="J110" i="13"/>
  <c r="K257" i="7"/>
  <c r="K109" i="13"/>
  <c r="J253" i="7"/>
  <c r="J105" i="13"/>
  <c r="K252" i="7"/>
  <c r="K104" i="13"/>
  <c r="J248" i="7"/>
  <c r="J100" i="13"/>
  <c r="K378" i="7"/>
  <c r="K350" i="13"/>
  <c r="J374" i="7"/>
  <c r="J346" i="13"/>
  <c r="K373" i="7"/>
  <c r="K345" i="13"/>
  <c r="J369" i="7"/>
  <c r="J341" i="13"/>
  <c r="K42" i="7"/>
  <c r="K26" i="15"/>
  <c r="J33" i="7"/>
  <c r="J17" i="15"/>
  <c r="K34" i="7"/>
  <c r="K18" i="15"/>
  <c r="J37" i="7"/>
  <c r="J21" i="15"/>
  <c r="K40" i="7"/>
  <c r="K24" i="15"/>
  <c r="J46" i="7"/>
  <c r="J30" i="15"/>
  <c r="K45" i="7"/>
  <c r="K29" i="15"/>
  <c r="J47" i="7"/>
  <c r="J31" i="15"/>
  <c r="K51" i="7"/>
  <c r="K35" i="15"/>
  <c r="J53" i="7"/>
  <c r="J37" i="15"/>
  <c r="K70" i="7"/>
  <c r="K54" i="15"/>
  <c r="J73" i="7"/>
  <c r="J57" i="15"/>
  <c r="K76" i="7"/>
  <c r="K60" i="15"/>
  <c r="J78" i="7"/>
  <c r="J62" i="15"/>
  <c r="K83" i="7"/>
  <c r="K67" i="15"/>
  <c r="J82" i="7"/>
  <c r="J66" i="15"/>
  <c r="K84" i="7"/>
  <c r="K68" i="15"/>
  <c r="J87" i="7"/>
  <c r="J71" i="15"/>
  <c r="K88" i="7"/>
  <c r="K72" i="15"/>
  <c r="J98" i="7"/>
  <c r="J82" i="15"/>
  <c r="K94" i="7"/>
  <c r="K78" i="15"/>
  <c r="J97" i="7"/>
  <c r="J81" i="15"/>
  <c r="K102" i="7"/>
  <c r="K86" i="15"/>
  <c r="J101" i="7"/>
  <c r="J85" i="15"/>
  <c r="K107" i="7"/>
  <c r="K91" i="15"/>
  <c r="J106" i="7"/>
  <c r="J90" i="15"/>
  <c r="K108" i="7"/>
  <c r="K92" i="15"/>
  <c r="J111" i="7"/>
  <c r="J95" i="15"/>
  <c r="K112" i="7"/>
  <c r="K96" i="15"/>
  <c r="J122" i="7"/>
  <c r="J106" i="15"/>
  <c r="K117" i="7"/>
  <c r="K101" i="15"/>
  <c r="J118" i="7"/>
  <c r="J102" i="15"/>
  <c r="K124" i="7"/>
  <c r="K108" i="15"/>
  <c r="J126" i="7"/>
  <c r="J110" i="15"/>
  <c r="K131" i="7"/>
  <c r="K115" i="15"/>
  <c r="J134" i="7"/>
  <c r="J118" i="15"/>
  <c r="K132" i="7"/>
  <c r="K116" i="15"/>
  <c r="J130" i="7"/>
  <c r="J114" i="15"/>
  <c r="K136" i="7"/>
  <c r="K120" i="15"/>
  <c r="J146" i="7"/>
  <c r="J130" i="15"/>
  <c r="K145" i="7"/>
  <c r="K129" i="15"/>
  <c r="J141" i="7"/>
  <c r="J125" i="15"/>
  <c r="K148" i="7"/>
  <c r="K132" i="15"/>
  <c r="J150" i="7"/>
  <c r="J134" i="15"/>
  <c r="K155" i="7"/>
  <c r="K139" i="15"/>
  <c r="J153" i="7"/>
  <c r="J137" i="15"/>
  <c r="K156" i="7"/>
  <c r="K140" i="15"/>
  <c r="J159" i="7"/>
  <c r="J143" i="15"/>
  <c r="K160" i="7"/>
  <c r="K144" i="15"/>
  <c r="J170" i="7"/>
  <c r="J154" i="15"/>
  <c r="K166" i="7"/>
  <c r="K150" i="15"/>
  <c r="J169" i="7"/>
  <c r="J153" i="15"/>
  <c r="K174" i="7"/>
  <c r="K158" i="15"/>
  <c r="J173" i="7"/>
  <c r="J157" i="15"/>
  <c r="K179" i="7"/>
  <c r="K163" i="15"/>
  <c r="J178" i="7"/>
  <c r="J162" i="15"/>
  <c r="K177" i="7"/>
  <c r="K161" i="15"/>
  <c r="J183" i="7"/>
  <c r="J167" i="15"/>
  <c r="K184" i="7"/>
  <c r="K168" i="15"/>
  <c r="J190" i="7"/>
  <c r="J174" i="15"/>
  <c r="K191" i="7"/>
  <c r="K175" i="15"/>
  <c r="J198" i="7"/>
  <c r="J182" i="15"/>
  <c r="K193" i="7"/>
  <c r="K177" i="15"/>
  <c r="J196" i="7"/>
  <c r="J180" i="15"/>
  <c r="K203" i="7"/>
  <c r="K187" i="15"/>
  <c r="J201" i="7"/>
  <c r="J185" i="15"/>
  <c r="K204" i="7"/>
  <c r="K188" i="15"/>
  <c r="J207" i="7"/>
  <c r="J191" i="15"/>
  <c r="K208" i="7"/>
  <c r="K192" i="15"/>
  <c r="J218" i="7"/>
  <c r="J202" i="15"/>
  <c r="K214" i="7"/>
  <c r="K198" i="15"/>
  <c r="J213" i="7"/>
  <c r="J197" i="15"/>
  <c r="K222" i="7"/>
  <c r="K206" i="15"/>
  <c r="J221" i="7"/>
  <c r="J205" i="15"/>
  <c r="K227" i="7"/>
  <c r="K211" i="15"/>
  <c r="J226" i="7"/>
  <c r="J210" i="15"/>
  <c r="K228" i="7"/>
  <c r="K212" i="15"/>
  <c r="J231" i="7"/>
  <c r="J215" i="15"/>
  <c r="K233" i="7"/>
  <c r="K217" i="15"/>
  <c r="J238" i="7"/>
  <c r="J18" i="13"/>
  <c r="K237" i="7"/>
  <c r="K17" i="13"/>
  <c r="J239" i="7"/>
  <c r="J19" i="13"/>
  <c r="K243" i="7"/>
  <c r="K23" i="13"/>
  <c r="J245" i="7"/>
  <c r="J25" i="13"/>
  <c r="K261" i="7"/>
  <c r="K113" i="13"/>
  <c r="J263" i="7"/>
  <c r="J115" i="13"/>
  <c r="K264" i="7"/>
  <c r="K116" i="13"/>
  <c r="J267" i="7"/>
  <c r="J119" i="13"/>
  <c r="K268" i="7"/>
  <c r="K120" i="13"/>
  <c r="J278" i="7"/>
  <c r="J142" i="13"/>
  <c r="K274" i="7"/>
  <c r="K138" i="13"/>
  <c r="J277" i="7"/>
  <c r="J141" i="13"/>
  <c r="K280" i="7"/>
  <c r="K144" i="13"/>
  <c r="J282" i="7"/>
  <c r="J146" i="13"/>
  <c r="K285" i="7"/>
  <c r="K185" i="13"/>
  <c r="J287" i="7"/>
  <c r="J187" i="13"/>
  <c r="K288" i="7"/>
  <c r="K188" i="13"/>
  <c r="J291" i="7"/>
  <c r="J191" i="13"/>
  <c r="K292" i="7"/>
  <c r="K192" i="13"/>
  <c r="J298" i="7"/>
  <c r="J234" i="13"/>
  <c r="K299" i="7"/>
  <c r="K235" i="13"/>
  <c r="J301" i="7"/>
  <c r="J237" i="13"/>
  <c r="K306" i="7"/>
  <c r="K242" i="13"/>
  <c r="J305" i="7"/>
  <c r="J241" i="13"/>
  <c r="K314" i="7"/>
  <c r="K262" i="13"/>
  <c r="J309" i="7"/>
  <c r="J257" i="13"/>
  <c r="K312" i="7"/>
  <c r="K260" i="13"/>
  <c r="J315" i="7"/>
  <c r="J263" i="13"/>
  <c r="K316" i="7"/>
  <c r="K264" i="13"/>
  <c r="J322" i="7"/>
  <c r="J282" i="13"/>
  <c r="K323" i="7"/>
  <c r="K283" i="13"/>
  <c r="J325" i="7"/>
  <c r="J285" i="13"/>
  <c r="K330" i="7"/>
  <c r="K290" i="13"/>
  <c r="J329" i="7"/>
  <c r="J289" i="13"/>
  <c r="K333" i="7"/>
  <c r="K305" i="13"/>
  <c r="J335" i="7"/>
  <c r="J307" i="13"/>
  <c r="K336" i="7"/>
  <c r="K308" i="13"/>
  <c r="J339" i="7"/>
  <c r="J311" i="13"/>
  <c r="K342" i="7"/>
  <c r="K314" i="13"/>
  <c r="J346" i="7"/>
  <c r="J318" i="13"/>
  <c r="K347" i="7"/>
  <c r="K319" i="13"/>
  <c r="J348" i="7"/>
  <c r="J320" i="13"/>
  <c r="K354" i="7"/>
  <c r="K326" i="13"/>
  <c r="J353" i="7"/>
  <c r="J325" i="13"/>
  <c r="K359" i="7"/>
  <c r="K331" i="13"/>
  <c r="J361" i="7"/>
  <c r="J333" i="13"/>
  <c r="K358" i="7"/>
  <c r="K330" i="13"/>
  <c r="J363" i="7"/>
  <c r="J335" i="13"/>
  <c r="K364" i="7"/>
  <c r="K336" i="13"/>
  <c r="J382" i="7"/>
  <c r="J354" i="13"/>
  <c r="K383" i="7"/>
  <c r="K355" i="13"/>
  <c r="J385" i="7"/>
  <c r="J357" i="13"/>
  <c r="K390" i="7"/>
  <c r="K362" i="13"/>
  <c r="J389" i="7"/>
  <c r="J361" i="13"/>
  <c r="K398" i="7"/>
  <c r="K370" i="13"/>
  <c r="J399" i="7"/>
  <c r="J371" i="13"/>
  <c r="K395" i="7"/>
  <c r="K367" i="13"/>
  <c r="J397" i="7"/>
  <c r="J369" i="13"/>
  <c r="K400" i="7"/>
  <c r="K372" i="13"/>
  <c r="J406" i="7"/>
  <c r="J378" i="13"/>
  <c r="K407" i="7"/>
  <c r="K379" i="13"/>
  <c r="J409" i="7"/>
  <c r="J381" i="13"/>
  <c r="K412" i="7"/>
  <c r="K384" i="13"/>
  <c r="J414" i="7"/>
  <c r="J386" i="13"/>
  <c r="K417" i="7"/>
  <c r="K401" i="13"/>
  <c r="J419" i="7"/>
  <c r="J403" i="13"/>
  <c r="K420" i="7"/>
  <c r="K404" i="13"/>
  <c r="J423" i="7"/>
  <c r="J407" i="13"/>
  <c r="K425" i="7"/>
  <c r="K409" i="13"/>
  <c r="J429" i="7"/>
  <c r="J425" i="13"/>
  <c r="K441" i="7"/>
  <c r="K437" i="13"/>
  <c r="J443" i="7"/>
  <c r="J439" i="13"/>
  <c r="K447" i="7"/>
  <c r="K443" i="13"/>
  <c r="J450" i="7"/>
  <c r="J446" i="13"/>
  <c r="K454" i="7"/>
  <c r="K450" i="13"/>
  <c r="J453" i="7"/>
  <c r="J449" i="13"/>
  <c r="K462" i="7"/>
  <c r="K458" i="13"/>
  <c r="J458" i="7"/>
  <c r="J454" i="13"/>
  <c r="K460" i="7"/>
  <c r="K456" i="13"/>
  <c r="J456" i="7"/>
  <c r="J452" i="13"/>
  <c r="K474" i="7"/>
  <c r="L38" i="14"/>
  <c r="J470" i="7"/>
  <c r="K34" i="14"/>
  <c r="K472" i="7"/>
  <c r="L36" i="14"/>
  <c r="J468" i="7"/>
  <c r="K32" i="14"/>
  <c r="K479" i="7"/>
  <c r="L55" i="14"/>
  <c r="J486" i="7"/>
  <c r="K62" i="14"/>
  <c r="K485" i="7"/>
  <c r="L61" i="14"/>
  <c r="J481" i="7"/>
  <c r="K57" i="14"/>
  <c r="J64" i="1"/>
  <c r="J20" i="4" s="1"/>
  <c r="K29" i="5"/>
  <c r="K421" i="13"/>
  <c r="K26" i="5"/>
  <c r="K418" i="13"/>
  <c r="K25" i="5"/>
  <c r="K417" i="13"/>
  <c r="K435" i="7"/>
  <c r="K431" i="13"/>
  <c r="K434" i="7"/>
  <c r="K430" i="13"/>
  <c r="K432" i="7"/>
  <c r="K428" i="13"/>
  <c r="J35" i="2"/>
  <c r="J475" i="13"/>
  <c r="K40" i="2"/>
  <c r="K480" i="13"/>
  <c r="K34" i="2"/>
  <c r="K474" i="13"/>
  <c r="K36" i="2"/>
  <c r="K476" i="13"/>
  <c r="J466" i="7"/>
  <c r="K30" i="14"/>
  <c r="K55" i="2"/>
  <c r="L15" i="14"/>
  <c r="J67" i="2"/>
  <c r="K39" i="14"/>
  <c r="K30" i="2"/>
  <c r="K470" i="13"/>
  <c r="J21" i="2"/>
  <c r="J461" i="13"/>
  <c r="K20" i="2"/>
  <c r="K460" i="13"/>
  <c r="K35" i="3"/>
  <c r="K55" i="13"/>
  <c r="J38" i="3"/>
  <c r="J58" i="13"/>
  <c r="K40" i="3"/>
  <c r="K60" i="13"/>
  <c r="J32" i="3"/>
  <c r="J52" i="13"/>
  <c r="K58" i="3"/>
  <c r="K78" i="13"/>
  <c r="K82" i="3"/>
  <c r="K150" i="13"/>
  <c r="J80" i="3"/>
  <c r="J148" i="13"/>
  <c r="K102" i="3"/>
  <c r="K170" i="13"/>
  <c r="K97" i="3"/>
  <c r="K165" i="13"/>
  <c r="K91" i="3"/>
  <c r="K159" i="13"/>
  <c r="J106" i="3"/>
  <c r="J198" i="13"/>
  <c r="K115" i="3"/>
  <c r="K207" i="13"/>
  <c r="J130" i="3"/>
  <c r="J246" i="13"/>
  <c r="J139" i="3"/>
  <c r="J267" i="13"/>
  <c r="K23" i="3"/>
  <c r="K43" i="13"/>
  <c r="K29" i="3"/>
  <c r="K49" i="13"/>
  <c r="J48" i="3"/>
  <c r="J68" i="13"/>
  <c r="J49" i="3"/>
  <c r="J69" i="13"/>
  <c r="K57" i="3"/>
  <c r="K77" i="13"/>
  <c r="K62" i="3"/>
  <c r="K82" i="13"/>
  <c r="J69" i="3"/>
  <c r="J89" i="13"/>
  <c r="K76" i="3"/>
  <c r="K96" i="13"/>
  <c r="J72" i="3"/>
  <c r="J92" i="13"/>
  <c r="K83" i="3"/>
  <c r="K151" i="13"/>
  <c r="K89" i="3"/>
  <c r="K157" i="13"/>
  <c r="J107" i="3"/>
  <c r="J199" i="13"/>
  <c r="K110" i="3"/>
  <c r="K202" i="13"/>
  <c r="K117" i="3"/>
  <c r="K209" i="13"/>
  <c r="J122" i="3"/>
  <c r="J214" i="13"/>
  <c r="J131" i="3"/>
  <c r="J247" i="13"/>
  <c r="K135" i="3"/>
  <c r="K251" i="13"/>
  <c r="K129" i="3"/>
  <c r="K245" i="13"/>
  <c r="J149" i="3"/>
  <c r="J277" i="13"/>
  <c r="K144" i="3"/>
  <c r="K272" i="13"/>
  <c r="K59" i="2"/>
  <c r="L19" i="14"/>
  <c r="K60" i="2"/>
  <c r="L20" i="14"/>
  <c r="K75" i="2"/>
  <c r="L47" i="14"/>
  <c r="K19" i="7"/>
  <c r="K3" i="15"/>
  <c r="J31" i="7"/>
  <c r="J15" i="15"/>
  <c r="K80" i="7"/>
  <c r="K64" i="15"/>
  <c r="J92" i="7"/>
  <c r="J76" i="15"/>
  <c r="K128" i="7"/>
  <c r="K112" i="15"/>
  <c r="J140" i="7"/>
  <c r="J124" i="15"/>
  <c r="K176" i="7"/>
  <c r="K160" i="15"/>
  <c r="J188" i="7"/>
  <c r="J172" i="15"/>
  <c r="K224" i="7"/>
  <c r="K208" i="15"/>
  <c r="J236" i="7"/>
  <c r="J16" i="13"/>
  <c r="J259" i="7"/>
  <c r="J111" i="13"/>
  <c r="K295" i="7"/>
  <c r="K231" i="13"/>
  <c r="J307" i="7"/>
  <c r="J255" i="13"/>
  <c r="K343" i="7"/>
  <c r="K315" i="13"/>
  <c r="J355" i="7"/>
  <c r="J327" i="13"/>
  <c r="K391" i="7"/>
  <c r="K363" i="13"/>
  <c r="K392" i="7"/>
  <c r="K364" i="13"/>
  <c r="J404" i="7"/>
  <c r="J376" i="13"/>
  <c r="J415" i="7"/>
  <c r="J399" i="13"/>
  <c r="J416" i="7"/>
  <c r="J400" i="13"/>
  <c r="J475" i="7"/>
  <c r="K51" i="14"/>
  <c r="J476" i="7"/>
  <c r="K52" i="14"/>
  <c r="K22" i="7"/>
  <c r="K6" i="15"/>
  <c r="K55" i="7"/>
  <c r="K39" i="15"/>
  <c r="K58" i="7"/>
  <c r="K42" i="15"/>
  <c r="J60" i="7"/>
  <c r="J44" i="15"/>
  <c r="J254" i="7"/>
  <c r="J106" i="13"/>
  <c r="K253" i="7"/>
  <c r="K105" i="13"/>
  <c r="K374" i="7"/>
  <c r="K346" i="13"/>
  <c r="K369" i="7"/>
  <c r="K341" i="13"/>
  <c r="K33" i="7"/>
  <c r="K17" i="15"/>
  <c r="J39" i="7"/>
  <c r="J23" i="15"/>
  <c r="J50" i="7"/>
  <c r="J34" i="15"/>
  <c r="K47" i="7"/>
  <c r="K31" i="15"/>
  <c r="J52" i="7"/>
  <c r="J36" i="15"/>
  <c r="K73" i="7"/>
  <c r="K57" i="15"/>
  <c r="J77" i="7"/>
  <c r="J61" i="15"/>
  <c r="K82" i="7"/>
  <c r="K66" i="15"/>
  <c r="K98" i="7"/>
  <c r="K82" i="15"/>
  <c r="J93" i="7"/>
  <c r="J77" i="15"/>
  <c r="K106" i="7"/>
  <c r="K90" i="15"/>
  <c r="K122" i="7"/>
  <c r="K106" i="15"/>
  <c r="K238" i="7"/>
  <c r="K18" i="13"/>
  <c r="K23" i="5"/>
  <c r="K415" i="13"/>
  <c r="K21" i="5"/>
  <c r="K413" i="13"/>
  <c r="K30" i="5"/>
  <c r="K422" i="13"/>
  <c r="K22" i="5"/>
  <c r="K414" i="13"/>
  <c r="K28" i="5"/>
  <c r="K420" i="13"/>
  <c r="K20" i="5"/>
  <c r="K412" i="13"/>
  <c r="K431" i="7"/>
  <c r="K427" i="13"/>
  <c r="K438" i="7"/>
  <c r="K434" i="13"/>
  <c r="K430" i="7"/>
  <c r="K426" i="13"/>
  <c r="K436" i="7"/>
  <c r="K432" i="13"/>
  <c r="K428" i="7"/>
  <c r="K424" i="13"/>
  <c r="K31" i="2"/>
  <c r="K471" i="13"/>
  <c r="K41" i="2"/>
  <c r="K481" i="13"/>
  <c r="J33" i="2"/>
  <c r="J473" i="13"/>
  <c r="K42" i="2"/>
  <c r="K482" i="13"/>
  <c r="J38" i="2"/>
  <c r="J478" i="13"/>
  <c r="K37" i="2"/>
  <c r="K477" i="13"/>
  <c r="K465" i="7"/>
  <c r="L29" i="14"/>
  <c r="J70" i="2"/>
  <c r="K42" i="14"/>
  <c r="K19" i="2"/>
  <c r="K459" i="13"/>
  <c r="K27" i="2"/>
  <c r="K467" i="13"/>
  <c r="J23" i="2"/>
  <c r="J463" i="13"/>
  <c r="K22" i="2"/>
  <c r="K462" i="13"/>
  <c r="J29" i="2"/>
  <c r="J469" i="13"/>
  <c r="K28" i="2"/>
  <c r="K468" i="13"/>
  <c r="J24" i="2"/>
  <c r="J464" i="13"/>
  <c r="K19" i="3"/>
  <c r="K39" i="13"/>
  <c r="K20" i="3"/>
  <c r="K40" i="13"/>
  <c r="J39" i="3"/>
  <c r="J59" i="13"/>
  <c r="K33" i="3"/>
  <c r="K53" i="13"/>
  <c r="J36" i="3"/>
  <c r="J56" i="13"/>
  <c r="K34" i="3"/>
  <c r="K54" i="13"/>
  <c r="J41" i="3"/>
  <c r="J61" i="13"/>
  <c r="K46" i="3"/>
  <c r="K66" i="13"/>
  <c r="J43" i="3"/>
  <c r="J63" i="13"/>
  <c r="J44" i="3"/>
  <c r="J64" i="13"/>
  <c r="K55" i="3"/>
  <c r="K75" i="13"/>
  <c r="K56" i="3"/>
  <c r="K76" i="13"/>
  <c r="J67" i="3"/>
  <c r="J87" i="13"/>
  <c r="J68" i="3"/>
  <c r="J88" i="13"/>
  <c r="K99" i="3"/>
  <c r="K167" i="13"/>
  <c r="J95" i="3"/>
  <c r="J163" i="13"/>
  <c r="K94" i="3"/>
  <c r="K162" i="13"/>
  <c r="J101" i="3"/>
  <c r="J169" i="13"/>
  <c r="K100" i="3"/>
  <c r="K168" i="13"/>
  <c r="J96" i="3"/>
  <c r="J164" i="13"/>
  <c r="K103" i="3"/>
  <c r="K195" i="13"/>
  <c r="K104" i="3"/>
  <c r="K196" i="13"/>
  <c r="J118" i="3"/>
  <c r="J210" i="13"/>
  <c r="K127" i="3"/>
  <c r="K243" i="13"/>
  <c r="K128" i="3"/>
  <c r="K244" i="13"/>
  <c r="J134" i="3"/>
  <c r="J250" i="13"/>
  <c r="K21" i="3"/>
  <c r="K41" i="13"/>
  <c r="J27" i="3"/>
  <c r="J47" i="13"/>
  <c r="K30" i="3"/>
  <c r="K50" i="13"/>
  <c r="J26" i="3"/>
  <c r="J46" i="13"/>
  <c r="K24" i="3"/>
  <c r="K44" i="13"/>
  <c r="J51" i="3"/>
  <c r="J71" i="13"/>
  <c r="K54" i="3"/>
  <c r="K74" i="13"/>
  <c r="J50" i="3"/>
  <c r="J70" i="13"/>
  <c r="K52" i="3"/>
  <c r="K72" i="13"/>
  <c r="J45" i="3"/>
  <c r="J65" i="13"/>
  <c r="K59" i="3"/>
  <c r="K79" i="13"/>
  <c r="J66" i="3"/>
  <c r="J86" i="13"/>
  <c r="K61" i="3"/>
  <c r="K81" i="13"/>
  <c r="J64" i="3"/>
  <c r="J84" i="13"/>
  <c r="K75" i="3"/>
  <c r="K95" i="13"/>
  <c r="J71" i="3"/>
  <c r="J91" i="13"/>
  <c r="K74" i="3"/>
  <c r="K94" i="13"/>
  <c r="J77" i="3"/>
  <c r="J97" i="13"/>
  <c r="K81" i="3"/>
  <c r="K149" i="13"/>
  <c r="J87" i="3"/>
  <c r="J155" i="13"/>
  <c r="K86" i="3"/>
  <c r="K154" i="13"/>
  <c r="J84" i="3"/>
  <c r="J152" i="13"/>
  <c r="K88" i="3"/>
  <c r="K156" i="13"/>
  <c r="J105" i="3"/>
  <c r="J197" i="13"/>
  <c r="K112" i="3"/>
  <c r="K204" i="13"/>
  <c r="J114" i="3"/>
  <c r="J206" i="13"/>
  <c r="K109" i="3"/>
  <c r="K201" i="13"/>
  <c r="J108" i="3"/>
  <c r="J200" i="13"/>
  <c r="K119" i="3"/>
  <c r="K211" i="13"/>
  <c r="J120" i="3"/>
  <c r="J212" i="13"/>
  <c r="K125" i="3"/>
  <c r="K217" i="13"/>
  <c r="J121" i="3"/>
  <c r="J213" i="13"/>
  <c r="K133" i="3"/>
  <c r="K249" i="13"/>
  <c r="J132" i="3"/>
  <c r="J248" i="13"/>
  <c r="K138" i="3"/>
  <c r="K254" i="13"/>
  <c r="J136" i="3"/>
  <c r="J252" i="13"/>
  <c r="K143" i="3"/>
  <c r="K271" i="13"/>
  <c r="J150" i="3"/>
  <c r="J278" i="13"/>
  <c r="K145" i="3"/>
  <c r="K273" i="13"/>
  <c r="J148" i="3"/>
  <c r="J276" i="13"/>
  <c r="K57" i="2"/>
  <c r="L17" i="14"/>
  <c r="J63" i="2"/>
  <c r="K23" i="14"/>
  <c r="K61" i="2"/>
  <c r="L21" i="14"/>
  <c r="J64" i="2"/>
  <c r="K24" i="14"/>
  <c r="K62" i="2"/>
  <c r="L22" i="14"/>
  <c r="J69" i="2"/>
  <c r="K41" i="14"/>
  <c r="K78" i="2"/>
  <c r="L50" i="14"/>
  <c r="J74" i="2"/>
  <c r="K46" i="14"/>
  <c r="K76" i="2"/>
  <c r="L48" i="14"/>
  <c r="J72" i="2"/>
  <c r="K44" i="14"/>
  <c r="K43" i="7"/>
  <c r="K27" i="15"/>
  <c r="K44" i="7"/>
  <c r="K28" i="15"/>
  <c r="J67" i="7"/>
  <c r="J51" i="15"/>
  <c r="J68" i="7"/>
  <c r="J52" i="15"/>
  <c r="K103" i="7"/>
  <c r="K87" i="15"/>
  <c r="K104" i="7"/>
  <c r="K88" i="15"/>
  <c r="J115" i="7"/>
  <c r="J99" i="15"/>
  <c r="J116" i="7"/>
  <c r="J100" i="15"/>
  <c r="K151" i="7"/>
  <c r="K135" i="15"/>
  <c r="K152" i="7"/>
  <c r="K136" i="15"/>
  <c r="J163" i="7"/>
  <c r="J147" i="15"/>
  <c r="J164" i="7"/>
  <c r="J148" i="15"/>
  <c r="K199" i="7"/>
  <c r="K183" i="15"/>
  <c r="K200" i="7"/>
  <c r="K184" i="15"/>
  <c r="J211" i="7"/>
  <c r="J195" i="15"/>
  <c r="J212" i="7"/>
  <c r="J196" i="15"/>
  <c r="K271" i="7"/>
  <c r="K135" i="13"/>
  <c r="K272" i="7"/>
  <c r="K136" i="13"/>
  <c r="J283" i="7"/>
  <c r="J183" i="13"/>
  <c r="J284" i="7"/>
  <c r="J184" i="13"/>
  <c r="K319" i="7"/>
  <c r="K279" i="13"/>
  <c r="K320" i="7"/>
  <c r="K280" i="13"/>
  <c r="J331" i="7"/>
  <c r="J303" i="13"/>
  <c r="J332" i="7"/>
  <c r="J304" i="13"/>
  <c r="K367" i="7"/>
  <c r="K339" i="13"/>
  <c r="K368" i="7"/>
  <c r="K340" i="13"/>
  <c r="J379" i="7"/>
  <c r="J351" i="13"/>
  <c r="J380" i="7"/>
  <c r="J352" i="13"/>
  <c r="K439" i="7"/>
  <c r="K435" i="13"/>
  <c r="K440" i="7"/>
  <c r="K436" i="13"/>
  <c r="J451" i="7"/>
  <c r="J447" i="13"/>
  <c r="J452" i="7"/>
  <c r="J448" i="13"/>
  <c r="K29" i="7"/>
  <c r="K13" i="15"/>
  <c r="J25" i="7"/>
  <c r="J9" i="15"/>
  <c r="K27" i="7"/>
  <c r="K11" i="15"/>
  <c r="J30" i="7"/>
  <c r="J14" i="15"/>
  <c r="K23" i="7"/>
  <c r="K7" i="15"/>
  <c r="J26" i="7"/>
  <c r="J10" i="15"/>
  <c r="K66" i="7"/>
  <c r="K50" i="15"/>
  <c r="J62" i="7"/>
  <c r="J46" i="15"/>
  <c r="K61" i="7"/>
  <c r="K45" i="15"/>
  <c r="J57" i="7"/>
  <c r="J41" i="15"/>
  <c r="K56" i="7"/>
  <c r="K40" i="15"/>
  <c r="K247" i="7"/>
  <c r="K99" i="13"/>
  <c r="K255" i="7"/>
  <c r="K107" i="13"/>
  <c r="J251" i="7"/>
  <c r="J103" i="13"/>
  <c r="K250" i="7"/>
  <c r="K102" i="13"/>
  <c r="J257" i="7"/>
  <c r="J109" i="13"/>
  <c r="K256" i="7"/>
  <c r="K108" i="13"/>
  <c r="J252" i="7"/>
  <c r="J104" i="13"/>
  <c r="K371" i="7"/>
  <c r="K343" i="13"/>
  <c r="J378" i="7"/>
  <c r="J350" i="13"/>
  <c r="K377" i="7"/>
  <c r="K349" i="13"/>
  <c r="J373" i="7"/>
  <c r="J345" i="13"/>
  <c r="K372" i="7"/>
  <c r="K344" i="13"/>
  <c r="K38" i="7"/>
  <c r="K22" i="15"/>
  <c r="J42" i="7"/>
  <c r="J26" i="15"/>
  <c r="K36" i="7"/>
  <c r="K20" i="15"/>
  <c r="J34" i="7"/>
  <c r="J18" i="15"/>
  <c r="K41" i="7"/>
  <c r="K25" i="15"/>
  <c r="J40" i="7"/>
  <c r="J24" i="15"/>
  <c r="K54" i="7"/>
  <c r="K38" i="15"/>
  <c r="J45" i="7"/>
  <c r="J29" i="15"/>
  <c r="K48" i="7"/>
  <c r="K32" i="15"/>
  <c r="J51" i="7"/>
  <c r="J35" i="15"/>
  <c r="K74" i="7"/>
  <c r="K58" i="15"/>
  <c r="K71" i="7"/>
  <c r="K55" i="15"/>
  <c r="J70" i="7"/>
  <c r="J54" i="15"/>
  <c r="K75" i="7"/>
  <c r="K59" i="15"/>
  <c r="J76" i="7"/>
  <c r="J60" i="15"/>
  <c r="K86" i="7"/>
  <c r="K70" i="15"/>
  <c r="J83" i="7"/>
  <c r="J67" i="15"/>
  <c r="K81" i="7"/>
  <c r="K65" i="15"/>
  <c r="J84" i="7"/>
  <c r="J68" i="15"/>
  <c r="K90" i="7"/>
  <c r="K74" i="15"/>
  <c r="J88" i="7"/>
  <c r="J72" i="15"/>
  <c r="K96" i="7"/>
  <c r="K80" i="15"/>
  <c r="J94" i="7"/>
  <c r="J78" i="15"/>
  <c r="K99" i="7"/>
  <c r="K83" i="15"/>
  <c r="J102" i="7"/>
  <c r="J86" i="15"/>
  <c r="K110" i="7"/>
  <c r="K94" i="15"/>
  <c r="J107" i="7"/>
  <c r="J91" i="15"/>
  <c r="K105" i="7"/>
  <c r="K89" i="15"/>
  <c r="J108" i="7"/>
  <c r="J92" i="15"/>
  <c r="K113" i="7"/>
  <c r="K97" i="15"/>
  <c r="J112" i="7"/>
  <c r="J96" i="15"/>
  <c r="K121" i="7"/>
  <c r="K105" i="15"/>
  <c r="J117" i="7"/>
  <c r="J101" i="15"/>
  <c r="K123" i="7"/>
  <c r="K107" i="15"/>
  <c r="J124" i="7"/>
  <c r="J108" i="15"/>
  <c r="K135" i="7"/>
  <c r="K119" i="15"/>
  <c r="J131" i="7"/>
  <c r="J115" i="15"/>
  <c r="K129" i="7"/>
  <c r="K113" i="15"/>
  <c r="J132" i="7"/>
  <c r="J116" i="15"/>
  <c r="K137" i="7"/>
  <c r="K121" i="15"/>
  <c r="J136" i="7"/>
  <c r="J120" i="15"/>
  <c r="K142" i="7"/>
  <c r="K126" i="15"/>
  <c r="J145" i="7"/>
  <c r="J129" i="15"/>
  <c r="K147" i="7"/>
  <c r="K131" i="15"/>
  <c r="J148" i="7"/>
  <c r="J132" i="15"/>
  <c r="K158" i="7"/>
  <c r="K142" i="15"/>
  <c r="J155" i="7"/>
  <c r="J139" i="15"/>
  <c r="K157" i="7"/>
  <c r="K141" i="15"/>
  <c r="J156" i="7"/>
  <c r="J140" i="15"/>
  <c r="K161" i="7"/>
  <c r="K145" i="15"/>
  <c r="J160" i="7"/>
  <c r="J144" i="15"/>
  <c r="K165" i="7"/>
  <c r="K149" i="15"/>
  <c r="J166" i="7"/>
  <c r="J150" i="15"/>
  <c r="K171" i="7"/>
  <c r="K155" i="15"/>
  <c r="J174" i="7"/>
  <c r="J158" i="15"/>
  <c r="K182" i="7"/>
  <c r="K166" i="15"/>
  <c r="J179" i="7"/>
  <c r="J163" i="15"/>
  <c r="K180" i="7"/>
  <c r="K164" i="15"/>
  <c r="J177" i="7"/>
  <c r="J161" i="15"/>
  <c r="K185" i="7"/>
  <c r="K169" i="15"/>
  <c r="J184" i="7"/>
  <c r="J168" i="15"/>
  <c r="K195" i="7"/>
  <c r="K179" i="15"/>
  <c r="J191" i="7"/>
  <c r="J175" i="15"/>
  <c r="K197" i="7"/>
  <c r="K181" i="15"/>
  <c r="J193" i="7"/>
  <c r="J177" i="15"/>
  <c r="K206" i="7"/>
  <c r="K190" i="15"/>
  <c r="J203" i="7"/>
  <c r="J187" i="15"/>
  <c r="K205" i="7"/>
  <c r="K189" i="15"/>
  <c r="J204" i="7"/>
  <c r="J188" i="15"/>
  <c r="K209" i="7"/>
  <c r="K193" i="15"/>
  <c r="J208" i="7"/>
  <c r="J192" i="15"/>
  <c r="K217" i="7"/>
  <c r="K201" i="15"/>
  <c r="J214" i="7"/>
  <c r="J198" i="15"/>
  <c r="K219" i="7"/>
  <c r="K203" i="15"/>
  <c r="J222" i="7"/>
  <c r="J206" i="15"/>
  <c r="K230" i="7"/>
  <c r="K214" i="15"/>
  <c r="J227" i="7"/>
  <c r="J211" i="15"/>
  <c r="K225" i="7"/>
  <c r="K209" i="15"/>
  <c r="J228" i="7"/>
  <c r="J212" i="15"/>
  <c r="K232" i="7"/>
  <c r="K216" i="15"/>
  <c r="J233" i="7"/>
  <c r="J217" i="15"/>
  <c r="K246" i="7"/>
  <c r="K26" i="13"/>
  <c r="J237" i="7"/>
  <c r="J17" i="13"/>
  <c r="K240" i="7"/>
  <c r="K20" i="13"/>
  <c r="J243" i="7"/>
  <c r="J23" i="13"/>
  <c r="K266" i="7"/>
  <c r="K118" i="13"/>
  <c r="J261" i="7"/>
  <c r="J113" i="13"/>
  <c r="K265" i="7"/>
  <c r="K117" i="13"/>
  <c r="J264" i="7"/>
  <c r="J116" i="13"/>
  <c r="K269" i="7"/>
  <c r="K121" i="13"/>
  <c r="J268" i="7"/>
  <c r="J120" i="13"/>
  <c r="K275" i="7"/>
  <c r="K139" i="13"/>
  <c r="J274" i="7"/>
  <c r="J138" i="13"/>
  <c r="K279" i="7"/>
  <c r="K143" i="13"/>
  <c r="J280" i="7"/>
  <c r="J144" i="13"/>
  <c r="K290" i="7"/>
  <c r="K190" i="13"/>
  <c r="J285" i="7"/>
  <c r="J185" i="13"/>
  <c r="K289" i="7"/>
  <c r="K189" i="13"/>
  <c r="J288" i="7"/>
  <c r="J188" i="13"/>
  <c r="K293" i="7"/>
  <c r="K193" i="13"/>
  <c r="J292" i="7"/>
  <c r="J192" i="13"/>
  <c r="K297" i="7"/>
  <c r="K233" i="13"/>
  <c r="J299" i="7"/>
  <c r="J235" i="13"/>
  <c r="K303" i="7"/>
  <c r="K239" i="13"/>
  <c r="J306" i="7"/>
  <c r="J242" i="13"/>
  <c r="K310" i="7"/>
  <c r="K258" i="13"/>
  <c r="J314" i="7"/>
  <c r="J262" i="13"/>
  <c r="K313" i="7"/>
  <c r="K261" i="13"/>
  <c r="J312" i="7"/>
  <c r="J260" i="13"/>
  <c r="K317" i="7"/>
  <c r="K265" i="13"/>
  <c r="J316" i="7"/>
  <c r="J264" i="13"/>
  <c r="K321" i="7"/>
  <c r="K281" i="13"/>
  <c r="J323" i="7"/>
  <c r="J283" i="13"/>
  <c r="K327" i="7"/>
  <c r="K287" i="13"/>
  <c r="J330" i="7"/>
  <c r="J290" i="13"/>
  <c r="K338" i="7"/>
  <c r="K310" i="13"/>
  <c r="J333" i="7"/>
  <c r="J305" i="13"/>
  <c r="K337" i="7"/>
  <c r="K309" i="13"/>
  <c r="J336" i="7"/>
  <c r="J308" i="13"/>
  <c r="K340" i="7"/>
  <c r="K312" i="13"/>
  <c r="J342" i="7"/>
  <c r="J314" i="13"/>
  <c r="K345" i="7"/>
  <c r="K317" i="13"/>
  <c r="J347" i="7"/>
  <c r="J319" i="13"/>
  <c r="K351" i="7"/>
  <c r="K323" i="13"/>
  <c r="J354" i="7"/>
  <c r="J326" i="13"/>
  <c r="K362" i="7"/>
  <c r="K334" i="13"/>
  <c r="J359" i="7"/>
  <c r="J331" i="13"/>
  <c r="K360" i="7"/>
  <c r="K332" i="13"/>
  <c r="J358" i="7"/>
  <c r="J330" i="13"/>
  <c r="K365" i="7"/>
  <c r="K337" i="13"/>
  <c r="J364" i="7"/>
  <c r="J336" i="13"/>
  <c r="K381" i="7"/>
  <c r="K353" i="13"/>
  <c r="J383" i="7"/>
  <c r="J355" i="13"/>
  <c r="K387" i="7"/>
  <c r="K359" i="13"/>
  <c r="J390" i="7"/>
  <c r="J362" i="13"/>
  <c r="K394" i="7"/>
  <c r="K366" i="13"/>
  <c r="J398" i="7"/>
  <c r="J370" i="13"/>
  <c r="K393" i="7"/>
  <c r="K365" i="13"/>
  <c r="J395" i="7"/>
  <c r="J367" i="13"/>
  <c r="K401" i="7"/>
  <c r="K373" i="13"/>
  <c r="J400" i="7"/>
  <c r="J372" i="13"/>
  <c r="K405" i="7"/>
  <c r="K377" i="13"/>
  <c r="J407" i="7"/>
  <c r="J379" i="13"/>
  <c r="K411" i="7"/>
  <c r="K383" i="13"/>
  <c r="J412" i="7"/>
  <c r="J384" i="13"/>
  <c r="K422" i="7"/>
  <c r="K406" i="13"/>
  <c r="J417" i="7"/>
  <c r="J401" i="13"/>
  <c r="K421" i="7"/>
  <c r="K405" i="13"/>
  <c r="J420" i="7"/>
  <c r="J404" i="13"/>
  <c r="K426" i="7"/>
  <c r="K410" i="13"/>
  <c r="J425" i="7"/>
  <c r="J409" i="13"/>
  <c r="K446" i="7"/>
  <c r="K442" i="13"/>
  <c r="J441" i="7"/>
  <c r="J437" i="13"/>
  <c r="K444" i="7"/>
  <c r="K440" i="13"/>
  <c r="J447" i="7"/>
  <c r="J443" i="13"/>
  <c r="K448" i="7"/>
  <c r="K444" i="13"/>
  <c r="J454" i="7"/>
  <c r="J450" i="13"/>
  <c r="K455" i="7"/>
  <c r="K451" i="13"/>
  <c r="J462" i="7"/>
  <c r="J458" i="13"/>
  <c r="K457" i="7"/>
  <c r="K453" i="13"/>
  <c r="J460" i="7"/>
  <c r="J456" i="13"/>
  <c r="K467" i="7"/>
  <c r="L31" i="14"/>
  <c r="J474" i="7"/>
  <c r="K38" i="14"/>
  <c r="K469" i="7"/>
  <c r="L33" i="14"/>
  <c r="J472" i="7"/>
  <c r="K36" i="14"/>
  <c r="K483" i="7"/>
  <c r="L59" i="14"/>
  <c r="J479" i="7"/>
  <c r="K55" i="14"/>
  <c r="K478" i="7"/>
  <c r="L54" i="14"/>
  <c r="J485" i="7"/>
  <c r="K61" i="14"/>
  <c r="K480" i="7"/>
  <c r="L56" i="14"/>
  <c r="K49" i="1"/>
  <c r="K5" i="4" s="1"/>
  <c r="J49" i="1"/>
  <c r="J5" i="4" s="1"/>
  <c r="K22" i="1"/>
  <c r="J18" i="1"/>
  <c r="E276" i="1"/>
  <c r="E4" i="6" s="1"/>
  <c r="I5" i="4"/>
  <c r="F19" i="4"/>
  <c r="F47" i="1"/>
  <c r="A278" i="1"/>
  <c r="I6" i="6"/>
  <c r="J278" i="1"/>
  <c r="J6" i="6" s="1"/>
  <c r="K278" i="1"/>
  <c r="K6" i="6" s="1"/>
  <c r="G275" i="1"/>
  <c r="G3" i="6" s="1"/>
  <c r="G4" i="6"/>
  <c r="I277" i="1"/>
  <c r="A18" i="1"/>
  <c r="A79" i="1"/>
  <c r="I35" i="4"/>
  <c r="J79" i="1"/>
  <c r="J35" i="4" s="1"/>
  <c r="K79" i="1"/>
  <c r="K35" i="4" s="1"/>
  <c r="E17" i="1"/>
  <c r="F275" i="1"/>
  <c r="F3" i="6" s="1"/>
  <c r="F4" i="6"/>
  <c r="G3" i="4"/>
  <c r="E16" i="1"/>
  <c r="E4" i="4"/>
  <c r="I48" i="1"/>
  <c r="C5" i="8"/>
  <c r="F16" i="1"/>
  <c r="F4" i="1" s="1"/>
  <c r="F4" i="4"/>
  <c r="A282" i="1"/>
  <c r="I10" i="6"/>
  <c r="J282" i="1"/>
  <c r="J10" i="6" s="1"/>
  <c r="K282" i="1"/>
  <c r="K10" i="6" s="1"/>
  <c r="G16" i="1"/>
  <c r="G4" i="1" s="1"/>
  <c r="E19" i="4"/>
  <c r="E47" i="1"/>
  <c r="I63" i="1"/>
  <c r="F14" i="11"/>
  <c r="G47" i="11"/>
  <c r="G15" i="11"/>
  <c r="G3" i="11" s="1"/>
  <c r="E4" i="11"/>
  <c r="D28" i="11"/>
  <c r="A28" i="11" s="1"/>
  <c r="E12" i="11"/>
  <c r="D12" i="11" s="1"/>
  <c r="A12" i="11" s="1"/>
  <c r="E22" i="11"/>
  <c r="D22" i="11" s="1"/>
  <c r="A22" i="11" s="1"/>
  <c r="F24" i="11"/>
  <c r="E27" i="11"/>
  <c r="G30" i="11"/>
  <c r="G14" i="11" s="1"/>
  <c r="D49" i="11"/>
  <c r="A49" i="11" s="1"/>
  <c r="D55" i="11"/>
  <c r="A55" i="11" s="1"/>
  <c r="D56" i="11"/>
  <c r="A56" i="11" s="1"/>
  <c r="D112" i="11"/>
  <c r="A112" i="11" s="1"/>
  <c r="D127" i="11"/>
  <c r="A127" i="11" s="1"/>
  <c r="D128" i="11"/>
  <c r="A128" i="11" s="1"/>
  <c r="D141" i="11"/>
  <c r="A141" i="11" s="1"/>
  <c r="D291" i="11"/>
  <c r="A291" i="11" s="1"/>
  <c r="G291" i="11"/>
  <c r="D25" i="11"/>
  <c r="A25" i="11" s="1"/>
  <c r="D63" i="11"/>
  <c r="A63" i="11" s="1"/>
  <c r="D140" i="11"/>
  <c r="A140" i="11" s="1"/>
  <c r="D31" i="11"/>
  <c r="A31" i="11" s="1"/>
  <c r="D26" i="11"/>
  <c r="A26" i="11" s="1"/>
  <c r="F48" i="11"/>
  <c r="E9" i="11"/>
  <c r="F10" i="11"/>
  <c r="D10" i="11" s="1"/>
  <c r="A10" i="11" s="1"/>
  <c r="E17" i="11"/>
  <c r="E5" i="11" s="1"/>
  <c r="E18" i="11"/>
  <c r="D18" i="11" s="1"/>
  <c r="A18" i="11" s="1"/>
  <c r="E23" i="11"/>
  <c r="D23" i="11" s="1"/>
  <c r="A23" i="11" s="1"/>
  <c r="D29" i="11"/>
  <c r="A29" i="11" s="1"/>
  <c r="E47" i="11"/>
  <c r="E15" i="11" s="1"/>
  <c r="E3" i="11" s="1"/>
  <c r="G48" i="11"/>
  <c r="G16" i="11" s="1"/>
  <c r="G4" i="11" s="1"/>
  <c r="D51" i="11"/>
  <c r="A51" i="11" s="1"/>
  <c r="D52" i="11"/>
  <c r="A52" i="11" s="1"/>
  <c r="D61" i="11"/>
  <c r="A61" i="11" s="1"/>
  <c r="D137" i="11"/>
  <c r="A137" i="11" s="1"/>
  <c r="C7" i="8"/>
  <c r="C3" i="8"/>
  <c r="C2" i="8"/>
  <c r="D17" i="11"/>
  <c r="A17" i="11" s="1"/>
  <c r="D19" i="11"/>
  <c r="A19" i="11" s="1"/>
  <c r="E6" i="11"/>
  <c r="D6" i="11" s="1"/>
  <c r="A6" i="11" s="1"/>
  <c r="D21" i="11"/>
  <c r="A21" i="11" s="1"/>
  <c r="D5" i="11"/>
  <c r="A5" i="11" s="1"/>
  <c r="D79" i="11"/>
  <c r="A79" i="11" s="1"/>
  <c r="D275" i="11"/>
  <c r="A275" i="11" s="1"/>
  <c r="E7" i="11"/>
  <c r="D7" i="11" s="1"/>
  <c r="A7" i="11" s="1"/>
  <c r="D9" i="11"/>
  <c r="A9" i="11" s="1"/>
  <c r="D13" i="11"/>
  <c r="A13" i="11" s="1"/>
  <c r="F47" i="11"/>
  <c r="F15" i="11" s="1"/>
  <c r="D95" i="11"/>
  <c r="A95" i="11" s="1"/>
  <c r="D64" i="11"/>
  <c r="A64" i="11" s="1"/>
  <c r="D96" i="11"/>
  <c r="A96" i="11" s="1"/>
  <c r="D133" i="11"/>
  <c r="A133" i="11" s="1"/>
  <c r="D276" i="11"/>
  <c r="A276" i="11" s="1"/>
  <c r="I276" i="1" l="1"/>
  <c r="A276" i="1" s="1"/>
  <c r="E275" i="1"/>
  <c r="E15" i="1" s="1"/>
  <c r="E3" i="4"/>
  <c r="I47" i="1"/>
  <c r="E4" i="1"/>
  <c r="I4" i="1" s="1"/>
  <c r="I16" i="1"/>
  <c r="E5" i="1"/>
  <c r="I5" i="1" s="1"/>
  <c r="I17" i="1"/>
  <c r="J276" i="1"/>
  <c r="J4" i="6" s="1"/>
  <c r="A48" i="1"/>
  <c r="I4" i="4"/>
  <c r="J48" i="1"/>
  <c r="J4" i="4" s="1"/>
  <c r="K48" i="1"/>
  <c r="K4" i="4" s="1"/>
  <c r="G15" i="1"/>
  <c r="G3" i="1" s="1"/>
  <c r="F15" i="1"/>
  <c r="F3" i="1" s="1"/>
  <c r="F3" i="4"/>
  <c r="A63" i="1"/>
  <c r="I19" i="4"/>
  <c r="J63" i="1"/>
  <c r="J19" i="4" s="1"/>
  <c r="K63" i="1"/>
  <c r="K19" i="4" s="1"/>
  <c r="A277" i="1"/>
  <c r="I5" i="6"/>
  <c r="J277" i="1"/>
  <c r="J5" i="6" s="1"/>
  <c r="K277" i="1"/>
  <c r="K5" i="6" s="1"/>
  <c r="D48" i="11"/>
  <c r="A48" i="11" s="1"/>
  <c r="F16" i="11"/>
  <c r="D47" i="11"/>
  <c r="A47" i="11" s="1"/>
  <c r="D27" i="11"/>
  <c r="A27" i="11" s="1"/>
  <c r="E11" i="11"/>
  <c r="D11" i="11" s="1"/>
  <c r="A11" i="11" s="1"/>
  <c r="D24" i="11"/>
  <c r="A24" i="11" s="1"/>
  <c r="F8" i="11"/>
  <c r="D8" i="11" s="1"/>
  <c r="A8" i="11" s="1"/>
  <c r="D14" i="11"/>
  <c r="A14" i="11" s="1"/>
  <c r="D30" i="11"/>
  <c r="A30" i="11" s="1"/>
  <c r="F3" i="11"/>
  <c r="D3" i="11" s="1"/>
  <c r="A3" i="11" s="1"/>
  <c r="D15" i="11"/>
  <c r="A15" i="11" s="1"/>
  <c r="K276" i="1" l="1"/>
  <c r="K4" i="6" s="1"/>
  <c r="I4" i="6"/>
  <c r="E3" i="6"/>
  <c r="I275" i="1"/>
  <c r="J275" i="1" s="1"/>
  <c r="J3" i="6" s="1"/>
  <c r="A5" i="1"/>
  <c r="J5" i="1"/>
  <c r="K5" i="1"/>
  <c r="A4" i="1"/>
  <c r="J4" i="1"/>
  <c r="K4" i="1"/>
  <c r="A47" i="1"/>
  <c r="I3" i="4"/>
  <c r="C4" i="8" s="1"/>
  <c r="J47" i="1"/>
  <c r="J3" i="4" s="1"/>
  <c r="K47" i="1"/>
  <c r="K3" i="4" s="1"/>
  <c r="K17" i="1"/>
  <c r="A17" i="1"/>
  <c r="J17" i="1"/>
  <c r="A16" i="1"/>
  <c r="J16" i="1"/>
  <c r="K16" i="1"/>
  <c r="E3" i="1"/>
  <c r="I3" i="1" s="1"/>
  <c r="I15" i="1"/>
  <c r="F4" i="11"/>
  <c r="D4" i="11" s="1"/>
  <c r="A4" i="11" s="1"/>
  <c r="D16" i="11"/>
  <c r="A16" i="11" s="1"/>
  <c r="D276" i="1"/>
  <c r="D4" i="6" s="1"/>
  <c r="D80" i="1"/>
  <c r="D50" i="1"/>
  <c r="D6" i="4" s="1"/>
  <c r="D49" i="1"/>
  <c r="D5" i="4" s="1"/>
  <c r="D51" i="1"/>
  <c r="D7" i="4" s="1"/>
  <c r="D52" i="1"/>
  <c r="D8" i="4" s="1"/>
  <c r="D53" i="1"/>
  <c r="D9" i="4" s="1"/>
  <c r="D54" i="1"/>
  <c r="D10" i="4" s="1"/>
  <c r="D55" i="1"/>
  <c r="D11" i="4" s="1"/>
  <c r="D56" i="1"/>
  <c r="D12" i="4" s="1"/>
  <c r="D57" i="1"/>
  <c r="D13" i="4" s="1"/>
  <c r="D58" i="1"/>
  <c r="D14" i="4" s="1"/>
  <c r="D59" i="1"/>
  <c r="D15" i="4" s="1"/>
  <c r="D60" i="1"/>
  <c r="D16" i="4" s="1"/>
  <c r="D61" i="1"/>
  <c r="D17" i="4" s="1"/>
  <c r="D62" i="1"/>
  <c r="D18" i="4" s="1"/>
  <c r="D142" i="1"/>
  <c r="D18" i="7" s="1"/>
  <c r="D141" i="1"/>
  <c r="D17" i="7" s="1"/>
  <c r="D140" i="1"/>
  <c r="D16" i="7" s="1"/>
  <c r="D139" i="1"/>
  <c r="D15" i="7" s="1"/>
  <c r="D138" i="1"/>
  <c r="D14" i="7" s="1"/>
  <c r="D137" i="1"/>
  <c r="D13" i="7" s="1"/>
  <c r="D136" i="1"/>
  <c r="D12" i="7" s="1"/>
  <c r="D135" i="1"/>
  <c r="D11" i="7" s="1"/>
  <c r="D133" i="1"/>
  <c r="D9" i="7" s="1"/>
  <c r="D129" i="1"/>
  <c r="D5" i="7" s="1"/>
  <c r="D128" i="1"/>
  <c r="D4" i="7" s="1"/>
  <c r="K275" i="1" l="1"/>
  <c r="K3" i="6" s="1"/>
  <c r="I3" i="6"/>
  <c r="C6" i="8" s="1"/>
  <c r="A275" i="1"/>
  <c r="D79" i="1"/>
  <c r="D35" i="4" s="1"/>
  <c r="D36" i="4"/>
  <c r="A15" i="1"/>
  <c r="J15" i="1"/>
  <c r="K15" i="1"/>
  <c r="A3" i="1"/>
  <c r="K3" i="1"/>
  <c r="J3" i="1"/>
  <c r="D18" i="1"/>
  <c r="D22" i="1"/>
  <c r="D20" i="1"/>
  <c r="D19" i="1"/>
  <c r="D17" i="1"/>
  <c r="D21" i="1" l="1"/>
  <c r="D27" i="1"/>
  <c r="D28" i="1"/>
  <c r="D25" i="1"/>
  <c r="D29" i="1"/>
  <c r="D23" i="1"/>
  <c r="D24" i="1"/>
  <c r="D26" i="1"/>
  <c r="D30" i="1"/>
  <c r="D292" i="1"/>
  <c r="D4" i="5" s="1"/>
  <c r="D275" i="1"/>
  <c r="D3" i="6" s="1"/>
  <c r="D112" i="1"/>
  <c r="D4" i="3" s="1"/>
  <c r="D96" i="1"/>
  <c r="D52" i="4" s="1"/>
  <c r="D64" i="1"/>
  <c r="D20" i="4" s="1"/>
  <c r="D32" i="1"/>
  <c r="D4" i="2" s="1"/>
  <c r="D291" i="1" l="1"/>
  <c r="D3" i="5" s="1"/>
  <c r="D111" i="1"/>
  <c r="D3" i="3" s="1"/>
  <c r="D95" i="1"/>
  <c r="D51" i="4" s="1"/>
  <c r="G6" i="8"/>
  <c r="D63" i="1"/>
  <c r="D19" i="4" s="1"/>
  <c r="D48" i="1"/>
  <c r="D4" i="4" s="1"/>
  <c r="D31" i="1"/>
  <c r="D3" i="2" s="1"/>
  <c r="D12" i="1"/>
  <c r="D7" i="1"/>
  <c r="A67" i="2" l="1"/>
  <c r="A199" i="7"/>
  <c r="A55" i="3"/>
  <c r="A463" i="7"/>
  <c r="D47" i="1"/>
  <c r="A9" i="4"/>
  <c r="A475" i="7"/>
  <c r="A12" i="6"/>
  <c r="A17" i="7"/>
  <c r="D16" i="1"/>
  <c r="A439" i="7"/>
  <c r="A151" i="7"/>
  <c r="A223" i="7"/>
  <c r="A175" i="7"/>
  <c r="A79" i="7"/>
  <c r="D9" i="1"/>
  <c r="D13" i="1"/>
  <c r="A139" i="7"/>
  <c r="A4" i="5"/>
  <c r="G5" i="8"/>
  <c r="A12" i="4"/>
  <c r="A14" i="4"/>
  <c r="A16" i="4"/>
  <c r="A17" i="4"/>
  <c r="A15" i="4"/>
  <c r="A11" i="4"/>
  <c r="A13" i="4"/>
  <c r="A5" i="4"/>
  <c r="G3" i="8"/>
  <c r="A55" i="2"/>
  <c r="G2" i="8"/>
  <c r="G7" i="8"/>
  <c r="A10" i="5"/>
  <c r="A21" i="4"/>
  <c r="A46" i="4"/>
  <c r="A48" i="4"/>
  <c r="A14" i="6"/>
  <c r="A42" i="4"/>
  <c r="A26" i="4"/>
  <c r="A60" i="4"/>
  <c r="A41" i="4"/>
  <c r="A25" i="4"/>
  <c r="A66" i="4"/>
  <c r="A50" i="4"/>
  <c r="A34" i="4"/>
  <c r="A18" i="4"/>
  <c r="A56" i="4"/>
  <c r="A8" i="3"/>
  <c r="A17" i="5"/>
  <c r="A40" i="4"/>
  <c r="A62" i="4"/>
  <c r="A10" i="4"/>
  <c r="A12" i="5"/>
  <c r="A13" i="5"/>
  <c r="A6" i="5"/>
  <c r="A49" i="4"/>
  <c r="A33" i="4"/>
  <c r="A58" i="4"/>
  <c r="A16" i="3"/>
  <c r="A9" i="5"/>
  <c r="A14" i="5"/>
  <c r="A45" i="4"/>
  <c r="A29" i="4"/>
  <c r="A10" i="6"/>
  <c r="A54" i="4"/>
  <c r="A38" i="4"/>
  <c r="A22" i="4"/>
  <c r="A64" i="4"/>
  <c r="A53" i="4"/>
  <c r="A5" i="5"/>
  <c r="A8" i="4"/>
  <c r="A7" i="2"/>
  <c r="A17" i="2"/>
  <c r="A9" i="2"/>
  <c r="A10" i="2"/>
  <c r="A13" i="2"/>
  <c r="A15" i="2"/>
  <c r="A6" i="2"/>
  <c r="D10" i="1"/>
  <c r="A12" i="2"/>
  <c r="A14" i="2"/>
  <c r="D14" i="1"/>
  <c r="D5" i="1"/>
  <c r="A15" i="3"/>
  <c r="D11" i="1"/>
  <c r="A8" i="2"/>
  <c r="D6" i="1"/>
  <c r="A16" i="5"/>
  <c r="A6" i="4"/>
  <c r="A16" i="2"/>
  <c r="A17" i="6"/>
  <c r="A13" i="6"/>
  <c r="A8" i="5"/>
  <c r="A16" i="6"/>
  <c r="D8" i="1"/>
  <c r="A8" i="6"/>
  <c r="A9" i="6"/>
  <c r="A28" i="4"/>
  <c r="A319" i="7"/>
  <c r="A12" i="3"/>
  <c r="A18" i="3"/>
  <c r="A14" i="3"/>
  <c r="A17" i="3"/>
  <c r="A39" i="4"/>
  <c r="A24" i="4"/>
  <c r="A30" i="4"/>
  <c r="A44" i="4"/>
  <c r="A11" i="2"/>
  <c r="A7" i="4"/>
  <c r="A9" i="3"/>
  <c r="A10" i="3"/>
  <c r="A5" i="2"/>
  <c r="A18" i="7"/>
  <c r="A31" i="4"/>
  <c r="A15" i="5"/>
  <c r="A11" i="3"/>
  <c r="A18" i="6"/>
  <c r="A6" i="6"/>
  <c r="A355" i="7"/>
  <c r="A7" i="3"/>
  <c r="A6" i="3"/>
  <c r="A32" i="4"/>
  <c r="A47" i="4"/>
  <c r="A11" i="5"/>
  <c r="A13" i="3"/>
  <c r="A27" i="4"/>
  <c r="A18" i="5"/>
  <c r="A11" i="6"/>
  <c r="A5" i="3"/>
  <c r="A57" i="4"/>
  <c r="A37" i="4"/>
  <c r="A7" i="5"/>
  <c r="A61" i="4"/>
  <c r="A43" i="4"/>
  <c r="A23" i="4"/>
  <c r="A65" i="4"/>
  <c r="A5" i="6"/>
  <c r="A15" i="6"/>
  <c r="A7" i="6"/>
  <c r="A55" i="4"/>
  <c r="A59" i="4"/>
  <c r="A63" i="4"/>
  <c r="A18" i="2"/>
  <c r="A163" i="7"/>
  <c r="D15" i="1" l="1"/>
  <c r="D3" i="1" s="1"/>
  <c r="E1" i="11" s="1"/>
  <c r="D3" i="4"/>
  <c r="A52" i="4"/>
  <c r="A4" i="2"/>
  <c r="A4" i="6"/>
  <c r="A403" i="7"/>
  <c r="A31" i="2"/>
  <c r="A115" i="3"/>
  <c r="A79" i="3"/>
  <c r="C8" i="8"/>
  <c r="G8" i="8" s="1"/>
  <c r="G4" i="8"/>
  <c r="A4" i="3"/>
  <c r="D4" i="1"/>
  <c r="A235" i="7" l="1"/>
  <c r="A391" i="7"/>
  <c r="A211" i="7"/>
  <c r="A187" i="7"/>
  <c r="A115" i="7"/>
  <c r="A427" i="7"/>
  <c r="A283" i="7"/>
  <c r="A103" i="7"/>
  <c r="A259" i="7"/>
  <c r="A127" i="7"/>
  <c r="A43" i="7"/>
  <c r="A51" i="4"/>
  <c r="A36" i="4"/>
  <c r="A35" i="4"/>
  <c r="A343" i="7"/>
  <c r="A19" i="5"/>
  <c r="A43" i="2"/>
  <c r="A139" i="3"/>
  <c r="A271" i="7"/>
  <c r="A451" i="7"/>
  <c r="A415" i="7"/>
  <c r="A31" i="7"/>
  <c r="A295" i="7"/>
  <c r="A367" i="7"/>
  <c r="A4" i="4"/>
  <c r="A19" i="4"/>
  <c r="A3" i="6"/>
  <c r="A127" i="3"/>
  <c r="A31" i="3"/>
  <c r="A91" i="7"/>
  <c r="A331" i="7"/>
  <c r="A67" i="7"/>
  <c r="A379" i="7"/>
  <c r="A307" i="7"/>
  <c r="A19" i="3"/>
  <c r="A91" i="3"/>
  <c r="A3" i="3"/>
  <c r="A67" i="3"/>
  <c r="A103" i="3"/>
  <c r="A43" i="3"/>
  <c r="A55" i="7"/>
  <c r="A16" i="7"/>
  <c r="A3" i="5"/>
  <c r="A3" i="2" l="1"/>
  <c r="A20" i="4"/>
  <c r="A15" i="7"/>
  <c r="A19" i="2"/>
  <c r="A247" i="7"/>
  <c r="A3" i="4" l="1"/>
  <c r="A14" i="7"/>
  <c r="A13" i="7" l="1"/>
  <c r="A12" i="7" l="1"/>
  <c r="A10" i="7" l="1"/>
  <c r="A11" i="7"/>
  <c r="A9" i="7" l="1"/>
  <c r="A8" i="7"/>
  <c r="A7" i="7" l="1"/>
  <c r="A6" i="7" l="1"/>
  <c r="A5" i="7" l="1"/>
  <c r="A4" i="7" l="1"/>
  <c r="A3" i="7" l="1"/>
</calcChain>
</file>

<file path=xl/sharedStrings.xml><?xml version="1.0" encoding="utf-8"?>
<sst xmlns="http://schemas.openxmlformats.org/spreadsheetml/2006/main" count="5645" uniqueCount="236">
  <si>
    <t>პროგრამული კოდი</t>
  </si>
  <si>
    <t>დ ა ს ა ხ ე ლ ე ბ ა</t>
  </si>
  <si>
    <t>35 00</t>
  </si>
  <si>
    <t>საქართველოს შრომის, ჯანმრთელობისა და სოციალური დაცვის სამინისტრო</t>
  </si>
  <si>
    <t/>
  </si>
  <si>
    <t>ხარჯები</t>
  </si>
  <si>
    <t>შრომის ანაზღაურება</t>
  </si>
  <si>
    <t>საქონელი და მომსახურება</t>
  </si>
  <si>
    <t>პროცენტი</t>
  </si>
  <si>
    <t>სუბსიდიები</t>
  </si>
  <si>
    <t>გრანტები</t>
  </si>
  <si>
    <t>სოციალური უზრუნველყოფა</t>
  </si>
  <si>
    <t>სხვა ხარჯები</t>
  </si>
  <si>
    <t>არაფინანსური აქტივების ზრდა</t>
  </si>
  <si>
    <t>ფინანსური აქტივების ზრდა</t>
  </si>
  <si>
    <t>ვალდებულებების კლება</t>
  </si>
  <si>
    <t>35 01</t>
  </si>
  <si>
    <t>შრომის, ჯანმრთელობისა და სოციალური დაცვის პროგრამების მართვა</t>
  </si>
  <si>
    <t>35 01 01</t>
  </si>
  <si>
    <t>შრომის, ჯანმრთელობისა და სოციალური დაცვის სფეროში პოლიტიკის შემუშავება და მართვა</t>
  </si>
  <si>
    <t>35 01 02</t>
  </si>
  <si>
    <t>სამედიცინო საქმიანობის რეგულირების პროგრამა</t>
  </si>
  <si>
    <t>35 01 02 01</t>
  </si>
  <si>
    <t>35 01 02 02</t>
  </si>
  <si>
    <t>სამედიცინო-სოციალური ექსპერტიზა და კონტროლი</t>
  </si>
  <si>
    <t>35 01 02 03</t>
  </si>
  <si>
    <t>სამკურნალო საშუალებების ხარისხის სახელმწიფო კონტროლი</t>
  </si>
  <si>
    <t>35 01 03</t>
  </si>
  <si>
    <t>დაავადებათა კონტროლისა და ეპიდემიოლოგიური უსაფრთხოების პროგრამის მართვა</t>
  </si>
  <si>
    <t>35 01 04</t>
  </si>
  <si>
    <t>სოციალური და ჯანმრთელობის დაცვის პროგრამების მართვა</t>
  </si>
  <si>
    <t>35 01 04 01</t>
  </si>
  <si>
    <t>სსიპ - სოციალური მომსახურების სააგენტო (აპარატი)</t>
  </si>
  <si>
    <t>35 01 04 02</t>
  </si>
  <si>
    <t>სსიპ - სოციალური მომსახურების სააგენტოს იმერეთის რეგიონალური საკოორდინაციო ცენტრი</t>
  </si>
  <si>
    <t>35 01 04 03</t>
  </si>
  <si>
    <t>სსიპ - სოციალური მომსახურების სააგენტოს კახეთის რეგიონალური საკოორდინაციო ცენტრი</t>
  </si>
  <si>
    <t>35 01 04 04</t>
  </si>
  <si>
    <t>სსიპ - სოციალური მომსახურების სააგენტოს ქვემო  ქართლის რეგიონალური საკოორდინაციო ცენტრი</t>
  </si>
  <si>
    <t>35 01 04 05</t>
  </si>
  <si>
    <t>სსიპ - სოციალური მომსახურების სააგენტოს შიდა ქართლის რეგიონალური საკოორდინაციო ცენტრი</t>
  </si>
  <si>
    <t>35 01 04 06</t>
  </si>
  <si>
    <t>სსიპ - სოციალური მომსახურების სააგენტოს სამეგრელო-ზემო სვანეთის რეგიონალური საკოორდინაციო ცენტრი</t>
  </si>
  <si>
    <t>35 01 04 07</t>
  </si>
  <si>
    <t>სსიპ - სოციალური მომსახურების სააგენტოს სამცხე-ჯავახეთის რეგიონალური საკოორდინაციო ცენტრი</t>
  </si>
  <si>
    <t>35 01 04 08</t>
  </si>
  <si>
    <t>სსიპ - სოციალური მომსახურების სააგენტოს მცხეთა-მთიანეთის რეგიონალური საკოორდინაციო ცენტრი</t>
  </si>
  <si>
    <t>35 01 04 09</t>
  </si>
  <si>
    <t>სსიპ - სოციალური მომსახურების სააგენტოს გურიის რეგიონალური საკოორდინაციო ცენტრი</t>
  </si>
  <si>
    <t>35 01 04 10</t>
  </si>
  <si>
    <t>სსიპ - სოციალური მომსახურების სააგენტოს რაჭა-ლეჩხუმისა და ქვემო სვანეთის რეგიონალური საკოორდინაციო ცენტრი</t>
  </si>
  <si>
    <t>35 01 04 11</t>
  </si>
  <si>
    <t>სსიპ - სოციალური მომსახურების სააგენტოს აჭარის ა.რ. ფილიალი</t>
  </si>
  <si>
    <t>35 01 05</t>
  </si>
  <si>
    <t>სახელმწიფო ზრუნვის, ადამიანით ვაჭრობის (ტრეფიკინგის) მსხვერპლთა დაცვა და დახმარების პროგრამა</t>
  </si>
  <si>
    <t>35 01 06</t>
  </si>
  <si>
    <t>სასწრაფო სამედიცინო დახმარების მართვის პროგრამა</t>
  </si>
  <si>
    <t>35 02</t>
  </si>
  <si>
    <t>მოსახლეობის სოციალური დაცვა</t>
  </si>
  <si>
    <t>35 02 01</t>
  </si>
  <si>
    <t>მოსახლეობის საპენსიო უზრუნველყოფა</t>
  </si>
  <si>
    <t>35 02 02</t>
  </si>
  <si>
    <t>მოსახლეობის მიზნობრივი ჯგუფების სოციალური დახმარება</t>
  </si>
  <si>
    <t>35 02 03</t>
  </si>
  <si>
    <t>სოციალური რეაბილიტაცია და ბავშვზე ზრუნვა</t>
  </si>
  <si>
    <t>35 02 03 01</t>
  </si>
  <si>
    <t>კრიზისულ მდგომარეობაში მყოფი ბავშვიანი ოჯახების გადაუდებელი დახმარების ქვეპროგრამა</t>
  </si>
  <si>
    <t>35 02 03 02</t>
  </si>
  <si>
    <t>ბავშვთა ადრეული განვითარების ქვეპროგრამა</t>
  </si>
  <si>
    <t>35 02 03 03</t>
  </si>
  <si>
    <t>ბავშვთა რეაბილიტაციის/აბილიტაციის ქვეპროგრამა</t>
  </si>
  <si>
    <t>35 02 03 04</t>
  </si>
  <si>
    <t>ომის მონაწილეთა რეაბილიტაციის ხელშეწყობის ქვეპროგრამა</t>
  </si>
  <si>
    <t>35 02 03 05</t>
  </si>
  <si>
    <t>დღის ცენტრების ქვეპროგრამა</t>
  </si>
  <si>
    <t>35 02 03 06</t>
  </si>
  <si>
    <t>დამხმარე საშუალებებით უზრუნველყოფის ქვეპროგრამა</t>
  </si>
  <si>
    <t>35 02 03 07</t>
  </si>
  <si>
    <t>ყრუთა კომუნიკაციის ხელშეწყობის ქვეპროგრამა</t>
  </si>
  <si>
    <t>35 02 03 08</t>
  </si>
  <si>
    <t>დედათა და ბავშვთა თავშესაფრით უზრუნველყოფის ქვეპროგრამა</t>
  </si>
  <si>
    <t>35 02 03 09</t>
  </si>
  <si>
    <t>მინდობით აღზრდის ქვეპროგრამა</t>
  </si>
  <si>
    <t>35 02 03 10</t>
  </si>
  <si>
    <t>მცირე საოჯახო ტიპის სახლების ქვეპროგრამა</t>
  </si>
  <si>
    <t>35 02 03 11</t>
  </si>
  <si>
    <t>მიუსაფარ ბავშვთა თავშესაფრით უზრუნველყოფის ქვეპროგრამა</t>
  </si>
  <si>
    <t>35 02 03 12</t>
  </si>
  <si>
    <t xml:space="preserve"> სათემო ორგანიზაციების ქვეპროგრამა</t>
  </si>
  <si>
    <t>35 02 03 13</t>
  </si>
  <si>
    <t>მძიმე და ღრმა გონებრივი განვითარების შეფერხების მქონე ბავშვთა ბინაზე მოვლის ქვეპროგრამა</t>
  </si>
  <si>
    <t>35 02 03 14</t>
  </si>
  <si>
    <t>შშმ ბავშვთა მცირე საოჯახო ტიპის სახლების ქვეპროგრამა</t>
  </si>
  <si>
    <t>35 03</t>
  </si>
  <si>
    <t>მოსახლეობის ჯანმრთელობის დაცვა</t>
  </si>
  <si>
    <t>35 03 01</t>
  </si>
  <si>
    <t>მოსახლეობის საყოველთაო ჯანმრთელობის დაცვა</t>
  </si>
  <si>
    <t>35 03 02</t>
  </si>
  <si>
    <t>საზოგადოებრივი ჯანმრთელობის დაცვა</t>
  </si>
  <si>
    <t>35 03 02 01</t>
  </si>
  <si>
    <t>დაავადებათა ადრეული გამოვლენა და სკრინინგი</t>
  </si>
  <si>
    <t>35 03 02 02</t>
  </si>
  <si>
    <t>იმუნიზაცია</t>
  </si>
  <si>
    <t>35 03 02 03</t>
  </si>
  <si>
    <t>ეპიდზედამხედველობა</t>
  </si>
  <si>
    <t>35 03 02 04</t>
  </si>
  <si>
    <t>უსაფრთხო სისხლი</t>
  </si>
  <si>
    <t>35 03 02 05</t>
  </si>
  <si>
    <t>პროფესიულ დაავადებათა პრევენცია</t>
  </si>
  <si>
    <t>35 03 02 06</t>
  </si>
  <si>
    <t>ინფექციური დაავადებების მართვა</t>
  </si>
  <si>
    <t>35 03 02 06 01</t>
  </si>
  <si>
    <t>35 03 02 07</t>
  </si>
  <si>
    <t>ტუბერკულოზის მართვა</t>
  </si>
  <si>
    <t>35 03 02 07 01</t>
  </si>
  <si>
    <t>35 03 02 07 02</t>
  </si>
  <si>
    <t>ტუბერკულოზის მართვა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</si>
  <si>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35 03 02 07 03</t>
  </si>
  <si>
    <t>ყველა ფორმის ტუბერკულოზის ხარისხიან დიაგნოსტიკასა და მკურნალობაზე უნივერსალური ხელმისაწვდომობის პროგრამა</t>
  </si>
  <si>
    <t>35 03 02 08</t>
  </si>
  <si>
    <t>აივ ინფექცია/შიდსის მართვა</t>
  </si>
  <si>
    <t>35 03 02 08 01</t>
  </si>
  <si>
    <t>აივ ინფექცია/შიდსი</t>
  </si>
  <si>
    <t>35 03 02 08 02</t>
  </si>
  <si>
    <t>აივ ინფექცია/შიდსი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</si>
  <si>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35 03 02 08 03</t>
  </si>
  <si>
    <t>საქართველოში აივ ინფექცია/შიდსის პრევენციის მიზნით არსებული ეროვნული რეაგირების მხარდაჭერა, აივ ინფექცია/შიდსით დაავადებულთა სიცოცხლის მაჩვენებლების გაუმჯობესება მკურნალობისა და მოვლის ღონისძიებების გაძლიერების გზით</t>
  </si>
  <si>
    <t>35 03 02 09</t>
  </si>
  <si>
    <t>დედათა და ბავშვთა ჯანმრთელობა</t>
  </si>
  <si>
    <t>35 03 02 09 01</t>
  </si>
  <si>
    <t>35 03 02 09 02</t>
  </si>
  <si>
    <t>დედათა და ბავშვთა ჯანმრთელობა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</si>
  <si>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35 03 02 10</t>
  </si>
  <si>
    <t>ნარკომანიით დაავადებულ პაციენტთა მკურნალობა</t>
  </si>
  <si>
    <t>35 03 02 11</t>
  </si>
  <si>
    <t>ჯანმრთელობის ხელშეწყობა</t>
  </si>
  <si>
    <t>35 03 02 12</t>
  </si>
  <si>
    <t>C ჰეპატიტის მართვა</t>
  </si>
  <si>
    <t>35 03 03</t>
  </si>
  <si>
    <t>მოსახლეობისათვის სამედიცინო მომსახურების მიწოდება პრიორიტეტულ სფეროებში</t>
  </si>
  <si>
    <t>35 03 03 01</t>
  </si>
  <si>
    <t>ფსიქიკური ჯანმრთელობა</t>
  </si>
  <si>
    <t>35 03 03 02</t>
  </si>
  <si>
    <t>დიაბეტის მართვა</t>
  </si>
  <si>
    <t>35 03 03 03</t>
  </si>
  <si>
    <t>ბავშვთა ონკოჰემატოლოგიური მომსახურება</t>
  </si>
  <si>
    <t>35 03 03 04</t>
  </si>
  <si>
    <t>დიალიზი და თირკმლის ტრანსპლანტაცია</t>
  </si>
  <si>
    <t>35 03 03 04 01</t>
  </si>
  <si>
    <t>35 03 03 05</t>
  </si>
  <si>
    <t>ინკურაბელურ პაციენტთა პალიატიური მზრუნველობა</t>
  </si>
  <si>
    <t>35 03 03 06</t>
  </si>
  <si>
    <t>იშვიათი დაავადებების მქონე და მუდმივ ჩანაცვლებით მკურნალობას დაქვემდებარებულ პაციენტთა მკურნალობა</t>
  </si>
  <si>
    <t>35 03 03 07</t>
  </si>
  <si>
    <t>სასწრაფო გადაუდებელი დახმარება და სამედიცინო ტრანსპორტირება</t>
  </si>
  <si>
    <t>35 03 03 07 01</t>
  </si>
  <si>
    <t>სასწრაფო სამედიცინო დახმარება და სამედიცინო ტრანსპორტირება</t>
  </si>
  <si>
    <t>35 03 03 07 02</t>
  </si>
  <si>
    <t>სასწრაფო გადაუდებელი დახმარება</t>
  </si>
  <si>
    <t>35 03 03 08</t>
  </si>
  <si>
    <t>სოფლის ექიმი</t>
  </si>
  <si>
    <t>35 03 03 09</t>
  </si>
  <si>
    <t>რეფერალური მომსახურება</t>
  </si>
  <si>
    <t>35 03 03 10</t>
  </si>
  <si>
    <t>სამხედრო ძალებში გასაწვევ მოქალაქეთა სამედიცინო შემოწმება</t>
  </si>
  <si>
    <t>35 03 04</t>
  </si>
  <si>
    <t>დიპლომისშემდგომი სამედიცინო განათლება</t>
  </si>
  <si>
    <t>35 03 04 01</t>
  </si>
  <si>
    <t>დიპლომისშემდგომი სამედიცინო განათლების რეფორმის მხარდაჭერა</t>
  </si>
  <si>
    <t>35 04</t>
  </si>
  <si>
    <t>სამედიცინო დაწესებულებათა რეაბილიტაცია და აღჭურვა</t>
  </si>
  <si>
    <t>35 05</t>
  </si>
  <si>
    <t>შრომისა და დასაქმების სისტემის რეფორმების პროგრამა</t>
  </si>
  <si>
    <t>35 05 01</t>
  </si>
  <si>
    <t>შრომის ბაზრის ანალიზის, ინფორმაციული სისტემის დანერგვა/განვითარება</t>
  </si>
  <si>
    <t>35 05 02</t>
  </si>
  <si>
    <t>დასაქმების ხელშეწყობის მომსახურებათა განვითარება</t>
  </si>
  <si>
    <t>35 05 03</t>
  </si>
  <si>
    <t>შრომის პირობების ინსპექტირება</t>
  </si>
  <si>
    <t>35 05 04</t>
  </si>
  <si>
    <t>სამუშაოს მაძიებელთა პროფესიული მომზადება-გადამზადება და კვალიფიკაციის ამაღლება</t>
  </si>
  <si>
    <t>დეფიციტი/
პროფიციტი</t>
  </si>
  <si>
    <t>თანამდებობრივი სარგო</t>
  </si>
  <si>
    <t>პრემია</t>
  </si>
  <si>
    <t>დანამატი</t>
  </si>
  <si>
    <t>მ.შ. შტატგარეშეთა შრომის ანაზღაურება</t>
  </si>
  <si>
    <t>აპარატი</t>
  </si>
  <si>
    <t>დაავადებათა კონტროლი</t>
  </si>
  <si>
    <t>რეგულირება</t>
  </si>
  <si>
    <t>სასწრაფო</t>
  </si>
  <si>
    <t>ტრეფიკინგი</t>
  </si>
  <si>
    <t>სააგენტო</t>
  </si>
  <si>
    <t>სულ</t>
  </si>
  <si>
    <t>გეგმა</t>
  </si>
  <si>
    <t>b</t>
  </si>
  <si>
    <t>მოსალოდნელი</t>
  </si>
  <si>
    <t xml:space="preserve">სულ </t>
  </si>
  <si>
    <t>6 თვე</t>
  </si>
  <si>
    <t xml:space="preserve">III კვარტალი </t>
  </si>
  <si>
    <t xml:space="preserve">IV კვარტალი </t>
  </si>
  <si>
    <t>დაზუსტებული გეგმა - 6 თვე</t>
  </si>
  <si>
    <t>მოსალოდნელი ხარჯი - 6 თვე</t>
  </si>
  <si>
    <t xml:space="preserve">წლიური დაზუსტებული გეგმა </t>
  </si>
  <si>
    <t>წლიური მოსალოდნელი ხარჯი</t>
  </si>
  <si>
    <t>მოსალოდნელი ხარჯი
III კვარტალი</t>
  </si>
  <si>
    <t>მოსალოდნელი ხარჯი
IV კვარტალი</t>
  </si>
  <si>
    <t>%</t>
  </si>
  <si>
    <t xml:space="preserve">   180 ათასი ლარი, პრემია - ე.წ. მე-13 ხელფასი</t>
  </si>
  <si>
    <t xml:space="preserve">35 ათასი ლარი, ახლადაყვანილ შტატგარეშე თანამშომელთა შრომის ანაზღაურება წლის ბოლომდე. 32 ათასი ლარი, შტატგარეშე თანამშრომელთა პრემია, ე.წ. მე-13 ხელფასი </t>
  </si>
  <si>
    <t>სხვაობა</t>
  </si>
  <si>
    <t>ფაილებიდან</t>
  </si>
  <si>
    <t>პროგნოზი სექტემბრის თვიდან მაღალმთიანის ჩათვლით</t>
  </si>
  <si>
    <t>კომისიის გადაწყვეტილების მიხედვით</t>
  </si>
  <si>
    <t>აქ არ არის გათვალისწინებული 134 000ლარი, რომელიც შესაძლებელია დაემატოს თრენინგებისთვის</t>
  </si>
  <si>
    <t>ტენდერიდან ეკონომია 21 544 ლარი</t>
  </si>
  <si>
    <t>ტენდერიდან ეკონომია 9 427 ლარი</t>
  </si>
  <si>
    <t>მათ შორის  72 590 ტენდერის ეკონომია</t>
  </si>
  <si>
    <t>მათ შორის 71 000 ტენდერის ეკონომია</t>
  </si>
  <si>
    <t>ტენდერიდან ეკონომია 29 ლარი</t>
  </si>
  <si>
    <t>არ არის გათვალისწინებული სოციალურ პაკეტში მოსალოდნელი მატება. ტენდერიდან ეკონომია 14 002 ლარი.</t>
  </si>
  <si>
    <t>მათ შორის ტენდერის ეკონომია 44 710 ლარი</t>
  </si>
  <si>
    <t>ტენდერიდან ეკონომია 800 ლარი</t>
  </si>
  <si>
    <t>ტენდერიდან ეკონომია 53 745 ლარი</t>
  </si>
  <si>
    <t>ტენდერიდან ეკონომია 1 006 587 ლარი</t>
  </si>
  <si>
    <t>ტენდერიდან ეკონომია 19 245 ლარი</t>
  </si>
  <si>
    <t>ტენდერიდან ეკონომია 127 172 ლარი</t>
  </si>
  <si>
    <t>ტენდერიდან ეკონომია 334 593 ლარი</t>
  </si>
  <si>
    <t>ტენდერიდან ეკონომია 136 481 ლარი</t>
  </si>
  <si>
    <t>ტენდერიდან ეკონომია 563 106 ლარი</t>
  </si>
  <si>
    <t>ტენდერიდან ეკონომია 259 907 ლარი</t>
  </si>
  <si>
    <t>ტენდერიდან ეკონომია 21 402 ლარი</t>
  </si>
  <si>
    <t>მათ შორის ტენდერის ეკონომია 73 000 ლარი</t>
  </si>
  <si>
    <t>მათ შორის ტენდერის ეკონომია 7 000 ლარი</t>
  </si>
  <si>
    <t>პრემია და დანამატი</t>
  </si>
  <si>
    <t>ტენდერიდან ეკონომია 81 505 ლარი გათვალისწინებულია</t>
  </si>
  <si>
    <t>6 თვის დეფიციტი/
პროფიციტი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</si>
</sst>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#,##0.0"/>
    <numFmt numFmtId="165" formatCode="[$-10409]#,##0.0;\-#,##0.0"/>
    <numFmt numFmtId="166" formatCode="_(* #,##0_);_(* \(#,##0\);_(* &quot;-&quot;??_);_(@_)"/>
    <numFmt numFmtId="167" formatCode="[$-10409]#,##0.00"/>
    <numFmt numFmtId="168" formatCode="0.0%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theme="3"/>
      <name val="Calibri"/>
      <family val="2"/>
      <scheme val="minor"/>
    </font>
    <font>
      <sz val="10"/>
      <name val="Arial"/>
      <family val="2"/>
      <charset val="204"/>
    </font>
    <font>
      <b/>
      <sz val="11"/>
      <color theme="3"/>
      <name val="Sylfaen"/>
      <family val="1"/>
    </font>
    <font>
      <sz val="11"/>
      <color theme="3" tint="-0.249977111117893"/>
      <name val="Calibri"/>
      <family val="2"/>
      <scheme val="minor"/>
    </font>
    <font>
      <sz val="11"/>
      <color theme="7" tint="-0.499984740745262"/>
      <name val="Sylfaen"/>
      <family val="1"/>
      <charset val="204"/>
    </font>
    <font>
      <sz val="11"/>
      <color theme="7" tint="-0.499984740745262"/>
      <name val="Calibri"/>
      <family val="2"/>
      <charset val="204"/>
      <scheme val="minor"/>
    </font>
    <font>
      <i/>
      <sz val="11"/>
      <color theme="7" tint="-0.499984740745262"/>
      <name val="Sylfaen"/>
      <family val="1"/>
      <charset val="204"/>
    </font>
    <font>
      <b/>
      <sz val="8"/>
      <color theme="1"/>
      <name val="Calibri"/>
      <family val="2"/>
      <charset val="204"/>
      <scheme val="minor"/>
    </font>
    <font>
      <b/>
      <sz val="7.5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gradientFill degree="90">
        <stop position="0">
          <color theme="0"/>
        </stop>
        <stop position="1">
          <color theme="6" tint="0.59999389629810485"/>
        </stop>
      </gradientFill>
    </fill>
    <fill>
      <patternFill patternType="solid">
        <fgColor theme="3" tint="0.59999389629810485"/>
        <bgColor auto="1"/>
      </patternFill>
    </fill>
    <fill>
      <patternFill patternType="solid">
        <fgColor theme="3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theme="3" tint="-0.499984740745262"/>
      </right>
      <top style="double">
        <color theme="3" tint="-0.24994659260841701"/>
      </top>
      <bottom style="double">
        <color theme="3" tint="-0.24994659260841701"/>
      </bottom>
      <diagonal/>
    </border>
    <border>
      <left style="thin">
        <color theme="3" tint="-0.499984740745262"/>
      </left>
      <right style="thin">
        <color theme="3" tint="-0.499984740745262"/>
      </right>
      <top style="double">
        <color theme="3" tint="-0.24994659260841701"/>
      </top>
      <bottom style="double">
        <color theme="3" tint="-0.24994659260841701"/>
      </bottom>
      <diagonal/>
    </border>
    <border>
      <left style="medium">
        <color indexed="64"/>
      </left>
      <right/>
      <top/>
      <bottom/>
      <diagonal/>
    </border>
    <border>
      <left style="thin">
        <color theme="3" tint="-0.24994659260841701"/>
      </left>
      <right style="thin">
        <color theme="3" tint="-0.24994659260841701"/>
      </right>
      <top/>
      <bottom/>
      <diagonal/>
    </border>
    <border>
      <left style="medium">
        <color indexed="64"/>
      </left>
      <right style="thin">
        <color theme="3" tint="-0.24994659260841701"/>
      </right>
      <top/>
      <bottom style="thin">
        <color theme="3" tint="-0.499984740745262"/>
      </bottom>
      <diagonal/>
    </border>
    <border>
      <left style="thin">
        <color theme="3" tint="-0.24994659260841701"/>
      </left>
      <right style="thin">
        <color theme="3" tint="-0.24994659260841701"/>
      </right>
      <top/>
      <bottom style="double">
        <color theme="3" tint="-0.24994659260841701"/>
      </bottom>
      <diagonal/>
    </border>
    <border>
      <left style="thin">
        <color theme="3" tint="-0.499984740745262"/>
      </left>
      <right style="thin">
        <color theme="3" tint="-0.499984740745262"/>
      </right>
      <top/>
      <bottom style="double">
        <color theme="3" tint="-0.24994659260841701"/>
      </bottom>
      <diagonal/>
    </border>
    <border>
      <left style="thin">
        <color theme="3" tint="-0.24994659260841701"/>
      </left>
      <right style="thin">
        <color theme="3" tint="-0.499984740745262"/>
      </right>
      <top/>
      <bottom/>
      <diagonal/>
    </border>
    <border>
      <left style="thin">
        <color theme="3" tint="-0.24994659260841701"/>
      </left>
      <right style="thin">
        <color theme="3" tint="-0.499984740745262"/>
      </right>
      <top/>
      <bottom style="double">
        <color theme="3" tint="-0.2499465926084170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theme="3" tint="-0.499984740745262"/>
      </left>
      <right/>
      <top style="double">
        <color theme="3" tint="-0.24994659260841701"/>
      </top>
      <bottom style="double">
        <color theme="3" tint="-0.24994659260841701"/>
      </bottom>
      <diagonal/>
    </border>
    <border>
      <left style="thin">
        <color theme="3" tint="-0.24994659260841701"/>
      </left>
      <right/>
      <top/>
      <bottom/>
      <diagonal/>
    </border>
    <border>
      <left style="thin">
        <color theme="3" tint="-0.24994659260841701"/>
      </left>
      <right/>
      <top/>
      <bottom style="double">
        <color theme="3" tint="-0.2499465926084170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/>
  </cellStyleXfs>
  <cellXfs count="57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0" fontId="7" fillId="0" borderId="5" xfId="3" applyFont="1" applyFill="1" applyBorder="1" applyAlignment="1" applyProtection="1">
      <alignment horizontal="left" vertical="center" wrapText="1" indent="1"/>
    </xf>
    <xf numFmtId="0" fontId="8" fillId="0" borderId="4" xfId="0" applyFont="1" applyBorder="1" applyAlignment="1">
      <alignment vertical="center" wrapText="1"/>
    </xf>
    <xf numFmtId="0" fontId="9" fillId="0" borderId="5" xfId="3" applyFont="1" applyFill="1" applyBorder="1" applyAlignment="1" applyProtection="1">
      <alignment horizontal="left" vertical="center" wrapText="1" indent="2"/>
    </xf>
    <xf numFmtId="0" fontId="5" fillId="0" borderId="6" xfId="0" applyFont="1" applyBorder="1" applyAlignment="1">
      <alignment vertical="center" wrapText="1"/>
    </xf>
    <xf numFmtId="0" fontId="7" fillId="0" borderId="7" xfId="3" applyFont="1" applyFill="1" applyBorder="1" applyAlignment="1" applyProtection="1">
      <alignment horizontal="left" vertical="center" wrapText="1" indent="1"/>
    </xf>
    <xf numFmtId="0" fontId="4" fillId="0" borderId="2" xfId="0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164" fontId="4" fillId="0" borderId="9" xfId="3" applyNumberFormat="1" applyFont="1" applyFill="1" applyBorder="1" applyAlignment="1" applyProtection="1">
      <alignment horizontal="center" vertical="center" wrapText="1"/>
    </xf>
    <xf numFmtId="164" fontId="10" fillId="0" borderId="9" xfId="3" applyNumberFormat="1" applyFont="1" applyFill="1" applyBorder="1" applyAlignment="1" applyProtection="1">
      <alignment horizontal="center" vertical="center" wrapText="1"/>
    </xf>
    <xf numFmtId="164" fontId="4" fillId="0" borderId="10" xfId="3" applyNumberFormat="1" applyFont="1" applyFill="1" applyBorder="1" applyAlignment="1" applyProtection="1">
      <alignment horizontal="center" vertical="center" wrapText="1"/>
    </xf>
    <xf numFmtId="165" fontId="10" fillId="0" borderId="9" xfId="3" applyNumberFormat="1" applyFont="1" applyFill="1" applyBorder="1" applyAlignment="1" applyProtection="1">
      <alignment horizontal="center" vertical="center" wrapText="1"/>
    </xf>
    <xf numFmtId="164" fontId="0" fillId="0" borderId="0" xfId="0" applyNumberFormat="1"/>
    <xf numFmtId="0" fontId="11" fillId="0" borderId="5" xfId="3" applyFont="1" applyFill="1" applyBorder="1" applyAlignment="1" applyProtection="1">
      <alignment horizontal="left" vertical="center" wrapText="1" indent="4"/>
    </xf>
    <xf numFmtId="166" fontId="0" fillId="0" borderId="0" xfId="1" applyNumberFormat="1" applyFont="1"/>
    <xf numFmtId="0" fontId="0" fillId="0" borderId="11" xfId="0" applyBorder="1"/>
    <xf numFmtId="166" fontId="0" fillId="0" borderId="11" xfId="1" applyNumberFormat="1" applyFont="1" applyBorder="1"/>
    <xf numFmtId="0" fontId="3" fillId="0" borderId="11" xfId="0" applyFont="1" applyBorder="1"/>
    <xf numFmtId="166" fontId="3" fillId="0" borderId="11" xfId="0" applyNumberFormat="1" applyFont="1" applyBorder="1"/>
    <xf numFmtId="164" fontId="4" fillId="0" borderId="3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0" fillId="0" borderId="0" xfId="0" applyFill="1"/>
    <xf numFmtId="0" fontId="5" fillId="0" borderId="4" xfId="0" applyFont="1" applyFill="1" applyBorder="1" applyAlignment="1">
      <alignment vertical="center" wrapText="1"/>
    </xf>
    <xf numFmtId="0" fontId="8" fillId="0" borderId="4" xfId="0" applyFont="1" applyFill="1" applyBorder="1" applyAlignment="1">
      <alignment vertical="center" wrapText="1"/>
    </xf>
    <xf numFmtId="0" fontId="5" fillId="0" borderId="6" xfId="0" applyFont="1" applyFill="1" applyBorder="1" applyAlignment="1">
      <alignment vertical="center" wrapText="1"/>
    </xf>
    <xf numFmtId="43" fontId="0" fillId="0" borderId="0" xfId="0" applyNumberFormat="1"/>
    <xf numFmtId="166" fontId="0" fillId="0" borderId="0" xfId="0" applyNumberFormat="1"/>
    <xf numFmtId="167" fontId="10" fillId="0" borderId="9" xfId="3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wrapText="1"/>
    </xf>
    <xf numFmtId="9" fontId="0" fillId="0" borderId="0" xfId="2" applyFont="1"/>
    <xf numFmtId="9" fontId="4" fillId="0" borderId="0" xfId="2" applyFont="1" applyFill="1" applyBorder="1" applyAlignment="1" applyProtection="1">
      <alignment horizontal="center" vertical="center" wrapText="1"/>
    </xf>
    <xf numFmtId="168" fontId="4" fillId="0" borderId="9" xfId="2" applyNumberFormat="1" applyFont="1" applyFill="1" applyBorder="1" applyAlignment="1" applyProtection="1">
      <alignment horizontal="center" vertical="center" wrapText="1"/>
    </xf>
    <xf numFmtId="168" fontId="10" fillId="0" borderId="9" xfId="2" applyNumberFormat="1" applyFont="1" applyFill="1" applyBorder="1" applyAlignment="1" applyProtection="1">
      <alignment horizontal="center" vertical="center" wrapText="1"/>
    </xf>
    <xf numFmtId="168" fontId="4" fillId="0" borderId="10" xfId="2" applyNumberFormat="1" applyFont="1" applyFill="1" applyBorder="1" applyAlignment="1" applyProtection="1">
      <alignment horizontal="center" vertical="center" wrapText="1"/>
    </xf>
    <xf numFmtId="168" fontId="4" fillId="0" borderId="3" xfId="2" applyNumberFormat="1" applyFont="1" applyBorder="1" applyAlignment="1">
      <alignment horizontal="center" vertical="center" wrapText="1"/>
    </xf>
    <xf numFmtId="168" fontId="4" fillId="0" borderId="12" xfId="2" applyNumberFormat="1" applyFont="1" applyBorder="1" applyAlignment="1">
      <alignment horizontal="center" vertical="center" wrapText="1"/>
    </xf>
    <xf numFmtId="168" fontId="4" fillId="0" borderId="13" xfId="2" applyNumberFormat="1" applyFont="1" applyFill="1" applyBorder="1" applyAlignment="1" applyProtection="1">
      <alignment horizontal="center" vertical="center" wrapText="1"/>
    </xf>
    <xf numFmtId="168" fontId="10" fillId="0" borderId="13" xfId="2" applyNumberFormat="1" applyFont="1" applyFill="1" applyBorder="1" applyAlignment="1" applyProtection="1">
      <alignment horizontal="center" vertical="center" wrapText="1"/>
    </xf>
    <xf numFmtId="168" fontId="4" fillId="0" borderId="14" xfId="2" applyNumberFormat="1" applyFont="1" applyFill="1" applyBorder="1" applyAlignment="1" applyProtection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168" fontId="3" fillId="2" borderId="1" xfId="2" applyNumberFormat="1" applyFont="1" applyFill="1" applyBorder="1" applyAlignment="1">
      <alignment horizontal="center" vertical="center" wrapText="1"/>
    </xf>
    <xf numFmtId="168" fontId="0" fillId="0" borderId="0" xfId="2" applyNumberFormat="1" applyFont="1"/>
    <xf numFmtId="0" fontId="0" fillId="0" borderId="0" xfId="0" applyAlignment="1">
      <alignment vertical="top" wrapText="1"/>
    </xf>
    <xf numFmtId="0" fontId="1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64" fontId="4" fillId="4" borderId="3" xfId="0" applyNumberFormat="1" applyFont="1" applyFill="1" applyBorder="1" applyAlignment="1">
      <alignment horizontal="center" vertical="center" wrapText="1"/>
    </xf>
    <xf numFmtId="164" fontId="4" fillId="4" borderId="9" xfId="3" applyNumberFormat="1" applyFont="1" applyFill="1" applyBorder="1" applyAlignment="1" applyProtection="1">
      <alignment horizontal="center" vertical="center" wrapText="1"/>
    </xf>
    <xf numFmtId="164" fontId="10" fillId="4" borderId="9" xfId="3" applyNumberFormat="1" applyFont="1" applyFill="1" applyBorder="1" applyAlignment="1" applyProtection="1">
      <alignment horizontal="center" vertical="center" wrapText="1"/>
    </xf>
    <xf numFmtId="164" fontId="4" fillId="4" borderId="10" xfId="3" applyNumberFormat="1" applyFont="1" applyFill="1" applyBorder="1" applyAlignment="1" applyProtection="1">
      <alignment horizontal="center" vertical="center" wrapText="1"/>
    </xf>
    <xf numFmtId="0" fontId="0" fillId="4" borderId="0" xfId="0" applyFill="1"/>
  </cellXfs>
  <cellStyles count="4">
    <cellStyle name="Comma" xfId="1" builtinId="3"/>
    <cellStyle name="Normal" xfId="0" builtinId="0"/>
    <cellStyle name="Normal_cxrili 30.12.2008 BOLOOOOO" xfId="3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externalLink" Target="externalLinks/externalLink6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4.xml"/><Relationship Id="rId20" Type="http://schemas.openxmlformats.org/officeDocument/2006/relationships/externalLink" Target="externalLinks/externalLink8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7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Relationship Id="rId22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GOTIA~1\AppData\Local\Temp\&#4315;&#4317;&#4321;&#4304;&#4314;&#4317;&#4307;&#4316;&#4308;&#4314;&#4312;_&#4334;&#4304;&#4320;&#4335;&#4312;-22.05.2016\&#4315;&#4317;&#4321;&#4304;&#4314;&#4317;&#4307;&#4316;&#4308;&#4314;&#4312;%20&#4334;&#4304;&#4320;&#4335;&#4312;%2022.05.2016%20-%20&#4315;&#4304;&#4320;&#4312;&#4316;&#4304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GOTIA~1\AppData\Local\Temp\&#4315;&#4317;&#4321;&#4304;&#4314;&#4317;&#4307;&#4316;&#4308;&#4314;&#4312;_&#4334;&#4304;&#4320;&#4335;&#4312;-22.05.2016\&#4315;&#4317;&#4321;&#4304;&#4314;&#4317;&#4307;&#4316;&#4308;&#4314;&#4312;%20&#4334;&#4304;&#4320;&#4335;&#4312;%20%2022%2005%202016%20-%20&#4325;&#4317;&#4305;&#4304;&#4314;&#4312;&#4304;%20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GOTIA~1\AppData\Local\Temp\&#4315;&#4317;&#4321;&#4304;&#4314;&#4317;&#4307;&#4316;&#4308;&#4314;&#4312;_&#4334;&#4304;&#4320;&#4335;&#4312;-22.05.2016\&#4315;&#4317;&#4321;&#4304;&#4314;&#4317;&#4307;&#4316;&#4308;&#4314;&#4312;%20&#4334;&#4304;&#4320;&#4335;&#4312;%2022.05.2016%20-%200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GOTIA~1\AppData\Local\Temp\&#4315;&#4317;&#4321;&#4304;&#4314;&#4317;&#4307;&#4316;&#4308;&#4314;&#4312;_&#4334;&#4304;&#4320;&#4335;&#4312;-22.05.2016\&#4315;&#4317;&#4321;&#4304;&#4314;&#4317;&#4307;&#4316;&#4308;&#4314;&#4312;%20&#4334;&#4304;&#4320;&#4335;&#4312;%2022.05.2016%20-%2035%2001%2002%2002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GOTIA~1\AppData\Local\Temp\&#4315;&#4317;&#4321;&#4304;&#4314;&#4317;&#4307;&#4316;&#4308;&#4314;&#4312;_&#4334;&#4304;&#4320;&#4335;&#4312;-22.05.2016\&#4315;&#4317;&#4321;&#4304;&#4314;&#4317;&#4307;&#4316;&#4308;&#4314;&#4312;%20&#4334;&#4304;&#4320;&#4335;&#4312;%2022.05.2016%20-%2035%2001%2002%2003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GOTIA~1\AppData\Local\Temp\&#4315;&#4317;&#4321;&#4304;&#4314;&#4317;&#4307;&#4316;&#4308;&#4314;&#4312;_&#4334;&#4304;&#4320;&#4335;&#4312;-22.05.2016\&#4315;&#4317;&#4321;&#4304;&#4314;&#4317;&#4307;&#4316;&#4308;&#4314;&#4312;%20&#4334;&#4304;&#4320;&#4335;&#4312;%2022.05.2016%20-%20&#4321;&#4304;&#4321;&#4332;&#4320;&#4304;&#4324;&#4317;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GOTIA~1\AppData\Local\Temp\&#4315;&#4317;&#4321;&#4304;&#4314;&#4317;&#4307;&#4316;&#4308;&#4314;&#4312;_&#4334;&#4304;&#4320;&#4335;&#4312;-22.05.2016\&#4315;&#4317;&#4321;&#4304;&#4314;&#4317;&#4307;&#4316;&#4308;&#4314;&#4312;%20&#4334;&#4304;&#4320;&#4335;&#4312;%2022.05.2016%20-%2035%2001%2005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GOTIA~1\AppData\Local\Temp\&#4315;&#4317;&#4321;&#4304;&#4314;&#4317;&#4307;&#4316;&#4308;&#4314;&#4312;_&#4334;&#4304;&#4320;&#4335;&#4312;-22.05.2016\2016%20&#4332;&#4314;&#4312;&#4321;%20%20&#4315;&#4317;&#4321;&#4304;&#4314;&#4317;&#4307;&#4316;&#4308;&#4314;&#4312;%20&#4334;&#4304;&#4320;&#4335;&#4312;%20+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ნიმუში"/>
    </sheetNames>
    <sheetDataSet>
      <sheetData sheetId="0">
        <row r="3">
          <cell r="D3">
            <v>4287458</v>
          </cell>
          <cell r="E3">
            <v>3350732</v>
          </cell>
          <cell r="F3">
            <v>2207050</v>
          </cell>
        </row>
        <row r="19">
          <cell r="D19">
            <v>8823409</v>
          </cell>
          <cell r="E19">
            <v>19123088</v>
          </cell>
          <cell r="F19">
            <v>4053503</v>
          </cell>
        </row>
        <row r="35">
          <cell r="D35">
            <v>32740</v>
          </cell>
          <cell r="E35">
            <v>24500</v>
          </cell>
          <cell r="F35">
            <v>514500</v>
          </cell>
        </row>
        <row r="51">
          <cell r="D51">
            <v>48855</v>
          </cell>
          <cell r="E51">
            <v>70000</v>
          </cell>
          <cell r="F51">
            <v>75000</v>
          </cell>
        </row>
        <row r="67">
          <cell r="D67">
            <v>519300</v>
          </cell>
          <cell r="E67">
            <v>20000</v>
          </cell>
          <cell r="F67">
            <v>20000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დაკორექტირებული"/>
    </sheetNames>
    <sheetDataSet>
      <sheetData sheetId="0">
        <row r="3">
          <cell r="E3">
            <v>7125156.7400000002</v>
          </cell>
        </row>
        <row r="19">
          <cell r="E19">
            <v>1925723</v>
          </cell>
        </row>
        <row r="31">
          <cell r="E31">
            <v>14279999.77</v>
          </cell>
        </row>
        <row r="43">
          <cell r="E43">
            <v>1697209</v>
          </cell>
        </row>
        <row r="55">
          <cell r="E55">
            <v>1631378</v>
          </cell>
        </row>
        <row r="67">
          <cell r="E67">
            <v>270000</v>
          </cell>
        </row>
        <row r="79">
          <cell r="E79">
            <v>1204019</v>
          </cell>
        </row>
        <row r="91">
          <cell r="E91">
            <v>822992.47</v>
          </cell>
        </row>
        <row r="103">
          <cell r="E103">
            <v>826502</v>
          </cell>
        </row>
        <row r="115">
          <cell r="E115">
            <v>2630000</v>
          </cell>
        </row>
        <row r="127">
          <cell r="E127">
            <v>405378</v>
          </cell>
        </row>
        <row r="139">
          <cell r="E139">
            <v>400000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5 01 02 01-22.05.16წ."/>
    </sheetNames>
    <sheetDataSet>
      <sheetData sheetId="0">
        <row r="3">
          <cell r="D3">
            <v>1541</v>
          </cell>
          <cell r="E3">
            <v>764.5</v>
          </cell>
          <cell r="F3">
            <v>989.5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5 01 02 02-22.05.16წ."/>
    </sheetNames>
    <sheetDataSet>
      <sheetData sheetId="0">
        <row r="3">
          <cell r="D3">
            <v>35</v>
          </cell>
          <cell r="E3">
            <v>50</v>
          </cell>
          <cell r="F3">
            <v>65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5 01 02 03-22.05.16წ."/>
    </sheetNames>
    <sheetDataSet>
      <sheetData sheetId="0">
        <row r="3">
          <cell r="D3">
            <v>41</v>
          </cell>
          <cell r="E3">
            <v>27</v>
          </cell>
          <cell r="F3">
            <v>32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ნიმუში"/>
    </sheetNames>
    <sheetDataSet>
      <sheetData sheetId="0">
        <row r="3">
          <cell r="J3">
            <v>2614091.1433333335</v>
          </cell>
        </row>
        <row r="19">
          <cell r="J19">
            <v>22415003.289999999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ნიმუში"/>
    </sheetNames>
    <sheetDataSet>
      <sheetData sheetId="0">
        <row r="3">
          <cell r="D3">
            <v>3279468.59</v>
          </cell>
          <cell r="E3">
            <v>1709610</v>
          </cell>
          <cell r="F3">
            <v>1544800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6 იანვარ-აპრილი"/>
    </sheetNames>
    <sheetDataSet>
      <sheetData sheetId="0">
        <row r="264">
          <cell r="M264">
            <v>3086371430.3100004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92D050"/>
  </sheetPr>
  <dimension ref="A1:S1075"/>
  <sheetViews>
    <sheetView showGridLines="0" view="pageBreakPreview" zoomScale="90" zoomScaleNormal="100" zoomScaleSheetLayoutView="90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J2" sqref="J2"/>
    </sheetView>
  </sheetViews>
  <sheetFormatPr defaultRowHeight="15" x14ac:dyDescent="0.25"/>
  <cols>
    <col min="1" max="1" width="2" customWidth="1"/>
    <col min="2" max="2" width="12.28515625" style="28" customWidth="1"/>
    <col min="3" max="3" width="57.42578125" style="28" customWidth="1"/>
    <col min="4" max="5" width="18.28515625" bestFit="1" customWidth="1"/>
    <col min="6" max="6" width="17.5703125" customWidth="1"/>
    <col min="7" max="7" width="18.28515625" bestFit="1" customWidth="1"/>
    <col min="8" max="9" width="18" customWidth="1"/>
    <col min="10" max="10" width="15.42578125" bestFit="1" customWidth="1"/>
    <col min="11" max="11" width="9" style="48" customWidth="1"/>
    <col min="12" max="12" width="29.5703125" customWidth="1"/>
    <col min="14" max="14" width="16" bestFit="1" customWidth="1"/>
  </cols>
  <sheetData>
    <row r="1" spans="1:19" x14ac:dyDescent="0.25">
      <c r="I1" s="17"/>
    </row>
    <row r="2" spans="1:19" ht="45.75" thickBot="1" x14ac:dyDescent="0.3">
      <c r="B2" s="50" t="s">
        <v>0</v>
      </c>
      <c r="C2" s="1" t="s">
        <v>1</v>
      </c>
      <c r="D2" s="1" t="s">
        <v>200</v>
      </c>
      <c r="E2" s="1" t="s">
        <v>201</v>
      </c>
      <c r="F2" s="1" t="s">
        <v>204</v>
      </c>
      <c r="G2" s="1" t="s">
        <v>205</v>
      </c>
      <c r="H2" s="1" t="s">
        <v>202</v>
      </c>
      <c r="I2" s="1" t="s">
        <v>203</v>
      </c>
      <c r="J2" s="1" t="s">
        <v>181</v>
      </c>
      <c r="K2" s="47" t="s">
        <v>206</v>
      </c>
    </row>
    <row r="3" spans="1:19" ht="31.5" thickTop="1" thickBot="1" x14ac:dyDescent="0.3">
      <c r="A3" t="str">
        <f>IF(OR(H3&lt;&gt;0,I3&lt;&gt;0,),"a","b")</f>
        <v>a</v>
      </c>
      <c r="B3" s="2" t="s">
        <v>2</v>
      </c>
      <c r="C3" s="24" t="s">
        <v>3</v>
      </c>
      <c r="D3" s="3">
        <f>SUM(D15,D307,D523,D1003,D1015)</f>
        <v>1557639100</v>
      </c>
      <c r="E3" s="3">
        <f t="shared" ref="E3:G3" si="0">SUM(E15,E307,E523,E1003,E1015)</f>
        <v>1527141815.3533335</v>
      </c>
      <c r="F3" s="3">
        <f t="shared" si="0"/>
        <v>837012261.18000007</v>
      </c>
      <c r="G3" s="3">
        <f t="shared" si="0"/>
        <v>833598219.77999997</v>
      </c>
      <c r="H3" s="3">
        <v>3162000000</v>
      </c>
      <c r="I3" s="3">
        <f>E3+F3+G3</f>
        <v>3197752296.3133335</v>
      </c>
      <c r="J3" s="3">
        <f>IF(AND(H3=0,I3=0),"",IF(OR(C3='ჯამი (HIDE)'!$B$11,C3='ჯამი (HIDE)'!$B$12,C3='ჯამი (HIDE)'!$B$13,C3='ჯამი (HIDE)'!$B$14),"",H3-I3))</f>
        <v>-35752296.313333511</v>
      </c>
      <c r="K3" s="41">
        <f>IF(AND(H3=0,I3=0),"",IF(OR(C3='ჯამი (HIDE)'!$B$11,C3='ჯამი (HIDE)'!$B$12,C3='ჯამი (HIDE)'!$B$13,C3='ჯამი (HIDE)'!$B$14),"",I3/H3))</f>
        <v>1.0113068615791694</v>
      </c>
      <c r="N3" s="17"/>
      <c r="O3" s="17"/>
      <c r="P3" s="17"/>
      <c r="Q3" s="17"/>
    </row>
    <row r="4" spans="1:19" ht="15.75" thickTop="1" x14ac:dyDescent="0.25">
      <c r="A4" t="str">
        <f t="shared" ref="A4:A67" si="1">IF(OR(H4&lt;&gt;0,I4&lt;&gt;0,),"a","b")</f>
        <v>a</v>
      </c>
      <c r="B4" s="29" t="s">
        <v>4</v>
      </c>
      <c r="C4" s="5" t="s">
        <v>5</v>
      </c>
      <c r="D4" s="13">
        <f t="shared" ref="D4:G4" si="2">SUM(D16,D308,D524,D1004,D1016)</f>
        <v>1543958707</v>
      </c>
      <c r="E4" s="13">
        <f t="shared" si="2"/>
        <v>1523711922.2133334</v>
      </c>
      <c r="F4" s="13">
        <f t="shared" si="2"/>
        <v>824624168.18000007</v>
      </c>
      <c r="G4" s="13">
        <f t="shared" si="2"/>
        <v>831629941.77999997</v>
      </c>
      <c r="H4" s="13">
        <v>3136231007</v>
      </c>
      <c r="I4" s="13">
        <f t="shared" ref="I4:I67" si="3">E4+F4+G4</f>
        <v>3179966032.1733332</v>
      </c>
      <c r="J4" s="13">
        <f>IF(AND(H4=0,I4=0),"",IF(OR(C4='ჯამი (HIDE)'!$B$11,C4='ჯამი (HIDE)'!$B$12,C4='ჯამი (HIDE)'!$B$13,C4='ჯამი (HIDE)'!$B$14),"",H4-I4))</f>
        <v>-43735025.173333168</v>
      </c>
      <c r="K4" s="38">
        <f>IF(AND(H4=0,I4=0),"",IF(OR(C4='ჯამი (HIDE)'!$B$11,C4='ჯამი (HIDE)'!$B$12,C4='ჯამი (HIDE)'!$B$13,C4='ჯამი (HIDE)'!$B$14),"",I4/H4))</f>
        <v>1.013945090484635</v>
      </c>
      <c r="N4" s="17"/>
      <c r="O4" s="17"/>
      <c r="P4" s="17"/>
      <c r="Q4" s="17"/>
    </row>
    <row r="5" spans="1:19" x14ac:dyDescent="0.25">
      <c r="A5" t="str">
        <f t="shared" si="1"/>
        <v>a</v>
      </c>
      <c r="B5" s="30" t="s">
        <v>4</v>
      </c>
      <c r="C5" s="7" t="s">
        <v>6</v>
      </c>
      <c r="D5" s="14">
        <f t="shared" ref="D5:G5" si="4">SUM(D17,D309,D525,D1005,D1017)</f>
        <v>15869000</v>
      </c>
      <c r="E5" s="14">
        <f t="shared" si="4"/>
        <v>15636409.213333335</v>
      </c>
      <c r="F5" s="14">
        <f t="shared" si="4"/>
        <v>7735968.5</v>
      </c>
      <c r="G5" s="14">
        <f t="shared" si="4"/>
        <v>8143508.5</v>
      </c>
      <c r="H5" s="14">
        <v>31413500</v>
      </c>
      <c r="I5" s="14">
        <f t="shared" si="3"/>
        <v>31515886.213333335</v>
      </c>
      <c r="J5" s="14">
        <f>IF(AND(H5=0,I5=0),"",IF(OR(C5='ჯამი (HIDE)'!$B$11,C5='ჯამი (HIDE)'!$B$12,C5='ჯამი (HIDE)'!$B$13,C5='ჯამი (HIDE)'!$B$14),"",H5-I5))</f>
        <v>-102386.21333333477</v>
      </c>
      <c r="K5" s="39">
        <f>IF(AND(H5=0,I5=0),"",IF(OR(C5='ჯამი (HIDE)'!$B$11,C5='ჯამი (HIDE)'!$B$12,C5='ჯამი (HIDE)'!$B$13,C5='ჯამი (HIDE)'!$B$14),"",I5/H5))</f>
        <v>1.0032593061369581</v>
      </c>
      <c r="N5" s="17"/>
      <c r="O5" s="17"/>
      <c r="P5" s="17"/>
      <c r="Q5" s="17"/>
    </row>
    <row r="6" spans="1:19" x14ac:dyDescent="0.25">
      <c r="A6" t="str">
        <f t="shared" si="1"/>
        <v>a</v>
      </c>
      <c r="B6" s="30" t="s">
        <v>4</v>
      </c>
      <c r="C6" s="7" t="s">
        <v>7</v>
      </c>
      <c r="D6" s="14">
        <f>SUM(D21,D310,D526,D1006,D1018)</f>
        <v>44568044</v>
      </c>
      <c r="E6" s="14">
        <f t="shared" ref="E6:G6" si="5">SUM(E21,E310,E526,E1006,E1018)</f>
        <v>35085076.030000001</v>
      </c>
      <c r="F6" s="14">
        <f t="shared" si="5"/>
        <v>19458860.059999999</v>
      </c>
      <c r="G6" s="14">
        <f t="shared" si="5"/>
        <v>20441869.259999998</v>
      </c>
      <c r="H6" s="14">
        <v>78637744</v>
      </c>
      <c r="I6" s="14">
        <f t="shared" si="3"/>
        <v>74985805.349999994</v>
      </c>
      <c r="J6" s="14">
        <f>IF(AND(H6=0,I6=0),"",IF(OR(C6='ჯამი (HIDE)'!$B$11,C6='ჯამი (HIDE)'!$B$12,C6='ჯამი (HIDE)'!$B$13,C6='ჯამი (HIDE)'!$B$14),"",H6-I6))</f>
        <v>3651938.650000006</v>
      </c>
      <c r="K6" s="39">
        <f>IF(AND(H6=0,I6=0),"",IF(OR(C6='ჯამი (HIDE)'!$B$11,C6='ჯამი (HIDE)'!$B$12,C6='ჯამი (HIDE)'!$B$13,C6='ჯამი (HIDE)'!$B$14),"",I6/H6))</f>
        <v>0.95355997687319205</v>
      </c>
      <c r="N6" s="17"/>
      <c r="O6" s="17"/>
      <c r="P6" s="17"/>
      <c r="Q6" s="17"/>
    </row>
    <row r="7" spans="1:19" hidden="1" x14ac:dyDescent="0.25">
      <c r="A7" t="str">
        <f t="shared" si="1"/>
        <v>b</v>
      </c>
      <c r="B7" s="30" t="s">
        <v>4</v>
      </c>
      <c r="C7" s="7" t="s">
        <v>8</v>
      </c>
      <c r="D7" s="14">
        <f>SUM(D23,D311,D527,D1007,D1019)</f>
        <v>0</v>
      </c>
      <c r="E7" s="14">
        <f t="shared" ref="E7:G7" si="6">SUM(E23,E311,E527,E1007,E1019)</f>
        <v>0</v>
      </c>
      <c r="F7" s="14">
        <f t="shared" si="6"/>
        <v>0</v>
      </c>
      <c r="G7" s="14">
        <f t="shared" si="6"/>
        <v>0</v>
      </c>
      <c r="H7" s="14">
        <v>0</v>
      </c>
      <c r="I7" s="14">
        <f>E7+F7+G7</f>
        <v>0</v>
      </c>
      <c r="J7" s="14" t="str">
        <f>IF(AND(H7=0,I7=0),"",IF(OR(C7='ჯამი (HIDE)'!$B$11,C7='ჯამი (HIDE)'!$B$12,C7='ჯამი (HIDE)'!$B$13,C7='ჯამი (HIDE)'!$B$14),"",H7-I7))</f>
        <v/>
      </c>
      <c r="K7" s="39" t="str">
        <f>IF(AND(H7=0,I7=0),"",IF(OR(C7='ჯამი (HIDE)'!$B$11,C7='ჯამი (HIDE)'!$B$12,C7='ჯამი (HIDE)'!$B$13,C7='ჯამი (HIDE)'!$B$14),"",I7/H7))</f>
        <v/>
      </c>
      <c r="N7" s="17"/>
      <c r="O7" s="17"/>
      <c r="P7" s="17"/>
      <c r="Q7" s="17"/>
    </row>
    <row r="8" spans="1:19" hidden="1" x14ac:dyDescent="0.25">
      <c r="A8" t="str">
        <f t="shared" si="1"/>
        <v>b</v>
      </c>
      <c r="B8" s="30" t="s">
        <v>4</v>
      </c>
      <c r="C8" s="7" t="s">
        <v>9</v>
      </c>
      <c r="D8" s="14">
        <f t="shared" ref="D8:G8" si="7">SUM(D24,D312,D528,D1008,D1020)</f>
        <v>0</v>
      </c>
      <c r="E8" s="14">
        <f t="shared" si="7"/>
        <v>0</v>
      </c>
      <c r="F8" s="14">
        <f t="shared" si="7"/>
        <v>0</v>
      </c>
      <c r="G8" s="14">
        <f t="shared" si="7"/>
        <v>0</v>
      </c>
      <c r="H8" s="14">
        <v>0</v>
      </c>
      <c r="I8" s="14">
        <f t="shared" si="3"/>
        <v>0</v>
      </c>
      <c r="J8" s="14" t="str">
        <f>IF(AND(H8=0,I8=0),"",IF(OR(C8='ჯამი (HIDE)'!$B$11,C8='ჯამი (HIDE)'!$B$12,C8='ჯამი (HIDE)'!$B$13,C8='ჯამი (HIDE)'!$B$14),"",H8-I8))</f>
        <v/>
      </c>
      <c r="K8" s="39" t="str">
        <f>IF(AND(H8=0,I8=0),"",IF(OR(C8='ჯამი (HIDE)'!$B$11,C8='ჯამი (HIDE)'!$B$12,C8='ჯამი (HIDE)'!$B$13,C8='ჯამი (HIDE)'!$B$14),"",I8/H8))</f>
        <v/>
      </c>
      <c r="N8" s="17"/>
      <c r="O8" s="17"/>
      <c r="P8" s="17"/>
      <c r="Q8" s="17"/>
    </row>
    <row r="9" spans="1:19" x14ac:dyDescent="0.25">
      <c r="A9" t="str">
        <f t="shared" si="1"/>
        <v>a</v>
      </c>
      <c r="B9" s="30" t="s">
        <v>4</v>
      </c>
      <c r="C9" s="7" t="s">
        <v>10</v>
      </c>
      <c r="D9" s="14">
        <f t="shared" ref="D9:G9" si="8">SUM(D25,D313,D529,D1009,D1021)</f>
        <v>625000</v>
      </c>
      <c r="E9" s="14">
        <f t="shared" si="8"/>
        <v>587503</v>
      </c>
      <c r="F9" s="14">
        <f t="shared" si="8"/>
        <v>1437497</v>
      </c>
      <c r="G9" s="14">
        <f t="shared" si="8"/>
        <v>3000</v>
      </c>
      <c r="H9" s="14">
        <v>2078000</v>
      </c>
      <c r="I9" s="14">
        <f t="shared" si="3"/>
        <v>2028000</v>
      </c>
      <c r="J9" s="14">
        <f>IF(AND(H9=0,I9=0),"",IF(OR(C9='ჯამი (HIDE)'!$B$11,C9='ჯამი (HIDE)'!$B$12,C9='ჯამი (HIDE)'!$B$13,C9='ჯამი (HIDE)'!$B$14),"",H9-I9))</f>
        <v>50000</v>
      </c>
      <c r="K9" s="39">
        <f>IF(AND(H9=0,I9=0),"",IF(OR(C9='ჯამი (HIDE)'!$B$11,C9='ჯამი (HIDE)'!$B$12,C9='ჯამი (HIDE)'!$B$13,C9='ჯამი (HIDE)'!$B$14),"",I9/H9))</f>
        <v>0.97593840230991336</v>
      </c>
      <c r="N9" s="17"/>
      <c r="O9" s="17"/>
      <c r="P9" s="17"/>
      <c r="Q9" s="17"/>
    </row>
    <row r="10" spans="1:19" x14ac:dyDescent="0.25">
      <c r="A10" t="str">
        <f t="shared" si="1"/>
        <v>a</v>
      </c>
      <c r="B10" s="30" t="s">
        <v>4</v>
      </c>
      <c r="C10" s="7" t="s">
        <v>11</v>
      </c>
      <c r="D10" s="14">
        <f t="shared" ref="D10:G10" si="9">SUM(D26,D314,D530,D1010,D1022)</f>
        <v>1474819658</v>
      </c>
      <c r="E10" s="14">
        <f t="shared" si="9"/>
        <v>1464159747.1199999</v>
      </c>
      <c r="F10" s="14">
        <f t="shared" si="9"/>
        <v>787607261.5</v>
      </c>
      <c r="G10" s="14">
        <f t="shared" si="9"/>
        <v>800337415.65999997</v>
      </c>
      <c r="H10" s="14">
        <v>3012363558</v>
      </c>
      <c r="I10" s="14">
        <f t="shared" si="3"/>
        <v>3052104424.2799997</v>
      </c>
      <c r="J10" s="14">
        <f>IF(AND(H10=0,I10=0),"",IF(OR(C10='ჯამი (HIDE)'!$B$11,C10='ჯამი (HIDE)'!$B$12,C10='ჯამი (HIDE)'!$B$13,C10='ჯამი (HIDE)'!$B$14),"",H10-I10))</f>
        <v>-39740866.279999733</v>
      </c>
      <c r="K10" s="39">
        <f>IF(AND(H10=0,I10=0),"",IF(OR(C10='ჯამი (HIDE)'!$B$11,C10='ჯამი (HIDE)'!$B$12,C10='ჯამი (HIDE)'!$B$13,C10='ჯამი (HIDE)'!$B$14),"",I10/H10))</f>
        <v>1.0131925863246019</v>
      </c>
      <c r="N10" s="17"/>
      <c r="O10" s="17"/>
      <c r="P10" s="17"/>
      <c r="Q10" s="17"/>
    </row>
    <row r="11" spans="1:19" x14ac:dyDescent="0.25">
      <c r="A11" t="str">
        <f t="shared" si="1"/>
        <v>a</v>
      </c>
      <c r="B11" s="30" t="s">
        <v>4</v>
      </c>
      <c r="C11" s="7" t="s">
        <v>12</v>
      </c>
      <c r="D11" s="14">
        <f t="shared" ref="D11:G11" si="10">SUM(D27,D315,D531,D1011,D1023)</f>
        <v>8077005</v>
      </c>
      <c r="E11" s="14">
        <f t="shared" si="10"/>
        <v>8243186.8499999996</v>
      </c>
      <c r="F11" s="14">
        <f t="shared" si="10"/>
        <v>8384581.1200000001</v>
      </c>
      <c r="G11" s="14">
        <f t="shared" si="10"/>
        <v>2704148.36</v>
      </c>
      <c r="H11" s="14">
        <v>11738205</v>
      </c>
      <c r="I11" s="14">
        <f t="shared" si="3"/>
        <v>19331916.329999998</v>
      </c>
      <c r="J11" s="14">
        <f>IF(AND(H11=0,I11=0),"",IF(OR(C11='ჯამი (HIDE)'!$B$11,C11='ჯამი (HIDE)'!$B$12,C11='ჯამი (HIDE)'!$B$13,C11='ჯამი (HIDE)'!$B$14),"",H11-I11))</f>
        <v>-7593711.3299999982</v>
      </c>
      <c r="K11" s="39">
        <f>IF(AND(H11=0,I11=0),"",IF(OR(C11='ჯამი (HIDE)'!$B$11,C11='ჯამი (HIDE)'!$B$12,C11='ჯამი (HIDE)'!$B$13,C11='ჯამი (HIDE)'!$B$14),"",I11/H11))</f>
        <v>1.64692270496213</v>
      </c>
      <c r="N11" s="17"/>
      <c r="O11" s="17"/>
      <c r="P11" s="17"/>
      <c r="Q11" s="17"/>
    </row>
    <row r="12" spans="1:19" x14ac:dyDescent="0.25">
      <c r="A12" t="str">
        <f t="shared" si="1"/>
        <v>a</v>
      </c>
      <c r="B12" s="29" t="s">
        <v>4</v>
      </c>
      <c r="C12" s="5" t="s">
        <v>13</v>
      </c>
      <c r="D12" s="13">
        <f t="shared" ref="D12:G12" si="11">SUM(D28,D316,D532,D1012,D1024)</f>
        <v>13251437</v>
      </c>
      <c r="E12" s="13">
        <f t="shared" si="11"/>
        <v>3046480.5</v>
      </c>
      <c r="F12" s="13">
        <f t="shared" si="11"/>
        <v>12388093</v>
      </c>
      <c r="G12" s="13">
        <f t="shared" si="11"/>
        <v>1968278</v>
      </c>
      <c r="H12" s="13">
        <v>25340037</v>
      </c>
      <c r="I12" s="13">
        <f t="shared" si="3"/>
        <v>17402851.5</v>
      </c>
      <c r="J12" s="13">
        <f>IF(AND(H12=0,I12=0),"",IF(OR(C12='ჯამი (HIDE)'!$B$11,C12='ჯამი (HIDE)'!$B$12,C12='ჯამი (HIDE)'!$B$13,C12='ჯამი (HIDE)'!$B$14),"",H12-I12))</f>
        <v>7937185.5</v>
      </c>
      <c r="K12" s="38">
        <f>IF(AND(H12=0,I12=0),"",IF(OR(C12='ჯამი (HIDE)'!$B$11,C12='ჯამი (HIDE)'!$B$12,C12='ჯამი (HIDE)'!$B$13,C12='ჯამი (HIDE)'!$B$14),"",I12/H12))</f>
        <v>0.68677293170487475</v>
      </c>
      <c r="N12" s="17"/>
      <c r="O12" s="17"/>
      <c r="P12" s="17"/>
      <c r="Q12" s="17"/>
    </row>
    <row r="13" spans="1:19" hidden="1" x14ac:dyDescent="0.25">
      <c r="A13" t="str">
        <f t="shared" si="1"/>
        <v>b</v>
      </c>
      <c r="B13" s="29" t="s">
        <v>4</v>
      </c>
      <c r="C13" s="5" t="s">
        <v>14</v>
      </c>
      <c r="D13" s="13">
        <f t="shared" ref="D13:G13" si="12">SUM(D29,D317,D533,D1013,D1025)</f>
        <v>0</v>
      </c>
      <c r="E13" s="13">
        <f t="shared" si="12"/>
        <v>0</v>
      </c>
      <c r="F13" s="13">
        <f t="shared" si="12"/>
        <v>0</v>
      </c>
      <c r="G13" s="13">
        <f t="shared" si="12"/>
        <v>0</v>
      </c>
      <c r="H13" s="13">
        <v>0</v>
      </c>
      <c r="I13" s="13">
        <f t="shared" si="3"/>
        <v>0</v>
      </c>
      <c r="J13" s="13" t="str">
        <f>IF(AND(H13=0,I13=0),"",IF(OR(C13='ჯამი (HIDE)'!$B$11,C13='ჯამი (HIDE)'!$B$12,C13='ჯამი (HIDE)'!$B$13,C13='ჯამი (HIDE)'!$B$14),"",H13-I13))</f>
        <v/>
      </c>
      <c r="K13" s="38" t="str">
        <f>IF(AND(H13=0,I13=0),"",IF(OR(C13='ჯამი (HIDE)'!$B$11,C13='ჯამი (HIDE)'!$B$12,C13='ჯამი (HIDE)'!$B$13,C13='ჯამი (HIDE)'!$B$14),"",I13/H13))</f>
        <v/>
      </c>
      <c r="N13" s="17"/>
      <c r="O13" s="17"/>
      <c r="P13" s="17"/>
      <c r="Q13" s="17"/>
    </row>
    <row r="14" spans="1:19" ht="15.75" thickBot="1" x14ac:dyDescent="0.3">
      <c r="A14" t="str">
        <f t="shared" si="1"/>
        <v>a</v>
      </c>
      <c r="B14" s="31" t="s">
        <v>4</v>
      </c>
      <c r="C14" s="9" t="s">
        <v>15</v>
      </c>
      <c r="D14" s="15">
        <f t="shared" ref="D14:G14" si="13">SUM(D30,D318,D534,D1014,D1026)</f>
        <v>428956</v>
      </c>
      <c r="E14" s="15">
        <f t="shared" si="13"/>
        <v>383412.64</v>
      </c>
      <c r="F14" s="15">
        <f t="shared" si="13"/>
        <v>0</v>
      </c>
      <c r="G14" s="15">
        <f t="shared" si="13"/>
        <v>0</v>
      </c>
      <c r="H14" s="15">
        <v>428956</v>
      </c>
      <c r="I14" s="15">
        <f t="shared" si="3"/>
        <v>383412.64</v>
      </c>
      <c r="J14" s="15">
        <f>IF(AND(H14=0,I14=0),"",IF(OR(C14='ჯამი (HIDE)'!$B$11,C14='ჯამი (HIDE)'!$B$12,C14='ჯამი (HIDE)'!$B$13,C14='ჯამი (HIDE)'!$B$14),"",H14-I14))</f>
        <v>45543.359999999986</v>
      </c>
      <c r="K14" s="40">
        <f>IF(AND(H14=0,I14=0),"",IF(OR(C14='ჯამი (HIDE)'!$B$11,C14='ჯამი (HIDE)'!$B$12,C14='ჯამი (HIDE)'!$B$13,C14='ჯამი (HIDE)'!$B$14),"",I14/H14))</f>
        <v>0.89382743218418681</v>
      </c>
      <c r="N14" s="17"/>
      <c r="O14" s="17"/>
      <c r="P14" s="17"/>
      <c r="Q14" s="17"/>
    </row>
    <row r="15" spans="1:19" ht="31.5" thickTop="1" thickBot="1" x14ac:dyDescent="0.3">
      <c r="A15" t="str">
        <f t="shared" si="1"/>
        <v>a</v>
      </c>
      <c r="B15" s="2" t="s">
        <v>16</v>
      </c>
      <c r="C15" s="24" t="s">
        <v>17</v>
      </c>
      <c r="D15" s="3">
        <f>SUM(D31,D47,D111,D127,D275,D291)</f>
        <v>25352800</v>
      </c>
      <c r="E15" s="3">
        <f t="shared" ref="E15:G15" si="14">SUM(E31,E47,E111,E127,E275,E291)</f>
        <v>24617024.553333335</v>
      </c>
      <c r="F15" s="3">
        <f t="shared" si="14"/>
        <v>14522978.719999999</v>
      </c>
      <c r="G15" s="3">
        <f t="shared" si="14"/>
        <v>12872363.199999999</v>
      </c>
      <c r="H15" s="3">
        <v>51615600</v>
      </c>
      <c r="I15" s="3">
        <f t="shared" si="3"/>
        <v>52012366.473333329</v>
      </c>
      <c r="J15" s="3">
        <f>IF(AND(H15=0,I15=0),"",IF(OR(C15='ჯამი (HIDE)'!$B$11,C15='ჯამი (HIDE)'!$B$12,C15='ჯამი (HIDE)'!$B$13,C15='ჯამი (HIDE)'!$B$14),"",H15-I15))</f>
        <v>-396766.47333332896</v>
      </c>
      <c r="K15" s="41">
        <f>IF(AND(H15=0,I15=0),"",IF(OR(C15='ჯამი (HIDE)'!$B$11,C15='ჯამი (HIDE)'!$B$12,C15='ჯამი (HIDE)'!$B$13,C15='ჯამი (HIDE)'!$B$14),"",I15/H15))</f>
        <v>1.0076869487777596</v>
      </c>
      <c r="M15" s="17"/>
      <c r="N15" s="17"/>
      <c r="O15" s="17"/>
      <c r="P15" s="17"/>
      <c r="Q15" s="17"/>
      <c r="R15" s="17"/>
      <c r="S15" s="17"/>
    </row>
    <row r="16" spans="1:19" ht="15.75" thickTop="1" x14ac:dyDescent="0.25">
      <c r="A16" t="str">
        <f t="shared" si="1"/>
        <v>a</v>
      </c>
      <c r="B16" s="29"/>
      <c r="C16" s="5" t="s">
        <v>5</v>
      </c>
      <c r="D16" s="13">
        <f t="shared" ref="D16:G16" si="15">SUM(D32,D48,D112,D128,D276,D292)</f>
        <v>24782977</v>
      </c>
      <c r="E16" s="13">
        <f t="shared" si="15"/>
        <v>24171383.003333334</v>
      </c>
      <c r="F16" s="13">
        <f t="shared" si="15"/>
        <v>14139348.719999999</v>
      </c>
      <c r="G16" s="13">
        <f t="shared" si="15"/>
        <v>12723363.199999999</v>
      </c>
      <c r="H16" s="13">
        <v>50690777</v>
      </c>
      <c r="I16" s="13">
        <f t="shared" si="3"/>
        <v>51034094.923333332</v>
      </c>
      <c r="J16" s="13">
        <f>IF(AND(H16=0,I16=0),"",IF(OR(C16='ჯამი (HIDE)'!$B$11,C16='ჯამი (HIDE)'!$B$12,C16='ჯამი (HIDE)'!$B$13,C16='ჯამი (HIDE)'!$B$14),"",H16-I16))</f>
        <v>-343317.92333333194</v>
      </c>
      <c r="K16" s="38">
        <f>IF(AND(H16=0,I16=0),"",IF(OR(C16='ჯამი (HIDE)'!$B$11,C16='ჯამი (HIDE)'!$B$12,C16='ჯამი (HIDE)'!$B$13,C16='ჯამი (HIDE)'!$B$14),"",I16/H16))</f>
        <v>1.0067727887330142</v>
      </c>
      <c r="M16" s="17"/>
      <c r="N16" s="17"/>
      <c r="O16" s="17"/>
      <c r="P16" s="17"/>
      <c r="Q16" s="17"/>
      <c r="R16" s="17"/>
    </row>
    <row r="17" spans="1:18" x14ac:dyDescent="0.25">
      <c r="A17" t="str">
        <f t="shared" si="1"/>
        <v>a</v>
      </c>
      <c r="B17" s="30"/>
      <c r="C17" s="7" t="s">
        <v>6</v>
      </c>
      <c r="D17" s="14">
        <f t="shared" ref="D17:G17" si="16">SUM(D33,D49,D113,D129,D277,D293)</f>
        <v>15869000</v>
      </c>
      <c r="E17" s="14">
        <f t="shared" si="16"/>
        <v>15636409.213333335</v>
      </c>
      <c r="F17" s="14">
        <f t="shared" si="16"/>
        <v>7735968.5</v>
      </c>
      <c r="G17" s="14">
        <f t="shared" si="16"/>
        <v>8143508.5</v>
      </c>
      <c r="H17" s="14">
        <v>31413500</v>
      </c>
      <c r="I17" s="14">
        <f t="shared" si="3"/>
        <v>31515886.213333335</v>
      </c>
      <c r="J17" s="14">
        <f>IF(AND(H17=0,I17=0),"",IF(OR(C17='ჯამი (HIDE)'!$B$11,C17='ჯამი (HIDE)'!$B$12,C17='ჯამი (HIDE)'!$B$13,C17='ჯამი (HIDE)'!$B$14),"",H17-I17))</f>
        <v>-102386.21333333477</v>
      </c>
      <c r="K17" s="39">
        <f>IF(AND(H17=0,I17=0),"",IF(OR(C17='ჯამი (HIDE)'!$B$11,C17='ჯამი (HIDE)'!$B$12,C17='ჯამი (HIDE)'!$B$13,C17='ჯამი (HIDE)'!$B$14),"",I17/H17))</f>
        <v>1.0032593061369581</v>
      </c>
      <c r="M17" s="17"/>
      <c r="N17" s="17"/>
      <c r="O17" s="17"/>
      <c r="P17" s="17"/>
      <c r="Q17" s="17"/>
      <c r="R17" s="17"/>
    </row>
    <row r="18" spans="1:18" x14ac:dyDescent="0.25">
      <c r="A18" t="str">
        <f t="shared" si="1"/>
        <v>a</v>
      </c>
      <c r="B18" s="30"/>
      <c r="C18" s="18" t="s">
        <v>182</v>
      </c>
      <c r="D18" s="14">
        <f t="shared" ref="D18:G18" si="17">SUM(D34,D50,D114,D130,D278,D294)</f>
        <v>0</v>
      </c>
      <c r="E18" s="14">
        <f t="shared" si="17"/>
        <v>5757183.8533333335</v>
      </c>
      <c r="F18" s="14">
        <f t="shared" si="17"/>
        <v>3057978.5</v>
      </c>
      <c r="G18" s="14">
        <f t="shared" si="17"/>
        <v>3082518.5</v>
      </c>
      <c r="H18" s="14">
        <v>0</v>
      </c>
      <c r="I18" s="14">
        <f t="shared" si="3"/>
        <v>11897680.853333334</v>
      </c>
      <c r="J18" s="14" t="str">
        <f>IF(AND(H18=0,I18=0),"",IF(OR(C18='ჯამი (HIDE)'!$B$11,C18='ჯამი (HIDE)'!$B$12,C18='ჯამი (HIDE)'!$B$13,C18='ჯამი (HIDE)'!$B$14),"",H18-I18))</f>
        <v/>
      </c>
      <c r="K18" s="39" t="str">
        <f>IF(AND(H18=0,I18=0),"",IF(OR(C18='ჯამი (HIDE)'!$B$11,C18='ჯამი (HIDE)'!$B$12,C18='ჯამი (HIDE)'!$B$13,C18='ჯამი (HIDE)'!$B$14),"",I18/H18))</f>
        <v/>
      </c>
      <c r="M18" s="17"/>
      <c r="N18" s="17"/>
      <c r="O18" s="17"/>
      <c r="P18" s="17"/>
      <c r="Q18" s="17"/>
      <c r="R18" s="17"/>
    </row>
    <row r="19" spans="1:18" x14ac:dyDescent="0.25">
      <c r="A19" t="str">
        <f t="shared" si="1"/>
        <v>a</v>
      </c>
      <c r="B19" s="30"/>
      <c r="C19" s="18" t="s">
        <v>183</v>
      </c>
      <c r="D19" s="14">
        <f t="shared" ref="D19:G19" si="18">SUM(D35,D51,D115,D131,D279,D295)</f>
        <v>0</v>
      </c>
      <c r="E19" s="14">
        <f t="shared" si="18"/>
        <v>345717.5</v>
      </c>
      <c r="F19" s="14">
        <f t="shared" si="18"/>
        <v>113990</v>
      </c>
      <c r="G19" s="14">
        <f t="shared" si="18"/>
        <v>516990</v>
      </c>
      <c r="H19" s="14">
        <v>0</v>
      </c>
      <c r="I19" s="14">
        <f t="shared" si="3"/>
        <v>976697.5</v>
      </c>
      <c r="J19" s="14" t="str">
        <f>IF(AND(H19=0,I19=0),"",IF(OR(C19='ჯამი (HIDE)'!$B$11,C19='ჯამი (HIDE)'!$B$12,C19='ჯამი (HIDE)'!$B$13,C19='ჯამი (HIDE)'!$B$14),"",H19-I19))</f>
        <v/>
      </c>
      <c r="K19" s="39" t="str">
        <f>IF(AND(H19=0,I19=0),"",IF(OR(C19='ჯამი (HIDE)'!$B$11,C19='ჯამი (HIDE)'!$B$12,C19='ჯამი (HIDE)'!$B$13,C19='ჯამი (HIDE)'!$B$14),"",I19/H19))</f>
        <v/>
      </c>
      <c r="M19" s="17"/>
      <c r="N19" s="17"/>
      <c r="O19" s="17"/>
      <c r="P19" s="17"/>
      <c r="Q19" s="17"/>
      <c r="R19" s="17"/>
    </row>
    <row r="20" spans="1:18" x14ac:dyDescent="0.25">
      <c r="A20" t="str">
        <f t="shared" si="1"/>
        <v>a</v>
      </c>
      <c r="B20" s="30"/>
      <c r="C20" s="18" t="s">
        <v>184</v>
      </c>
      <c r="D20" s="14">
        <f t="shared" ref="D20:G20" si="19">SUM(D36,D52,D116,D132,D280,D296)</f>
        <v>0</v>
      </c>
      <c r="E20" s="14">
        <f t="shared" si="19"/>
        <v>893507.86</v>
      </c>
      <c r="F20" s="14">
        <f t="shared" si="19"/>
        <v>414000</v>
      </c>
      <c r="G20" s="14">
        <f t="shared" si="19"/>
        <v>354000</v>
      </c>
      <c r="H20" s="14">
        <v>0</v>
      </c>
      <c r="I20" s="14">
        <f t="shared" si="3"/>
        <v>1661507.8599999999</v>
      </c>
      <c r="J20" s="14" t="str">
        <f>IF(AND(H20=0,I20=0),"",IF(OR(C20='ჯამი (HIDE)'!$B$11,C20='ჯამი (HIDE)'!$B$12,C20='ჯამი (HIDE)'!$B$13,C20='ჯამი (HIDE)'!$B$14),"",H20-I20))</f>
        <v/>
      </c>
      <c r="K20" s="39" t="str">
        <f>IF(AND(H20=0,I20=0),"",IF(OR(C20='ჯამი (HIDE)'!$B$11,C20='ჯამი (HIDE)'!$B$12,C20='ჯამი (HIDE)'!$B$13,C20='ჯამი (HIDE)'!$B$14),"",I20/H20))</f>
        <v/>
      </c>
      <c r="M20" s="17"/>
      <c r="N20" s="17"/>
      <c r="O20" s="17"/>
      <c r="P20" s="17"/>
      <c r="Q20" s="17"/>
      <c r="R20" s="17"/>
    </row>
    <row r="21" spans="1:18" x14ac:dyDescent="0.25">
      <c r="A21" t="str">
        <f t="shared" si="1"/>
        <v>a</v>
      </c>
      <c r="B21" s="30"/>
      <c r="C21" s="7" t="s">
        <v>7</v>
      </c>
      <c r="D21" s="14">
        <f t="shared" ref="D21:G21" si="20">SUM(D37,D53,D117,D133,D281,D297)</f>
        <v>7957497</v>
      </c>
      <c r="E21" s="14">
        <f t="shared" si="20"/>
        <v>7616010.2199999997</v>
      </c>
      <c r="F21" s="14">
        <f t="shared" si="20"/>
        <v>4840138.38</v>
      </c>
      <c r="G21" s="14">
        <f t="shared" si="20"/>
        <v>4480646.38</v>
      </c>
      <c r="H21" s="14">
        <v>16637797</v>
      </c>
      <c r="I21" s="14">
        <f t="shared" si="3"/>
        <v>16936794.98</v>
      </c>
      <c r="J21" s="14">
        <f>IF(AND(H21=0,I21=0),"",IF(OR(C21='ჯამი (HIDE)'!$B$11,C21='ჯამი (HIDE)'!$B$12,C21='ჯამი (HIDE)'!$B$13,C21='ჯამი (HIDE)'!$B$14),"",H21-I21))</f>
        <v>-298997.98000000045</v>
      </c>
      <c r="K21" s="39">
        <f>IF(AND(H21=0,I21=0),"",IF(OR(C21='ჯამი (HIDE)'!$B$11,C21='ჯამი (HIDE)'!$B$12,C21='ჯამი (HIDE)'!$B$13,C21='ჯამი (HIDE)'!$B$14),"",I21/H21))</f>
        <v>1.0179710078203263</v>
      </c>
      <c r="M21" s="17"/>
      <c r="N21" s="17"/>
      <c r="O21" s="17"/>
      <c r="P21" s="17"/>
      <c r="Q21" s="17"/>
      <c r="R21" s="17"/>
    </row>
    <row r="22" spans="1:18" x14ac:dyDescent="0.25">
      <c r="A22" t="str">
        <f t="shared" si="1"/>
        <v>a</v>
      </c>
      <c r="B22" s="30"/>
      <c r="C22" s="18" t="s">
        <v>185</v>
      </c>
      <c r="D22" s="14">
        <f t="shared" ref="D22:G22" si="21">SUM(D38,D54,D118,D134,D282,D298)</f>
        <v>0</v>
      </c>
      <c r="E22" s="14">
        <f t="shared" si="21"/>
        <v>1629322.1600000001</v>
      </c>
      <c r="F22" s="14">
        <f t="shared" si="21"/>
        <v>814834.88</v>
      </c>
      <c r="G22" s="14">
        <f t="shared" si="21"/>
        <v>890834.88</v>
      </c>
      <c r="H22" s="14">
        <v>0</v>
      </c>
      <c r="I22" s="14">
        <f t="shared" si="3"/>
        <v>3334991.92</v>
      </c>
      <c r="J22" s="14" t="str">
        <f>IF(AND(H22=0,I22=0),"",IF(OR(C22='ჯამი (HIDE)'!$B$11,C22='ჯამი (HIDE)'!$B$12,C22='ჯამი (HIDE)'!$B$13,C22='ჯამი (HIDE)'!$B$14),"",H22-I22))</f>
        <v/>
      </c>
      <c r="K22" s="39" t="str">
        <f>IF(AND(H22=0,I22=0),"",IF(OR(C22='ჯამი (HIDE)'!$B$11,C22='ჯამი (HIDE)'!$B$12,C22='ჯამი (HIDE)'!$B$13,C22='ჯამი (HIDE)'!$B$14),"",I22/H22))</f>
        <v/>
      </c>
      <c r="M22" s="17"/>
      <c r="N22" s="17"/>
      <c r="O22" s="17"/>
      <c r="P22" s="17"/>
      <c r="Q22" s="17"/>
      <c r="R22" s="17"/>
    </row>
    <row r="23" spans="1:18" hidden="1" x14ac:dyDescent="0.25">
      <c r="A23" t="str">
        <f t="shared" si="1"/>
        <v>b</v>
      </c>
      <c r="B23" s="30"/>
      <c r="C23" s="7" t="s">
        <v>8</v>
      </c>
      <c r="D23" s="14">
        <f t="shared" ref="D23:G23" si="22">SUM(D39,D55,D119,D135,D283,D299)</f>
        <v>0</v>
      </c>
      <c r="E23" s="14">
        <f t="shared" si="22"/>
        <v>0</v>
      </c>
      <c r="F23" s="14">
        <f t="shared" si="22"/>
        <v>0</v>
      </c>
      <c r="G23" s="14">
        <f t="shared" si="22"/>
        <v>0</v>
      </c>
      <c r="H23" s="14">
        <v>0</v>
      </c>
      <c r="I23" s="14">
        <f t="shared" si="3"/>
        <v>0</v>
      </c>
      <c r="J23" s="14" t="str">
        <f>IF(AND(H23=0,I23=0),"",IF(OR(C23='ჯამი (HIDE)'!$B$11,C23='ჯამი (HIDE)'!$B$12,C23='ჯამი (HIDE)'!$B$13,C23='ჯამი (HIDE)'!$B$14),"",H23-I23))</f>
        <v/>
      </c>
      <c r="K23" s="39" t="str">
        <f>IF(AND(H23=0,I23=0),"",IF(OR(C23='ჯამი (HIDE)'!$B$11,C23='ჯამი (HIDE)'!$B$12,C23='ჯამი (HIDE)'!$B$13,C23='ჯამი (HIDE)'!$B$14),"",I23/H23))</f>
        <v/>
      </c>
      <c r="M23" s="17"/>
      <c r="N23" s="17"/>
      <c r="O23" s="17"/>
      <c r="P23" s="17"/>
      <c r="Q23" s="17"/>
      <c r="R23" s="17"/>
    </row>
    <row r="24" spans="1:18" hidden="1" x14ac:dyDescent="0.25">
      <c r="A24" t="str">
        <f t="shared" si="1"/>
        <v>b</v>
      </c>
      <c r="B24" s="30"/>
      <c r="C24" s="7" t="s">
        <v>9</v>
      </c>
      <c r="D24" s="14">
        <f t="shared" ref="D24:G24" si="23">SUM(D40,D56,D120,D136,D284,D300)</f>
        <v>0</v>
      </c>
      <c r="E24" s="14">
        <f t="shared" si="23"/>
        <v>0</v>
      </c>
      <c r="F24" s="14">
        <f t="shared" si="23"/>
        <v>0</v>
      </c>
      <c r="G24" s="14">
        <f t="shared" si="23"/>
        <v>0</v>
      </c>
      <c r="H24" s="14">
        <v>0</v>
      </c>
      <c r="I24" s="14">
        <f t="shared" si="3"/>
        <v>0</v>
      </c>
      <c r="J24" s="14" t="str">
        <f>IF(AND(H24=0,I24=0),"",IF(OR(C24='ჯამი (HIDE)'!$B$11,C24='ჯამი (HIDE)'!$B$12,C24='ჯამი (HIDE)'!$B$13,C24='ჯამი (HIDE)'!$B$14),"",H24-I24))</f>
        <v/>
      </c>
      <c r="K24" s="39" t="str">
        <f>IF(AND(H24=0,I24=0),"",IF(OR(C24='ჯამი (HIDE)'!$B$11,C24='ჯამი (HIDE)'!$B$12,C24='ჯამი (HIDE)'!$B$13,C24='ჯამი (HIDE)'!$B$14),"",I24/H24))</f>
        <v/>
      </c>
      <c r="M24" s="17"/>
      <c r="N24" s="17"/>
      <c r="O24" s="17"/>
      <c r="P24" s="17"/>
      <c r="Q24" s="17"/>
      <c r="R24" s="17"/>
    </row>
    <row r="25" spans="1:18" x14ac:dyDescent="0.25">
      <c r="A25" t="str">
        <f t="shared" si="1"/>
        <v>a</v>
      </c>
      <c r="B25" s="30"/>
      <c r="C25" s="7" t="s">
        <v>10</v>
      </c>
      <c r="D25" s="14">
        <f t="shared" ref="D25:G25" si="24">SUM(D41,D57,D121,D137,D285,D301)</f>
        <v>625000</v>
      </c>
      <c r="E25" s="14">
        <f t="shared" si="24"/>
        <v>587503</v>
      </c>
      <c r="F25" s="14">
        <f t="shared" si="24"/>
        <v>1437497</v>
      </c>
      <c r="G25" s="14">
        <f t="shared" si="24"/>
        <v>3000</v>
      </c>
      <c r="H25" s="14">
        <v>2078000</v>
      </c>
      <c r="I25" s="14">
        <f t="shared" si="3"/>
        <v>2028000</v>
      </c>
      <c r="J25" s="14">
        <f>IF(AND(H25=0,I25=0),"",IF(OR(C25='ჯამი (HIDE)'!$B$11,C25='ჯამი (HIDE)'!$B$12,C25='ჯამი (HIDE)'!$B$13,C25='ჯამი (HIDE)'!$B$14),"",H25-I25))</f>
        <v>50000</v>
      </c>
      <c r="K25" s="39">
        <f>IF(AND(H25=0,I25=0),"",IF(OR(C25='ჯამი (HIDE)'!$B$11,C25='ჯამი (HIDE)'!$B$12,C25='ჯამი (HIDE)'!$B$13,C25='ჯამი (HIDE)'!$B$14),"",I25/H25))</f>
        <v>0.97593840230991336</v>
      </c>
      <c r="M25" s="17"/>
      <c r="N25" s="17"/>
      <c r="O25" s="17"/>
      <c r="P25" s="17"/>
      <c r="Q25" s="17"/>
      <c r="R25" s="17"/>
    </row>
    <row r="26" spans="1:18" x14ac:dyDescent="0.25">
      <c r="A26" t="str">
        <f t="shared" si="1"/>
        <v>a</v>
      </c>
      <c r="B26" s="30"/>
      <c r="C26" s="7" t="s">
        <v>11</v>
      </c>
      <c r="D26" s="14">
        <f t="shared" ref="D26:G26" si="25">SUM(D42,D58,D122,D138,D286,D302)</f>
        <v>252200</v>
      </c>
      <c r="E26" s="14">
        <f t="shared" si="25"/>
        <v>252102.93</v>
      </c>
      <c r="F26" s="14">
        <f t="shared" si="25"/>
        <v>69200</v>
      </c>
      <c r="G26" s="14">
        <f t="shared" si="25"/>
        <v>63100</v>
      </c>
      <c r="H26" s="14">
        <v>384500</v>
      </c>
      <c r="I26" s="14">
        <f t="shared" si="3"/>
        <v>384402.93</v>
      </c>
      <c r="J26" s="14">
        <f>IF(AND(H26=0,I26=0),"",IF(OR(C26='ჯამი (HIDE)'!$B$11,C26='ჯამი (HIDE)'!$B$12,C26='ჯამი (HIDE)'!$B$13,C26='ჯამი (HIDE)'!$B$14),"",H26-I26))</f>
        <v>97.070000000006985</v>
      </c>
      <c r="K26" s="39">
        <f>IF(AND(H26=0,I26=0),"",IF(OR(C26='ჯამი (HIDE)'!$B$11,C26='ჯამი (HIDE)'!$B$12,C26='ჯამი (HIDE)'!$B$13,C26='ჯამი (HIDE)'!$B$14),"",I26/H26))</f>
        <v>0.99974754226267881</v>
      </c>
      <c r="M26" s="17"/>
      <c r="N26" s="17"/>
      <c r="O26" s="17"/>
      <c r="P26" s="17"/>
      <c r="Q26" s="17"/>
      <c r="R26" s="17"/>
    </row>
    <row r="27" spans="1:18" x14ac:dyDescent="0.25">
      <c r="A27" t="str">
        <f t="shared" si="1"/>
        <v>a</v>
      </c>
      <c r="B27" s="30"/>
      <c r="C27" s="7" t="s">
        <v>12</v>
      </c>
      <c r="D27" s="14">
        <f t="shared" ref="D27:G27" si="26">SUM(D43,D59,D123,D139,D287,D303)</f>
        <v>79280</v>
      </c>
      <c r="E27" s="14">
        <f t="shared" si="26"/>
        <v>79357.64</v>
      </c>
      <c r="F27" s="14">
        <f t="shared" si="26"/>
        <v>56544.84</v>
      </c>
      <c r="G27" s="14">
        <f t="shared" si="26"/>
        <v>33108.32</v>
      </c>
      <c r="H27" s="14">
        <v>176980</v>
      </c>
      <c r="I27" s="14">
        <f t="shared" si="3"/>
        <v>169010.8</v>
      </c>
      <c r="J27" s="14">
        <f>IF(AND(H27=0,I27=0),"",IF(OR(C27='ჯამი (HIDE)'!$B$11,C27='ჯამი (HIDE)'!$B$12,C27='ჯამი (HIDE)'!$B$13,C27='ჯამი (HIDE)'!$B$14),"",H27-I27))</f>
        <v>7969.2000000000116</v>
      </c>
      <c r="K27" s="39">
        <f>IF(AND(H27=0,I27=0),"",IF(OR(C27='ჯამი (HIDE)'!$B$11,C27='ჯამი (HIDE)'!$B$12,C27='ჯამი (HIDE)'!$B$13,C27='ჯამი (HIDE)'!$B$14),"",I27/H27))</f>
        <v>0.95497118318454055</v>
      </c>
      <c r="M27" s="17"/>
      <c r="N27" s="17"/>
      <c r="O27" s="17"/>
      <c r="P27" s="17"/>
      <c r="Q27" s="17"/>
      <c r="R27" s="17"/>
    </row>
    <row r="28" spans="1:18" x14ac:dyDescent="0.25">
      <c r="A28" t="str">
        <f t="shared" si="1"/>
        <v>a</v>
      </c>
      <c r="B28" s="29"/>
      <c r="C28" s="5" t="s">
        <v>13</v>
      </c>
      <c r="D28" s="13">
        <f t="shared" ref="D28:G28" si="27">SUM(D44,D60,D124,D140,D288,D304)</f>
        <v>549637</v>
      </c>
      <c r="E28" s="13">
        <f t="shared" si="27"/>
        <v>425821.5</v>
      </c>
      <c r="F28" s="13">
        <f t="shared" si="27"/>
        <v>383630</v>
      </c>
      <c r="G28" s="13">
        <f t="shared" si="27"/>
        <v>149000</v>
      </c>
      <c r="H28" s="13">
        <v>904637</v>
      </c>
      <c r="I28" s="13">
        <f t="shared" si="3"/>
        <v>958451.5</v>
      </c>
      <c r="J28" s="13">
        <f>IF(AND(H28=0,I28=0),"",IF(OR(C28='ჯამი (HIDE)'!$B$11,C28='ჯამი (HIDE)'!$B$12,C28='ჯამი (HIDE)'!$B$13,C28='ჯამი (HIDE)'!$B$14),"",H28-I28))</f>
        <v>-53814.5</v>
      </c>
      <c r="K28" s="38">
        <f>IF(AND(H28=0,I28=0),"",IF(OR(C28='ჯამი (HIDE)'!$B$11,C28='ჯამი (HIDE)'!$B$12,C28='ჯამი (HIDE)'!$B$13,C28='ჯამი (HIDE)'!$B$14),"",I28/H28))</f>
        <v>1.0594873966021729</v>
      </c>
      <c r="M28" s="17"/>
      <c r="N28" s="17"/>
      <c r="O28" s="17"/>
      <c r="P28" s="17"/>
      <c r="Q28" s="17"/>
      <c r="R28" s="17"/>
    </row>
    <row r="29" spans="1:18" hidden="1" x14ac:dyDescent="0.25">
      <c r="A29" t="str">
        <f t="shared" si="1"/>
        <v>b</v>
      </c>
      <c r="B29" s="29"/>
      <c r="C29" s="5" t="s">
        <v>14</v>
      </c>
      <c r="D29" s="13">
        <f t="shared" ref="D29:G29" si="28">SUM(D45,D61,D125,D141,D289,D305)</f>
        <v>0</v>
      </c>
      <c r="E29" s="13">
        <f t="shared" si="28"/>
        <v>0</v>
      </c>
      <c r="F29" s="13">
        <f t="shared" si="28"/>
        <v>0</v>
      </c>
      <c r="G29" s="13">
        <f t="shared" si="28"/>
        <v>0</v>
      </c>
      <c r="H29" s="13">
        <v>0</v>
      </c>
      <c r="I29" s="13">
        <f t="shared" si="3"/>
        <v>0</v>
      </c>
      <c r="J29" s="13" t="str">
        <f>IF(AND(H29=0,I29=0),"",IF(OR(C29='ჯამი (HIDE)'!$B$11,C29='ჯამი (HIDE)'!$B$12,C29='ჯამი (HIDE)'!$B$13,C29='ჯამი (HIDE)'!$B$14),"",H29-I29))</f>
        <v/>
      </c>
      <c r="K29" s="38" t="str">
        <f>IF(AND(H29=0,I29=0),"",IF(OR(C29='ჯამი (HIDE)'!$B$11,C29='ჯამი (HIDE)'!$B$12,C29='ჯამი (HIDE)'!$B$13,C29='ჯამი (HIDE)'!$B$14),"",I29/H29))</f>
        <v/>
      </c>
      <c r="M29" s="17"/>
      <c r="N29" s="17"/>
      <c r="O29" s="17"/>
      <c r="P29" s="17"/>
      <c r="Q29" s="17"/>
      <c r="R29" s="17"/>
    </row>
    <row r="30" spans="1:18" ht="15.75" thickBot="1" x14ac:dyDescent="0.3">
      <c r="A30" t="str">
        <f t="shared" si="1"/>
        <v>a</v>
      </c>
      <c r="B30" s="31"/>
      <c r="C30" s="9" t="s">
        <v>15</v>
      </c>
      <c r="D30" s="15">
        <f t="shared" ref="D30:G30" si="29">SUM(D46,D62,D126,D142,D290,D306)</f>
        <v>20186</v>
      </c>
      <c r="E30" s="15">
        <f t="shared" si="29"/>
        <v>19820.05</v>
      </c>
      <c r="F30" s="15">
        <f t="shared" si="29"/>
        <v>0</v>
      </c>
      <c r="G30" s="15">
        <f t="shared" si="29"/>
        <v>0</v>
      </c>
      <c r="H30" s="15">
        <v>20186</v>
      </c>
      <c r="I30" s="15">
        <f t="shared" si="3"/>
        <v>19820.05</v>
      </c>
      <c r="J30" s="15">
        <f>IF(AND(H30=0,I30=0),"",IF(OR(C30='ჯამი (HIDE)'!$B$11,C30='ჯამი (HIDE)'!$B$12,C30='ჯამი (HIDE)'!$B$13,C30='ჯამი (HIDE)'!$B$14),"",H30-I30))</f>
        <v>365.95000000000073</v>
      </c>
      <c r="K30" s="40">
        <f>IF(AND(H30=0,I30=0),"",IF(OR(C30='ჯამი (HIDE)'!$B$11,C30='ჯამი (HIDE)'!$B$12,C30='ჯამი (HIDE)'!$B$13,C30='ჯამი (HIDE)'!$B$14),"",I30/H30))</f>
        <v>0.98187109878133361</v>
      </c>
      <c r="M30" s="17"/>
      <c r="N30" s="17"/>
      <c r="O30" s="17"/>
      <c r="P30" s="17"/>
      <c r="Q30" s="17"/>
      <c r="R30" s="17"/>
    </row>
    <row r="31" spans="1:18" ht="31.5" thickTop="1" thickBot="1" x14ac:dyDescent="0.3">
      <c r="A31" t="str">
        <f t="shared" si="1"/>
        <v>a</v>
      </c>
      <c r="B31" s="2" t="s">
        <v>18</v>
      </c>
      <c r="C31" s="24" t="s">
        <v>19</v>
      </c>
      <c r="D31" s="3">
        <f t="shared" ref="D31" si="30">SUM(D32,D44,D45,D46)</f>
        <v>4376100</v>
      </c>
      <c r="E31" s="3">
        <f>SUM(E32,E44,E45,E46)</f>
        <v>4287458</v>
      </c>
      <c r="F31" s="3">
        <f t="shared" ref="F31:G31" si="31">SUM(F32,F44,F45,F46)</f>
        <v>3350732</v>
      </c>
      <c r="G31" s="3">
        <f t="shared" si="31"/>
        <v>2207050</v>
      </c>
      <c r="H31" s="3">
        <v>9529600</v>
      </c>
      <c r="I31" s="3">
        <f t="shared" si="3"/>
        <v>9845240</v>
      </c>
      <c r="J31" s="3">
        <f>IF(AND(H31=0,I31=0),"",IF(OR(C31='ჯამი (HIDE)'!$B$11,C31='ჯამი (HIDE)'!$B$12,C31='ჯამი (HIDE)'!$B$13,C31='ჯამი (HIDE)'!$B$14),"",H31-I31))</f>
        <v>-315640</v>
      </c>
      <c r="K31" s="41">
        <f>IF(AND(H31=0,I31=0),"",IF(OR(C31='ჯამი (HIDE)'!$B$11,C31='ჯამი (HIDE)'!$B$12,C31='ჯამი (HIDE)'!$B$13,C31='ჯამი (HIDE)'!$B$14),"",I31/H31))</f>
        <v>1.0331220617864338</v>
      </c>
      <c r="L31" s="35" t="s">
        <v>214</v>
      </c>
    </row>
    <row r="32" spans="1:18" ht="15.75" thickTop="1" x14ac:dyDescent="0.25">
      <c r="A32" t="str">
        <f t="shared" si="1"/>
        <v>a</v>
      </c>
      <c r="B32" s="29"/>
      <c r="C32" s="5" t="s">
        <v>5</v>
      </c>
      <c r="D32" s="13">
        <f>SUM(D33,D37,D39,D40,D41,D42,D43)</f>
        <v>4209653</v>
      </c>
      <c r="E32" s="13">
        <f>SUM(E33,E37,E39:E43)</f>
        <v>4161211</v>
      </c>
      <c r="F32" s="13">
        <f t="shared" ref="F32:G32" si="32">SUM(F33,F37,F39:F43)</f>
        <v>3280732</v>
      </c>
      <c r="G32" s="13">
        <f t="shared" si="32"/>
        <v>2207050</v>
      </c>
      <c r="H32" s="13">
        <v>9316653</v>
      </c>
      <c r="I32" s="13">
        <f t="shared" si="3"/>
        <v>9648993</v>
      </c>
      <c r="J32" s="13">
        <f>IF(AND(H32=0,I32=0),"",IF(OR(C32='ჯამი (HIDE)'!$B$11,C32='ჯამი (HIDE)'!$B$12,C32='ჯამი (HIDE)'!$B$13,C32='ჯამი (HIDE)'!$B$14),"",H32-I32))</f>
        <v>-332340</v>
      </c>
      <c r="K32" s="38">
        <f>IF(AND(H32=0,I32=0),"",IF(OR(C32='ჯამი (HIDE)'!$B$11,C32='ჯამი (HIDE)'!$B$12,C32='ჯამი (HIDE)'!$B$13,C32='ჯამი (HIDE)'!$B$14),"",I32/H32))</f>
        <v>1.035671608677494</v>
      </c>
    </row>
    <row r="33" spans="1:11" x14ac:dyDescent="0.25">
      <c r="A33" t="str">
        <f t="shared" si="1"/>
        <v>a</v>
      </c>
      <c r="B33" s="30"/>
      <c r="C33" s="7" t="s">
        <v>6</v>
      </c>
      <c r="D33" s="14">
        <v>2092000</v>
      </c>
      <c r="E33" s="14">
        <f>SUM(E34:E36)</f>
        <v>2049256</v>
      </c>
      <c r="F33" s="14">
        <f>SUM(F34:F36)</f>
        <v>1076700</v>
      </c>
      <c r="G33" s="14">
        <f t="shared" ref="G33" si="33">SUM(G34:G36)</f>
        <v>1299700</v>
      </c>
      <c r="H33" s="14">
        <v>4192000</v>
      </c>
      <c r="I33" s="14">
        <f t="shared" si="3"/>
        <v>4425656</v>
      </c>
      <c r="J33" s="14">
        <f>IF(AND(H33=0,I33=0),"",IF(OR(C33='ჯამი (HIDE)'!$B$11,C33='ჯამი (HIDE)'!$B$12,C33='ჯამი (HIDE)'!$B$13,C33='ჯამი (HIDE)'!$B$14),"",H33-I33))</f>
        <v>-233656</v>
      </c>
      <c r="K33" s="39">
        <f>IF(AND(H33=0,I33=0),"",IF(OR(C33='ჯამი (HIDE)'!$B$11,C33='ჯამი (HIDE)'!$B$12,C33='ჯამი (HIDE)'!$B$13,C33='ჯამი (HIDE)'!$B$14),"",I33/H33))</f>
        <v>1.0557385496183207</v>
      </c>
    </row>
    <row r="34" spans="1:11" x14ac:dyDescent="0.25">
      <c r="A34" t="str">
        <f t="shared" si="1"/>
        <v>a</v>
      </c>
      <c r="B34" s="30"/>
      <c r="C34" s="18" t="s">
        <v>182</v>
      </c>
      <c r="D34" s="14">
        <v>0</v>
      </c>
      <c r="E34" s="14">
        <v>1355651</v>
      </c>
      <c r="F34" s="14">
        <v>690000</v>
      </c>
      <c r="G34" s="14">
        <v>690000</v>
      </c>
      <c r="H34" s="14">
        <v>0</v>
      </c>
      <c r="I34" s="14">
        <f t="shared" si="3"/>
        <v>2735651</v>
      </c>
      <c r="J34" s="14" t="str">
        <f>IF(AND(H34=0,I34=0),"",IF(OR(C34='ჯამი (HIDE)'!$B$11,C34='ჯამი (HIDE)'!$B$12,C34='ჯამი (HIDE)'!$B$13,C34='ჯამი (HIDE)'!$B$14),"",H34-I34))</f>
        <v/>
      </c>
      <c r="K34" s="39" t="str">
        <f>IF(AND(H34=0,I34=0),"",IF(OR(C34='ჯამი (HIDE)'!$B$11,C34='ჯამი (HIDE)'!$B$12,C34='ჯამი (HIDE)'!$B$13,C34='ჯამი (HIDE)'!$B$14),"",I34/H34))</f>
        <v/>
      </c>
    </row>
    <row r="35" spans="1:11" x14ac:dyDescent="0.25">
      <c r="A35" t="str">
        <f t="shared" si="1"/>
        <v>a</v>
      </c>
      <c r="B35" s="30"/>
      <c r="C35" s="18" t="s">
        <v>183</v>
      </c>
      <c r="D35" s="14">
        <v>0</v>
      </c>
      <c r="E35" s="14">
        <v>148015</v>
      </c>
      <c r="F35" s="14">
        <v>110700</v>
      </c>
      <c r="G35" s="14">
        <v>333700</v>
      </c>
      <c r="H35" s="14">
        <v>0</v>
      </c>
      <c r="I35" s="14">
        <f t="shared" si="3"/>
        <v>592415</v>
      </c>
      <c r="J35" s="14" t="str">
        <f>IF(AND(H35=0,I35=0),"",IF(OR(C35='ჯამი (HIDE)'!$B$11,C35='ჯამი (HIDE)'!$B$12,C35='ჯამი (HIDE)'!$B$13,C35='ჯამი (HIDE)'!$B$14),"",H35-I35))</f>
        <v/>
      </c>
      <c r="K35" s="39" t="str">
        <f>IF(AND(H35=0,I35=0),"",IF(OR(C35='ჯამი (HIDE)'!$B$11,C35='ჯამი (HIDE)'!$B$12,C35='ჯამი (HIDE)'!$B$13,C35='ჯამი (HIDE)'!$B$14),"",I35/H35))</f>
        <v/>
      </c>
    </row>
    <row r="36" spans="1:11" x14ac:dyDescent="0.25">
      <c r="A36" t="str">
        <f t="shared" si="1"/>
        <v>a</v>
      </c>
      <c r="B36" s="30"/>
      <c r="C36" s="18" t="s">
        <v>184</v>
      </c>
      <c r="D36" s="14">
        <v>0</v>
      </c>
      <c r="E36" s="14">
        <v>545590</v>
      </c>
      <c r="F36" s="14">
        <v>276000</v>
      </c>
      <c r="G36" s="14">
        <v>276000</v>
      </c>
      <c r="H36" s="14">
        <v>0</v>
      </c>
      <c r="I36" s="14">
        <f t="shared" si="3"/>
        <v>1097590</v>
      </c>
      <c r="J36" s="14" t="str">
        <f>IF(AND(H36=0,I36=0),"",IF(OR(C36='ჯამი (HIDE)'!$B$11,C36='ჯამი (HIDE)'!$B$12,C36='ჯამი (HIDE)'!$B$13,C36='ჯამი (HIDE)'!$B$14),"",H36-I36))</f>
        <v/>
      </c>
      <c r="K36" s="39" t="str">
        <f>IF(AND(H36=0,I36=0),"",IF(OR(C36='ჯამი (HIDE)'!$B$11,C36='ჯამი (HIDE)'!$B$12,C36='ჯამი (HIDE)'!$B$13,C36='ჯამი (HIDE)'!$B$14),"",I36/H36))</f>
        <v/>
      </c>
    </row>
    <row r="37" spans="1:11" x14ac:dyDescent="0.25">
      <c r="A37" t="str">
        <f t="shared" si="1"/>
        <v>a</v>
      </c>
      <c r="B37" s="30"/>
      <c r="C37" s="7" t="s">
        <v>7</v>
      </c>
      <c r="D37" s="14">
        <v>1461653</v>
      </c>
      <c r="E37" s="14">
        <v>1468452</v>
      </c>
      <c r="F37" s="14">
        <v>742535</v>
      </c>
      <c r="G37" s="14">
        <v>880850</v>
      </c>
      <c r="H37" s="14">
        <v>2995653</v>
      </c>
      <c r="I37" s="14">
        <f t="shared" si="3"/>
        <v>3091837</v>
      </c>
      <c r="J37" s="14">
        <f>IF(AND(H37=0,I37=0),"",IF(OR(C37='ჯამი (HIDE)'!$B$11,C37='ჯამი (HIDE)'!$B$12,C37='ჯამი (HIDE)'!$B$13,C37='ჯამი (HIDE)'!$B$14),"",H37-I37))</f>
        <v>-96184</v>
      </c>
      <c r="K37" s="39">
        <f>IF(AND(H37=0,I37=0),"",IF(OR(C37='ჯამი (HIDE)'!$B$11,C37='ჯამი (HIDE)'!$B$12,C37='ჯამი (HIDE)'!$B$13,C37='ჯამი (HIDE)'!$B$14),"",I37/H37))</f>
        <v>1.0321078576190232</v>
      </c>
    </row>
    <row r="38" spans="1:11" x14ac:dyDescent="0.25">
      <c r="A38" t="str">
        <f t="shared" si="1"/>
        <v>a</v>
      </c>
      <c r="B38" s="30"/>
      <c r="C38" s="18" t="s">
        <v>185</v>
      </c>
      <c r="D38" s="14">
        <v>0</v>
      </c>
      <c r="E38" s="14">
        <v>624004</v>
      </c>
      <c r="F38" s="14">
        <v>332000</v>
      </c>
      <c r="G38" s="14">
        <v>376000</v>
      </c>
      <c r="H38" s="14">
        <v>0</v>
      </c>
      <c r="I38" s="14">
        <f t="shared" si="3"/>
        <v>1332004</v>
      </c>
      <c r="J38" s="14" t="str">
        <f>IF(AND(H38=0,I38=0),"",IF(OR(C38='ჯამი (HIDE)'!$B$11,C38='ჯამი (HIDE)'!$B$12,C38='ჯამი (HIDE)'!$B$13,C38='ჯამი (HIDE)'!$B$14),"",H38-I38))</f>
        <v/>
      </c>
      <c r="K38" s="39" t="str">
        <f>IF(AND(H38=0,I38=0),"",IF(OR(C38='ჯამი (HIDE)'!$B$11,C38='ჯამი (HIDE)'!$B$12,C38='ჯამი (HIDE)'!$B$13,C38='ჯამი (HIDE)'!$B$14),"",I38/H38))</f>
        <v/>
      </c>
    </row>
    <row r="39" spans="1:11" hidden="1" x14ac:dyDescent="0.25">
      <c r="A39" t="str">
        <f t="shared" si="1"/>
        <v>b</v>
      </c>
      <c r="B39" s="30"/>
      <c r="C39" s="7" t="s">
        <v>8</v>
      </c>
      <c r="D39" s="14">
        <v>0</v>
      </c>
      <c r="E39" s="14">
        <v>0</v>
      </c>
      <c r="F39" s="14">
        <v>0</v>
      </c>
      <c r="G39" s="14">
        <v>0</v>
      </c>
      <c r="H39" s="14">
        <v>0</v>
      </c>
      <c r="I39" s="14">
        <f t="shared" si="3"/>
        <v>0</v>
      </c>
      <c r="J39" s="14" t="str">
        <f>IF(AND(H39=0,I39=0),"",IF(OR(C39='ჯამი (HIDE)'!$B$11,C39='ჯამი (HIDE)'!$B$12,C39='ჯამი (HIDE)'!$B$13,C39='ჯამი (HIDE)'!$B$14),"",H39-I39))</f>
        <v/>
      </c>
      <c r="K39" s="39" t="str">
        <f>IF(AND(H39=0,I39=0),"",IF(OR(C39='ჯამი (HIDE)'!$B$11,C39='ჯამი (HIDE)'!$B$12,C39='ჯამი (HIDE)'!$B$13,C39='ჯამი (HIDE)'!$B$14),"",I39/H39))</f>
        <v/>
      </c>
    </row>
    <row r="40" spans="1:11" hidden="1" x14ac:dyDescent="0.25">
      <c r="A40" t="str">
        <f t="shared" si="1"/>
        <v>b</v>
      </c>
      <c r="B40" s="30"/>
      <c r="C40" s="7" t="s">
        <v>9</v>
      </c>
      <c r="D40" s="14">
        <v>0</v>
      </c>
      <c r="E40" s="14">
        <v>0</v>
      </c>
      <c r="F40" s="14">
        <v>0</v>
      </c>
      <c r="G40" s="14">
        <v>0</v>
      </c>
      <c r="H40" s="14">
        <v>0</v>
      </c>
      <c r="I40" s="14">
        <f t="shared" si="3"/>
        <v>0</v>
      </c>
      <c r="J40" s="14" t="str">
        <f>IF(AND(H40=0,I40=0),"",IF(OR(C40='ჯამი (HIDE)'!$B$11,C40='ჯამი (HIDE)'!$B$12,C40='ჯამი (HIDE)'!$B$13,C40='ჯამი (HIDE)'!$B$14),"",H40-I40))</f>
        <v/>
      </c>
      <c r="K40" s="39" t="str">
        <f>IF(AND(H40=0,I40=0),"",IF(OR(C40='ჯამი (HIDE)'!$B$11,C40='ჯამი (HIDE)'!$B$12,C40='ჯამი (HIDE)'!$B$13,C40='ჯამი (HIDE)'!$B$14),"",I40/H40))</f>
        <v/>
      </c>
    </row>
    <row r="41" spans="1:11" x14ac:dyDescent="0.25">
      <c r="A41" t="str">
        <f t="shared" si="1"/>
        <v>a</v>
      </c>
      <c r="B41" s="30"/>
      <c r="C41" s="7" t="s">
        <v>10</v>
      </c>
      <c r="D41" s="14">
        <v>600000</v>
      </c>
      <c r="E41" s="14">
        <v>587503</v>
      </c>
      <c r="F41" s="14">
        <v>1437497</v>
      </c>
      <c r="G41" s="14">
        <v>0</v>
      </c>
      <c r="H41" s="14">
        <v>2025000</v>
      </c>
      <c r="I41" s="14">
        <f t="shared" si="3"/>
        <v>2025000</v>
      </c>
      <c r="J41" s="14">
        <f>IF(AND(H41=0,I41=0),"",IF(OR(C41='ჯამი (HIDE)'!$B$11,C41='ჯამი (HIDE)'!$B$12,C41='ჯამი (HIDE)'!$B$13,C41='ჯამი (HIDE)'!$B$14),"",H41-I41))</f>
        <v>0</v>
      </c>
      <c r="K41" s="39">
        <f>IF(AND(H41=0,I41=0),"",IF(OR(C41='ჯამი (HIDE)'!$B$11,C41='ჯამი (HIDE)'!$B$12,C41='ჯამი (HIDE)'!$B$13,C41='ჯამი (HIDE)'!$B$14),"",I41/H41))</f>
        <v>1</v>
      </c>
    </row>
    <row r="42" spans="1:11" x14ac:dyDescent="0.25">
      <c r="A42" t="str">
        <f t="shared" si="1"/>
        <v>a</v>
      </c>
      <c r="B42" s="30"/>
      <c r="C42" s="7" t="s">
        <v>11</v>
      </c>
      <c r="D42" s="14">
        <v>43000</v>
      </c>
      <c r="E42" s="14">
        <v>43000</v>
      </c>
      <c r="F42" s="14">
        <v>17500</v>
      </c>
      <c r="G42" s="14">
        <v>20000</v>
      </c>
      <c r="H42" s="14">
        <v>78000</v>
      </c>
      <c r="I42" s="14">
        <f t="shared" si="3"/>
        <v>80500</v>
      </c>
      <c r="J42" s="14">
        <f>IF(AND(H42=0,I42=0),"",IF(OR(C42='ჯამი (HIDE)'!$B$11,C42='ჯამი (HIDE)'!$B$12,C42='ჯამი (HIDE)'!$B$13,C42='ჯამი (HIDE)'!$B$14),"",H42-I42))</f>
        <v>-2500</v>
      </c>
      <c r="K42" s="39">
        <f>IF(AND(H42=0,I42=0),"",IF(OR(C42='ჯამი (HIDE)'!$B$11,C42='ჯამი (HIDE)'!$B$12,C42='ჯამი (HIDE)'!$B$13,C42='ჯამი (HIDE)'!$B$14),"",I42/H42))</f>
        <v>1.0320512820512822</v>
      </c>
    </row>
    <row r="43" spans="1:11" x14ac:dyDescent="0.25">
      <c r="A43" t="str">
        <f t="shared" si="1"/>
        <v>a</v>
      </c>
      <c r="B43" s="30"/>
      <c r="C43" s="7" t="s">
        <v>12</v>
      </c>
      <c r="D43" s="14">
        <v>13000</v>
      </c>
      <c r="E43" s="14">
        <v>13000</v>
      </c>
      <c r="F43" s="14">
        <v>6500</v>
      </c>
      <c r="G43" s="14">
        <v>6500</v>
      </c>
      <c r="H43" s="14">
        <v>26000</v>
      </c>
      <c r="I43" s="14">
        <f t="shared" si="3"/>
        <v>26000</v>
      </c>
      <c r="J43" s="14">
        <f>IF(AND(H43=0,I43=0),"",IF(OR(C43='ჯამი (HIDE)'!$B$11,C43='ჯამი (HIDE)'!$B$12,C43='ჯამი (HIDE)'!$B$13,C43='ჯამი (HIDE)'!$B$14),"",H43-I43))</f>
        <v>0</v>
      </c>
      <c r="K43" s="39">
        <f>IF(AND(H43=0,I43=0),"",IF(OR(C43='ჯამი (HIDE)'!$B$11,C43='ჯამი (HIDE)'!$B$12,C43='ჯამი (HIDE)'!$B$13,C43='ჯამი (HIDE)'!$B$14),"",I43/H43))</f>
        <v>1</v>
      </c>
    </row>
    <row r="44" spans="1:11" x14ac:dyDescent="0.25">
      <c r="A44" t="str">
        <f t="shared" si="1"/>
        <v>a</v>
      </c>
      <c r="B44" s="29"/>
      <c r="C44" s="5" t="s">
        <v>13</v>
      </c>
      <c r="D44" s="13">
        <v>162100</v>
      </c>
      <c r="E44" s="13">
        <v>121900</v>
      </c>
      <c r="F44" s="13">
        <v>70000</v>
      </c>
      <c r="G44" s="13">
        <v>0</v>
      </c>
      <c r="H44" s="13">
        <v>208600</v>
      </c>
      <c r="I44" s="13">
        <f t="shared" si="3"/>
        <v>191900</v>
      </c>
      <c r="J44" s="13">
        <f>IF(AND(H44=0,I44=0),"",IF(OR(C44='ჯამი (HIDE)'!$B$11,C44='ჯამი (HIDE)'!$B$12,C44='ჯამი (HIDE)'!$B$13,C44='ჯამი (HIDE)'!$B$14),"",H44-I44))</f>
        <v>16700</v>
      </c>
      <c r="K44" s="38">
        <f>IF(AND(H44=0,I44=0),"",IF(OR(C44='ჯამი (HIDE)'!$B$11,C44='ჯამი (HIDE)'!$B$12,C44='ჯამი (HIDE)'!$B$13,C44='ჯამი (HIDE)'!$B$14),"",I44/H44))</f>
        <v>0.91994247363374881</v>
      </c>
    </row>
    <row r="45" spans="1:11" hidden="1" x14ac:dyDescent="0.25">
      <c r="A45" t="str">
        <f t="shared" si="1"/>
        <v>b</v>
      </c>
      <c r="B45" s="29"/>
      <c r="C45" s="5" t="s">
        <v>14</v>
      </c>
      <c r="D45" s="13">
        <v>0</v>
      </c>
      <c r="E45" s="13">
        <v>0</v>
      </c>
      <c r="F45" s="13">
        <v>0</v>
      </c>
      <c r="G45" s="13">
        <v>0</v>
      </c>
      <c r="H45" s="13">
        <v>0</v>
      </c>
      <c r="I45" s="13">
        <f t="shared" si="3"/>
        <v>0</v>
      </c>
      <c r="J45" s="13" t="str">
        <f>IF(AND(H45=0,I45=0),"",IF(OR(C45='ჯამი (HIDE)'!$B$11,C45='ჯამი (HIDE)'!$B$12,C45='ჯამი (HIDE)'!$B$13,C45='ჯამი (HIDE)'!$B$14),"",H45-I45))</f>
        <v/>
      </c>
      <c r="K45" s="38" t="str">
        <f>IF(AND(H45=0,I45=0),"",IF(OR(C45='ჯამი (HIDE)'!$B$11,C45='ჯამი (HIDE)'!$B$12,C45='ჯამი (HIDE)'!$B$13,C45='ჯამი (HIDE)'!$B$14),"",I45/H45))</f>
        <v/>
      </c>
    </row>
    <row r="46" spans="1:11" ht="15.75" thickBot="1" x14ac:dyDescent="0.3">
      <c r="A46" t="str">
        <f t="shared" si="1"/>
        <v>a</v>
      </c>
      <c r="B46" s="31"/>
      <c r="C46" s="9" t="s">
        <v>15</v>
      </c>
      <c r="D46" s="15">
        <v>4347</v>
      </c>
      <c r="E46" s="15">
        <v>4347</v>
      </c>
      <c r="F46" s="15">
        <v>0</v>
      </c>
      <c r="G46" s="15">
        <v>0</v>
      </c>
      <c r="H46" s="15">
        <v>4347</v>
      </c>
      <c r="I46" s="15">
        <f t="shared" si="3"/>
        <v>4347</v>
      </c>
      <c r="J46" s="15">
        <f>IF(AND(H46=0,I46=0),"",IF(OR(C46='ჯამი (HIDE)'!$B$11,C46='ჯამი (HIDE)'!$B$12,C46='ჯამი (HIDE)'!$B$13,C46='ჯამი (HIDE)'!$B$14),"",H46-I46))</f>
        <v>0</v>
      </c>
      <c r="K46" s="40">
        <f>IF(AND(H46=0,I46=0),"",IF(OR(C46='ჯამი (HIDE)'!$B$11,C46='ჯამი (HIDE)'!$B$12,C46='ჯამი (HIDE)'!$B$13,C46='ჯამი (HIDE)'!$B$14),"",I46/H46))</f>
        <v>1</v>
      </c>
    </row>
    <row r="47" spans="1:11" ht="31.5" thickTop="1" thickBot="1" x14ac:dyDescent="0.3">
      <c r="A47" t="str">
        <f t="shared" si="1"/>
        <v>a</v>
      </c>
      <c r="B47" s="2" t="s">
        <v>20</v>
      </c>
      <c r="C47" s="24" t="s">
        <v>21</v>
      </c>
      <c r="D47" s="3">
        <f>SUM(D63,D79,D95)</f>
        <v>1617000</v>
      </c>
      <c r="E47" s="3">
        <f t="shared" ref="E47:G47" si="34">SUM(E63,E79,E95)</f>
        <v>1617000</v>
      </c>
      <c r="F47" s="3">
        <f t="shared" si="34"/>
        <v>841500</v>
      </c>
      <c r="G47" s="3">
        <f t="shared" si="34"/>
        <v>1086500</v>
      </c>
      <c r="H47" s="3">
        <v>3298000</v>
      </c>
      <c r="I47" s="3">
        <f t="shared" si="3"/>
        <v>3545000</v>
      </c>
      <c r="J47" s="3">
        <f>IF(AND(H47=0,I47=0),"",IF(OR(C47='ჯამი (HIDE)'!$B$11,C47='ჯამი (HIDE)'!$B$12,C47='ჯამი (HIDE)'!$B$13,C47='ჯამი (HIDE)'!$B$14),"",H47-I47))</f>
        <v>-247000</v>
      </c>
      <c r="K47" s="41">
        <f>IF(AND(H47=0,I47=0),"",IF(OR(C47='ჯამი (HIDE)'!$B$11,C47='ჯამი (HIDE)'!$B$12,C47='ჯამი (HIDE)'!$B$13,C47='ჯამი (HIDE)'!$B$14),"",I47/H47))</f>
        <v>1.0748938750758035</v>
      </c>
    </row>
    <row r="48" spans="1:11" ht="15.75" thickTop="1" x14ac:dyDescent="0.25">
      <c r="A48" t="str">
        <f t="shared" si="1"/>
        <v>a</v>
      </c>
      <c r="B48" s="29"/>
      <c r="C48" s="5" t="s">
        <v>5</v>
      </c>
      <c r="D48" s="13">
        <f t="shared" ref="D48" si="35">SUM(D64,D80,D96)</f>
        <v>1597000</v>
      </c>
      <c r="E48" s="13">
        <f t="shared" ref="E48:G48" si="36">SUM(E64,E80,E96)</f>
        <v>1607000</v>
      </c>
      <c r="F48" s="13">
        <f t="shared" si="36"/>
        <v>831500</v>
      </c>
      <c r="G48" s="13">
        <f t="shared" si="36"/>
        <v>1086500</v>
      </c>
      <c r="H48" s="13">
        <v>3278000</v>
      </c>
      <c r="I48" s="13">
        <f t="shared" si="3"/>
        <v>3525000</v>
      </c>
      <c r="J48" s="13">
        <f>IF(AND(H48=0,I48=0),"",IF(OR(C48='ჯამი (HIDE)'!$B$11,C48='ჯამი (HIDE)'!$B$12,C48='ჯამი (HIDE)'!$B$13,C48='ჯამი (HIDE)'!$B$14),"",H48-I48))</f>
        <v>-247000</v>
      </c>
      <c r="K48" s="38">
        <f>IF(AND(H48=0,I48=0),"",IF(OR(C48='ჯამი (HIDE)'!$B$11,C48='ჯამი (HIDE)'!$B$12,C48='ჯამი (HIDE)'!$B$13,C48='ჯამი (HIDE)'!$B$14),"",I48/H48))</f>
        <v>1.0753508236729714</v>
      </c>
    </row>
    <row r="49" spans="1:12" x14ac:dyDescent="0.25">
      <c r="A49" t="str">
        <f t="shared" si="1"/>
        <v>a</v>
      </c>
      <c r="B49" s="30"/>
      <c r="C49" s="7" t="s">
        <v>6</v>
      </c>
      <c r="D49" s="14">
        <f>SUM(D65,D81,D97)</f>
        <v>1200000</v>
      </c>
      <c r="E49" s="14">
        <f t="shared" ref="E49:G49" si="37">SUM(E65,E81,E97)</f>
        <v>1200000</v>
      </c>
      <c r="F49" s="14">
        <f t="shared" si="37"/>
        <v>607500</v>
      </c>
      <c r="G49" s="14">
        <f t="shared" si="37"/>
        <v>787500</v>
      </c>
      <c r="H49" s="14">
        <v>2415000</v>
      </c>
      <c r="I49" s="14">
        <f t="shared" si="3"/>
        <v>2595000</v>
      </c>
      <c r="J49" s="14">
        <f>IF(AND(H49=0,I49=0),"",IF(OR(C49='ჯამი (HIDE)'!$B$11,C49='ჯამი (HIDE)'!$B$12,C49='ჯამი (HIDE)'!$B$13,C49='ჯამი (HIDE)'!$B$14),"",H49-I49))</f>
        <v>-180000</v>
      </c>
      <c r="K49" s="39">
        <f>IF(AND(H49=0,I49=0),"",IF(OR(C49='ჯამი (HIDE)'!$B$11,C49='ჯამი (HIDE)'!$B$12,C49='ჯამი (HIDE)'!$B$13,C49='ჯამი (HIDE)'!$B$14),"",I49/H49))</f>
        <v>1.0745341614906831</v>
      </c>
    </row>
    <row r="50" spans="1:12" x14ac:dyDescent="0.25">
      <c r="A50" t="str">
        <f t="shared" si="1"/>
        <v>a</v>
      </c>
      <c r="B50" s="30"/>
      <c r="C50" s="18" t="s">
        <v>182</v>
      </c>
      <c r="D50" s="14">
        <f>SUM(D66,D82,D98)</f>
        <v>0</v>
      </c>
      <c r="E50" s="14">
        <f t="shared" ref="E50:G50" si="38">SUM(E66,E82,E98)</f>
        <v>971000</v>
      </c>
      <c r="F50" s="14">
        <f t="shared" si="38"/>
        <v>529500</v>
      </c>
      <c r="G50" s="14">
        <f t="shared" si="38"/>
        <v>529500</v>
      </c>
      <c r="H50" s="14">
        <v>0</v>
      </c>
      <c r="I50" s="14">
        <f t="shared" si="3"/>
        <v>2030000</v>
      </c>
      <c r="J50" s="14" t="str">
        <f>IF(AND(H50=0,I50=0),"",IF(OR(C50='ჯამი (HIDE)'!$B$11,C50='ჯამი (HIDE)'!$B$12,C50='ჯამი (HIDE)'!$B$13,C50='ჯამი (HIDE)'!$B$14),"",H50-I50))</f>
        <v/>
      </c>
      <c r="K50" s="39" t="str">
        <f>IF(AND(H50=0,I50=0),"",IF(OR(C50='ჯამი (HIDE)'!$B$11,C50='ჯამი (HIDE)'!$B$12,C50='ჯამი (HIDE)'!$B$13,C50='ჯამი (HIDE)'!$B$14),"",I50/H50))</f>
        <v/>
      </c>
    </row>
    <row r="51" spans="1:12" x14ac:dyDescent="0.25">
      <c r="A51" t="str">
        <f t="shared" si="1"/>
        <v>a</v>
      </c>
      <c r="B51" s="30"/>
      <c r="C51" s="18" t="s">
        <v>183</v>
      </c>
      <c r="D51" s="14">
        <f t="shared" ref="D51" si="39">SUM(D67,D83,D99)</f>
        <v>0</v>
      </c>
      <c r="E51" s="14">
        <f t="shared" ref="E51:G51" si="40">SUM(E67,E83,E99)</f>
        <v>73000</v>
      </c>
      <c r="F51" s="14">
        <f t="shared" si="40"/>
        <v>0</v>
      </c>
      <c r="G51" s="14">
        <f t="shared" si="40"/>
        <v>180000</v>
      </c>
      <c r="H51" s="14">
        <v>0</v>
      </c>
      <c r="I51" s="14">
        <f t="shared" si="3"/>
        <v>253000</v>
      </c>
      <c r="J51" s="14" t="str">
        <f>IF(AND(H51=0,I51=0),"",IF(OR(C51='ჯამი (HIDE)'!$B$11,C51='ჯამი (HIDE)'!$B$12,C51='ჯამი (HIDE)'!$B$13,C51='ჯამი (HIDE)'!$B$14),"",H51-I51))</f>
        <v/>
      </c>
      <c r="K51" s="39" t="str">
        <f>IF(AND(H51=0,I51=0),"",IF(OR(C51='ჯამი (HIDE)'!$B$11,C51='ჯამი (HIDE)'!$B$12,C51='ჯამი (HIDE)'!$B$13,C51='ჯამი (HIDE)'!$B$14),"",I51/H51))</f>
        <v/>
      </c>
    </row>
    <row r="52" spans="1:12" x14ac:dyDescent="0.25">
      <c r="A52" t="str">
        <f t="shared" si="1"/>
        <v>a</v>
      </c>
      <c r="B52" s="30"/>
      <c r="C52" s="18" t="s">
        <v>184</v>
      </c>
      <c r="D52" s="14">
        <f t="shared" ref="D52" si="41">SUM(D68,D84,D100)</f>
        <v>0</v>
      </c>
      <c r="E52" s="14">
        <f t="shared" ref="E52:G52" si="42">SUM(E68,E84,E100)</f>
        <v>156000</v>
      </c>
      <c r="F52" s="14">
        <f t="shared" si="42"/>
        <v>78000</v>
      </c>
      <c r="G52" s="14">
        <f t="shared" si="42"/>
        <v>78000</v>
      </c>
      <c r="H52" s="14">
        <v>0</v>
      </c>
      <c r="I52" s="14">
        <f t="shared" si="3"/>
        <v>312000</v>
      </c>
      <c r="J52" s="14" t="str">
        <f>IF(AND(H52=0,I52=0),"",IF(OR(C52='ჯამი (HIDE)'!$B$11,C52='ჯამი (HIDE)'!$B$12,C52='ჯამი (HIDE)'!$B$13,C52='ჯამი (HIDE)'!$B$14),"",H52-I52))</f>
        <v/>
      </c>
      <c r="K52" s="39" t="str">
        <f>IF(AND(H52=0,I52=0),"",IF(OR(C52='ჯამი (HIDE)'!$B$11,C52='ჯამი (HIDE)'!$B$12,C52='ჯამი (HIDE)'!$B$13,C52='ჯამი (HIDE)'!$B$14),"",I52/H52))</f>
        <v/>
      </c>
    </row>
    <row r="53" spans="1:12" x14ac:dyDescent="0.25">
      <c r="A53" t="str">
        <f t="shared" si="1"/>
        <v>a</v>
      </c>
      <c r="B53" s="30"/>
      <c r="C53" s="7" t="s">
        <v>7</v>
      </c>
      <c r="D53" s="14">
        <f>SUM(D69,D85,D101)</f>
        <v>359000</v>
      </c>
      <c r="E53" s="14">
        <f t="shared" ref="E53:G53" si="43">SUM(E69,E85,E101)</f>
        <v>370000</v>
      </c>
      <c r="F53" s="14">
        <f t="shared" si="43"/>
        <v>220000</v>
      </c>
      <c r="G53" s="14">
        <f t="shared" si="43"/>
        <v>296000</v>
      </c>
      <c r="H53" s="14">
        <v>819000</v>
      </c>
      <c r="I53" s="14">
        <f t="shared" si="3"/>
        <v>886000</v>
      </c>
      <c r="J53" s="14">
        <f>IF(AND(H53=0,I53=0),"",IF(OR(C53='ჯამი (HIDE)'!$B$11,C53='ჯამი (HIDE)'!$B$12,C53='ჯამი (HIDE)'!$B$13,C53='ჯამი (HIDE)'!$B$14),"",H53-I53))</f>
        <v>-67000</v>
      </c>
      <c r="K53" s="39">
        <f>IF(AND(H53=0,I53=0),"",IF(OR(C53='ჯამი (HIDE)'!$B$11,C53='ჯამი (HIDE)'!$B$12,C53='ჯამი (HIDE)'!$B$13,C53='ჯამი (HIDE)'!$B$14),"",I53/H53))</f>
        <v>1.0818070818070817</v>
      </c>
    </row>
    <row r="54" spans="1:12" x14ac:dyDescent="0.25">
      <c r="A54" t="str">
        <f t="shared" si="1"/>
        <v>a</v>
      </c>
      <c r="B54" s="30"/>
      <c r="C54" s="18" t="s">
        <v>185</v>
      </c>
      <c r="D54" s="14">
        <f t="shared" ref="D54" si="44">SUM(D70,D86,D102)</f>
        <v>0</v>
      </c>
      <c r="E54" s="14">
        <f t="shared" ref="E54:G54" si="45">SUM(E70,E86,E102)</f>
        <v>165000</v>
      </c>
      <c r="F54" s="14">
        <f t="shared" si="45"/>
        <v>96000</v>
      </c>
      <c r="G54" s="14">
        <f t="shared" si="45"/>
        <v>128000</v>
      </c>
      <c r="H54" s="14">
        <v>0</v>
      </c>
      <c r="I54" s="14">
        <f t="shared" si="3"/>
        <v>389000</v>
      </c>
      <c r="J54" s="14" t="str">
        <f>IF(AND(H54=0,I54=0),"",IF(OR(C54='ჯამი (HIDE)'!$B$11,C54='ჯამი (HIDE)'!$B$12,C54='ჯამი (HIDE)'!$B$13,C54='ჯამი (HIDE)'!$B$14),"",H54-I54))</f>
        <v/>
      </c>
      <c r="K54" s="39" t="str">
        <f>IF(AND(H54=0,I54=0),"",IF(OR(C54='ჯამი (HIDE)'!$B$11,C54='ჯამი (HIDE)'!$B$12,C54='ჯამი (HIDE)'!$B$13,C54='ჯამი (HIDE)'!$B$14),"",I54/H54))</f>
        <v/>
      </c>
    </row>
    <row r="55" spans="1:12" hidden="1" x14ac:dyDescent="0.25">
      <c r="A55" t="str">
        <f t="shared" si="1"/>
        <v>b</v>
      </c>
      <c r="B55" s="30"/>
      <c r="C55" s="7" t="s">
        <v>8</v>
      </c>
      <c r="D55" s="14">
        <f t="shared" ref="D55" si="46">SUM(D71,D87,D103)</f>
        <v>0</v>
      </c>
      <c r="E55" s="14">
        <f t="shared" ref="E55:G55" si="47">SUM(E71,E87,E103)</f>
        <v>0</v>
      </c>
      <c r="F55" s="14">
        <f t="shared" si="47"/>
        <v>0</v>
      </c>
      <c r="G55" s="14">
        <f t="shared" si="47"/>
        <v>0</v>
      </c>
      <c r="H55" s="14">
        <v>0</v>
      </c>
      <c r="I55" s="14">
        <f t="shared" si="3"/>
        <v>0</v>
      </c>
      <c r="J55" s="14" t="str">
        <f>IF(AND(H55=0,I55=0),"",IF(OR(C55='ჯამი (HIDE)'!$B$11,C55='ჯამი (HIDE)'!$B$12,C55='ჯამი (HIDE)'!$B$13,C55='ჯამი (HIDE)'!$B$14),"",H55-I55))</f>
        <v/>
      </c>
      <c r="K55" s="39" t="str">
        <f>IF(AND(H55=0,I55=0),"",IF(OR(C55='ჯამი (HIDE)'!$B$11,C55='ჯამი (HIDE)'!$B$12,C55='ჯამი (HIDE)'!$B$13,C55='ჯამი (HIDE)'!$B$14),"",I55/H55))</f>
        <v/>
      </c>
    </row>
    <row r="56" spans="1:12" hidden="1" x14ac:dyDescent="0.25">
      <c r="A56" t="str">
        <f t="shared" si="1"/>
        <v>b</v>
      </c>
      <c r="B56" s="30"/>
      <c r="C56" s="7" t="s">
        <v>9</v>
      </c>
      <c r="D56" s="14">
        <f t="shared" ref="D56" si="48">SUM(D72,D88,D104)</f>
        <v>0</v>
      </c>
      <c r="E56" s="14">
        <f t="shared" ref="E56:G56" si="49">SUM(E72,E88,E104)</f>
        <v>0</v>
      </c>
      <c r="F56" s="14">
        <f t="shared" si="49"/>
        <v>0</v>
      </c>
      <c r="G56" s="14">
        <f t="shared" si="49"/>
        <v>0</v>
      </c>
      <c r="H56" s="14">
        <v>0</v>
      </c>
      <c r="I56" s="14">
        <f t="shared" si="3"/>
        <v>0</v>
      </c>
      <c r="J56" s="14" t="str">
        <f>IF(AND(H56=0,I56=0),"",IF(OR(C56='ჯამი (HIDE)'!$B$11,C56='ჯამი (HIDE)'!$B$12,C56='ჯამი (HIDE)'!$B$13,C56='ჯამი (HIDE)'!$B$14),"",H56-I56))</f>
        <v/>
      </c>
      <c r="K56" s="39" t="str">
        <f>IF(AND(H56=0,I56=0),"",IF(OR(C56='ჯამი (HIDE)'!$B$11,C56='ჯამი (HIDE)'!$B$12,C56='ჯამი (HIDE)'!$B$13,C56='ჯამი (HIDE)'!$B$14),"",I56/H56))</f>
        <v/>
      </c>
    </row>
    <row r="57" spans="1:12" hidden="1" x14ac:dyDescent="0.25">
      <c r="A57" t="str">
        <f t="shared" si="1"/>
        <v>b</v>
      </c>
      <c r="B57" s="30"/>
      <c r="C57" s="7" t="s">
        <v>10</v>
      </c>
      <c r="D57" s="14">
        <f t="shared" ref="D57" si="50">SUM(D73,D89,D105)</f>
        <v>0</v>
      </c>
      <c r="E57" s="14">
        <f t="shared" ref="E57:G57" si="51">SUM(E73,E89,E105)</f>
        <v>0</v>
      </c>
      <c r="F57" s="14">
        <f t="shared" si="51"/>
        <v>0</v>
      </c>
      <c r="G57" s="14">
        <f t="shared" si="51"/>
        <v>0</v>
      </c>
      <c r="H57" s="14">
        <v>0</v>
      </c>
      <c r="I57" s="14">
        <f t="shared" si="3"/>
        <v>0</v>
      </c>
      <c r="J57" s="14" t="str">
        <f>IF(AND(H57=0,I57=0),"",IF(OR(C57='ჯამი (HIDE)'!$B$11,C57='ჯამი (HIDE)'!$B$12,C57='ჯამი (HIDE)'!$B$13,C57='ჯამი (HIDE)'!$B$14),"",H57-I57))</f>
        <v/>
      </c>
      <c r="K57" s="39" t="str">
        <f>IF(AND(H57=0,I57=0),"",IF(OR(C57='ჯამი (HIDE)'!$B$11,C57='ჯამი (HIDE)'!$B$12,C57='ჯამი (HIDE)'!$B$13,C57='ჯამი (HIDE)'!$B$14),"",I57/H57))</f>
        <v/>
      </c>
    </row>
    <row r="58" spans="1:12" x14ac:dyDescent="0.25">
      <c r="A58" t="str">
        <f t="shared" si="1"/>
        <v>a</v>
      </c>
      <c r="B58" s="30"/>
      <c r="C58" s="7" t="s">
        <v>11</v>
      </c>
      <c r="D58" s="14">
        <f t="shared" ref="D58" si="52">SUM(D74,D90,D106)</f>
        <v>30000</v>
      </c>
      <c r="E58" s="14">
        <f t="shared" ref="E58:G58" si="53">SUM(E74,E90,E106)</f>
        <v>30000</v>
      </c>
      <c r="F58" s="14">
        <f t="shared" si="53"/>
        <v>0</v>
      </c>
      <c r="G58" s="14">
        <f t="shared" si="53"/>
        <v>0</v>
      </c>
      <c r="H58" s="14">
        <v>30000</v>
      </c>
      <c r="I58" s="14">
        <f t="shared" si="3"/>
        <v>30000</v>
      </c>
      <c r="J58" s="14">
        <f>IF(AND(H58=0,I58=0),"",IF(OR(C58='ჯამი (HIDE)'!$B$11,C58='ჯამი (HIDE)'!$B$12,C58='ჯამი (HIDE)'!$B$13,C58='ჯამი (HIDE)'!$B$14),"",H58-I58))</f>
        <v>0</v>
      </c>
      <c r="K58" s="39">
        <f>IF(AND(H58=0,I58=0),"",IF(OR(C58='ჯამი (HIDE)'!$B$11,C58='ჯამი (HIDE)'!$B$12,C58='ჯამი (HIDE)'!$B$13,C58='ჯამი (HIDE)'!$B$14),"",I58/H58))</f>
        <v>1</v>
      </c>
    </row>
    <row r="59" spans="1:12" x14ac:dyDescent="0.25">
      <c r="A59" t="str">
        <f t="shared" si="1"/>
        <v>a</v>
      </c>
      <c r="B59" s="30"/>
      <c r="C59" s="7" t="s">
        <v>12</v>
      </c>
      <c r="D59" s="14">
        <f t="shared" ref="D59" si="54">SUM(D75,D91,D107)</f>
        <v>8000</v>
      </c>
      <c r="E59" s="14">
        <f t="shared" ref="E59:G59" si="55">SUM(E75,E91,E107)</f>
        <v>7000</v>
      </c>
      <c r="F59" s="14">
        <f t="shared" si="55"/>
        <v>4000</v>
      </c>
      <c r="G59" s="14">
        <f t="shared" si="55"/>
        <v>3000</v>
      </c>
      <c r="H59" s="14">
        <v>14000</v>
      </c>
      <c r="I59" s="14">
        <f t="shared" si="3"/>
        <v>14000</v>
      </c>
      <c r="J59" s="14">
        <f>IF(AND(H59=0,I59=0),"",IF(OR(C59='ჯამი (HIDE)'!$B$11,C59='ჯამი (HIDE)'!$B$12,C59='ჯამი (HIDE)'!$B$13,C59='ჯამი (HIDE)'!$B$14),"",H59-I59))</f>
        <v>0</v>
      </c>
      <c r="K59" s="39">
        <f>IF(AND(H59=0,I59=0),"",IF(OR(C59='ჯამი (HIDE)'!$B$11,C59='ჯამი (HIDE)'!$B$12,C59='ჯამი (HIDE)'!$B$13,C59='ჯამი (HIDE)'!$B$14),"",I59/H59))</f>
        <v>1</v>
      </c>
    </row>
    <row r="60" spans="1:12" ht="15.75" thickBot="1" x14ac:dyDescent="0.3">
      <c r="A60" t="str">
        <f t="shared" si="1"/>
        <v>a</v>
      </c>
      <c r="B60" s="29"/>
      <c r="C60" s="5" t="s">
        <v>13</v>
      </c>
      <c r="D60" s="13">
        <f t="shared" ref="D60" si="56">SUM(D76,D92,D108)</f>
        <v>20000</v>
      </c>
      <c r="E60" s="13">
        <f t="shared" ref="E60:G60" si="57">SUM(E76,E92,E108)</f>
        <v>10000</v>
      </c>
      <c r="F60" s="13">
        <f t="shared" si="57"/>
        <v>10000</v>
      </c>
      <c r="G60" s="13">
        <f t="shared" si="57"/>
        <v>0</v>
      </c>
      <c r="H60" s="13">
        <v>20000</v>
      </c>
      <c r="I60" s="13">
        <f t="shared" si="3"/>
        <v>20000</v>
      </c>
      <c r="J60" s="13">
        <f>IF(AND(H60=0,I60=0),"",IF(OR(C60='ჯამი (HIDE)'!$B$11,C60='ჯამი (HIDE)'!$B$12,C60='ჯამი (HIDE)'!$B$13,C60='ჯამი (HIDE)'!$B$14),"",H60-I60))</f>
        <v>0</v>
      </c>
      <c r="K60" s="38">
        <f>IF(AND(H60=0,I60=0),"",IF(OR(C60='ჯამი (HIDE)'!$B$11,C60='ჯამი (HIDE)'!$B$12,C60='ჯამი (HIDE)'!$B$13,C60='ჯამი (HIDE)'!$B$14),"",I60/H60))</f>
        <v>1</v>
      </c>
    </row>
    <row r="61" spans="1:12" ht="15.75" hidden="1" thickBot="1" x14ac:dyDescent="0.3">
      <c r="A61" t="str">
        <f t="shared" si="1"/>
        <v>b</v>
      </c>
      <c r="B61" s="29"/>
      <c r="C61" s="5" t="s">
        <v>14</v>
      </c>
      <c r="D61" s="13">
        <f t="shared" ref="D61" si="58">SUM(D77,D93,D109)</f>
        <v>0</v>
      </c>
      <c r="E61" s="13">
        <f t="shared" ref="E61:G61" si="59">SUM(E77,E93,E109)</f>
        <v>0</v>
      </c>
      <c r="F61" s="13">
        <f t="shared" si="59"/>
        <v>0</v>
      </c>
      <c r="G61" s="13">
        <f t="shared" si="59"/>
        <v>0</v>
      </c>
      <c r="H61" s="13">
        <v>0</v>
      </c>
      <c r="I61" s="13">
        <f t="shared" si="3"/>
        <v>0</v>
      </c>
      <c r="J61" s="13" t="str">
        <f>IF(AND(H61=0,I61=0),"",IF(OR(C61='ჯამი (HIDE)'!$B$11,C61='ჯამი (HIDE)'!$B$12,C61='ჯამი (HIDE)'!$B$13,C61='ჯამი (HIDE)'!$B$14),"",H61-I61))</f>
        <v/>
      </c>
      <c r="K61" s="38" t="str">
        <f>IF(AND(H61=0,I61=0),"",IF(OR(C61='ჯამი (HIDE)'!$B$11,C61='ჯამი (HIDE)'!$B$12,C61='ჯამი (HIDE)'!$B$13,C61='ჯამი (HIDE)'!$B$14),"",I61/H61))</f>
        <v/>
      </c>
    </row>
    <row r="62" spans="1:12" ht="15.75" hidden="1" thickBot="1" x14ac:dyDescent="0.3">
      <c r="A62" t="str">
        <f t="shared" si="1"/>
        <v>b</v>
      </c>
      <c r="B62" s="31"/>
      <c r="C62" s="9" t="s">
        <v>15</v>
      </c>
      <c r="D62" s="15">
        <f t="shared" ref="D62" si="60">SUM(D78,D94,D110)</f>
        <v>0</v>
      </c>
      <c r="E62" s="15">
        <f t="shared" ref="E62:G62" si="61">SUM(E78,E94,E110)</f>
        <v>0</v>
      </c>
      <c r="F62" s="15">
        <f t="shared" si="61"/>
        <v>0</v>
      </c>
      <c r="G62" s="15">
        <f t="shared" si="61"/>
        <v>0</v>
      </c>
      <c r="H62" s="15">
        <v>0</v>
      </c>
      <c r="I62" s="15">
        <f t="shared" si="3"/>
        <v>0</v>
      </c>
      <c r="J62" s="15" t="str">
        <f>IF(AND(H62=0,I62=0),"",IF(OR(C62='ჯამი (HIDE)'!$B$11,C62='ჯამი (HIDE)'!$B$12,C62='ჯამი (HIDE)'!$B$13,C62='ჯამი (HIDE)'!$B$14),"",H62-I62))</f>
        <v/>
      </c>
      <c r="K62" s="40" t="str">
        <f>IF(AND(H62=0,I62=0),"",IF(OR(C62='ჯამი (HIDE)'!$B$11,C62='ჯამი (HIDE)'!$B$12,C62='ჯამი (HIDE)'!$B$13,C62='ჯამი (HIDE)'!$B$14),"",I62/H62))</f>
        <v/>
      </c>
    </row>
    <row r="63" spans="1:12" ht="31.5" thickTop="1" thickBot="1" x14ac:dyDescent="0.3">
      <c r="A63" t="str">
        <f t="shared" si="1"/>
        <v>a</v>
      </c>
      <c r="B63" s="2" t="s">
        <v>22</v>
      </c>
      <c r="C63" s="24" t="s">
        <v>21</v>
      </c>
      <c r="D63" s="3">
        <f t="shared" ref="D63" si="62">SUM(D64,D76,D77,D78)</f>
        <v>1541000</v>
      </c>
      <c r="E63" s="24">
        <f>SUM(E64,E76,E77,E78)</f>
        <v>1541000</v>
      </c>
      <c r="F63" s="24">
        <f t="shared" ref="F63:G63" si="63">SUM(F64,F76,F77,F78)</f>
        <v>764500</v>
      </c>
      <c r="G63" s="24">
        <f t="shared" si="63"/>
        <v>989500</v>
      </c>
      <c r="H63" s="3">
        <v>3048000</v>
      </c>
      <c r="I63" s="3">
        <f t="shared" si="3"/>
        <v>3295000</v>
      </c>
      <c r="J63" s="3">
        <f>IF(AND(H63=0,I63=0),"",IF(OR(C63='ჯამი (HIDE)'!$B$11,C63='ჯამი (HIDE)'!$B$12,C63='ჯამი (HIDE)'!$B$13,C63='ჯამი (HIDE)'!$B$14),"",H63-I63))</f>
        <v>-247000</v>
      </c>
      <c r="K63" s="41">
        <f>IF(AND(H63=0,I63=0),"",IF(OR(C63='ჯამი (HIDE)'!$B$11,C63='ჯამი (HIDE)'!$B$12,C63='ჯამი (HIDE)'!$B$13,C63='ჯამი (HIDE)'!$B$14),"",I63/H63))</f>
        <v>1.0810367454068242</v>
      </c>
      <c r="L63" s="35" t="s">
        <v>215</v>
      </c>
    </row>
    <row r="64" spans="1:12" ht="15.75" thickTop="1" x14ac:dyDescent="0.25">
      <c r="A64" t="str">
        <f t="shared" si="1"/>
        <v>a</v>
      </c>
      <c r="B64" s="29"/>
      <c r="C64" s="5" t="s">
        <v>5</v>
      </c>
      <c r="D64" s="13">
        <f>SUM(D65,D69,D71,D72,D73,D74,D75)</f>
        <v>1521000</v>
      </c>
      <c r="E64" s="13">
        <f>SUM(E65,E69,E71:E75)</f>
        <v>1531000</v>
      </c>
      <c r="F64" s="13">
        <f t="shared" ref="F64:G64" si="64">SUM(F65,F69,F71:F75)</f>
        <v>754500</v>
      </c>
      <c r="G64" s="13">
        <f t="shared" si="64"/>
        <v>989500</v>
      </c>
      <c r="H64" s="13">
        <v>3028000</v>
      </c>
      <c r="I64" s="13">
        <f t="shared" si="3"/>
        <v>3275000</v>
      </c>
      <c r="J64" s="13">
        <f>IF(AND(H64=0,I64=0),"",IF(OR(C64='ჯამი (HIDE)'!$B$11,C64='ჯამი (HIDE)'!$B$12,C64='ჯამი (HIDE)'!$B$13,C64='ჯამი (HIDE)'!$B$14),"",H64-I64))</f>
        <v>-247000</v>
      </c>
      <c r="K64" s="38">
        <f>IF(AND(H64=0,I64=0),"",IF(OR(C64='ჯამი (HIDE)'!$B$11,C64='ჯამი (HIDE)'!$B$12,C64='ჯამი (HIDE)'!$B$13,C64='ჯამი (HIDE)'!$B$14),"",I64/H64))</f>
        <v>1.0815719947159841</v>
      </c>
    </row>
    <row r="65" spans="1:12" ht="30" x14ac:dyDescent="0.25">
      <c r="A65" t="str">
        <f t="shared" si="1"/>
        <v>a</v>
      </c>
      <c r="B65" s="30"/>
      <c r="C65" s="7" t="s">
        <v>6</v>
      </c>
      <c r="D65" s="14">
        <v>1200000</v>
      </c>
      <c r="E65" s="14">
        <f>SUM(E66:E68)</f>
        <v>1200000</v>
      </c>
      <c r="F65" s="14">
        <f>SUM(F66:F68)</f>
        <v>607500</v>
      </c>
      <c r="G65" s="14">
        <f t="shared" ref="G65" si="65">SUM(G66:G68)</f>
        <v>787500</v>
      </c>
      <c r="H65" s="14">
        <v>2415000</v>
      </c>
      <c r="I65" s="14">
        <f t="shared" si="3"/>
        <v>2595000</v>
      </c>
      <c r="J65" s="14">
        <f>IF(AND(H65=0,I65=0),"",IF(OR(C65='ჯამი (HIDE)'!$B$11,C65='ჯამი (HIDE)'!$B$12,C65='ჯამი (HIDE)'!$B$13,C65='ჯამი (HIDE)'!$B$14),"",H65-I65))</f>
        <v>-180000</v>
      </c>
      <c r="K65" s="39">
        <f>IF(AND(H65=0,I65=0),"",IF(OR(C65='ჯამი (HIDE)'!$B$11,C65='ჯამი (HIDE)'!$B$12,C65='ჯამი (HIDE)'!$B$13,C65='ჯამი (HIDE)'!$B$14),"",I65/H65))</f>
        <v>1.0745341614906831</v>
      </c>
      <c r="L65" s="35" t="s">
        <v>207</v>
      </c>
    </row>
    <row r="66" spans="1:12" x14ac:dyDescent="0.25">
      <c r="A66" t="str">
        <f t="shared" si="1"/>
        <v>a</v>
      </c>
      <c r="B66" s="30"/>
      <c r="C66" s="18" t="s">
        <v>182</v>
      </c>
      <c r="D66" s="14">
        <v>0</v>
      </c>
      <c r="E66" s="14">
        <v>971000</v>
      </c>
      <c r="F66" s="14">
        <v>529500</v>
      </c>
      <c r="G66" s="14">
        <v>529500</v>
      </c>
      <c r="H66" s="14">
        <v>0</v>
      </c>
      <c r="I66" s="14">
        <f t="shared" si="3"/>
        <v>2030000</v>
      </c>
      <c r="J66" s="14" t="str">
        <f>IF(AND(H66=0,I66=0),"",IF(OR(C66='ჯამი (HIDE)'!$B$11,C66='ჯამი (HIDE)'!$B$12,C66='ჯამი (HIDE)'!$B$13,C66='ჯამი (HIDE)'!$B$14),"",H66-I66))</f>
        <v/>
      </c>
      <c r="K66" s="39" t="str">
        <f>IF(AND(H66=0,I66=0),"",IF(OR(C66='ჯამი (HIDE)'!$B$11,C66='ჯამი (HIDE)'!$B$12,C66='ჯამი (HIDE)'!$B$13,C66='ჯამი (HIDE)'!$B$14),"",I66/H66))</f>
        <v/>
      </c>
      <c r="L66" s="35"/>
    </row>
    <row r="67" spans="1:12" x14ac:dyDescent="0.25">
      <c r="A67" t="str">
        <f t="shared" si="1"/>
        <v>a</v>
      </c>
      <c r="B67" s="30"/>
      <c r="C67" s="18" t="s">
        <v>183</v>
      </c>
      <c r="D67" s="14">
        <v>0</v>
      </c>
      <c r="E67" s="14">
        <v>73000</v>
      </c>
      <c r="F67" s="14">
        <v>0</v>
      </c>
      <c r="G67" s="14">
        <v>180000</v>
      </c>
      <c r="H67" s="14">
        <v>0</v>
      </c>
      <c r="I67" s="14">
        <f t="shared" si="3"/>
        <v>253000</v>
      </c>
      <c r="J67" s="14" t="str">
        <f>IF(AND(H67=0,I67=0),"",IF(OR(C67='ჯამი (HIDE)'!$B$11,C67='ჯამი (HIDE)'!$B$12,C67='ჯამი (HIDE)'!$B$13,C67='ჯამი (HIDE)'!$B$14),"",H67-I67))</f>
        <v/>
      </c>
      <c r="K67" s="39" t="str">
        <f>IF(AND(H67=0,I67=0),"",IF(OR(C67='ჯამი (HIDE)'!$B$11,C67='ჯამი (HIDE)'!$B$12,C67='ჯამი (HIDE)'!$B$13,C67='ჯამი (HIDE)'!$B$14),"",I67/H67))</f>
        <v/>
      </c>
      <c r="L67" s="35"/>
    </row>
    <row r="68" spans="1:12" x14ac:dyDescent="0.25">
      <c r="A68" t="str">
        <f t="shared" ref="A68:A131" si="66">IF(OR(H68&lt;&gt;0,I68&lt;&gt;0,),"a","b")</f>
        <v>a</v>
      </c>
      <c r="B68" s="30"/>
      <c r="C68" s="18" t="s">
        <v>184</v>
      </c>
      <c r="D68" s="14">
        <v>0</v>
      </c>
      <c r="E68" s="14">
        <v>156000</v>
      </c>
      <c r="F68" s="14">
        <v>78000</v>
      </c>
      <c r="G68" s="14">
        <v>78000</v>
      </c>
      <c r="H68" s="14">
        <v>0</v>
      </c>
      <c r="I68" s="14">
        <f t="shared" ref="I68:I131" si="67">E68+F68+G68</f>
        <v>312000</v>
      </c>
      <c r="J68" s="14" t="str">
        <f>IF(AND(H68=0,I68=0),"",IF(OR(C68='ჯამი (HIDE)'!$B$11,C68='ჯამი (HIDE)'!$B$12,C68='ჯამი (HIDE)'!$B$13,C68='ჯამი (HIDE)'!$B$14),"",H68-I68))</f>
        <v/>
      </c>
      <c r="K68" s="39" t="str">
        <f>IF(AND(H68=0,I68=0),"",IF(OR(C68='ჯამი (HIDE)'!$B$11,C68='ჯამი (HIDE)'!$B$12,C68='ჯამი (HIDE)'!$B$13,C68='ჯამი (HIDE)'!$B$14),"",I68/H68))</f>
        <v/>
      </c>
      <c r="L68" s="35"/>
    </row>
    <row r="69" spans="1:12" ht="120" x14ac:dyDescent="0.25">
      <c r="A69" t="str">
        <f t="shared" si="66"/>
        <v>a</v>
      </c>
      <c r="B69" s="30"/>
      <c r="C69" s="7" t="s">
        <v>7</v>
      </c>
      <c r="D69" s="14">
        <v>289000</v>
      </c>
      <c r="E69" s="14">
        <v>300000</v>
      </c>
      <c r="F69" s="14">
        <v>145000</v>
      </c>
      <c r="G69" s="14">
        <v>201000</v>
      </c>
      <c r="H69" s="14">
        <v>579000</v>
      </c>
      <c r="I69" s="14">
        <f t="shared" si="67"/>
        <v>646000</v>
      </c>
      <c r="J69" s="14">
        <f>IF(AND(H69=0,I69=0),"",IF(OR(C69='ჯამი (HIDE)'!$B$11,C69='ჯამი (HIDE)'!$B$12,C69='ჯამი (HIDE)'!$B$13,C69='ჯამი (HIDE)'!$B$14),"",H69-I69))</f>
        <v>-67000</v>
      </c>
      <c r="K69" s="39">
        <f>IF(AND(H69=0,I69=0),"",IF(OR(C69='ჯამი (HIDE)'!$B$11,C69='ჯამი (HIDE)'!$B$12,C69='ჯამი (HIDE)'!$B$13,C69='ჯამი (HIDE)'!$B$14),"",I69/H69))</f>
        <v>1.1157167530224525</v>
      </c>
      <c r="L69" s="35" t="s">
        <v>208</v>
      </c>
    </row>
    <row r="70" spans="1:12" x14ac:dyDescent="0.25">
      <c r="A70" t="str">
        <f t="shared" si="66"/>
        <v>a</v>
      </c>
      <c r="B70" s="30"/>
      <c r="C70" s="18" t="s">
        <v>185</v>
      </c>
      <c r="D70" s="14">
        <v>0</v>
      </c>
      <c r="E70" s="14">
        <v>165000</v>
      </c>
      <c r="F70" s="14">
        <v>96000</v>
      </c>
      <c r="G70" s="14">
        <v>128000</v>
      </c>
      <c r="H70" s="14">
        <v>0</v>
      </c>
      <c r="I70" s="14">
        <f t="shared" si="67"/>
        <v>389000</v>
      </c>
      <c r="J70" s="14" t="str">
        <f>IF(AND(H70=0,I70=0),"",IF(OR(C70='ჯამი (HIDE)'!$B$11,C70='ჯამი (HIDE)'!$B$12,C70='ჯამი (HIDE)'!$B$13,C70='ჯამი (HIDE)'!$B$14),"",H70-I70))</f>
        <v/>
      </c>
      <c r="K70" s="39" t="str">
        <f>IF(AND(H70=0,I70=0),"",IF(OR(C70='ჯამი (HIDE)'!$B$11,C70='ჯამი (HIDE)'!$B$12,C70='ჯამი (HIDE)'!$B$13,C70='ჯამი (HIDE)'!$B$14),"",I70/H70))</f>
        <v/>
      </c>
      <c r="L70" s="35"/>
    </row>
    <row r="71" spans="1:12" hidden="1" x14ac:dyDescent="0.25">
      <c r="A71" t="str">
        <f t="shared" si="66"/>
        <v>b</v>
      </c>
      <c r="B71" s="30"/>
      <c r="C71" s="7" t="s">
        <v>8</v>
      </c>
      <c r="D71" s="14">
        <v>0</v>
      </c>
      <c r="E71" s="14">
        <v>0</v>
      </c>
      <c r="F71" s="14">
        <v>0</v>
      </c>
      <c r="G71" s="14">
        <v>0</v>
      </c>
      <c r="H71" s="14">
        <v>0</v>
      </c>
      <c r="I71" s="14">
        <f t="shared" si="67"/>
        <v>0</v>
      </c>
      <c r="J71" s="14" t="str">
        <f>IF(AND(H71=0,I71=0),"",IF(OR(C71='ჯამი (HIDE)'!$B$11,C71='ჯამი (HIDE)'!$B$12,C71='ჯამი (HIDE)'!$B$13,C71='ჯამი (HIDE)'!$B$14),"",H71-I71))</f>
        <v/>
      </c>
      <c r="K71" s="39" t="str">
        <f>IF(AND(H71=0,I71=0),"",IF(OR(C71='ჯამი (HIDE)'!$B$11,C71='ჯამი (HIDE)'!$B$12,C71='ჯამი (HIDE)'!$B$13,C71='ჯამი (HIDE)'!$B$14),"",I71/H71))</f>
        <v/>
      </c>
      <c r="L71" s="35"/>
    </row>
    <row r="72" spans="1:12" hidden="1" x14ac:dyDescent="0.25">
      <c r="A72" t="str">
        <f t="shared" si="66"/>
        <v>b</v>
      </c>
      <c r="B72" s="30"/>
      <c r="C72" s="7" t="s">
        <v>9</v>
      </c>
      <c r="D72" s="14">
        <v>0</v>
      </c>
      <c r="E72" s="14">
        <v>0</v>
      </c>
      <c r="F72" s="14">
        <v>0</v>
      </c>
      <c r="G72" s="14">
        <v>0</v>
      </c>
      <c r="H72" s="14">
        <v>0</v>
      </c>
      <c r="I72" s="14">
        <f t="shared" si="67"/>
        <v>0</v>
      </c>
      <c r="J72" s="14" t="str">
        <f>IF(AND(H72=0,I72=0),"",IF(OR(C72='ჯამი (HIDE)'!$B$11,C72='ჯამი (HIDE)'!$B$12,C72='ჯამი (HIDE)'!$B$13,C72='ჯამი (HIDE)'!$B$14),"",H72-I72))</f>
        <v/>
      </c>
      <c r="K72" s="39" t="str">
        <f>IF(AND(H72=0,I72=0),"",IF(OR(C72='ჯამი (HIDE)'!$B$11,C72='ჯამი (HIDE)'!$B$12,C72='ჯამი (HIDE)'!$B$13,C72='ჯამი (HIDE)'!$B$14),"",I72/H72))</f>
        <v/>
      </c>
      <c r="L72" s="35"/>
    </row>
    <row r="73" spans="1:12" hidden="1" x14ac:dyDescent="0.25">
      <c r="A73" t="str">
        <f t="shared" si="66"/>
        <v>b</v>
      </c>
      <c r="B73" s="30"/>
      <c r="C73" s="7" t="s">
        <v>10</v>
      </c>
      <c r="D73" s="14">
        <v>0</v>
      </c>
      <c r="E73" s="14">
        <v>0</v>
      </c>
      <c r="F73" s="14">
        <v>0</v>
      </c>
      <c r="G73" s="14">
        <v>0</v>
      </c>
      <c r="H73" s="14">
        <v>0</v>
      </c>
      <c r="I73" s="14">
        <f t="shared" si="67"/>
        <v>0</v>
      </c>
      <c r="J73" s="14" t="str">
        <f>IF(AND(H73=0,I73=0),"",IF(OR(C73='ჯამი (HIDE)'!$B$11,C73='ჯამი (HIDE)'!$B$12,C73='ჯამი (HIDE)'!$B$13,C73='ჯამი (HIDE)'!$B$14),"",H73-I73))</f>
        <v/>
      </c>
      <c r="K73" s="39" t="str">
        <f>IF(AND(H73=0,I73=0),"",IF(OR(C73='ჯამი (HIDE)'!$B$11,C73='ჯამი (HIDE)'!$B$12,C73='ჯამი (HIDE)'!$B$13,C73='ჯამი (HIDE)'!$B$14),"",I73/H73))</f>
        <v/>
      </c>
      <c r="L73" s="35"/>
    </row>
    <row r="74" spans="1:12" x14ac:dyDescent="0.25">
      <c r="A74" t="str">
        <f t="shared" si="66"/>
        <v>a</v>
      </c>
      <c r="B74" s="30"/>
      <c r="C74" s="7" t="s">
        <v>11</v>
      </c>
      <c r="D74" s="14">
        <v>30000</v>
      </c>
      <c r="E74" s="14">
        <v>30000</v>
      </c>
      <c r="F74" s="14">
        <v>0</v>
      </c>
      <c r="G74" s="14">
        <v>0</v>
      </c>
      <c r="H74" s="14">
        <v>30000</v>
      </c>
      <c r="I74" s="14">
        <f t="shared" si="67"/>
        <v>30000</v>
      </c>
      <c r="J74" s="14">
        <f>IF(AND(H74=0,I74=0),"",IF(OR(C74='ჯამი (HIDE)'!$B$11,C74='ჯამი (HIDE)'!$B$12,C74='ჯამი (HIDE)'!$B$13,C74='ჯამი (HIDE)'!$B$14),"",H74-I74))</f>
        <v>0</v>
      </c>
      <c r="K74" s="39">
        <f>IF(AND(H74=0,I74=0),"",IF(OR(C74='ჯამი (HIDE)'!$B$11,C74='ჯამი (HIDE)'!$B$12,C74='ჯამი (HIDE)'!$B$13,C74='ჯამი (HIDE)'!$B$14),"",I74/H74))</f>
        <v>1</v>
      </c>
      <c r="L74" s="35"/>
    </row>
    <row r="75" spans="1:12" x14ac:dyDescent="0.25">
      <c r="A75" t="str">
        <f t="shared" si="66"/>
        <v>a</v>
      </c>
      <c r="B75" s="30"/>
      <c r="C75" s="7" t="s">
        <v>12</v>
      </c>
      <c r="D75" s="14">
        <v>2000</v>
      </c>
      <c r="E75" s="14">
        <v>1000</v>
      </c>
      <c r="F75" s="14">
        <v>2000</v>
      </c>
      <c r="G75" s="14">
        <v>1000</v>
      </c>
      <c r="H75" s="14">
        <v>4000</v>
      </c>
      <c r="I75" s="14">
        <f t="shared" si="67"/>
        <v>4000</v>
      </c>
      <c r="J75" s="14">
        <f>IF(AND(H75=0,I75=0),"",IF(OR(C75='ჯამი (HIDE)'!$B$11,C75='ჯამი (HIDE)'!$B$12,C75='ჯამი (HIDE)'!$B$13,C75='ჯამი (HIDE)'!$B$14),"",H75-I75))</f>
        <v>0</v>
      </c>
      <c r="K75" s="39">
        <f>IF(AND(H75=0,I75=0),"",IF(OR(C75='ჯამი (HIDE)'!$B$11,C75='ჯამი (HIDE)'!$B$12,C75='ჯამი (HIDE)'!$B$13,C75='ჯამი (HIDE)'!$B$14),"",I75/H75))</f>
        <v>1</v>
      </c>
      <c r="L75" s="35"/>
    </row>
    <row r="76" spans="1:12" ht="15.75" thickBot="1" x14ac:dyDescent="0.3">
      <c r="A76" t="str">
        <f t="shared" si="66"/>
        <v>a</v>
      </c>
      <c r="B76" s="29"/>
      <c r="C76" s="5" t="s">
        <v>13</v>
      </c>
      <c r="D76" s="13">
        <v>20000</v>
      </c>
      <c r="E76" s="13">
        <v>10000</v>
      </c>
      <c r="F76" s="13">
        <v>10000</v>
      </c>
      <c r="G76" s="13">
        <v>0</v>
      </c>
      <c r="H76" s="13">
        <v>20000</v>
      </c>
      <c r="I76" s="13">
        <f t="shared" si="67"/>
        <v>20000</v>
      </c>
      <c r="J76" s="13">
        <f>IF(AND(H76=0,I76=0),"",IF(OR(C76='ჯამი (HIDE)'!$B$11,C76='ჯამი (HIDE)'!$B$12,C76='ჯამი (HIDE)'!$B$13,C76='ჯამი (HIDE)'!$B$14),"",H76-I76))</f>
        <v>0</v>
      </c>
      <c r="K76" s="38">
        <f>IF(AND(H76=0,I76=0),"",IF(OR(C76='ჯამი (HIDE)'!$B$11,C76='ჯამი (HIDE)'!$B$12,C76='ჯამი (HIDE)'!$B$13,C76='ჯამი (HIDE)'!$B$14),"",I76/H76))</f>
        <v>1</v>
      </c>
      <c r="L76" s="35"/>
    </row>
    <row r="77" spans="1:12" ht="15.75" hidden="1" thickBot="1" x14ac:dyDescent="0.3">
      <c r="A77" t="str">
        <f t="shared" si="66"/>
        <v>b</v>
      </c>
      <c r="B77" s="29"/>
      <c r="C77" s="5" t="s">
        <v>14</v>
      </c>
      <c r="D77" s="13">
        <v>0</v>
      </c>
      <c r="E77" s="13">
        <v>0</v>
      </c>
      <c r="F77" s="13">
        <v>0</v>
      </c>
      <c r="G77" s="13">
        <v>0</v>
      </c>
      <c r="H77" s="13">
        <v>0</v>
      </c>
      <c r="I77" s="13">
        <f t="shared" si="67"/>
        <v>0</v>
      </c>
      <c r="J77" s="13" t="str">
        <f>IF(AND(H77=0,I77=0),"",IF(OR(C77='ჯამი (HIDE)'!$B$11,C77='ჯამი (HIDE)'!$B$12,C77='ჯამი (HIDE)'!$B$13,C77='ჯამი (HIDE)'!$B$14),"",H77-I77))</f>
        <v/>
      </c>
      <c r="K77" s="38" t="str">
        <f>IF(AND(H77=0,I77=0),"",IF(OR(C77='ჯამი (HIDE)'!$B$11,C77='ჯამი (HIDE)'!$B$12,C77='ჯამი (HIDE)'!$B$13,C77='ჯამი (HIDE)'!$B$14),"",I77/H77))</f>
        <v/>
      </c>
      <c r="L77" s="35"/>
    </row>
    <row r="78" spans="1:12" ht="15.75" hidden="1" thickBot="1" x14ac:dyDescent="0.3">
      <c r="A78" t="str">
        <f t="shared" si="66"/>
        <v>b</v>
      </c>
      <c r="B78" s="31"/>
      <c r="C78" s="9" t="s">
        <v>15</v>
      </c>
      <c r="D78" s="15">
        <v>0</v>
      </c>
      <c r="E78" s="15">
        <v>0</v>
      </c>
      <c r="F78" s="15">
        <v>0</v>
      </c>
      <c r="G78" s="15">
        <v>0</v>
      </c>
      <c r="H78" s="15">
        <v>0</v>
      </c>
      <c r="I78" s="15">
        <f t="shared" si="67"/>
        <v>0</v>
      </c>
      <c r="J78" s="15" t="str">
        <f>IF(AND(H78=0,I78=0),"",IF(OR(C78='ჯამი (HIDE)'!$B$11,C78='ჯამი (HIDE)'!$B$12,C78='ჯამი (HIDE)'!$B$13,C78='ჯამი (HIDE)'!$B$14),"",H78-I78))</f>
        <v/>
      </c>
      <c r="K78" s="40" t="str">
        <f>IF(AND(H78=0,I78=0),"",IF(OR(C78='ჯამი (HIDE)'!$B$11,C78='ჯამი (HIDE)'!$B$12,C78='ჯამი (HIDE)'!$B$13,C78='ჯამი (HIDE)'!$B$14),"",I78/H78))</f>
        <v/>
      </c>
      <c r="L78" s="35"/>
    </row>
    <row r="79" spans="1:12" ht="31.5" thickTop="1" thickBot="1" x14ac:dyDescent="0.3">
      <c r="A79" t="str">
        <f t="shared" si="66"/>
        <v>a</v>
      </c>
      <c r="B79" s="2" t="s">
        <v>23</v>
      </c>
      <c r="C79" s="24" t="s">
        <v>24</v>
      </c>
      <c r="D79" s="3">
        <f>SUM(D80,D92,D93,D94)</f>
        <v>35000</v>
      </c>
      <c r="E79" s="24">
        <f>SUM(E80,E92,E93,E94)</f>
        <v>35000</v>
      </c>
      <c r="F79" s="24">
        <f t="shared" ref="F79:G79" si="68">SUM(F80,F92,F93,F94)</f>
        <v>50000</v>
      </c>
      <c r="G79" s="24">
        <f t="shared" si="68"/>
        <v>65000</v>
      </c>
      <c r="H79" s="3">
        <v>150000</v>
      </c>
      <c r="I79" s="3">
        <f t="shared" si="67"/>
        <v>150000</v>
      </c>
      <c r="J79" s="3">
        <f>IF(AND(H79=0,I79=0),"",IF(OR(C79='ჯამი (HIDE)'!$B$11,C79='ჯამი (HIDE)'!$B$12,C79='ჯამი (HIDE)'!$B$13,C79='ჯამი (HIDE)'!$B$14),"",H79-I79))</f>
        <v>0</v>
      </c>
      <c r="K79" s="41">
        <f>IF(AND(H79=0,I79=0),"",IF(OR(C79='ჯამი (HIDE)'!$B$11,C79='ჯამი (HIDE)'!$B$12,C79='ჯამი (HIDE)'!$B$13,C79='ჯამი (HIDE)'!$B$14),"",I79/H79))</f>
        <v>1</v>
      </c>
      <c r="L79" s="35"/>
    </row>
    <row r="80" spans="1:12" ht="15.75" thickTop="1" x14ac:dyDescent="0.25">
      <c r="A80" t="str">
        <f t="shared" si="66"/>
        <v>a</v>
      </c>
      <c r="B80" s="29"/>
      <c r="C80" s="5" t="s">
        <v>5</v>
      </c>
      <c r="D80" s="13">
        <f>SUM(D81,D85,D87,D88,D89,D90,D91)</f>
        <v>35000</v>
      </c>
      <c r="E80" s="13">
        <f>SUM(E81,E85,E87:E91)</f>
        <v>35000</v>
      </c>
      <c r="F80" s="13">
        <f t="shared" ref="F80:G80" si="69">SUM(F81,F85,F87:F91)</f>
        <v>50000</v>
      </c>
      <c r="G80" s="13">
        <f t="shared" si="69"/>
        <v>65000</v>
      </c>
      <c r="H80" s="13">
        <v>150000</v>
      </c>
      <c r="I80" s="13">
        <f t="shared" si="67"/>
        <v>150000</v>
      </c>
      <c r="J80" s="13">
        <f>IF(AND(H80=0,I80=0),"",IF(OR(C80='ჯამი (HIDE)'!$B$11,C80='ჯამი (HIDE)'!$B$12,C80='ჯამი (HIDE)'!$B$13,C80='ჯამი (HIDE)'!$B$14),"",H80-I80))</f>
        <v>0</v>
      </c>
      <c r="K80" s="38">
        <f>IF(AND(H80=0,I80=0),"",IF(OR(C80='ჯამი (HIDE)'!$B$11,C80='ჯამი (HIDE)'!$B$12,C80='ჯამი (HIDE)'!$B$13,C80='ჯამი (HIDE)'!$B$14),"",I80/H80))</f>
        <v>1</v>
      </c>
      <c r="L80" s="35"/>
    </row>
    <row r="81" spans="1:12" hidden="1" x14ac:dyDescent="0.25">
      <c r="A81" t="str">
        <f t="shared" si="66"/>
        <v>b</v>
      </c>
      <c r="B81" s="30"/>
      <c r="C81" s="7" t="s">
        <v>6</v>
      </c>
      <c r="D81" s="14">
        <v>0</v>
      </c>
      <c r="E81" s="14">
        <f>SUM(E82:E84)</f>
        <v>0</v>
      </c>
      <c r="F81" s="14">
        <f>SUM(F82:F84)</f>
        <v>0</v>
      </c>
      <c r="G81" s="14">
        <f t="shared" ref="G81" si="70">SUM(G82:G84)</f>
        <v>0</v>
      </c>
      <c r="H81" s="14">
        <v>0</v>
      </c>
      <c r="I81" s="14">
        <f t="shared" si="67"/>
        <v>0</v>
      </c>
      <c r="J81" s="14" t="str">
        <f>IF(AND(H81=0,I81=0),"",IF(OR(C81='ჯამი (HIDE)'!$B$11,C81='ჯამი (HIDE)'!$B$12,C81='ჯამი (HIDE)'!$B$13,C81='ჯამი (HIDE)'!$B$14),"",H81-I81))</f>
        <v/>
      </c>
      <c r="K81" s="39" t="str">
        <f>IF(AND(H81=0,I81=0),"",IF(OR(C81='ჯამი (HIDE)'!$B$11,C81='ჯამი (HIDE)'!$B$12,C81='ჯამი (HIDE)'!$B$13,C81='ჯამი (HIDE)'!$B$14),"",I81/H81))</f>
        <v/>
      </c>
      <c r="L81" s="35"/>
    </row>
    <row r="82" spans="1:12" hidden="1" x14ac:dyDescent="0.25">
      <c r="A82" t="str">
        <f t="shared" si="66"/>
        <v>b</v>
      </c>
      <c r="B82" s="30"/>
      <c r="C82" s="18" t="s">
        <v>182</v>
      </c>
      <c r="D82" s="14">
        <v>0</v>
      </c>
      <c r="E82" s="14">
        <v>0</v>
      </c>
      <c r="F82" s="14">
        <v>0</v>
      </c>
      <c r="G82" s="14">
        <v>0</v>
      </c>
      <c r="H82" s="14">
        <v>0</v>
      </c>
      <c r="I82" s="14">
        <f t="shared" si="67"/>
        <v>0</v>
      </c>
      <c r="J82" s="14" t="str">
        <f>IF(AND(H82=0,I82=0),"",IF(OR(C82='ჯამი (HIDE)'!$B$11,C82='ჯამი (HIDE)'!$B$12,C82='ჯამი (HIDE)'!$B$13,C82='ჯამი (HIDE)'!$B$14),"",H82-I82))</f>
        <v/>
      </c>
      <c r="K82" s="39" t="str">
        <f>IF(AND(H82=0,I82=0),"",IF(OR(C82='ჯამი (HIDE)'!$B$11,C82='ჯამი (HIDE)'!$B$12,C82='ჯამი (HIDE)'!$B$13,C82='ჯამი (HIDE)'!$B$14),"",I82/H82))</f>
        <v/>
      </c>
      <c r="L82" s="35"/>
    </row>
    <row r="83" spans="1:12" hidden="1" x14ac:dyDescent="0.25">
      <c r="A83" t="str">
        <f t="shared" si="66"/>
        <v>b</v>
      </c>
      <c r="B83" s="30"/>
      <c r="C83" s="18" t="s">
        <v>183</v>
      </c>
      <c r="D83" s="14">
        <v>0</v>
      </c>
      <c r="E83" s="14">
        <v>0</v>
      </c>
      <c r="F83" s="14">
        <v>0</v>
      </c>
      <c r="G83" s="14">
        <v>0</v>
      </c>
      <c r="H83" s="14">
        <v>0</v>
      </c>
      <c r="I83" s="14">
        <f t="shared" si="67"/>
        <v>0</v>
      </c>
      <c r="J83" s="14" t="str">
        <f>IF(AND(H83=0,I83=0),"",IF(OR(C83='ჯამი (HIDE)'!$B$11,C83='ჯამი (HIDE)'!$B$12,C83='ჯამი (HIDE)'!$B$13,C83='ჯამი (HIDE)'!$B$14),"",H83-I83))</f>
        <v/>
      </c>
      <c r="K83" s="39" t="str">
        <f>IF(AND(H83=0,I83=0),"",IF(OR(C83='ჯამი (HIDE)'!$B$11,C83='ჯამი (HIDE)'!$B$12,C83='ჯამი (HIDE)'!$B$13,C83='ჯამი (HIDE)'!$B$14),"",I83/H83))</f>
        <v/>
      </c>
      <c r="L83" s="35"/>
    </row>
    <row r="84" spans="1:12" hidden="1" x14ac:dyDescent="0.25">
      <c r="A84" t="str">
        <f t="shared" si="66"/>
        <v>b</v>
      </c>
      <c r="B84" s="30"/>
      <c r="C84" s="18" t="s">
        <v>184</v>
      </c>
      <c r="D84" s="14">
        <v>0</v>
      </c>
      <c r="E84" s="14">
        <v>0</v>
      </c>
      <c r="F84" s="14">
        <v>0</v>
      </c>
      <c r="G84" s="14">
        <v>0</v>
      </c>
      <c r="H84" s="14">
        <v>0</v>
      </c>
      <c r="I84" s="14">
        <f t="shared" si="67"/>
        <v>0</v>
      </c>
      <c r="J84" s="14" t="str">
        <f>IF(AND(H84=0,I84=0),"",IF(OR(C84='ჯამი (HIDE)'!$B$11,C84='ჯამი (HIDE)'!$B$12,C84='ჯამი (HIDE)'!$B$13,C84='ჯამი (HIDE)'!$B$14),"",H84-I84))</f>
        <v/>
      </c>
      <c r="K84" s="39" t="str">
        <f>IF(AND(H84=0,I84=0),"",IF(OR(C84='ჯამი (HIDE)'!$B$11,C84='ჯამი (HIDE)'!$B$12,C84='ჯამი (HIDE)'!$B$13,C84='ჯამი (HIDE)'!$B$14),"",I84/H84))</f>
        <v/>
      </c>
      <c r="L84" s="35"/>
    </row>
    <row r="85" spans="1:12" ht="15.75" thickBot="1" x14ac:dyDescent="0.3">
      <c r="A85" t="str">
        <f t="shared" si="66"/>
        <v>a</v>
      </c>
      <c r="B85" s="30"/>
      <c r="C85" s="7" t="s">
        <v>7</v>
      </c>
      <c r="D85" s="14">
        <v>35000</v>
      </c>
      <c r="E85" s="14">
        <v>35000</v>
      </c>
      <c r="F85" s="14">
        <v>50000</v>
      </c>
      <c r="G85" s="14">
        <v>65000</v>
      </c>
      <c r="H85" s="14">
        <v>150000</v>
      </c>
      <c r="I85" s="14">
        <f t="shared" si="67"/>
        <v>150000</v>
      </c>
      <c r="J85" s="14">
        <f>IF(AND(H85=0,I85=0),"",IF(OR(C85='ჯამი (HIDE)'!$B$11,C85='ჯამი (HIDE)'!$B$12,C85='ჯამი (HIDE)'!$B$13,C85='ჯამი (HIDE)'!$B$14),"",H85-I85))</f>
        <v>0</v>
      </c>
      <c r="K85" s="39">
        <f>IF(AND(H85=0,I85=0),"",IF(OR(C85='ჯამი (HIDE)'!$B$11,C85='ჯამი (HIDE)'!$B$12,C85='ჯამი (HIDE)'!$B$13,C85='ჯამი (HIDE)'!$B$14),"",I85/H85))</f>
        <v>1</v>
      </c>
      <c r="L85" s="35"/>
    </row>
    <row r="86" spans="1:12" ht="15.75" hidden="1" thickBot="1" x14ac:dyDescent="0.3">
      <c r="A86" t="str">
        <f t="shared" si="66"/>
        <v>b</v>
      </c>
      <c r="B86" s="30"/>
      <c r="C86" s="18" t="s">
        <v>185</v>
      </c>
      <c r="D86" s="14">
        <v>0</v>
      </c>
      <c r="E86" s="14">
        <v>0</v>
      </c>
      <c r="F86" s="14">
        <v>0</v>
      </c>
      <c r="G86" s="14">
        <v>0</v>
      </c>
      <c r="H86" s="14">
        <v>0</v>
      </c>
      <c r="I86" s="14">
        <f t="shared" si="67"/>
        <v>0</v>
      </c>
      <c r="J86" s="14" t="str">
        <f>IF(AND(H86=0,I86=0),"",IF(OR(C86='ჯამი (HIDE)'!$B$11,C86='ჯამი (HIDE)'!$B$12,C86='ჯამი (HIDE)'!$B$13,C86='ჯამი (HIDE)'!$B$14),"",H86-I86))</f>
        <v/>
      </c>
      <c r="K86" s="39" t="str">
        <f>IF(AND(H86=0,I86=0),"",IF(OR(C86='ჯამი (HIDE)'!$B$11,C86='ჯამი (HIDE)'!$B$12,C86='ჯამი (HIDE)'!$B$13,C86='ჯამი (HIDE)'!$B$14),"",I86/H86))</f>
        <v/>
      </c>
      <c r="L86" s="35"/>
    </row>
    <row r="87" spans="1:12" ht="15.75" hidden="1" thickBot="1" x14ac:dyDescent="0.3">
      <c r="A87" t="str">
        <f t="shared" si="66"/>
        <v>b</v>
      </c>
      <c r="B87" s="30"/>
      <c r="C87" s="7" t="s">
        <v>8</v>
      </c>
      <c r="D87" s="14">
        <v>0</v>
      </c>
      <c r="E87" s="14">
        <v>0</v>
      </c>
      <c r="F87" s="14">
        <v>0</v>
      </c>
      <c r="G87" s="14">
        <v>0</v>
      </c>
      <c r="H87" s="14">
        <v>0</v>
      </c>
      <c r="I87" s="14">
        <f t="shared" si="67"/>
        <v>0</v>
      </c>
      <c r="J87" s="14" t="str">
        <f>IF(AND(H87=0,I87=0),"",IF(OR(C87='ჯამი (HIDE)'!$B$11,C87='ჯამი (HIDE)'!$B$12,C87='ჯამი (HIDE)'!$B$13,C87='ჯამი (HIDE)'!$B$14),"",H87-I87))</f>
        <v/>
      </c>
      <c r="K87" s="39" t="str">
        <f>IF(AND(H87=0,I87=0),"",IF(OR(C87='ჯამი (HIDE)'!$B$11,C87='ჯამი (HIDE)'!$B$12,C87='ჯამი (HIDE)'!$B$13,C87='ჯამი (HIDE)'!$B$14),"",I87/H87))</f>
        <v/>
      </c>
      <c r="L87" s="35"/>
    </row>
    <row r="88" spans="1:12" ht="15.75" hidden="1" thickBot="1" x14ac:dyDescent="0.3">
      <c r="A88" t="str">
        <f t="shared" si="66"/>
        <v>b</v>
      </c>
      <c r="B88" s="30"/>
      <c r="C88" s="7" t="s">
        <v>9</v>
      </c>
      <c r="D88" s="14">
        <v>0</v>
      </c>
      <c r="E88" s="14">
        <v>0</v>
      </c>
      <c r="F88" s="14">
        <v>0</v>
      </c>
      <c r="G88" s="14">
        <v>0</v>
      </c>
      <c r="H88" s="14">
        <v>0</v>
      </c>
      <c r="I88" s="14">
        <f t="shared" si="67"/>
        <v>0</v>
      </c>
      <c r="J88" s="14" t="str">
        <f>IF(AND(H88=0,I88=0),"",IF(OR(C88='ჯამი (HIDE)'!$B$11,C88='ჯამი (HIDE)'!$B$12,C88='ჯამი (HIDE)'!$B$13,C88='ჯამი (HIDE)'!$B$14),"",H88-I88))</f>
        <v/>
      </c>
      <c r="K88" s="39" t="str">
        <f>IF(AND(H88=0,I88=0),"",IF(OR(C88='ჯამი (HIDE)'!$B$11,C88='ჯამი (HIDE)'!$B$12,C88='ჯამი (HIDE)'!$B$13,C88='ჯამი (HIDE)'!$B$14),"",I88/H88))</f>
        <v/>
      </c>
      <c r="L88" s="35"/>
    </row>
    <row r="89" spans="1:12" ht="15.75" hidden="1" thickBot="1" x14ac:dyDescent="0.3">
      <c r="A89" t="str">
        <f t="shared" si="66"/>
        <v>b</v>
      </c>
      <c r="B89" s="30"/>
      <c r="C89" s="7" t="s">
        <v>10</v>
      </c>
      <c r="D89" s="14">
        <v>0</v>
      </c>
      <c r="E89" s="14">
        <v>0</v>
      </c>
      <c r="F89" s="14">
        <v>0</v>
      </c>
      <c r="G89" s="14">
        <v>0</v>
      </c>
      <c r="H89" s="14">
        <v>0</v>
      </c>
      <c r="I89" s="14">
        <f t="shared" si="67"/>
        <v>0</v>
      </c>
      <c r="J89" s="14" t="str">
        <f>IF(AND(H89=0,I89=0),"",IF(OR(C89='ჯამი (HIDE)'!$B$11,C89='ჯამი (HIDE)'!$B$12,C89='ჯამი (HIDE)'!$B$13,C89='ჯამი (HIDE)'!$B$14),"",H89-I89))</f>
        <v/>
      </c>
      <c r="K89" s="39" t="str">
        <f>IF(AND(H89=0,I89=0),"",IF(OR(C89='ჯამი (HIDE)'!$B$11,C89='ჯამი (HIDE)'!$B$12,C89='ჯამი (HIDE)'!$B$13,C89='ჯამი (HIDE)'!$B$14),"",I89/H89))</f>
        <v/>
      </c>
      <c r="L89" s="35"/>
    </row>
    <row r="90" spans="1:12" ht="15.75" hidden="1" thickBot="1" x14ac:dyDescent="0.3">
      <c r="A90" t="str">
        <f t="shared" si="66"/>
        <v>b</v>
      </c>
      <c r="B90" s="30"/>
      <c r="C90" s="7" t="s">
        <v>11</v>
      </c>
      <c r="D90" s="14">
        <v>0</v>
      </c>
      <c r="E90" s="14">
        <v>0</v>
      </c>
      <c r="F90" s="14">
        <v>0</v>
      </c>
      <c r="G90" s="14">
        <v>0</v>
      </c>
      <c r="H90" s="14">
        <v>0</v>
      </c>
      <c r="I90" s="14">
        <f t="shared" si="67"/>
        <v>0</v>
      </c>
      <c r="J90" s="14" t="str">
        <f>IF(AND(H90=0,I90=0),"",IF(OR(C90='ჯამი (HIDE)'!$B$11,C90='ჯამი (HIDE)'!$B$12,C90='ჯამი (HIDE)'!$B$13,C90='ჯამი (HIDE)'!$B$14),"",H90-I90))</f>
        <v/>
      </c>
      <c r="K90" s="39" t="str">
        <f>IF(AND(H90=0,I90=0),"",IF(OR(C90='ჯამი (HIDE)'!$B$11,C90='ჯამი (HIDE)'!$B$12,C90='ჯამი (HIDE)'!$B$13,C90='ჯამი (HIDE)'!$B$14),"",I90/H90))</f>
        <v/>
      </c>
      <c r="L90" s="35"/>
    </row>
    <row r="91" spans="1:12" ht="15.75" hidden="1" thickBot="1" x14ac:dyDescent="0.3">
      <c r="A91" t="str">
        <f t="shared" si="66"/>
        <v>b</v>
      </c>
      <c r="B91" s="30"/>
      <c r="C91" s="7" t="s">
        <v>12</v>
      </c>
      <c r="D91" s="14">
        <v>0</v>
      </c>
      <c r="E91" s="14">
        <v>0</v>
      </c>
      <c r="F91" s="14">
        <v>0</v>
      </c>
      <c r="G91" s="14">
        <v>0</v>
      </c>
      <c r="H91" s="14">
        <v>0</v>
      </c>
      <c r="I91" s="14">
        <f t="shared" si="67"/>
        <v>0</v>
      </c>
      <c r="J91" s="14" t="str">
        <f>IF(AND(H91=0,I91=0),"",IF(OR(C91='ჯამი (HIDE)'!$B$11,C91='ჯამი (HIDE)'!$B$12,C91='ჯამი (HIDE)'!$B$13,C91='ჯამი (HIDE)'!$B$14),"",H91-I91))</f>
        <v/>
      </c>
      <c r="K91" s="39" t="str">
        <f>IF(AND(H91=0,I91=0),"",IF(OR(C91='ჯამი (HIDE)'!$B$11,C91='ჯამი (HIDE)'!$B$12,C91='ჯამი (HIDE)'!$B$13,C91='ჯამი (HIDE)'!$B$14),"",I91/H91))</f>
        <v/>
      </c>
      <c r="L91" s="35"/>
    </row>
    <row r="92" spans="1:12" ht="15.75" hidden="1" thickBot="1" x14ac:dyDescent="0.3">
      <c r="A92" t="str">
        <f t="shared" si="66"/>
        <v>b</v>
      </c>
      <c r="B92" s="29"/>
      <c r="C92" s="5" t="s">
        <v>13</v>
      </c>
      <c r="D92" s="13">
        <v>0</v>
      </c>
      <c r="E92" s="13">
        <v>0</v>
      </c>
      <c r="F92" s="13">
        <v>0</v>
      </c>
      <c r="G92" s="13">
        <v>0</v>
      </c>
      <c r="H92" s="14">
        <v>0</v>
      </c>
      <c r="I92" s="14">
        <f t="shared" si="67"/>
        <v>0</v>
      </c>
      <c r="J92" s="14" t="str">
        <f>IF(AND(H92=0,I92=0),"",IF(OR(C92='ჯამი (HIDE)'!$B$11,C92='ჯამი (HIDE)'!$B$12,C92='ჯამი (HIDE)'!$B$13,C92='ჯამი (HIDE)'!$B$14),"",H92-I92))</f>
        <v/>
      </c>
      <c r="K92" s="39" t="str">
        <f>IF(AND(H92=0,I92=0),"",IF(OR(C92='ჯამი (HIDE)'!$B$11,C92='ჯამი (HIDE)'!$B$12,C92='ჯამი (HIDE)'!$B$13,C92='ჯამი (HIDE)'!$B$14),"",I92/H92))</f>
        <v/>
      </c>
      <c r="L92" s="35"/>
    </row>
    <row r="93" spans="1:12" ht="15.75" hidden="1" thickBot="1" x14ac:dyDescent="0.3">
      <c r="A93" t="str">
        <f t="shared" si="66"/>
        <v>b</v>
      </c>
      <c r="B93" s="29"/>
      <c r="C93" s="5" t="s">
        <v>14</v>
      </c>
      <c r="D93" s="13">
        <v>0</v>
      </c>
      <c r="E93" s="13">
        <v>0</v>
      </c>
      <c r="F93" s="13">
        <v>0</v>
      </c>
      <c r="G93" s="13">
        <v>0</v>
      </c>
      <c r="H93" s="13">
        <v>0</v>
      </c>
      <c r="I93" s="13">
        <f t="shared" si="67"/>
        <v>0</v>
      </c>
      <c r="J93" s="13" t="str">
        <f>IF(AND(H93=0,I93=0),"",IF(OR(C93='ჯამი (HIDE)'!$B$11,C93='ჯამი (HIDE)'!$B$12,C93='ჯამი (HIDE)'!$B$13,C93='ჯამი (HIDE)'!$B$14),"",H93-I93))</f>
        <v/>
      </c>
      <c r="K93" s="38" t="str">
        <f>IF(AND(H93=0,I93=0),"",IF(OR(C93='ჯამი (HIDE)'!$B$11,C93='ჯამი (HIDE)'!$B$12,C93='ჯამი (HIDE)'!$B$13,C93='ჯამი (HIDE)'!$B$14),"",I93/H93))</f>
        <v/>
      </c>
      <c r="L93" s="35"/>
    </row>
    <row r="94" spans="1:12" ht="15.75" hidden="1" thickBot="1" x14ac:dyDescent="0.3">
      <c r="A94" t="str">
        <f t="shared" si="66"/>
        <v>b</v>
      </c>
      <c r="B94" s="31"/>
      <c r="C94" s="9" t="s">
        <v>15</v>
      </c>
      <c r="D94" s="15">
        <v>0</v>
      </c>
      <c r="E94" s="15">
        <v>0</v>
      </c>
      <c r="F94" s="15">
        <v>0</v>
      </c>
      <c r="G94" s="15">
        <v>0</v>
      </c>
      <c r="H94" s="15">
        <v>0</v>
      </c>
      <c r="I94" s="15">
        <f t="shared" si="67"/>
        <v>0</v>
      </c>
      <c r="J94" s="15" t="str">
        <f>IF(AND(H94=0,I94=0),"",IF(OR(C94='ჯამი (HIDE)'!$B$11,C94='ჯამი (HIDE)'!$B$12,C94='ჯამი (HIDE)'!$B$13,C94='ჯამი (HIDE)'!$B$14),"",H94-I94))</f>
        <v/>
      </c>
      <c r="K94" s="40" t="str">
        <f>IF(AND(H94=0,I94=0),"",IF(OR(C94='ჯამი (HIDE)'!$B$11,C94='ჯამი (HIDE)'!$B$12,C94='ჯამი (HIDE)'!$B$13,C94='ჯამი (HIDE)'!$B$14),"",I94/H94))</f>
        <v/>
      </c>
      <c r="L94" s="35"/>
    </row>
    <row r="95" spans="1:12" ht="31.5" thickTop="1" thickBot="1" x14ac:dyDescent="0.3">
      <c r="A95" t="str">
        <f t="shared" si="66"/>
        <v>a</v>
      </c>
      <c r="B95" s="2" t="s">
        <v>25</v>
      </c>
      <c r="C95" s="24" t="s">
        <v>26</v>
      </c>
      <c r="D95" s="3">
        <f t="shared" ref="D95" si="71">SUM(D96,D108,D109,D110)</f>
        <v>41000</v>
      </c>
      <c r="E95" s="24">
        <f>SUM(E96,E108,E109,E110)</f>
        <v>41000</v>
      </c>
      <c r="F95" s="24">
        <f t="shared" ref="F95:G95" si="72">SUM(F96,F108,F109,F110)</f>
        <v>27000</v>
      </c>
      <c r="G95" s="24">
        <f t="shared" si="72"/>
        <v>32000</v>
      </c>
      <c r="H95" s="3">
        <v>100000</v>
      </c>
      <c r="I95" s="3">
        <f t="shared" si="67"/>
        <v>100000</v>
      </c>
      <c r="J95" s="3">
        <f>IF(AND(H95=0,I95=0),"",IF(OR(C95='ჯამი (HIDE)'!$B$11,C95='ჯამი (HIDE)'!$B$12,C95='ჯამი (HIDE)'!$B$13,C95='ჯამი (HIDE)'!$B$14),"",H95-I95))</f>
        <v>0</v>
      </c>
      <c r="K95" s="41">
        <f>IF(AND(H95=0,I95=0),"",IF(OR(C95='ჯამი (HIDE)'!$B$11,C95='ჯამი (HIDE)'!$B$12,C95='ჯამი (HIDE)'!$B$13,C95='ჯამი (HIDE)'!$B$14),"",I95/H95))</f>
        <v>1</v>
      </c>
      <c r="L95" s="35"/>
    </row>
    <row r="96" spans="1:12" ht="15.75" thickTop="1" x14ac:dyDescent="0.25">
      <c r="A96" t="str">
        <f t="shared" si="66"/>
        <v>a</v>
      </c>
      <c r="B96" s="29"/>
      <c r="C96" s="5" t="s">
        <v>5</v>
      </c>
      <c r="D96" s="13">
        <f>SUM(D97,D101,D103,D104,D105,D106,D107)</f>
        <v>41000</v>
      </c>
      <c r="E96" s="13">
        <f>SUM(E97,E101,E103:E107)</f>
        <v>41000</v>
      </c>
      <c r="F96" s="13">
        <f t="shared" ref="F96:G96" si="73">SUM(F97,F101,F103:F107)</f>
        <v>27000</v>
      </c>
      <c r="G96" s="13">
        <f t="shared" si="73"/>
        <v>32000</v>
      </c>
      <c r="H96" s="13">
        <v>100000</v>
      </c>
      <c r="I96" s="13">
        <f t="shared" si="67"/>
        <v>100000</v>
      </c>
      <c r="J96" s="13">
        <f>IF(AND(H96=0,I96=0),"",IF(OR(C96='ჯამი (HIDE)'!$B$11,C96='ჯამი (HIDE)'!$B$12,C96='ჯამი (HIDE)'!$B$13,C96='ჯამი (HIDE)'!$B$14),"",H96-I96))</f>
        <v>0</v>
      </c>
      <c r="K96" s="38">
        <f>IF(AND(H96=0,I96=0),"",IF(OR(C96='ჯამი (HIDE)'!$B$11,C96='ჯამი (HIDE)'!$B$12,C96='ჯამი (HIDE)'!$B$13,C96='ჯამი (HIDE)'!$B$14),"",I96/H96))</f>
        <v>1</v>
      </c>
      <c r="L96" s="35"/>
    </row>
    <row r="97" spans="1:12" hidden="1" x14ac:dyDescent="0.25">
      <c r="A97" t="str">
        <f t="shared" si="66"/>
        <v>b</v>
      </c>
      <c r="B97" s="30"/>
      <c r="C97" s="7" t="s">
        <v>6</v>
      </c>
      <c r="D97" s="14">
        <v>0</v>
      </c>
      <c r="E97" s="14">
        <f>SUM(E98:E100)</f>
        <v>0</v>
      </c>
      <c r="F97" s="14">
        <f>SUM(F98:F100)</f>
        <v>0</v>
      </c>
      <c r="G97" s="14">
        <f t="shared" ref="G97" si="74">SUM(G98:G100)</f>
        <v>0</v>
      </c>
      <c r="H97" s="14">
        <v>0</v>
      </c>
      <c r="I97" s="14">
        <f t="shared" si="67"/>
        <v>0</v>
      </c>
      <c r="J97" s="14" t="str">
        <f>IF(AND(H97=0,I97=0),"",IF(OR(C97='ჯამი (HIDE)'!$B$11,C97='ჯამი (HIDE)'!$B$12,C97='ჯამი (HIDE)'!$B$13,C97='ჯამი (HIDE)'!$B$14),"",H97-I97))</f>
        <v/>
      </c>
      <c r="K97" s="39" t="str">
        <f>IF(AND(H97=0,I97=0),"",IF(OR(C97='ჯამი (HIDE)'!$B$11,C97='ჯამი (HIDE)'!$B$12,C97='ჯამი (HIDE)'!$B$13,C97='ჯამი (HIDE)'!$B$14),"",I97/H97))</f>
        <v/>
      </c>
      <c r="L97" s="35"/>
    </row>
    <row r="98" spans="1:12" hidden="1" x14ac:dyDescent="0.25">
      <c r="A98" t="str">
        <f t="shared" si="66"/>
        <v>b</v>
      </c>
      <c r="B98" s="30"/>
      <c r="C98" s="18" t="s">
        <v>182</v>
      </c>
      <c r="D98" s="14">
        <v>0</v>
      </c>
      <c r="E98" s="14">
        <v>0</v>
      </c>
      <c r="F98" s="14">
        <v>0</v>
      </c>
      <c r="G98" s="14">
        <v>0</v>
      </c>
      <c r="H98" s="14">
        <v>0</v>
      </c>
      <c r="I98" s="14">
        <f t="shared" si="67"/>
        <v>0</v>
      </c>
      <c r="J98" s="14" t="str">
        <f>IF(AND(H98=0,I98=0),"",IF(OR(C98='ჯამი (HIDE)'!$B$11,C98='ჯამი (HIDE)'!$B$12,C98='ჯამი (HIDE)'!$B$13,C98='ჯამი (HIDE)'!$B$14),"",H98-I98))</f>
        <v/>
      </c>
      <c r="K98" s="39" t="str">
        <f>IF(AND(H98=0,I98=0),"",IF(OR(C98='ჯამი (HIDE)'!$B$11,C98='ჯამი (HIDE)'!$B$12,C98='ჯამი (HIDE)'!$B$13,C98='ჯამი (HIDE)'!$B$14),"",I98/H98))</f>
        <v/>
      </c>
      <c r="L98" s="35"/>
    </row>
    <row r="99" spans="1:12" hidden="1" x14ac:dyDescent="0.25">
      <c r="A99" t="str">
        <f t="shared" si="66"/>
        <v>b</v>
      </c>
      <c r="B99" s="30"/>
      <c r="C99" s="18" t="s">
        <v>183</v>
      </c>
      <c r="D99" s="14">
        <v>0</v>
      </c>
      <c r="E99" s="14">
        <v>0</v>
      </c>
      <c r="F99" s="14">
        <v>0</v>
      </c>
      <c r="G99" s="14">
        <v>0</v>
      </c>
      <c r="H99" s="14">
        <v>0</v>
      </c>
      <c r="I99" s="14">
        <f t="shared" si="67"/>
        <v>0</v>
      </c>
      <c r="J99" s="14" t="str">
        <f>IF(AND(H99=0,I99=0),"",IF(OR(C99='ჯამი (HIDE)'!$B$11,C99='ჯამი (HIDE)'!$B$12,C99='ჯამი (HIDE)'!$B$13,C99='ჯამი (HIDE)'!$B$14),"",H99-I99))</f>
        <v/>
      </c>
      <c r="K99" s="39" t="str">
        <f>IF(AND(H99=0,I99=0),"",IF(OR(C99='ჯამი (HIDE)'!$B$11,C99='ჯამი (HIDE)'!$B$12,C99='ჯამი (HIDE)'!$B$13,C99='ჯამი (HIDE)'!$B$14),"",I99/H99))</f>
        <v/>
      </c>
      <c r="L99" s="35"/>
    </row>
    <row r="100" spans="1:12" hidden="1" x14ac:dyDescent="0.25">
      <c r="A100" t="str">
        <f t="shared" si="66"/>
        <v>b</v>
      </c>
      <c r="B100" s="30"/>
      <c r="C100" s="18" t="s">
        <v>184</v>
      </c>
      <c r="D100" s="14">
        <v>0</v>
      </c>
      <c r="E100" s="14">
        <v>0</v>
      </c>
      <c r="F100" s="14">
        <v>0</v>
      </c>
      <c r="G100" s="14">
        <v>0</v>
      </c>
      <c r="H100" s="14">
        <v>0</v>
      </c>
      <c r="I100" s="14">
        <f t="shared" si="67"/>
        <v>0</v>
      </c>
      <c r="J100" s="14" t="str">
        <f>IF(AND(H100=0,I100=0),"",IF(OR(C100='ჯამი (HIDE)'!$B$11,C100='ჯამი (HIDE)'!$B$12,C100='ჯამი (HIDE)'!$B$13,C100='ჯამი (HIDE)'!$B$14),"",H100-I100))</f>
        <v/>
      </c>
      <c r="K100" s="39" t="str">
        <f>IF(AND(H100=0,I100=0),"",IF(OR(C100='ჯამი (HIDE)'!$B$11,C100='ჯამი (HIDE)'!$B$12,C100='ჯამი (HIDE)'!$B$13,C100='ჯამი (HIDE)'!$B$14),"",I100/H100))</f>
        <v/>
      </c>
      <c r="L100" s="35"/>
    </row>
    <row r="101" spans="1:12" x14ac:dyDescent="0.25">
      <c r="A101" t="str">
        <f t="shared" si="66"/>
        <v>a</v>
      </c>
      <c r="B101" s="30"/>
      <c r="C101" s="7" t="s">
        <v>7</v>
      </c>
      <c r="D101" s="14">
        <v>35000</v>
      </c>
      <c r="E101" s="14">
        <v>35000</v>
      </c>
      <c r="F101" s="14">
        <v>25000</v>
      </c>
      <c r="G101" s="14">
        <v>30000</v>
      </c>
      <c r="H101" s="14">
        <v>90000</v>
      </c>
      <c r="I101" s="14">
        <f t="shared" si="67"/>
        <v>90000</v>
      </c>
      <c r="J101" s="14">
        <f>IF(AND(H101=0,I101=0),"",IF(OR(C101='ჯამი (HIDE)'!$B$11,C101='ჯამი (HIDE)'!$B$12,C101='ჯამი (HIDE)'!$B$13,C101='ჯამი (HIDE)'!$B$14),"",H101-I101))</f>
        <v>0</v>
      </c>
      <c r="K101" s="39">
        <f>IF(AND(H101=0,I101=0),"",IF(OR(C101='ჯამი (HIDE)'!$B$11,C101='ჯამი (HIDE)'!$B$12,C101='ჯამი (HIDE)'!$B$13,C101='ჯამი (HIDE)'!$B$14),"",I101/H101))</f>
        <v>1</v>
      </c>
      <c r="L101" s="35"/>
    </row>
    <row r="102" spans="1:12" hidden="1" x14ac:dyDescent="0.25">
      <c r="A102" t="str">
        <f t="shared" si="66"/>
        <v>b</v>
      </c>
      <c r="B102" s="30"/>
      <c r="C102" s="18" t="s">
        <v>185</v>
      </c>
      <c r="D102" s="14">
        <v>0</v>
      </c>
      <c r="E102" s="14">
        <v>0</v>
      </c>
      <c r="F102" s="14">
        <v>0</v>
      </c>
      <c r="G102" s="14">
        <v>0</v>
      </c>
      <c r="H102" s="14">
        <v>0</v>
      </c>
      <c r="I102" s="14">
        <f t="shared" si="67"/>
        <v>0</v>
      </c>
      <c r="J102" s="14" t="str">
        <f>IF(AND(H102=0,I102=0),"",IF(OR(C102='ჯამი (HIDE)'!$B$11,C102='ჯამი (HIDE)'!$B$12,C102='ჯამი (HIDE)'!$B$13,C102='ჯამი (HIDE)'!$B$14),"",H102-I102))</f>
        <v/>
      </c>
      <c r="K102" s="39" t="str">
        <f>IF(AND(H102=0,I102=0),"",IF(OR(C102='ჯამი (HIDE)'!$B$11,C102='ჯამი (HIDE)'!$B$12,C102='ჯამი (HIDE)'!$B$13,C102='ჯამი (HIDE)'!$B$14),"",I102/H102))</f>
        <v/>
      </c>
      <c r="L102" s="35"/>
    </row>
    <row r="103" spans="1:12" hidden="1" x14ac:dyDescent="0.25">
      <c r="A103" t="str">
        <f t="shared" si="66"/>
        <v>b</v>
      </c>
      <c r="B103" s="30"/>
      <c r="C103" s="7" t="s">
        <v>8</v>
      </c>
      <c r="D103" s="14">
        <v>0</v>
      </c>
      <c r="E103" s="14">
        <v>0</v>
      </c>
      <c r="F103" s="14">
        <v>0</v>
      </c>
      <c r="G103" s="14">
        <v>0</v>
      </c>
      <c r="H103" s="14">
        <v>0</v>
      </c>
      <c r="I103" s="14">
        <f t="shared" si="67"/>
        <v>0</v>
      </c>
      <c r="J103" s="14" t="str">
        <f>IF(AND(H103=0,I103=0),"",IF(OR(C103='ჯამი (HIDE)'!$B$11,C103='ჯამი (HIDE)'!$B$12,C103='ჯამი (HIDE)'!$B$13,C103='ჯამი (HIDE)'!$B$14),"",H103-I103))</f>
        <v/>
      </c>
      <c r="K103" s="39" t="str">
        <f>IF(AND(H103=0,I103=0),"",IF(OR(C103='ჯამი (HIDE)'!$B$11,C103='ჯამი (HIDE)'!$B$12,C103='ჯამი (HIDE)'!$B$13,C103='ჯამი (HIDE)'!$B$14),"",I103/H103))</f>
        <v/>
      </c>
      <c r="L103" s="35"/>
    </row>
    <row r="104" spans="1:12" hidden="1" x14ac:dyDescent="0.25">
      <c r="A104" t="str">
        <f t="shared" si="66"/>
        <v>b</v>
      </c>
      <c r="B104" s="30"/>
      <c r="C104" s="7" t="s">
        <v>9</v>
      </c>
      <c r="D104" s="14">
        <v>0</v>
      </c>
      <c r="E104" s="14">
        <v>0</v>
      </c>
      <c r="F104" s="14">
        <v>0</v>
      </c>
      <c r="G104" s="14">
        <v>0</v>
      </c>
      <c r="H104" s="14">
        <v>0</v>
      </c>
      <c r="I104" s="14">
        <f t="shared" si="67"/>
        <v>0</v>
      </c>
      <c r="J104" s="14" t="str">
        <f>IF(AND(H104=0,I104=0),"",IF(OR(C104='ჯამი (HIDE)'!$B$11,C104='ჯამი (HIDE)'!$B$12,C104='ჯამი (HIDE)'!$B$13,C104='ჯამი (HIDE)'!$B$14),"",H104-I104))</f>
        <v/>
      </c>
      <c r="K104" s="39" t="str">
        <f>IF(AND(H104=0,I104=0),"",IF(OR(C104='ჯამი (HIDE)'!$B$11,C104='ჯამი (HIDE)'!$B$12,C104='ჯამი (HIDE)'!$B$13,C104='ჯამი (HIDE)'!$B$14),"",I104/H104))</f>
        <v/>
      </c>
      <c r="L104" s="35"/>
    </row>
    <row r="105" spans="1:12" hidden="1" x14ac:dyDescent="0.25">
      <c r="A105" t="str">
        <f t="shared" si="66"/>
        <v>b</v>
      </c>
      <c r="B105" s="30"/>
      <c r="C105" s="7" t="s">
        <v>10</v>
      </c>
      <c r="D105" s="14">
        <v>0</v>
      </c>
      <c r="E105" s="14">
        <v>0</v>
      </c>
      <c r="F105" s="14">
        <v>0</v>
      </c>
      <c r="G105" s="14">
        <v>0</v>
      </c>
      <c r="H105" s="14">
        <v>0</v>
      </c>
      <c r="I105" s="14">
        <f t="shared" si="67"/>
        <v>0</v>
      </c>
      <c r="J105" s="14" t="str">
        <f>IF(AND(H105=0,I105=0),"",IF(OR(C105='ჯამი (HIDE)'!$B$11,C105='ჯამი (HIDE)'!$B$12,C105='ჯამი (HIDE)'!$B$13,C105='ჯამი (HIDE)'!$B$14),"",H105-I105))</f>
        <v/>
      </c>
      <c r="K105" s="39" t="str">
        <f>IF(AND(H105=0,I105=0),"",IF(OR(C105='ჯამი (HIDE)'!$B$11,C105='ჯამი (HIDE)'!$B$12,C105='ჯამი (HIDE)'!$B$13,C105='ჯამი (HIDE)'!$B$14),"",I105/H105))</f>
        <v/>
      </c>
      <c r="L105" s="35"/>
    </row>
    <row r="106" spans="1:12" hidden="1" x14ac:dyDescent="0.25">
      <c r="A106" t="str">
        <f t="shared" si="66"/>
        <v>b</v>
      </c>
      <c r="B106" s="30"/>
      <c r="C106" s="7" t="s">
        <v>11</v>
      </c>
      <c r="D106" s="14">
        <v>0</v>
      </c>
      <c r="E106" s="14">
        <v>0</v>
      </c>
      <c r="F106" s="14">
        <v>0</v>
      </c>
      <c r="G106" s="14">
        <v>0</v>
      </c>
      <c r="H106" s="14">
        <v>0</v>
      </c>
      <c r="I106" s="14">
        <f t="shared" si="67"/>
        <v>0</v>
      </c>
      <c r="J106" s="14" t="str">
        <f>IF(AND(H106=0,I106=0),"",IF(OR(C106='ჯამი (HIDE)'!$B$11,C106='ჯამი (HIDE)'!$B$12,C106='ჯამი (HIDE)'!$B$13,C106='ჯამი (HIDE)'!$B$14),"",H106-I106))</f>
        <v/>
      </c>
      <c r="K106" s="39" t="str">
        <f>IF(AND(H106=0,I106=0),"",IF(OR(C106='ჯამი (HIDE)'!$B$11,C106='ჯამი (HIDE)'!$B$12,C106='ჯამი (HIDE)'!$B$13,C106='ჯამი (HIDE)'!$B$14),"",I106/H106))</f>
        <v/>
      </c>
      <c r="L106" s="35"/>
    </row>
    <row r="107" spans="1:12" ht="15.75" thickBot="1" x14ac:dyDescent="0.3">
      <c r="A107" t="str">
        <f t="shared" si="66"/>
        <v>a</v>
      </c>
      <c r="B107" s="30"/>
      <c r="C107" s="7" t="s">
        <v>12</v>
      </c>
      <c r="D107" s="14">
        <v>6000</v>
      </c>
      <c r="E107" s="14">
        <v>6000</v>
      </c>
      <c r="F107" s="14">
        <v>2000</v>
      </c>
      <c r="G107" s="14">
        <v>2000</v>
      </c>
      <c r="H107" s="14">
        <v>10000</v>
      </c>
      <c r="I107" s="14">
        <f t="shared" si="67"/>
        <v>10000</v>
      </c>
      <c r="J107" s="14">
        <f>IF(AND(H107=0,I107=0),"",IF(OR(C107='ჯამი (HIDE)'!$B$11,C107='ჯამი (HIDE)'!$B$12,C107='ჯამი (HIDE)'!$B$13,C107='ჯამი (HIDE)'!$B$14),"",H107-I107))</f>
        <v>0</v>
      </c>
      <c r="K107" s="39">
        <f>IF(AND(H107=0,I107=0),"",IF(OR(C107='ჯამი (HIDE)'!$B$11,C107='ჯამი (HIDE)'!$B$12,C107='ჯამი (HIDE)'!$B$13,C107='ჯამი (HIDE)'!$B$14),"",I107/H107))</f>
        <v>1</v>
      </c>
      <c r="L107" s="35"/>
    </row>
    <row r="108" spans="1:12" ht="15.75" hidden="1" thickBot="1" x14ac:dyDescent="0.3">
      <c r="A108" t="str">
        <f t="shared" si="66"/>
        <v>b</v>
      </c>
      <c r="B108" s="29"/>
      <c r="C108" s="5" t="s">
        <v>13</v>
      </c>
      <c r="D108" s="13">
        <v>0</v>
      </c>
      <c r="E108" s="13">
        <v>0</v>
      </c>
      <c r="F108" s="13">
        <v>0</v>
      </c>
      <c r="G108" s="13">
        <v>0</v>
      </c>
      <c r="H108" s="13">
        <v>0</v>
      </c>
      <c r="I108" s="13">
        <f t="shared" si="67"/>
        <v>0</v>
      </c>
      <c r="J108" s="13" t="str">
        <f>IF(AND(H108=0,I108=0),"",IF(OR(C108='ჯამი (HIDE)'!$B$11,C108='ჯამი (HIDE)'!$B$12,C108='ჯამი (HIDE)'!$B$13,C108='ჯამი (HIDE)'!$B$14),"",H108-I108))</f>
        <v/>
      </c>
      <c r="K108" s="38" t="str">
        <f>IF(AND(H108=0,I108=0),"",IF(OR(C108='ჯამი (HIDE)'!$B$11,C108='ჯამი (HIDE)'!$B$12,C108='ჯამი (HIDE)'!$B$13,C108='ჯამი (HIDE)'!$B$14),"",I108/H108))</f>
        <v/>
      </c>
      <c r="L108" s="35"/>
    </row>
    <row r="109" spans="1:12" ht="15.75" hidden="1" thickBot="1" x14ac:dyDescent="0.3">
      <c r="A109" t="str">
        <f t="shared" si="66"/>
        <v>b</v>
      </c>
      <c r="B109" s="29"/>
      <c r="C109" s="5" t="s">
        <v>14</v>
      </c>
      <c r="D109" s="13">
        <v>0</v>
      </c>
      <c r="E109" s="13">
        <v>0</v>
      </c>
      <c r="F109" s="13">
        <v>0</v>
      </c>
      <c r="G109" s="13">
        <v>0</v>
      </c>
      <c r="H109" s="13">
        <v>0</v>
      </c>
      <c r="I109" s="13">
        <f t="shared" si="67"/>
        <v>0</v>
      </c>
      <c r="J109" s="13" t="str">
        <f>IF(AND(H109=0,I109=0),"",IF(OR(C109='ჯამი (HIDE)'!$B$11,C109='ჯამი (HIDE)'!$B$12,C109='ჯამი (HIDE)'!$B$13,C109='ჯამი (HIDE)'!$B$14),"",H109-I109))</f>
        <v/>
      </c>
      <c r="K109" s="38" t="str">
        <f>IF(AND(H109=0,I109=0),"",IF(OR(C109='ჯამი (HIDE)'!$B$11,C109='ჯამი (HIDE)'!$B$12,C109='ჯამი (HIDE)'!$B$13,C109='ჯამი (HIDE)'!$B$14),"",I109/H109))</f>
        <v/>
      </c>
      <c r="L109" s="35"/>
    </row>
    <row r="110" spans="1:12" ht="15.75" hidden="1" thickBot="1" x14ac:dyDescent="0.3">
      <c r="A110" t="str">
        <f t="shared" si="66"/>
        <v>b</v>
      </c>
      <c r="B110" s="31"/>
      <c r="C110" s="9" t="s">
        <v>15</v>
      </c>
      <c r="D110" s="15">
        <v>0</v>
      </c>
      <c r="E110" s="15">
        <v>0</v>
      </c>
      <c r="F110" s="15">
        <v>0</v>
      </c>
      <c r="G110" s="15">
        <v>0</v>
      </c>
      <c r="H110" s="13">
        <v>0</v>
      </c>
      <c r="I110" s="13">
        <f t="shared" si="67"/>
        <v>0</v>
      </c>
      <c r="J110" s="13" t="str">
        <f>IF(AND(H110=0,I110=0),"",IF(OR(C110='ჯამი (HIDE)'!$B$11,C110='ჯამი (HIDE)'!$B$12,C110='ჯამი (HIDE)'!$B$13,C110='ჯამი (HIDE)'!$B$14),"",H110-I110))</f>
        <v/>
      </c>
      <c r="K110" s="38" t="str">
        <f>IF(AND(H110=0,I110=0),"",IF(OR(C110='ჯამი (HIDE)'!$B$11,C110='ჯამი (HIDE)'!$B$12,C110='ჯამი (HIDE)'!$B$13,C110='ჯამი (HIDE)'!$B$14),"",I110/H110))</f>
        <v/>
      </c>
      <c r="L110" s="35"/>
    </row>
    <row r="111" spans="1:12" ht="46.5" thickTop="1" thickBot="1" x14ac:dyDescent="0.3">
      <c r="A111" t="str">
        <f t="shared" si="66"/>
        <v>a</v>
      </c>
      <c r="B111" s="2" t="s">
        <v>27</v>
      </c>
      <c r="C111" s="26" t="s">
        <v>28</v>
      </c>
      <c r="D111" s="3">
        <f t="shared" ref="D111" si="75">SUM(D112,D124,D125,D126)</f>
        <v>3539500</v>
      </c>
      <c r="E111" s="3">
        <f>SUM(E112,E124,E125,E126)</f>
        <v>3388156.14</v>
      </c>
      <c r="F111" s="3">
        <f t="shared" ref="F111:G111" si="76">SUM(F112,F124,F125,F126)</f>
        <v>1889800.6</v>
      </c>
      <c r="G111" s="3">
        <f t="shared" si="76"/>
        <v>1847200</v>
      </c>
      <c r="H111" s="3">
        <v>7260000</v>
      </c>
      <c r="I111" s="3">
        <f t="shared" si="67"/>
        <v>7125156.7400000002</v>
      </c>
      <c r="J111" s="3">
        <f>IF(AND(H111=0,I111=0),"",IF(OR(C111='ჯამი (HIDE)'!$B$11,C111='ჯამი (HIDE)'!$B$12,C111='ჯამი (HIDE)'!$B$13,C111='ჯამი (HIDE)'!$B$14),"",H111-I111))</f>
        <v>134843.25999999978</v>
      </c>
      <c r="K111" s="41">
        <f>IF(AND(H111=0,I111=0),"",IF(OR(C111='ჯამი (HIDE)'!$B$11,C111='ჯამი (HIDE)'!$B$12,C111='ჯამი (HIDE)'!$B$13,C111='ჯამი (HIDE)'!$B$14),"",I111/H111))</f>
        <v>0.98142654820936637</v>
      </c>
      <c r="L111" s="35" t="s">
        <v>217</v>
      </c>
    </row>
    <row r="112" spans="1:12" ht="15.75" thickTop="1" x14ac:dyDescent="0.25">
      <c r="A112" t="str">
        <f t="shared" si="66"/>
        <v>a</v>
      </c>
      <c r="B112" s="29"/>
      <c r="C112" s="5" t="s">
        <v>5</v>
      </c>
      <c r="D112" s="13">
        <f>SUM(D113,D117,D119,D120,D121,D122,D123)</f>
        <v>3518963</v>
      </c>
      <c r="E112" s="13">
        <f>SUM(E113,E117,E119:E123)</f>
        <v>3367786.14</v>
      </c>
      <c r="F112" s="13">
        <f t="shared" ref="F112:G112" si="77">SUM(F113,F117,F119:F123)</f>
        <v>1816170.6</v>
      </c>
      <c r="G112" s="13">
        <f t="shared" si="77"/>
        <v>1847200</v>
      </c>
      <c r="H112" s="13">
        <v>7227963</v>
      </c>
      <c r="I112" s="13">
        <f t="shared" si="67"/>
        <v>7031156.7400000002</v>
      </c>
      <c r="J112" s="13">
        <f>IF(AND(H112=0,I112=0),"",IF(OR(C112='ჯამი (HIDE)'!$B$11,C112='ჯამი (HIDE)'!$B$12,C112='ჯამი (HIDE)'!$B$13,C112='ჯამი (HIDE)'!$B$14),"",H112-I112))</f>
        <v>196806.25999999978</v>
      </c>
      <c r="K112" s="38">
        <f>IF(AND(H112=0,I112=0),"",IF(OR(C112='ჯამი (HIDE)'!$B$11,C112='ჯამი (HIDE)'!$B$12,C112='ჯამი (HIDE)'!$B$13,C112='ჯამი (HIDE)'!$B$14),"",I112/H112))</f>
        <v>0.97277154573148761</v>
      </c>
      <c r="L112" s="35"/>
    </row>
    <row r="113" spans="1:12" x14ac:dyDescent="0.25">
      <c r="A113" t="str">
        <f t="shared" si="66"/>
        <v>a</v>
      </c>
      <c r="B113" s="30"/>
      <c r="C113" s="7" t="s">
        <v>6</v>
      </c>
      <c r="D113" s="14">
        <v>1534000</v>
      </c>
      <c r="E113" s="14">
        <f>SUM(E114:E116)</f>
        <v>1508883</v>
      </c>
      <c r="F113" s="14">
        <f>SUM(F114:F116)</f>
        <v>779558.5</v>
      </c>
      <c r="G113" s="14">
        <f t="shared" ref="G113" si="78">SUM(G114:G116)</f>
        <v>779558.5</v>
      </c>
      <c r="H113" s="14">
        <v>3068000</v>
      </c>
      <c r="I113" s="14">
        <f t="shared" si="67"/>
        <v>3068000</v>
      </c>
      <c r="J113" s="14">
        <f>IF(AND(H113=0,I113=0),"",IF(OR(C113='ჯამი (HIDE)'!$B$11,C113='ჯამი (HIDE)'!$B$12,C113='ჯამი (HIDE)'!$B$13,C113='ჯამი (HIDE)'!$B$14),"",H113-I113))</f>
        <v>0</v>
      </c>
      <c r="K113" s="39">
        <f>IF(AND(H113=0,I113=0),"",IF(OR(C113='ჯამი (HIDE)'!$B$11,C113='ჯამი (HIDE)'!$B$12,C113='ჯამი (HIDE)'!$B$13,C113='ჯამი (HIDE)'!$B$14),"",I113/H113))</f>
        <v>1</v>
      </c>
      <c r="L113" s="35"/>
    </row>
    <row r="114" spans="1:12" x14ac:dyDescent="0.25">
      <c r="A114" t="str">
        <f t="shared" si="66"/>
        <v>a</v>
      </c>
      <c r="B114" s="30"/>
      <c r="C114" s="18" t="s">
        <v>182</v>
      </c>
      <c r="D114" s="14">
        <v>0</v>
      </c>
      <c r="E114" s="14">
        <v>1504743</v>
      </c>
      <c r="F114" s="14">
        <v>776268.5</v>
      </c>
      <c r="G114" s="14">
        <v>776268.5</v>
      </c>
      <c r="H114" s="14">
        <v>0</v>
      </c>
      <c r="I114" s="14">
        <f t="shared" si="67"/>
        <v>3057280</v>
      </c>
      <c r="J114" s="14" t="str">
        <f>IF(AND(H114=0,I114=0),"",IF(OR(C114='ჯამი (HIDE)'!$B$11,C114='ჯამი (HIDE)'!$B$12,C114='ჯამი (HIDE)'!$B$13,C114='ჯამი (HIDE)'!$B$14),"",H114-I114))</f>
        <v/>
      </c>
      <c r="K114" s="39" t="str">
        <f>IF(AND(H114=0,I114=0),"",IF(OR(C114='ჯამი (HIDE)'!$B$11,C114='ჯამი (HIDE)'!$B$12,C114='ჯამი (HIDE)'!$B$13,C114='ჯამი (HIDE)'!$B$14),"",I114/H114))</f>
        <v/>
      </c>
      <c r="L114" s="35"/>
    </row>
    <row r="115" spans="1:12" x14ac:dyDescent="0.25">
      <c r="A115" t="str">
        <f t="shared" si="66"/>
        <v>a</v>
      </c>
      <c r="B115" s="30"/>
      <c r="C115" s="18" t="s">
        <v>183</v>
      </c>
      <c r="D115" s="14">
        <v>0</v>
      </c>
      <c r="E115" s="14">
        <v>500</v>
      </c>
      <c r="F115" s="14">
        <v>3290</v>
      </c>
      <c r="G115" s="14">
        <v>3290</v>
      </c>
      <c r="H115" s="14">
        <v>0</v>
      </c>
      <c r="I115" s="14">
        <f t="shared" si="67"/>
        <v>7080</v>
      </c>
      <c r="J115" s="14" t="str">
        <f>IF(AND(H115=0,I115=0),"",IF(OR(C115='ჯამი (HIDE)'!$B$11,C115='ჯამი (HIDE)'!$B$12,C115='ჯამი (HIDE)'!$B$13,C115='ჯამი (HIDE)'!$B$14),"",H115-I115))</f>
        <v/>
      </c>
      <c r="K115" s="39" t="str">
        <f>IF(AND(H115=0,I115=0),"",IF(OR(C115='ჯამი (HIDE)'!$B$11,C115='ჯამი (HIDE)'!$B$12,C115='ჯამი (HIDE)'!$B$13,C115='ჯამი (HIDE)'!$B$14),"",I115/H115))</f>
        <v/>
      </c>
      <c r="L115" s="35"/>
    </row>
    <row r="116" spans="1:12" x14ac:dyDescent="0.25">
      <c r="A116" t="str">
        <f t="shared" si="66"/>
        <v>a</v>
      </c>
      <c r="B116" s="30"/>
      <c r="C116" s="18" t="s">
        <v>184</v>
      </c>
      <c r="D116" s="14">
        <v>0</v>
      </c>
      <c r="E116" s="14">
        <v>3640</v>
      </c>
      <c r="F116" s="14">
        <v>0</v>
      </c>
      <c r="G116" s="14">
        <v>0</v>
      </c>
      <c r="H116" s="14">
        <v>0</v>
      </c>
      <c r="I116" s="14">
        <f t="shared" si="67"/>
        <v>3640</v>
      </c>
      <c r="J116" s="14" t="str">
        <f>IF(AND(H116=0,I116=0),"",IF(OR(C116='ჯამი (HIDE)'!$B$11,C116='ჯამი (HIDE)'!$B$12,C116='ჯამი (HIDE)'!$B$13,C116='ჯამი (HIDE)'!$B$14),"",H116-I116))</f>
        <v/>
      </c>
      <c r="K116" s="39" t="str">
        <f>IF(AND(H116=0,I116=0),"",IF(OR(C116='ჯამი (HIDE)'!$B$11,C116='ჯამი (HIDE)'!$B$12,C116='ჯამი (HIDE)'!$B$13,C116='ჯამი (HIDE)'!$B$14),"",I116/H116))</f>
        <v/>
      </c>
      <c r="L116" s="35"/>
    </row>
    <row r="117" spans="1:12" x14ac:dyDescent="0.25">
      <c r="A117" t="str">
        <f t="shared" si="66"/>
        <v>a</v>
      </c>
      <c r="B117" s="30"/>
      <c r="C117" s="7" t="s">
        <v>7</v>
      </c>
      <c r="D117" s="14">
        <v>1898663</v>
      </c>
      <c r="E117" s="14">
        <v>1795520.5</v>
      </c>
      <c r="F117" s="14">
        <v>1008948.5</v>
      </c>
      <c r="G117" s="14">
        <v>1060141.5</v>
      </c>
      <c r="H117" s="14">
        <v>4003963</v>
      </c>
      <c r="I117" s="14">
        <f t="shared" si="67"/>
        <v>3864610.5</v>
      </c>
      <c r="J117" s="14">
        <f>IF(AND(H117=0,I117=0),"",IF(OR(C117='ჯამი (HIDE)'!$B$11,C117='ჯამი (HIDE)'!$B$12,C117='ჯამი (HIDE)'!$B$13,C117='ჯამი (HIDE)'!$B$14),"",H117-I117))</f>
        <v>139352.5</v>
      </c>
      <c r="K117" s="39">
        <f>IF(AND(H117=0,I117=0),"",IF(OR(C117='ჯამი (HIDE)'!$B$11,C117='ჯამი (HIDE)'!$B$12,C117='ჯამი (HIDE)'!$B$13,C117='ჯამი (HIDE)'!$B$14),"",I117/H117))</f>
        <v>0.96519635670958992</v>
      </c>
      <c r="L117" s="35"/>
    </row>
    <row r="118" spans="1:12" x14ac:dyDescent="0.25">
      <c r="A118" t="str">
        <f t="shared" si="66"/>
        <v>a</v>
      </c>
      <c r="B118" s="30"/>
      <c r="C118" s="18" t="s">
        <v>185</v>
      </c>
      <c r="D118" s="14">
        <v>0</v>
      </c>
      <c r="E118" s="14">
        <v>248000</v>
      </c>
      <c r="F118" s="14">
        <v>116000</v>
      </c>
      <c r="G118" s="14">
        <v>116000</v>
      </c>
      <c r="H118" s="14">
        <v>0</v>
      </c>
      <c r="I118" s="14">
        <f t="shared" si="67"/>
        <v>480000</v>
      </c>
      <c r="J118" s="14" t="str">
        <f>IF(AND(H118=0,I118=0),"",IF(OR(C118='ჯამი (HIDE)'!$B$11,C118='ჯამი (HIDE)'!$B$12,C118='ჯამი (HIDE)'!$B$13,C118='ჯამი (HIDE)'!$B$14),"",H118-I118))</f>
        <v/>
      </c>
      <c r="K118" s="39" t="str">
        <f>IF(AND(H118=0,I118=0),"",IF(OR(C118='ჯამი (HIDE)'!$B$11,C118='ჯამი (HIDE)'!$B$12,C118='ჯამი (HIDE)'!$B$13,C118='ჯამი (HIDE)'!$B$14),"",I118/H118))</f>
        <v/>
      </c>
      <c r="L118" s="35"/>
    </row>
    <row r="119" spans="1:12" hidden="1" x14ac:dyDescent="0.25">
      <c r="A119" t="str">
        <f t="shared" si="66"/>
        <v>b</v>
      </c>
      <c r="B119" s="30"/>
      <c r="C119" s="7" t="s">
        <v>8</v>
      </c>
      <c r="D119" s="14">
        <v>0</v>
      </c>
      <c r="E119" s="14">
        <v>0</v>
      </c>
      <c r="F119" s="14">
        <v>0</v>
      </c>
      <c r="G119" s="14">
        <v>0</v>
      </c>
      <c r="H119" s="14">
        <v>0</v>
      </c>
      <c r="I119" s="14">
        <f t="shared" si="67"/>
        <v>0</v>
      </c>
      <c r="J119" s="14" t="str">
        <f>IF(AND(H119=0,I119=0),"",IF(OR(C119='ჯამი (HIDE)'!$B$11,C119='ჯამი (HIDE)'!$B$12,C119='ჯამი (HIDE)'!$B$13,C119='ჯამი (HIDE)'!$B$14),"",H119-I119))</f>
        <v/>
      </c>
      <c r="K119" s="39" t="str">
        <f>IF(AND(H119=0,I119=0),"",IF(OR(C119='ჯამი (HIDE)'!$B$11,C119='ჯამი (HIDE)'!$B$12,C119='ჯამი (HIDE)'!$B$13,C119='ჯამი (HIDE)'!$B$14),"",I119/H119))</f>
        <v/>
      </c>
      <c r="L119" s="35"/>
    </row>
    <row r="120" spans="1:12" hidden="1" x14ac:dyDescent="0.25">
      <c r="A120" t="str">
        <f t="shared" si="66"/>
        <v>b</v>
      </c>
      <c r="B120" s="30"/>
      <c r="C120" s="7" t="s">
        <v>9</v>
      </c>
      <c r="D120" s="14">
        <v>0</v>
      </c>
      <c r="E120" s="14">
        <v>0</v>
      </c>
      <c r="F120" s="14">
        <v>0</v>
      </c>
      <c r="G120" s="14">
        <v>0</v>
      </c>
      <c r="H120" s="14">
        <v>0</v>
      </c>
      <c r="I120" s="14">
        <f t="shared" si="67"/>
        <v>0</v>
      </c>
      <c r="J120" s="14" t="str">
        <f>IF(AND(H120=0,I120=0),"",IF(OR(C120='ჯამი (HIDE)'!$B$11,C120='ჯამი (HIDE)'!$B$12,C120='ჯამი (HIDE)'!$B$13,C120='ჯამი (HIDE)'!$B$14),"",H120-I120))</f>
        <v/>
      </c>
      <c r="K120" s="39" t="str">
        <f>IF(AND(H120=0,I120=0),"",IF(OR(C120='ჯამი (HIDE)'!$B$11,C120='ჯამი (HIDE)'!$B$12,C120='ჯამი (HIDE)'!$B$13,C120='ჯამი (HIDE)'!$B$14),"",I120/H120))</f>
        <v/>
      </c>
      <c r="L120" s="35"/>
    </row>
    <row r="121" spans="1:12" x14ac:dyDescent="0.25">
      <c r="A121" t="str">
        <f t="shared" si="66"/>
        <v>a</v>
      </c>
      <c r="B121" s="30"/>
      <c r="C121" s="7" t="s">
        <v>10</v>
      </c>
      <c r="D121" s="14">
        <v>25000</v>
      </c>
      <c r="E121" s="14">
        <v>0</v>
      </c>
      <c r="F121" s="14">
        <v>0</v>
      </c>
      <c r="G121" s="14">
        <v>0</v>
      </c>
      <c r="H121" s="14">
        <v>50000</v>
      </c>
      <c r="I121" s="14">
        <f t="shared" si="67"/>
        <v>0</v>
      </c>
      <c r="J121" s="14">
        <f>IF(AND(H121=0,I121=0),"",IF(OR(C121='ჯამი (HIDE)'!$B$11,C121='ჯამი (HIDE)'!$B$12,C121='ჯამი (HIDE)'!$B$13,C121='ჯამი (HIDE)'!$B$14),"",H121-I121))</f>
        <v>50000</v>
      </c>
      <c r="K121" s="39">
        <f>IF(AND(H121=0,I121=0),"",IF(OR(C121='ჯამი (HIDE)'!$B$11,C121='ჯამი (HIDE)'!$B$12,C121='ჯამი (HIDE)'!$B$13,C121='ჯამი (HIDE)'!$B$14),"",I121/H121))</f>
        <v>0</v>
      </c>
      <c r="L121" s="35"/>
    </row>
    <row r="122" spans="1:12" x14ac:dyDescent="0.25">
      <c r="A122" t="str">
        <f t="shared" si="66"/>
        <v>a</v>
      </c>
      <c r="B122" s="30"/>
      <c r="C122" s="7" t="s">
        <v>11</v>
      </c>
      <c r="D122" s="14">
        <v>39300</v>
      </c>
      <c r="E122" s="14">
        <v>39300</v>
      </c>
      <c r="F122" s="14">
        <v>19200</v>
      </c>
      <c r="G122" s="14">
        <v>3500</v>
      </c>
      <c r="H122" s="14">
        <v>62000</v>
      </c>
      <c r="I122" s="14">
        <f t="shared" si="67"/>
        <v>62000</v>
      </c>
      <c r="J122" s="14">
        <f>IF(AND(H122=0,I122=0),"",IF(OR(C122='ჯამი (HIDE)'!$B$11,C122='ჯამი (HIDE)'!$B$12,C122='ჯამი (HIDE)'!$B$13,C122='ჯამი (HIDE)'!$B$14),"",H122-I122))</f>
        <v>0</v>
      </c>
      <c r="K122" s="39">
        <f>IF(AND(H122=0,I122=0),"",IF(OR(C122='ჯამი (HIDE)'!$B$11,C122='ჯამი (HIDE)'!$B$12,C122='ჯამი (HIDE)'!$B$13,C122='ჯამი (HIDE)'!$B$14),"",I122/H122))</f>
        <v>1</v>
      </c>
      <c r="L122" s="35"/>
    </row>
    <row r="123" spans="1:12" x14ac:dyDescent="0.25">
      <c r="A123" t="str">
        <f t="shared" si="66"/>
        <v>a</v>
      </c>
      <c r="B123" s="30"/>
      <c r="C123" s="7" t="s">
        <v>12</v>
      </c>
      <c r="D123" s="14">
        <v>22000</v>
      </c>
      <c r="E123" s="14">
        <v>24082.639999999999</v>
      </c>
      <c r="F123" s="14">
        <v>8463.6</v>
      </c>
      <c r="G123" s="14">
        <v>4000</v>
      </c>
      <c r="H123" s="14">
        <v>44000</v>
      </c>
      <c r="I123" s="14">
        <f t="shared" si="67"/>
        <v>36546.239999999998</v>
      </c>
      <c r="J123" s="14">
        <f>IF(AND(H123=0,I123=0),"",IF(OR(C123='ჯამი (HIDE)'!$B$11,C123='ჯამი (HIDE)'!$B$12,C123='ჯამი (HIDE)'!$B$13,C123='ჯამი (HIDE)'!$B$14),"",H123-I123))</f>
        <v>7453.760000000002</v>
      </c>
      <c r="K123" s="39">
        <f>IF(AND(H123=0,I123=0),"",IF(OR(C123='ჯამი (HIDE)'!$B$11,C123='ჯამი (HIDE)'!$B$12,C123='ჯამი (HIDE)'!$B$13,C123='ჯამი (HIDE)'!$B$14),"",I123/H123))</f>
        <v>0.83059636363636358</v>
      </c>
      <c r="L123" s="35"/>
    </row>
    <row r="124" spans="1:12" ht="15.75" thickBot="1" x14ac:dyDescent="0.3">
      <c r="A124" t="str">
        <f t="shared" si="66"/>
        <v>a</v>
      </c>
      <c r="B124" s="29"/>
      <c r="C124" s="5" t="s">
        <v>13</v>
      </c>
      <c r="D124" s="13">
        <v>20537</v>
      </c>
      <c r="E124" s="13">
        <v>20370</v>
      </c>
      <c r="F124" s="13">
        <v>73630</v>
      </c>
      <c r="G124" s="13">
        <v>0</v>
      </c>
      <c r="H124" s="13">
        <v>32037</v>
      </c>
      <c r="I124" s="13">
        <f t="shared" si="67"/>
        <v>94000</v>
      </c>
      <c r="J124" s="13">
        <f>IF(AND(H124=0,I124=0),"",IF(OR(C124='ჯამი (HIDE)'!$B$11,C124='ჯამი (HIDE)'!$B$12,C124='ჯამი (HIDE)'!$B$13,C124='ჯამი (HIDE)'!$B$14),"",H124-I124))</f>
        <v>-61963</v>
      </c>
      <c r="K124" s="38">
        <f>IF(AND(H124=0,I124=0),"",IF(OR(C124='ჯამი (HIDE)'!$B$11,C124='ჯამი (HIDE)'!$B$12,C124='ჯამი (HIDE)'!$B$13,C124='ჯამი (HIDE)'!$B$14),"",I124/H124))</f>
        <v>2.9341074382744949</v>
      </c>
      <c r="L124" s="35"/>
    </row>
    <row r="125" spans="1:12" ht="15.75" hidden="1" thickBot="1" x14ac:dyDescent="0.3">
      <c r="A125" t="str">
        <f t="shared" si="66"/>
        <v>b</v>
      </c>
      <c r="B125" s="29"/>
      <c r="C125" s="5" t="s">
        <v>14</v>
      </c>
      <c r="D125" s="13">
        <v>0</v>
      </c>
      <c r="E125" s="13">
        <v>0</v>
      </c>
      <c r="F125" s="13">
        <v>0</v>
      </c>
      <c r="G125" s="13">
        <v>0</v>
      </c>
      <c r="H125" s="13">
        <v>0</v>
      </c>
      <c r="I125" s="13">
        <f t="shared" si="67"/>
        <v>0</v>
      </c>
      <c r="J125" s="13" t="str">
        <f>IF(AND(H125=0,I125=0),"",IF(OR(C125='ჯამი (HIDE)'!$B$11,C125='ჯამი (HIDE)'!$B$12,C125='ჯამი (HIDE)'!$B$13,C125='ჯამი (HIDE)'!$B$14),"",H125-I125))</f>
        <v/>
      </c>
      <c r="K125" s="38" t="str">
        <f>IF(AND(H125=0,I125=0),"",IF(OR(C125='ჯამი (HIDE)'!$B$11,C125='ჯამი (HIDE)'!$B$12,C125='ჯამი (HIDE)'!$B$13,C125='ჯამი (HIDE)'!$B$14),"",I125/H125))</f>
        <v/>
      </c>
      <c r="L125" s="35"/>
    </row>
    <row r="126" spans="1:12" ht="15.75" hidden="1" thickBot="1" x14ac:dyDescent="0.3">
      <c r="A126" t="str">
        <f t="shared" si="66"/>
        <v>b</v>
      </c>
      <c r="B126" s="31"/>
      <c r="C126" s="9" t="s">
        <v>15</v>
      </c>
      <c r="D126" s="15">
        <v>0</v>
      </c>
      <c r="E126" s="15">
        <v>0</v>
      </c>
      <c r="F126" s="15">
        <v>0</v>
      </c>
      <c r="G126" s="15">
        <v>0</v>
      </c>
      <c r="H126" s="15">
        <v>0</v>
      </c>
      <c r="I126" s="15">
        <f t="shared" si="67"/>
        <v>0</v>
      </c>
      <c r="J126" s="15" t="str">
        <f>IF(AND(H126=0,I126=0),"",IF(OR(C126='ჯამი (HIDE)'!$B$11,C126='ჯამი (HIDE)'!$B$12,C126='ჯამი (HIDE)'!$B$13,C126='ჯამი (HIDE)'!$B$14),"",H126-I126))</f>
        <v/>
      </c>
      <c r="K126" s="40" t="str">
        <f>IF(AND(H126=0,I126=0),"",IF(OR(C126='ჯამი (HIDE)'!$B$11,C126='ჯამი (HIDE)'!$B$12,C126='ჯამი (HIDE)'!$B$13,C126='ჯამი (HIDE)'!$B$14),"",I126/H126))</f>
        <v/>
      </c>
      <c r="L126" s="35"/>
    </row>
    <row r="127" spans="1:12" ht="31.5" thickTop="1" thickBot="1" x14ac:dyDescent="0.3">
      <c r="A127" t="str">
        <f t="shared" si="66"/>
        <v>a</v>
      </c>
      <c r="B127" s="2" t="s">
        <v>29</v>
      </c>
      <c r="C127" s="26" t="s">
        <v>30</v>
      </c>
      <c r="D127" s="3">
        <f>SUM(D143,D155,D167,D179,D191,D203,D215,D227,D239,D251,D263)</f>
        <v>11256200</v>
      </c>
      <c r="E127" s="3">
        <f>SUM(E128,E140,E141,E142)</f>
        <v>10715200</v>
      </c>
      <c r="F127" s="3">
        <f t="shared" ref="F127:G127" si="79">SUM(F128,F140,F141,F142)</f>
        <v>6096000</v>
      </c>
      <c r="G127" s="3">
        <f t="shared" si="79"/>
        <v>5537800</v>
      </c>
      <c r="H127" s="3">
        <v>22349000</v>
      </c>
      <c r="I127" s="3">
        <f t="shared" si="67"/>
        <v>22349000</v>
      </c>
      <c r="J127" s="3">
        <f>IF(AND(H127=0,I127=0),"",IF(OR(C127='ჯამი (HIDE)'!$B$11,C127='ჯამი (HIDE)'!$B$12,C127='ჯამი (HIDE)'!$B$13,C127='ჯამი (HIDE)'!$B$14),"",H127-I127))</f>
        <v>0</v>
      </c>
      <c r="K127" s="41">
        <f>IF(AND(H127=0,I127=0),"",IF(OR(C127='ჯამი (HIDE)'!$B$11,C127='ჯამი (HIDE)'!$B$12,C127='ჯამი (HIDE)'!$B$13,C127='ჯამი (HIDE)'!$B$14),"",I127/H127))</f>
        <v>1</v>
      </c>
      <c r="L127" s="35"/>
    </row>
    <row r="128" spans="1:12" ht="15.75" thickTop="1" x14ac:dyDescent="0.25">
      <c r="A128" t="str">
        <f t="shared" si="66"/>
        <v>a</v>
      </c>
      <c r="B128" s="29"/>
      <c r="C128" s="5" t="s">
        <v>5</v>
      </c>
      <c r="D128" s="13">
        <f t="shared" ref="D128" si="80">SUM(D144,D156,D168,D180,D192,D204,D216,D228,D240,D252,D264)</f>
        <v>11138200</v>
      </c>
      <c r="E128" s="13">
        <f>SUM(E129,E133,E135:E139)</f>
        <v>10675200</v>
      </c>
      <c r="F128" s="13">
        <f t="shared" ref="F128:G128" si="81">SUM(F129,F133,F135:F139)</f>
        <v>5976000</v>
      </c>
      <c r="G128" s="13">
        <f t="shared" si="81"/>
        <v>5397800</v>
      </c>
      <c r="H128" s="13">
        <v>22049000</v>
      </c>
      <c r="I128" s="13">
        <f t="shared" si="67"/>
        <v>22049000</v>
      </c>
      <c r="J128" s="13">
        <f>IF(AND(H128=0,I128=0),"",IF(OR(C128='ჯამი (HIDE)'!$B$11,C128='ჯამი (HIDE)'!$B$12,C128='ჯამი (HIDE)'!$B$13,C128='ჯამი (HIDE)'!$B$14),"",H128-I128))</f>
        <v>0</v>
      </c>
      <c r="K128" s="38">
        <f>IF(AND(H128=0,I128=0),"",IF(OR(C128='ჯამი (HIDE)'!$B$11,C128='ჯამი (HIDE)'!$B$12,C128='ჯამი (HIDE)'!$B$13,C128='ჯამი (HIDE)'!$B$14),"",I128/H128))</f>
        <v>1</v>
      </c>
      <c r="L128" s="35"/>
    </row>
    <row r="129" spans="1:12" x14ac:dyDescent="0.25">
      <c r="A129" t="str">
        <f t="shared" si="66"/>
        <v>a</v>
      </c>
      <c r="B129" s="30"/>
      <c r="C129" s="7" t="s">
        <v>6</v>
      </c>
      <c r="D129" s="14">
        <f t="shared" ref="D129" si="82">SUM(D145,D157,D169,D181,D193,D205,D217,D229,D241,D253,D265)</f>
        <v>8717500</v>
      </c>
      <c r="E129" s="14">
        <v>8640000</v>
      </c>
      <c r="F129" s="14">
        <v>4150000</v>
      </c>
      <c r="G129" s="14">
        <v>4190000</v>
      </c>
      <c r="H129" s="14">
        <v>16977500</v>
      </c>
      <c r="I129" s="14">
        <f t="shared" si="67"/>
        <v>16980000</v>
      </c>
      <c r="J129" s="14">
        <f>IF(AND(H129=0,I129=0),"",IF(OR(C129='ჯამი (HIDE)'!$B$11,C129='ჯამი (HIDE)'!$B$12,C129='ჯამი (HIDE)'!$B$13,C129='ჯამი (HIDE)'!$B$14),"",H129-I129))</f>
        <v>-2500</v>
      </c>
      <c r="K129" s="39">
        <f>IF(AND(H129=0,I129=0),"",IF(OR(C129='ჯამი (HIDE)'!$B$11,C129='ჯამი (HIDE)'!$B$12,C129='ჯამი (HIDE)'!$B$13,C129='ჯამი (HIDE)'!$B$14),"",I129/H129))</f>
        <v>1.0001472537181564</v>
      </c>
      <c r="L129" s="35"/>
    </row>
    <row r="130" spans="1:12" hidden="1" x14ac:dyDescent="0.25">
      <c r="A130" t="str">
        <f t="shared" si="66"/>
        <v>b</v>
      </c>
      <c r="B130" s="30"/>
      <c r="C130" s="18" t="s">
        <v>182</v>
      </c>
      <c r="D130" s="14">
        <v>0</v>
      </c>
      <c r="E130" s="14">
        <v>0</v>
      </c>
      <c r="F130" s="14">
        <v>0</v>
      </c>
      <c r="G130" s="14">
        <v>0</v>
      </c>
      <c r="H130" s="14">
        <v>0</v>
      </c>
      <c r="I130" s="14">
        <f t="shared" si="67"/>
        <v>0</v>
      </c>
      <c r="J130" s="14" t="str">
        <f>IF(AND(H130=0,I130=0),"",IF(OR(C130='ჯამი (HIDE)'!$B$11,C130='ჯამი (HIDE)'!$B$12,C130='ჯამი (HIDE)'!$B$13,C130='ჯამი (HIDE)'!$B$14),"",H130-I130))</f>
        <v/>
      </c>
      <c r="K130" s="39" t="str">
        <f>IF(AND(H130=0,I130=0),"",IF(OR(C130='ჯამი (HIDE)'!$B$11,C130='ჯამი (HIDE)'!$B$12,C130='ჯამი (HIDE)'!$B$13,C130='ჯამი (HIDE)'!$B$14),"",I130/H130))</f>
        <v/>
      </c>
      <c r="L130" s="35"/>
    </row>
    <row r="131" spans="1:12" hidden="1" x14ac:dyDescent="0.25">
      <c r="A131" t="str">
        <f t="shared" si="66"/>
        <v>b</v>
      </c>
      <c r="B131" s="30"/>
      <c r="C131" s="18" t="s">
        <v>183</v>
      </c>
      <c r="D131" s="14">
        <v>0</v>
      </c>
      <c r="E131" s="14">
        <v>0</v>
      </c>
      <c r="F131" s="14">
        <v>0</v>
      </c>
      <c r="G131" s="14">
        <v>0</v>
      </c>
      <c r="H131" s="14">
        <v>0</v>
      </c>
      <c r="I131" s="14">
        <f t="shared" si="67"/>
        <v>0</v>
      </c>
      <c r="J131" s="14" t="str">
        <f>IF(AND(H131=0,I131=0),"",IF(OR(C131='ჯამი (HIDE)'!$B$11,C131='ჯამი (HIDE)'!$B$12,C131='ჯამი (HIDE)'!$B$13,C131='ჯამი (HIDE)'!$B$14),"",H131-I131))</f>
        <v/>
      </c>
      <c r="K131" s="39" t="str">
        <f>IF(AND(H131=0,I131=0),"",IF(OR(C131='ჯამი (HIDE)'!$B$11,C131='ჯამი (HIDE)'!$B$12,C131='ჯამი (HIDE)'!$B$13,C131='ჯამი (HIDE)'!$B$14),"",I131/H131))</f>
        <v/>
      </c>
      <c r="L131" s="35"/>
    </row>
    <row r="132" spans="1:12" hidden="1" x14ac:dyDescent="0.25">
      <c r="A132" t="str">
        <f t="shared" ref="A132:A142" si="83">IF(OR(H132&lt;&gt;0,I132&lt;&gt;0,),"a","b")</f>
        <v>b</v>
      </c>
      <c r="B132" s="30"/>
      <c r="C132" s="18" t="s">
        <v>184</v>
      </c>
      <c r="D132" s="14">
        <v>0</v>
      </c>
      <c r="E132" s="14">
        <v>0</v>
      </c>
      <c r="F132" s="14">
        <v>0</v>
      </c>
      <c r="G132" s="14">
        <v>0</v>
      </c>
      <c r="H132" s="14">
        <v>0</v>
      </c>
      <c r="I132" s="14">
        <f t="shared" ref="I132:I195" si="84">E132+F132+G132</f>
        <v>0</v>
      </c>
      <c r="J132" s="14" t="str">
        <f>IF(AND(H132=0,I132=0),"",IF(OR(C132='ჯამი (HIDE)'!$B$11,C132='ჯამი (HIDE)'!$B$12,C132='ჯამი (HIDE)'!$B$13,C132='ჯამი (HIDE)'!$B$14),"",H132-I132))</f>
        <v/>
      </c>
      <c r="K132" s="39" t="str">
        <f>IF(AND(H132=0,I132=0),"",IF(OR(C132='ჯამი (HIDE)'!$B$11,C132='ჯამი (HIDE)'!$B$12,C132='ჯამი (HIDE)'!$B$13,C132='ჯამი (HIDE)'!$B$14),"",I132/H132))</f>
        <v/>
      </c>
      <c r="L132" s="35"/>
    </row>
    <row r="133" spans="1:12" x14ac:dyDescent="0.25">
      <c r="A133" t="str">
        <f t="shared" si="83"/>
        <v>a</v>
      </c>
      <c r="B133" s="30"/>
      <c r="C133" s="7" t="s">
        <v>7</v>
      </c>
      <c r="D133" s="14">
        <f t="shared" ref="D133" si="85">SUM(D146,D158,D170,D182,D194,D206,D218,D230,D242,D254,D266)</f>
        <v>2310500</v>
      </c>
      <c r="E133" s="14">
        <v>1925000</v>
      </c>
      <c r="F133" s="14">
        <v>1800000</v>
      </c>
      <c r="G133" s="14">
        <v>1175000</v>
      </c>
      <c r="H133" s="14">
        <v>4900000</v>
      </c>
      <c r="I133" s="14">
        <f t="shared" si="84"/>
        <v>4900000</v>
      </c>
      <c r="J133" s="14">
        <f>IF(AND(H133=0,I133=0),"",IF(OR(C133='ჯამი (HIDE)'!$B$11,C133='ჯამი (HIDE)'!$B$12,C133='ჯამი (HIDE)'!$B$13,C133='ჯამი (HIDE)'!$B$14),"",H133-I133))</f>
        <v>0</v>
      </c>
      <c r="K133" s="39">
        <f>IF(AND(H133=0,I133=0),"",IF(OR(C133='ჯამი (HIDE)'!$B$11,C133='ჯამი (HIDE)'!$B$12,C133='ჯამი (HIDE)'!$B$13,C133='ჯამი (HIDE)'!$B$14),"",I133/H133))</f>
        <v>1</v>
      </c>
      <c r="L133" s="35"/>
    </row>
    <row r="134" spans="1:12" hidden="1" x14ac:dyDescent="0.25">
      <c r="A134" t="str">
        <f t="shared" si="83"/>
        <v>b</v>
      </c>
      <c r="B134" s="30"/>
      <c r="C134" s="18" t="s">
        <v>185</v>
      </c>
      <c r="D134" s="14">
        <v>0</v>
      </c>
      <c r="E134" s="14">
        <v>0</v>
      </c>
      <c r="F134" s="14">
        <v>0</v>
      </c>
      <c r="G134" s="14">
        <v>0</v>
      </c>
      <c r="H134" s="14">
        <v>0</v>
      </c>
      <c r="I134" s="14">
        <f t="shared" si="84"/>
        <v>0</v>
      </c>
      <c r="J134" s="14" t="str">
        <f>IF(AND(H134=0,I134=0),"",IF(OR(C134='ჯამი (HIDE)'!$B$11,C134='ჯამი (HIDE)'!$B$12,C134='ჯამი (HIDE)'!$B$13,C134='ჯამი (HIDE)'!$B$14),"",H134-I134))</f>
        <v/>
      </c>
      <c r="K134" s="39" t="str">
        <f>IF(AND(H134=0,I134=0),"",IF(OR(C134='ჯამი (HIDE)'!$B$11,C134='ჯამი (HIDE)'!$B$12,C134='ჯამი (HIDE)'!$B$13,C134='ჯამი (HIDE)'!$B$14),"",I134/H134))</f>
        <v/>
      </c>
      <c r="L134" s="35"/>
    </row>
    <row r="135" spans="1:12" hidden="1" x14ac:dyDescent="0.25">
      <c r="A135" t="str">
        <f t="shared" si="83"/>
        <v>b</v>
      </c>
      <c r="B135" s="30"/>
      <c r="C135" s="7" t="s">
        <v>8</v>
      </c>
      <c r="D135" s="14">
        <f t="shared" ref="D135" si="86">SUM(D147,D159,D171,D183,D195,D207,D219,D231,D243,D255,D267)</f>
        <v>0</v>
      </c>
      <c r="E135" s="14">
        <v>0</v>
      </c>
      <c r="F135" s="14">
        <v>0</v>
      </c>
      <c r="G135" s="14">
        <v>0</v>
      </c>
      <c r="H135" s="14">
        <v>0</v>
      </c>
      <c r="I135" s="14">
        <f t="shared" si="84"/>
        <v>0</v>
      </c>
      <c r="J135" s="14" t="str">
        <f>IF(AND(H135=0,I135=0),"",IF(OR(C135='ჯამი (HIDE)'!$B$11,C135='ჯამი (HIDE)'!$B$12,C135='ჯამი (HIDE)'!$B$13,C135='ჯამი (HIDE)'!$B$14),"",H135-I135))</f>
        <v/>
      </c>
      <c r="K135" s="39" t="str">
        <f>IF(AND(H135=0,I135=0),"",IF(OR(C135='ჯამი (HIDE)'!$B$11,C135='ჯამი (HIDE)'!$B$12,C135='ჯამი (HIDE)'!$B$13,C135='ჯამი (HIDE)'!$B$14),"",I135/H135))</f>
        <v/>
      </c>
      <c r="L135" s="35"/>
    </row>
    <row r="136" spans="1:12" hidden="1" x14ac:dyDescent="0.25">
      <c r="A136" t="str">
        <f t="shared" si="83"/>
        <v>b</v>
      </c>
      <c r="B136" s="30"/>
      <c r="C136" s="7" t="s">
        <v>9</v>
      </c>
      <c r="D136" s="14">
        <f t="shared" ref="D136" si="87">SUM(D148,D160,D172,D184,D196,D208,D220,D232,D244,D256,D268)</f>
        <v>0</v>
      </c>
      <c r="E136" s="14">
        <v>0</v>
      </c>
      <c r="F136" s="14">
        <v>0</v>
      </c>
      <c r="G136" s="14">
        <v>0</v>
      </c>
      <c r="H136" s="14">
        <v>0</v>
      </c>
      <c r="I136" s="14">
        <f t="shared" si="84"/>
        <v>0</v>
      </c>
      <c r="J136" s="14" t="str">
        <f>IF(AND(H136=0,I136=0),"",IF(OR(C136='ჯამი (HIDE)'!$B$11,C136='ჯამი (HIDE)'!$B$12,C136='ჯამი (HIDE)'!$B$13,C136='ჯამი (HIDE)'!$B$14),"",H136-I136))</f>
        <v/>
      </c>
      <c r="K136" s="39" t="str">
        <f>IF(AND(H136=0,I136=0),"",IF(OR(C136='ჯამი (HIDE)'!$B$11,C136='ჯამი (HIDE)'!$B$12,C136='ჯამი (HIDE)'!$B$13,C136='ჯამი (HIDE)'!$B$14),"",I136/H136))</f>
        <v/>
      </c>
      <c r="L136" s="35"/>
    </row>
    <row r="137" spans="1:12" x14ac:dyDescent="0.25">
      <c r="A137" t="str">
        <f t="shared" si="83"/>
        <v>a</v>
      </c>
      <c r="B137" s="30"/>
      <c r="C137" s="7" t="s">
        <v>10</v>
      </c>
      <c r="D137" s="14">
        <f t="shared" ref="D137" si="88">SUM(D149,D161,D173,D185,D197,D209,D221,D233,D245,D257,D269)</f>
        <v>0</v>
      </c>
      <c r="E137" s="14">
        <v>0</v>
      </c>
      <c r="F137" s="14">
        <v>0</v>
      </c>
      <c r="G137" s="14">
        <v>3000</v>
      </c>
      <c r="H137" s="14">
        <v>3000</v>
      </c>
      <c r="I137" s="14">
        <f t="shared" si="84"/>
        <v>3000</v>
      </c>
      <c r="J137" s="14">
        <f>IF(AND(H137=0,I137=0),"",IF(OR(C137='ჯამი (HIDE)'!$B$11,C137='ჯამი (HIDE)'!$B$12,C137='ჯამი (HIDE)'!$B$13,C137='ჯამი (HIDE)'!$B$14),"",H137-I137))</f>
        <v>0</v>
      </c>
      <c r="K137" s="39">
        <f>IF(AND(H137=0,I137=0),"",IF(OR(C137='ჯამი (HIDE)'!$B$11,C137='ჯამი (HIDE)'!$B$12,C137='ჯამი (HIDE)'!$B$13,C137='ჯამი (HIDE)'!$B$14),"",I137/H137))</f>
        <v>1</v>
      </c>
      <c r="L137" s="35"/>
    </row>
    <row r="138" spans="1:12" x14ac:dyDescent="0.25">
      <c r="A138" t="str">
        <f t="shared" si="83"/>
        <v>a</v>
      </c>
      <c r="B138" s="30"/>
      <c r="C138" s="7" t="s">
        <v>11</v>
      </c>
      <c r="D138" s="14">
        <f t="shared" ref="D138" si="89">SUM(D150,D162,D174,D186,D198,D210,D222,D234,D246,D258,D270)</f>
        <v>89900</v>
      </c>
      <c r="E138" s="14">
        <v>89900</v>
      </c>
      <c r="F138" s="14">
        <v>15000</v>
      </c>
      <c r="G138" s="14">
        <v>17100</v>
      </c>
      <c r="H138" s="14">
        <v>124500</v>
      </c>
      <c r="I138" s="14">
        <f t="shared" si="84"/>
        <v>122000</v>
      </c>
      <c r="J138" s="14">
        <f>IF(AND(H138=0,I138=0),"",IF(OR(C138='ჯამი (HIDE)'!$B$11,C138='ჯამი (HIDE)'!$B$12,C138='ჯამი (HIDE)'!$B$13,C138='ჯამი (HIDE)'!$B$14),"",H138-I138))</f>
        <v>2500</v>
      </c>
      <c r="K138" s="39">
        <f>IF(AND(H138=0,I138=0),"",IF(OR(C138='ჯამი (HIDE)'!$B$11,C138='ჯამი (HIDE)'!$B$12,C138='ჯამი (HIDE)'!$B$13,C138='ჯამი (HIDE)'!$B$14),"",I138/H138))</f>
        <v>0.97991967871485941</v>
      </c>
      <c r="L138" s="35"/>
    </row>
    <row r="139" spans="1:12" x14ac:dyDescent="0.25">
      <c r="A139" t="str">
        <f t="shared" si="83"/>
        <v>a</v>
      </c>
      <c r="B139" s="30"/>
      <c r="C139" s="7" t="s">
        <v>12</v>
      </c>
      <c r="D139" s="14">
        <f t="shared" ref="D139" si="90">SUM(D151,D163,D175,D187,D199,D211,D223,D235,D247,D259,D271)</f>
        <v>20300</v>
      </c>
      <c r="E139" s="14">
        <v>20300</v>
      </c>
      <c r="F139" s="14">
        <v>11000</v>
      </c>
      <c r="G139" s="14">
        <v>12700</v>
      </c>
      <c r="H139" s="14">
        <v>44000</v>
      </c>
      <c r="I139" s="14">
        <f t="shared" si="84"/>
        <v>44000</v>
      </c>
      <c r="J139" s="14">
        <f>IF(AND(H139=0,I139=0),"",IF(OR(C139='ჯამი (HIDE)'!$B$11,C139='ჯამი (HIDE)'!$B$12,C139='ჯამი (HIDE)'!$B$13,C139='ჯამი (HIDE)'!$B$14),"",H139-I139))</f>
        <v>0</v>
      </c>
      <c r="K139" s="39">
        <f>IF(AND(H139=0,I139=0),"",IF(OR(C139='ჯამი (HIDE)'!$B$11,C139='ჯამი (HIDE)'!$B$12,C139='ჯამი (HIDE)'!$B$13,C139='ჯამი (HIDE)'!$B$14),"",I139/H139))</f>
        <v>1</v>
      </c>
      <c r="L139" s="35"/>
    </row>
    <row r="140" spans="1:12" ht="15.75" thickBot="1" x14ac:dyDescent="0.3">
      <c r="A140" t="str">
        <f t="shared" si="83"/>
        <v>a</v>
      </c>
      <c r="B140" s="29"/>
      <c r="C140" s="5" t="s">
        <v>13</v>
      </c>
      <c r="D140" s="13">
        <f t="shared" ref="D140" si="91">SUM(D152,D164,D176,D188,D200,D212,D224,D236,D248,D260,D272)</f>
        <v>118000</v>
      </c>
      <c r="E140" s="13">
        <v>40000</v>
      </c>
      <c r="F140" s="13">
        <v>120000</v>
      </c>
      <c r="G140" s="13">
        <v>140000</v>
      </c>
      <c r="H140" s="13">
        <v>300000</v>
      </c>
      <c r="I140" s="13">
        <f t="shared" si="84"/>
        <v>300000</v>
      </c>
      <c r="J140" s="13">
        <f>IF(AND(H140=0,I140=0),"",IF(OR(C140='ჯამი (HIDE)'!$B$11,C140='ჯამი (HIDE)'!$B$12,C140='ჯამი (HIDE)'!$B$13,C140='ჯამი (HIDE)'!$B$14),"",H140-I140))</f>
        <v>0</v>
      </c>
      <c r="K140" s="38">
        <f>IF(AND(H140=0,I140=0),"",IF(OR(C140='ჯამი (HIDE)'!$B$11,C140='ჯამი (HIDE)'!$B$12,C140='ჯამი (HIDE)'!$B$13,C140='ჯამი (HIDE)'!$B$14),"",I140/H140))</f>
        <v>1</v>
      </c>
      <c r="L140" s="35"/>
    </row>
    <row r="141" spans="1:12" ht="15.75" hidden="1" thickBot="1" x14ac:dyDescent="0.3">
      <c r="A141" t="str">
        <f t="shared" si="83"/>
        <v>b</v>
      </c>
      <c r="B141" s="29"/>
      <c r="C141" s="5" t="s">
        <v>14</v>
      </c>
      <c r="D141" s="13">
        <f t="shared" ref="D141" si="92">SUM(D153,D165,D177,D189,D201,D213,D225,D237,D249,D261,D273)</f>
        <v>0</v>
      </c>
      <c r="E141" s="13">
        <v>0</v>
      </c>
      <c r="F141" s="13">
        <v>0</v>
      </c>
      <c r="G141" s="13">
        <v>0</v>
      </c>
      <c r="H141" s="13">
        <v>0</v>
      </c>
      <c r="I141" s="13">
        <f t="shared" si="84"/>
        <v>0</v>
      </c>
      <c r="J141" s="13" t="str">
        <f>IF(AND(H141=0,I141=0),"",IF(OR(C141='ჯამი (HIDE)'!$B$11,C141='ჯამი (HIDE)'!$B$12,C141='ჯამი (HIDE)'!$B$13,C141='ჯამი (HIDE)'!$B$14),"",H141-I141))</f>
        <v/>
      </c>
      <c r="K141" s="38" t="str">
        <f>IF(AND(H141=0,I141=0),"",IF(OR(C141='ჯამი (HIDE)'!$B$11,C141='ჯამი (HIDE)'!$B$12,C141='ჯამი (HIDE)'!$B$13,C141='ჯამი (HIDE)'!$B$14),"",I141/H141))</f>
        <v/>
      </c>
      <c r="L141" s="35"/>
    </row>
    <row r="142" spans="1:12" ht="15.75" hidden="1" thickBot="1" x14ac:dyDescent="0.3">
      <c r="A142" t="str">
        <f t="shared" si="83"/>
        <v>b</v>
      </c>
      <c r="B142" s="31"/>
      <c r="C142" s="9" t="s">
        <v>15</v>
      </c>
      <c r="D142" s="15">
        <f t="shared" ref="D142" si="93">SUM(D154,D166,D178,D190,D202,D214,D226,D238,D250,D262,D274)</f>
        <v>0</v>
      </c>
      <c r="E142" s="15">
        <v>0</v>
      </c>
      <c r="F142" s="15">
        <v>0</v>
      </c>
      <c r="G142" s="15">
        <v>0</v>
      </c>
      <c r="H142" s="15">
        <v>0</v>
      </c>
      <c r="I142" s="15">
        <f t="shared" si="84"/>
        <v>0</v>
      </c>
      <c r="J142" s="15" t="str">
        <f>IF(AND(H142=0,I142=0),"",IF(OR(C142='ჯამი (HIDE)'!$B$11,C142='ჯამი (HIDE)'!$B$12,C142='ჯამი (HIDE)'!$B$13,C142='ჯამი (HIDE)'!$B$14),"",H142-I142))</f>
        <v/>
      </c>
      <c r="K142" s="40" t="str">
        <f>IF(AND(H142=0,I142=0),"",IF(OR(C142='ჯამი (HIDE)'!$B$11,C142='ჯამი (HIDE)'!$B$12,C142='ჯამი (HIDE)'!$B$13,C142='ჯამი (HIDE)'!$B$14),"",I142/H142))</f>
        <v/>
      </c>
      <c r="L142" s="35"/>
    </row>
    <row r="143" spans="1:12" ht="31.5" hidden="1" thickTop="1" thickBot="1" x14ac:dyDescent="0.3">
      <c r="A143" t="s">
        <v>194</v>
      </c>
      <c r="B143" s="2" t="s">
        <v>31</v>
      </c>
      <c r="C143" s="26" t="s">
        <v>32</v>
      </c>
      <c r="D143" s="3">
        <v>10895220</v>
      </c>
      <c r="E143" s="3">
        <f>E144+E152+E153+E154</f>
        <v>0</v>
      </c>
      <c r="F143" s="3">
        <f t="shared" ref="F143:G143" si="94">F144+F152+F153+F154</f>
        <v>0</v>
      </c>
      <c r="G143" s="3">
        <f t="shared" si="94"/>
        <v>0</v>
      </c>
      <c r="H143" s="3">
        <v>21753780</v>
      </c>
      <c r="I143" s="3">
        <f t="shared" si="84"/>
        <v>0</v>
      </c>
      <c r="J143" s="3">
        <f>IF(AND(H143=0,I143=0),"",IF(OR(C143='ჯამი (HIDE)'!$B$11,C143='ჯამი (HIDE)'!$B$12,C143='ჯამი (HIDE)'!$B$13,C143='ჯამი (HIDE)'!$B$14),"",H143-I143))</f>
        <v>21753780</v>
      </c>
      <c r="K143" s="41">
        <f>IF(AND(H143=0,I143=0),"",IF(OR(C143='ჯამი (HIDE)'!$B$11,C143='ჯამი (HIDE)'!$B$12,C143='ჯამი (HIDE)'!$B$13,C143='ჯამი (HIDE)'!$B$14),"",I143/H143))</f>
        <v>0</v>
      </c>
      <c r="L143" s="35" t="s">
        <v>216</v>
      </c>
    </row>
    <row r="144" spans="1:12" ht="15.75" hidden="1" thickBot="1" x14ac:dyDescent="0.3">
      <c r="A144" t="s">
        <v>194</v>
      </c>
      <c r="B144" s="29"/>
      <c r="C144" s="5" t="s">
        <v>5</v>
      </c>
      <c r="D144" s="13">
        <v>10777220</v>
      </c>
      <c r="E144" s="13">
        <f>SUM(E145:E151)</f>
        <v>0</v>
      </c>
      <c r="F144" s="13">
        <f t="shared" ref="F144:G144" si="95">SUM(F145:F151)</f>
        <v>0</v>
      </c>
      <c r="G144" s="13">
        <f t="shared" si="95"/>
        <v>0</v>
      </c>
      <c r="H144" s="13">
        <v>21453780</v>
      </c>
      <c r="I144" s="13">
        <f t="shared" si="84"/>
        <v>0</v>
      </c>
      <c r="J144" s="13">
        <f>IF(AND(H144=0,I144=0),"",IF(OR(C144='ჯამი (HIDE)'!$B$11,C144='ჯამი (HIDE)'!$B$12,C144='ჯამი (HIDE)'!$B$13,C144='ჯამი (HIDE)'!$B$14),"",H144-I144))</f>
        <v>21453780</v>
      </c>
      <c r="K144" s="38">
        <f>IF(AND(H144=0,I144=0),"",IF(OR(C144='ჯამი (HIDE)'!$B$11,C144='ჯამი (HIDE)'!$B$12,C144='ჯამი (HIDE)'!$B$13,C144='ჯამი (HIDE)'!$B$14),"",I144/H144))</f>
        <v>0</v>
      </c>
      <c r="L144" s="35"/>
    </row>
    <row r="145" spans="1:12" ht="15.75" hidden="1" thickBot="1" x14ac:dyDescent="0.3">
      <c r="A145" t="s">
        <v>194</v>
      </c>
      <c r="B145" s="30"/>
      <c r="C145" s="7" t="s">
        <v>6</v>
      </c>
      <c r="D145" s="14">
        <v>8717500</v>
      </c>
      <c r="E145" s="14">
        <v>0</v>
      </c>
      <c r="F145" s="14">
        <v>0</v>
      </c>
      <c r="G145" s="14">
        <v>0</v>
      </c>
      <c r="H145" s="14">
        <v>16977500</v>
      </c>
      <c r="I145" s="14">
        <f t="shared" si="84"/>
        <v>0</v>
      </c>
      <c r="J145" s="14">
        <f>IF(AND(H145=0,I145=0),"",IF(OR(C145='ჯამი (HIDE)'!$B$11,C145='ჯამი (HIDE)'!$B$12,C145='ჯამი (HIDE)'!$B$13,C145='ჯამი (HIDE)'!$B$14),"",H145-I145))</f>
        <v>16977500</v>
      </c>
      <c r="K145" s="39">
        <f>IF(AND(H145=0,I145=0),"",IF(OR(C145='ჯამი (HIDE)'!$B$11,C145='ჯამი (HIDE)'!$B$12,C145='ჯამი (HIDE)'!$B$13,C145='ჯამი (HIDE)'!$B$14),"",I145/H145))</f>
        <v>0</v>
      </c>
      <c r="L145" s="35"/>
    </row>
    <row r="146" spans="1:12" ht="15.75" hidden="1" thickBot="1" x14ac:dyDescent="0.3">
      <c r="A146" t="s">
        <v>194</v>
      </c>
      <c r="B146" s="30"/>
      <c r="C146" s="7" t="s">
        <v>7</v>
      </c>
      <c r="D146" s="14">
        <v>1998100</v>
      </c>
      <c r="E146" s="14">
        <v>0</v>
      </c>
      <c r="F146" s="14">
        <v>0</v>
      </c>
      <c r="G146" s="14">
        <v>0</v>
      </c>
      <c r="H146" s="14">
        <v>4385100</v>
      </c>
      <c r="I146" s="14">
        <f t="shared" si="84"/>
        <v>0</v>
      </c>
      <c r="J146" s="14">
        <f>IF(AND(H146=0,I146=0),"",IF(OR(C146='ჯამი (HIDE)'!$B$11,C146='ჯამი (HIDE)'!$B$12,C146='ჯამი (HIDE)'!$B$13,C146='ჯამი (HIDE)'!$B$14),"",H146-I146))</f>
        <v>4385100</v>
      </c>
      <c r="K146" s="39">
        <f>IF(AND(H146=0,I146=0),"",IF(OR(C146='ჯამი (HIDE)'!$B$11,C146='ჯამი (HIDE)'!$B$12,C146='ჯამი (HIDE)'!$B$13,C146='ჯამი (HIDE)'!$B$14),"",I146/H146))</f>
        <v>0</v>
      </c>
      <c r="L146" s="35"/>
    </row>
    <row r="147" spans="1:12" ht="15.75" hidden="1" thickBot="1" x14ac:dyDescent="0.3">
      <c r="A147" t="s">
        <v>194</v>
      </c>
      <c r="B147" s="30"/>
      <c r="C147" s="7" t="s">
        <v>8</v>
      </c>
      <c r="D147" s="14">
        <v>0</v>
      </c>
      <c r="E147" s="14">
        <v>0</v>
      </c>
      <c r="F147" s="14">
        <v>0</v>
      </c>
      <c r="G147" s="14">
        <v>0</v>
      </c>
      <c r="H147" s="14">
        <v>0</v>
      </c>
      <c r="I147" s="14">
        <f t="shared" si="84"/>
        <v>0</v>
      </c>
      <c r="J147" s="14" t="str">
        <f>IF(AND(H147=0,I147=0),"",IF(OR(C147='ჯამი (HIDE)'!$B$11,C147='ჯამი (HIDE)'!$B$12,C147='ჯამი (HIDE)'!$B$13,C147='ჯამი (HIDE)'!$B$14),"",H147-I147))</f>
        <v/>
      </c>
      <c r="K147" s="39" t="str">
        <f>IF(AND(H147=0,I147=0),"",IF(OR(C147='ჯამი (HIDE)'!$B$11,C147='ჯამი (HIDE)'!$B$12,C147='ჯამი (HIDE)'!$B$13,C147='ჯამი (HIDE)'!$B$14),"",I147/H147))</f>
        <v/>
      </c>
      <c r="L147" s="35"/>
    </row>
    <row r="148" spans="1:12" ht="15.75" hidden="1" thickBot="1" x14ac:dyDescent="0.3">
      <c r="A148" t="s">
        <v>194</v>
      </c>
      <c r="B148" s="30"/>
      <c r="C148" s="7" t="s">
        <v>9</v>
      </c>
      <c r="D148" s="14">
        <v>0</v>
      </c>
      <c r="E148" s="14">
        <v>0</v>
      </c>
      <c r="F148" s="14">
        <v>0</v>
      </c>
      <c r="G148" s="14">
        <v>0</v>
      </c>
      <c r="H148" s="14">
        <v>0</v>
      </c>
      <c r="I148" s="14">
        <f t="shared" si="84"/>
        <v>0</v>
      </c>
      <c r="J148" s="14" t="str">
        <f>IF(AND(H148=0,I148=0),"",IF(OR(C148='ჯამი (HIDE)'!$B$11,C148='ჯამი (HIDE)'!$B$12,C148='ჯამი (HIDE)'!$B$13,C148='ჯამი (HIDE)'!$B$14),"",H148-I148))</f>
        <v/>
      </c>
      <c r="K148" s="39" t="str">
        <f>IF(AND(H148=0,I148=0),"",IF(OR(C148='ჯამი (HIDE)'!$B$11,C148='ჯამი (HIDE)'!$B$12,C148='ჯამი (HIDE)'!$B$13,C148='ჯამი (HIDE)'!$B$14),"",I148/H148))</f>
        <v/>
      </c>
      <c r="L148" s="35"/>
    </row>
    <row r="149" spans="1:12" ht="15.75" hidden="1" thickBot="1" x14ac:dyDescent="0.3">
      <c r="A149" t="s">
        <v>194</v>
      </c>
      <c r="B149" s="30"/>
      <c r="C149" s="7" t="s">
        <v>10</v>
      </c>
      <c r="D149" s="14">
        <v>0</v>
      </c>
      <c r="E149" s="14">
        <v>0</v>
      </c>
      <c r="F149" s="14">
        <v>0</v>
      </c>
      <c r="G149" s="14">
        <v>0</v>
      </c>
      <c r="H149" s="14">
        <v>3000</v>
      </c>
      <c r="I149" s="14">
        <f t="shared" si="84"/>
        <v>0</v>
      </c>
      <c r="J149" s="14">
        <f>IF(AND(H149=0,I149=0),"",IF(OR(C149='ჯამი (HIDE)'!$B$11,C149='ჯამი (HIDE)'!$B$12,C149='ჯამი (HIDE)'!$B$13,C149='ჯამი (HIDE)'!$B$14),"",H149-I149))</f>
        <v>3000</v>
      </c>
      <c r="K149" s="39">
        <f>IF(AND(H149=0,I149=0),"",IF(OR(C149='ჯამი (HIDE)'!$B$11,C149='ჯამი (HIDE)'!$B$12,C149='ჯამი (HIDE)'!$B$13,C149='ჯამი (HIDE)'!$B$14),"",I149/H149))</f>
        <v>0</v>
      </c>
      <c r="L149" s="35"/>
    </row>
    <row r="150" spans="1:12" ht="15.75" hidden="1" thickBot="1" x14ac:dyDescent="0.3">
      <c r="A150" t="s">
        <v>194</v>
      </c>
      <c r="B150" s="30"/>
      <c r="C150" s="7" t="s">
        <v>11</v>
      </c>
      <c r="D150" s="14">
        <v>48000</v>
      </c>
      <c r="E150" s="14">
        <v>0</v>
      </c>
      <c r="F150" s="14">
        <v>0</v>
      </c>
      <c r="G150" s="14">
        <v>0</v>
      </c>
      <c r="H150" s="14">
        <v>57000</v>
      </c>
      <c r="I150" s="14">
        <f t="shared" si="84"/>
        <v>0</v>
      </c>
      <c r="J150" s="14">
        <f>IF(AND(H150=0,I150=0),"",IF(OR(C150='ჯამი (HIDE)'!$B$11,C150='ჯამი (HIDE)'!$B$12,C150='ჯამი (HIDE)'!$B$13,C150='ჯამი (HIDE)'!$B$14),"",H150-I150))</f>
        <v>57000</v>
      </c>
      <c r="K150" s="39">
        <f>IF(AND(H150=0,I150=0),"",IF(OR(C150='ჯამი (HIDE)'!$B$11,C150='ჯამი (HIDE)'!$B$12,C150='ჯამი (HIDE)'!$B$13,C150='ჯამი (HIDE)'!$B$14),"",I150/H150))</f>
        <v>0</v>
      </c>
      <c r="L150" s="35"/>
    </row>
    <row r="151" spans="1:12" ht="15.75" hidden="1" thickBot="1" x14ac:dyDescent="0.3">
      <c r="A151" t="s">
        <v>194</v>
      </c>
      <c r="B151" s="30"/>
      <c r="C151" s="7" t="s">
        <v>12</v>
      </c>
      <c r="D151" s="14">
        <v>13620</v>
      </c>
      <c r="E151" s="14">
        <v>0</v>
      </c>
      <c r="F151" s="14">
        <v>0</v>
      </c>
      <c r="G151" s="14">
        <v>0</v>
      </c>
      <c r="H151" s="14">
        <v>31180</v>
      </c>
      <c r="I151" s="14">
        <f t="shared" si="84"/>
        <v>0</v>
      </c>
      <c r="J151" s="14">
        <f>IF(AND(H151=0,I151=0),"",IF(OR(C151='ჯამი (HIDE)'!$B$11,C151='ჯამი (HIDE)'!$B$12,C151='ჯამი (HIDE)'!$B$13,C151='ჯამი (HIDE)'!$B$14),"",H151-I151))</f>
        <v>31180</v>
      </c>
      <c r="K151" s="39">
        <f>IF(AND(H151=0,I151=0),"",IF(OR(C151='ჯამი (HIDE)'!$B$11,C151='ჯამი (HIDE)'!$B$12,C151='ჯამი (HIDE)'!$B$13,C151='ჯამი (HIDE)'!$B$14),"",I151/H151))</f>
        <v>0</v>
      </c>
      <c r="L151" s="35"/>
    </row>
    <row r="152" spans="1:12" ht="15.75" hidden="1" thickBot="1" x14ac:dyDescent="0.3">
      <c r="A152" t="s">
        <v>194</v>
      </c>
      <c r="B152" s="29"/>
      <c r="C152" s="5" t="s">
        <v>13</v>
      </c>
      <c r="D152" s="13">
        <v>118000</v>
      </c>
      <c r="E152" s="13">
        <v>0</v>
      </c>
      <c r="F152" s="13">
        <v>0</v>
      </c>
      <c r="G152" s="13">
        <v>0</v>
      </c>
      <c r="H152" s="13">
        <v>300000</v>
      </c>
      <c r="I152" s="13">
        <f t="shared" si="84"/>
        <v>0</v>
      </c>
      <c r="J152" s="13">
        <f>IF(AND(H152=0,I152=0),"",IF(OR(C152='ჯამი (HIDE)'!$B$11,C152='ჯამი (HIDE)'!$B$12,C152='ჯამი (HIDE)'!$B$13,C152='ჯამი (HIDE)'!$B$14),"",H152-I152))</f>
        <v>300000</v>
      </c>
      <c r="K152" s="38">
        <f>IF(AND(H152=0,I152=0),"",IF(OR(C152='ჯამი (HIDE)'!$B$11,C152='ჯამი (HIDE)'!$B$12,C152='ჯამი (HIDE)'!$B$13,C152='ჯამი (HIDE)'!$B$14),"",I152/H152))</f>
        <v>0</v>
      </c>
      <c r="L152" s="35"/>
    </row>
    <row r="153" spans="1:12" ht="15.75" hidden="1" thickBot="1" x14ac:dyDescent="0.3">
      <c r="A153" t="s">
        <v>194</v>
      </c>
      <c r="B153" s="29"/>
      <c r="C153" s="5" t="s">
        <v>14</v>
      </c>
      <c r="D153" s="13">
        <v>0</v>
      </c>
      <c r="E153" s="13">
        <v>0</v>
      </c>
      <c r="F153" s="13">
        <v>0</v>
      </c>
      <c r="G153" s="13">
        <v>0</v>
      </c>
      <c r="H153" s="13">
        <v>0</v>
      </c>
      <c r="I153" s="13">
        <f t="shared" si="84"/>
        <v>0</v>
      </c>
      <c r="J153" s="13" t="str">
        <f>IF(AND(H153=0,I153=0),"",IF(OR(C153='ჯამი (HIDE)'!$B$11,C153='ჯამი (HIDE)'!$B$12,C153='ჯამი (HIDE)'!$B$13,C153='ჯამი (HIDE)'!$B$14),"",H153-I153))</f>
        <v/>
      </c>
      <c r="K153" s="38" t="str">
        <f>IF(AND(H153=0,I153=0),"",IF(OR(C153='ჯამი (HIDE)'!$B$11,C153='ჯამი (HIDE)'!$B$12,C153='ჯამი (HIDE)'!$B$13,C153='ჯამი (HIDE)'!$B$14),"",I153/H153))</f>
        <v/>
      </c>
      <c r="L153" s="35"/>
    </row>
    <row r="154" spans="1:12" ht="15.75" hidden="1" thickBot="1" x14ac:dyDescent="0.3">
      <c r="A154" t="s">
        <v>194</v>
      </c>
      <c r="B154" s="31"/>
      <c r="C154" s="9" t="s">
        <v>15</v>
      </c>
      <c r="D154" s="15">
        <v>0</v>
      </c>
      <c r="E154" s="15">
        <v>0</v>
      </c>
      <c r="F154" s="15">
        <v>0</v>
      </c>
      <c r="G154" s="15">
        <v>0</v>
      </c>
      <c r="H154" s="15">
        <v>0</v>
      </c>
      <c r="I154" s="15">
        <f t="shared" si="84"/>
        <v>0</v>
      </c>
      <c r="J154" s="15" t="str">
        <f>IF(AND(H154=0,I154=0),"",IF(OR(C154='ჯამი (HIDE)'!$B$11,C154='ჯამი (HIDE)'!$B$12,C154='ჯამი (HIDE)'!$B$13,C154='ჯამი (HIDE)'!$B$14),"",H154-I154))</f>
        <v/>
      </c>
      <c r="K154" s="40" t="str">
        <f>IF(AND(H154=0,I154=0),"",IF(OR(C154='ჯამი (HIDE)'!$B$11,C154='ჯამი (HIDE)'!$B$12,C154='ჯამი (HIDE)'!$B$13,C154='ჯამი (HIDE)'!$B$14),"",I154/H154))</f>
        <v/>
      </c>
      <c r="L154" s="35"/>
    </row>
    <row r="155" spans="1:12" ht="46.5" hidden="1" thickTop="1" thickBot="1" x14ac:dyDescent="0.3">
      <c r="A155" t="s">
        <v>194</v>
      </c>
      <c r="B155" s="2" t="s">
        <v>33</v>
      </c>
      <c r="C155" s="26" t="s">
        <v>34</v>
      </c>
      <c r="D155" s="3">
        <v>68850</v>
      </c>
      <c r="E155" s="3">
        <f>E156+E164+E165+E166</f>
        <v>0</v>
      </c>
      <c r="F155" s="3">
        <f t="shared" ref="F155" si="96">F156+F164+F165+F166</f>
        <v>0</v>
      </c>
      <c r="G155" s="3">
        <f t="shared" ref="G155" si="97">G156+G164+G165+G166</f>
        <v>0</v>
      </c>
      <c r="H155" s="3">
        <v>107330</v>
      </c>
      <c r="I155" s="3">
        <f t="shared" si="84"/>
        <v>0</v>
      </c>
      <c r="J155" s="3">
        <f>IF(AND(H155=0,I155=0),"",IF(OR(C155='ჯამი (HIDE)'!$B$11,C155='ჯამი (HIDE)'!$B$12,C155='ჯამი (HIDE)'!$B$13,C155='ჯამი (HIDE)'!$B$14),"",H155-I155))</f>
        <v>107330</v>
      </c>
      <c r="K155" s="41">
        <f>IF(AND(H155=0,I155=0),"",IF(OR(C155='ჯამი (HIDE)'!$B$11,C155='ჯამი (HIDE)'!$B$12,C155='ჯამი (HIDE)'!$B$13,C155='ჯამი (HIDE)'!$B$14),"",I155/H155))</f>
        <v>0</v>
      </c>
      <c r="L155" s="35"/>
    </row>
    <row r="156" spans="1:12" ht="15.75" hidden="1" thickBot="1" x14ac:dyDescent="0.3">
      <c r="A156" t="s">
        <v>194</v>
      </c>
      <c r="B156" s="29"/>
      <c r="C156" s="5" t="s">
        <v>5</v>
      </c>
      <c r="D156" s="13">
        <v>68850</v>
      </c>
      <c r="E156" s="13">
        <f t="shared" ref="E156:G156" si="98">SUM(E157:E163)</f>
        <v>0</v>
      </c>
      <c r="F156" s="13">
        <f t="shared" si="98"/>
        <v>0</v>
      </c>
      <c r="G156" s="13">
        <f t="shared" si="98"/>
        <v>0</v>
      </c>
      <c r="H156" s="13">
        <v>107330</v>
      </c>
      <c r="I156" s="13">
        <f t="shared" si="84"/>
        <v>0</v>
      </c>
      <c r="J156" s="13">
        <f>IF(AND(H156=0,I156=0),"",IF(OR(C156='ჯამი (HIDE)'!$B$11,C156='ჯამი (HIDE)'!$B$12,C156='ჯამი (HIDE)'!$B$13,C156='ჯამი (HIDE)'!$B$14),"",H156-I156))</f>
        <v>107330</v>
      </c>
      <c r="K156" s="38">
        <f>IF(AND(H156=0,I156=0),"",IF(OR(C156='ჯამი (HIDE)'!$B$11,C156='ჯამი (HIDE)'!$B$12,C156='ჯამი (HIDE)'!$B$13,C156='ჯამი (HIDE)'!$B$14),"",I156/H156))</f>
        <v>0</v>
      </c>
      <c r="L156" s="35"/>
    </row>
    <row r="157" spans="1:12" ht="15.75" hidden="1" thickBot="1" x14ac:dyDescent="0.3">
      <c r="A157" t="s">
        <v>194</v>
      </c>
      <c r="B157" s="30"/>
      <c r="C157" s="7" t="s">
        <v>6</v>
      </c>
      <c r="D157" s="14">
        <v>0</v>
      </c>
      <c r="E157" s="14">
        <v>0</v>
      </c>
      <c r="F157" s="14">
        <v>0</v>
      </c>
      <c r="G157" s="14">
        <v>0</v>
      </c>
      <c r="H157" s="14">
        <v>0</v>
      </c>
      <c r="I157" s="14">
        <f t="shared" si="84"/>
        <v>0</v>
      </c>
      <c r="J157" s="14" t="str">
        <f>IF(AND(H157=0,I157=0),"",IF(OR(C157='ჯამი (HIDE)'!$B$11,C157='ჯამი (HIDE)'!$B$12,C157='ჯამი (HIDE)'!$B$13,C157='ჯამი (HIDE)'!$B$14),"",H157-I157))</f>
        <v/>
      </c>
      <c r="K157" s="39" t="str">
        <f>IF(AND(H157=0,I157=0),"",IF(OR(C157='ჯამი (HIDE)'!$B$11,C157='ჯამი (HIDE)'!$B$12,C157='ჯამი (HIDE)'!$B$13,C157='ჯამი (HIDE)'!$B$14),"",I157/H157))</f>
        <v/>
      </c>
      <c r="L157" s="35"/>
    </row>
    <row r="158" spans="1:12" ht="15.75" hidden="1" thickBot="1" x14ac:dyDescent="0.3">
      <c r="A158" t="s">
        <v>194</v>
      </c>
      <c r="B158" s="30"/>
      <c r="C158" s="7" t="s">
        <v>7</v>
      </c>
      <c r="D158" s="14">
        <v>64500</v>
      </c>
      <c r="E158" s="14">
        <v>0</v>
      </c>
      <c r="F158" s="14">
        <v>0</v>
      </c>
      <c r="G158" s="14">
        <v>0</v>
      </c>
      <c r="H158" s="14">
        <v>99000</v>
      </c>
      <c r="I158" s="14">
        <f t="shared" si="84"/>
        <v>0</v>
      </c>
      <c r="J158" s="14">
        <f>IF(AND(H158=0,I158=0),"",IF(OR(C158='ჯამი (HIDE)'!$B$11,C158='ჯამი (HIDE)'!$B$12,C158='ჯამი (HIDE)'!$B$13,C158='ჯამი (HIDE)'!$B$14),"",H158-I158))</f>
        <v>99000</v>
      </c>
      <c r="K158" s="39">
        <f>IF(AND(H158=0,I158=0),"",IF(OR(C158='ჯამი (HIDE)'!$B$11,C158='ჯამი (HIDE)'!$B$12,C158='ჯამი (HIDE)'!$B$13,C158='ჯამი (HIDE)'!$B$14),"",I158/H158))</f>
        <v>0</v>
      </c>
      <c r="L158" s="35"/>
    </row>
    <row r="159" spans="1:12" ht="15.75" hidden="1" thickBot="1" x14ac:dyDescent="0.3">
      <c r="A159" t="s">
        <v>194</v>
      </c>
      <c r="B159" s="30"/>
      <c r="C159" s="7" t="s">
        <v>8</v>
      </c>
      <c r="D159" s="14">
        <v>0</v>
      </c>
      <c r="E159" s="14">
        <v>0</v>
      </c>
      <c r="F159" s="14">
        <v>0</v>
      </c>
      <c r="G159" s="14">
        <v>0</v>
      </c>
      <c r="H159" s="14">
        <v>0</v>
      </c>
      <c r="I159" s="14">
        <f t="shared" si="84"/>
        <v>0</v>
      </c>
      <c r="J159" s="14" t="str">
        <f>IF(AND(H159=0,I159=0),"",IF(OR(C159='ჯამი (HIDE)'!$B$11,C159='ჯამი (HIDE)'!$B$12,C159='ჯამი (HIDE)'!$B$13,C159='ჯამი (HIDE)'!$B$14),"",H159-I159))</f>
        <v/>
      </c>
      <c r="K159" s="39" t="str">
        <f>IF(AND(H159=0,I159=0),"",IF(OR(C159='ჯამი (HIDE)'!$B$11,C159='ჯამი (HIDE)'!$B$12,C159='ჯამი (HIDE)'!$B$13,C159='ჯამი (HIDE)'!$B$14),"",I159/H159))</f>
        <v/>
      </c>
      <c r="L159" s="35"/>
    </row>
    <row r="160" spans="1:12" ht="15.75" hidden="1" thickBot="1" x14ac:dyDescent="0.3">
      <c r="A160" t="s">
        <v>194</v>
      </c>
      <c r="B160" s="30"/>
      <c r="C160" s="7" t="s">
        <v>9</v>
      </c>
      <c r="D160" s="14">
        <v>0</v>
      </c>
      <c r="E160" s="14">
        <v>0</v>
      </c>
      <c r="F160" s="14">
        <v>0</v>
      </c>
      <c r="G160" s="14">
        <v>0</v>
      </c>
      <c r="H160" s="14">
        <v>0</v>
      </c>
      <c r="I160" s="14">
        <f t="shared" si="84"/>
        <v>0</v>
      </c>
      <c r="J160" s="14" t="str">
        <f>IF(AND(H160=0,I160=0),"",IF(OR(C160='ჯამი (HIDE)'!$B$11,C160='ჯამი (HIDE)'!$B$12,C160='ჯამი (HIDE)'!$B$13,C160='ჯამი (HIDE)'!$B$14),"",H160-I160))</f>
        <v/>
      </c>
      <c r="K160" s="39" t="str">
        <f>IF(AND(H160=0,I160=0),"",IF(OR(C160='ჯამი (HIDE)'!$B$11,C160='ჯამი (HIDE)'!$B$12,C160='ჯამი (HIDE)'!$B$13,C160='ჯამი (HIDE)'!$B$14),"",I160/H160))</f>
        <v/>
      </c>
      <c r="L160" s="35"/>
    </row>
    <row r="161" spans="1:12" ht="15.75" hidden="1" thickBot="1" x14ac:dyDescent="0.3">
      <c r="A161" t="s">
        <v>194</v>
      </c>
      <c r="B161" s="30"/>
      <c r="C161" s="7" t="s">
        <v>10</v>
      </c>
      <c r="D161" s="14">
        <v>0</v>
      </c>
      <c r="E161" s="14">
        <v>0</v>
      </c>
      <c r="F161" s="14">
        <v>0</v>
      </c>
      <c r="G161" s="14">
        <v>0</v>
      </c>
      <c r="H161" s="14">
        <v>0</v>
      </c>
      <c r="I161" s="14">
        <f t="shared" si="84"/>
        <v>0</v>
      </c>
      <c r="J161" s="14" t="str">
        <f>IF(AND(H161=0,I161=0),"",IF(OR(C161='ჯამი (HIDE)'!$B$11,C161='ჯამი (HIDE)'!$B$12,C161='ჯამი (HIDE)'!$B$13,C161='ჯამი (HIDE)'!$B$14),"",H161-I161))</f>
        <v/>
      </c>
      <c r="K161" s="39" t="str">
        <f>IF(AND(H161=0,I161=0),"",IF(OR(C161='ჯამი (HIDE)'!$B$11,C161='ჯამი (HIDE)'!$B$12,C161='ჯამი (HIDE)'!$B$13,C161='ჯამი (HIDE)'!$B$14),"",I161/H161))</f>
        <v/>
      </c>
      <c r="L161" s="35"/>
    </row>
    <row r="162" spans="1:12" ht="15.75" hidden="1" thickBot="1" x14ac:dyDescent="0.3">
      <c r="A162" t="s">
        <v>194</v>
      </c>
      <c r="B162" s="30"/>
      <c r="C162" s="7" t="s">
        <v>11</v>
      </c>
      <c r="D162" s="14">
        <v>3500</v>
      </c>
      <c r="E162" s="14">
        <v>0</v>
      </c>
      <c r="F162" s="14">
        <v>0</v>
      </c>
      <c r="G162" s="14">
        <v>0</v>
      </c>
      <c r="H162" s="14">
        <v>7000</v>
      </c>
      <c r="I162" s="14">
        <f t="shared" si="84"/>
        <v>0</v>
      </c>
      <c r="J162" s="14">
        <f>IF(AND(H162=0,I162=0),"",IF(OR(C162='ჯამი (HIDE)'!$B$11,C162='ჯამი (HIDE)'!$B$12,C162='ჯამი (HIDE)'!$B$13,C162='ჯამი (HIDE)'!$B$14),"",H162-I162))</f>
        <v>7000</v>
      </c>
      <c r="K162" s="39">
        <f>IF(AND(H162=0,I162=0),"",IF(OR(C162='ჯამი (HIDE)'!$B$11,C162='ჯამი (HIDE)'!$B$12,C162='ჯამი (HIDE)'!$B$13,C162='ჯამი (HIDE)'!$B$14),"",I162/H162))</f>
        <v>0</v>
      </c>
      <c r="L162" s="35"/>
    </row>
    <row r="163" spans="1:12" ht="15.75" hidden="1" thickBot="1" x14ac:dyDescent="0.3">
      <c r="A163" t="s">
        <v>194</v>
      </c>
      <c r="B163" s="30"/>
      <c r="C163" s="7" t="s">
        <v>12</v>
      </c>
      <c r="D163" s="14">
        <v>850</v>
      </c>
      <c r="E163" s="14">
        <v>0</v>
      </c>
      <c r="F163" s="14">
        <v>0</v>
      </c>
      <c r="G163" s="14">
        <v>0</v>
      </c>
      <c r="H163" s="14">
        <v>1330</v>
      </c>
      <c r="I163" s="14">
        <f t="shared" si="84"/>
        <v>0</v>
      </c>
      <c r="J163" s="14">
        <f>IF(AND(H163=0,I163=0),"",IF(OR(C163='ჯამი (HIDE)'!$B$11,C163='ჯამი (HIDE)'!$B$12,C163='ჯამი (HIDE)'!$B$13,C163='ჯამი (HIDE)'!$B$14),"",H163-I163))</f>
        <v>1330</v>
      </c>
      <c r="K163" s="39">
        <f>IF(AND(H163=0,I163=0),"",IF(OR(C163='ჯამი (HIDE)'!$B$11,C163='ჯამი (HIDE)'!$B$12,C163='ჯამი (HIDE)'!$B$13,C163='ჯამი (HIDE)'!$B$14),"",I163/H163))</f>
        <v>0</v>
      </c>
      <c r="L163" s="35"/>
    </row>
    <row r="164" spans="1:12" ht="15.75" hidden="1" thickBot="1" x14ac:dyDescent="0.3">
      <c r="A164" t="s">
        <v>194</v>
      </c>
      <c r="B164" s="29"/>
      <c r="C164" s="5" t="s">
        <v>13</v>
      </c>
      <c r="D164" s="13">
        <v>0</v>
      </c>
      <c r="E164" s="13">
        <v>0</v>
      </c>
      <c r="F164" s="13">
        <v>0</v>
      </c>
      <c r="G164" s="13">
        <v>0</v>
      </c>
      <c r="H164" s="13">
        <v>0</v>
      </c>
      <c r="I164" s="13">
        <f t="shared" si="84"/>
        <v>0</v>
      </c>
      <c r="J164" s="13" t="str">
        <f>IF(AND(H164=0,I164=0),"",IF(OR(C164='ჯამი (HIDE)'!$B$11,C164='ჯამი (HIDE)'!$B$12,C164='ჯამი (HIDE)'!$B$13,C164='ჯამი (HIDE)'!$B$14),"",H164-I164))</f>
        <v/>
      </c>
      <c r="K164" s="38" t="str">
        <f>IF(AND(H164=0,I164=0),"",IF(OR(C164='ჯამი (HIDE)'!$B$11,C164='ჯამი (HIDE)'!$B$12,C164='ჯამი (HIDE)'!$B$13,C164='ჯამი (HIDE)'!$B$14),"",I164/H164))</f>
        <v/>
      </c>
      <c r="L164" s="35"/>
    </row>
    <row r="165" spans="1:12" ht="15.75" hidden="1" thickBot="1" x14ac:dyDescent="0.3">
      <c r="A165" t="s">
        <v>194</v>
      </c>
      <c r="B165" s="29"/>
      <c r="C165" s="5" t="s">
        <v>14</v>
      </c>
      <c r="D165" s="13">
        <v>0</v>
      </c>
      <c r="E165" s="13">
        <v>0</v>
      </c>
      <c r="F165" s="13">
        <v>0</v>
      </c>
      <c r="G165" s="13">
        <v>0</v>
      </c>
      <c r="H165" s="13">
        <v>0</v>
      </c>
      <c r="I165" s="13">
        <f t="shared" si="84"/>
        <v>0</v>
      </c>
      <c r="J165" s="13" t="str">
        <f>IF(AND(H165=0,I165=0),"",IF(OR(C165='ჯამი (HIDE)'!$B$11,C165='ჯამი (HIDE)'!$B$12,C165='ჯამი (HIDE)'!$B$13,C165='ჯამი (HIDE)'!$B$14),"",H165-I165))</f>
        <v/>
      </c>
      <c r="K165" s="38" t="str">
        <f>IF(AND(H165=0,I165=0),"",IF(OR(C165='ჯამი (HIDE)'!$B$11,C165='ჯამი (HIDE)'!$B$12,C165='ჯამი (HIDE)'!$B$13,C165='ჯამი (HIDE)'!$B$14),"",I165/H165))</f>
        <v/>
      </c>
      <c r="L165" s="35"/>
    </row>
    <row r="166" spans="1:12" ht="15.75" hidden="1" thickBot="1" x14ac:dyDescent="0.3">
      <c r="A166" t="s">
        <v>194</v>
      </c>
      <c r="B166" s="31"/>
      <c r="C166" s="9" t="s">
        <v>15</v>
      </c>
      <c r="D166" s="15">
        <v>0</v>
      </c>
      <c r="E166" s="15">
        <v>0</v>
      </c>
      <c r="F166" s="15">
        <v>0</v>
      </c>
      <c r="G166" s="15">
        <v>0</v>
      </c>
      <c r="H166" s="15">
        <v>0</v>
      </c>
      <c r="I166" s="15">
        <f t="shared" si="84"/>
        <v>0</v>
      </c>
      <c r="J166" s="15" t="str">
        <f>IF(AND(H166=0,I166=0),"",IF(OR(C166='ჯამი (HIDE)'!$B$11,C166='ჯამი (HIDE)'!$B$12,C166='ჯამი (HIDE)'!$B$13,C166='ჯამი (HIDE)'!$B$14),"",H166-I166))</f>
        <v/>
      </c>
      <c r="K166" s="40" t="str">
        <f>IF(AND(H166=0,I166=0),"",IF(OR(C166='ჯამი (HIDE)'!$B$11,C166='ჯამი (HIDE)'!$B$12,C166='ჯამი (HIDE)'!$B$13,C166='ჯამი (HIDE)'!$B$14),"",I166/H166))</f>
        <v/>
      </c>
      <c r="L166" s="35"/>
    </row>
    <row r="167" spans="1:12" ht="31.5" hidden="1" thickTop="1" thickBot="1" x14ac:dyDescent="0.3">
      <c r="A167" t="s">
        <v>194</v>
      </c>
      <c r="B167" s="2" t="s">
        <v>35</v>
      </c>
      <c r="C167" s="26" t="s">
        <v>36</v>
      </c>
      <c r="D167" s="3">
        <v>56620</v>
      </c>
      <c r="E167" s="3">
        <f>E168+E176+E177+E178</f>
        <v>0</v>
      </c>
      <c r="F167" s="3">
        <f t="shared" ref="F167" si="99">F168+F176+F177+F178</f>
        <v>0</v>
      </c>
      <c r="G167" s="3">
        <f t="shared" ref="G167" si="100">G168+G176+G177+G178</f>
        <v>0</v>
      </c>
      <c r="H167" s="3">
        <v>87220</v>
      </c>
      <c r="I167" s="3">
        <f t="shared" si="84"/>
        <v>0</v>
      </c>
      <c r="J167" s="3">
        <f>IF(AND(H167=0,I167=0),"",IF(OR(C167='ჯამი (HIDE)'!$B$11,C167='ჯამი (HIDE)'!$B$12,C167='ჯამი (HIDE)'!$B$13,C167='ჯამი (HIDE)'!$B$14),"",H167-I167))</f>
        <v>87220</v>
      </c>
      <c r="K167" s="41">
        <f>IF(AND(H167=0,I167=0),"",IF(OR(C167='ჯამი (HIDE)'!$B$11,C167='ჯამი (HIDE)'!$B$12,C167='ჯამი (HIDE)'!$B$13,C167='ჯამი (HIDE)'!$B$14),"",I167/H167))</f>
        <v>0</v>
      </c>
      <c r="L167" s="35"/>
    </row>
    <row r="168" spans="1:12" ht="15.75" hidden="1" thickBot="1" x14ac:dyDescent="0.3">
      <c r="A168" t="s">
        <v>194</v>
      </c>
      <c r="B168" s="29"/>
      <c r="C168" s="5" t="s">
        <v>5</v>
      </c>
      <c r="D168" s="13">
        <v>56620</v>
      </c>
      <c r="E168" s="13">
        <f t="shared" ref="E168:G168" si="101">SUM(E169:E175)</f>
        <v>0</v>
      </c>
      <c r="F168" s="13">
        <f t="shared" si="101"/>
        <v>0</v>
      </c>
      <c r="G168" s="13">
        <f t="shared" si="101"/>
        <v>0</v>
      </c>
      <c r="H168" s="13">
        <v>87220</v>
      </c>
      <c r="I168" s="13">
        <f t="shared" si="84"/>
        <v>0</v>
      </c>
      <c r="J168" s="13">
        <f>IF(AND(H168=0,I168=0),"",IF(OR(C168='ჯამი (HIDE)'!$B$11,C168='ჯამი (HIDE)'!$B$12,C168='ჯამი (HIDE)'!$B$13,C168='ჯამი (HIDE)'!$B$14),"",H168-I168))</f>
        <v>87220</v>
      </c>
      <c r="K168" s="38">
        <f>IF(AND(H168=0,I168=0),"",IF(OR(C168='ჯამი (HIDE)'!$B$11,C168='ჯამი (HIDE)'!$B$12,C168='ჯამი (HIDE)'!$B$13,C168='ჯამი (HIDE)'!$B$14),"",I168/H168))</f>
        <v>0</v>
      </c>
      <c r="L168" s="35"/>
    </row>
    <row r="169" spans="1:12" ht="15.75" hidden="1" thickBot="1" x14ac:dyDescent="0.3">
      <c r="A169" t="s">
        <v>194</v>
      </c>
      <c r="B169" s="30"/>
      <c r="C169" s="7" t="s">
        <v>6</v>
      </c>
      <c r="D169" s="14">
        <v>0</v>
      </c>
      <c r="E169" s="14">
        <v>0</v>
      </c>
      <c r="F169" s="14">
        <v>0</v>
      </c>
      <c r="G169" s="14">
        <v>0</v>
      </c>
      <c r="H169" s="14">
        <v>0</v>
      </c>
      <c r="I169" s="14">
        <f t="shared" si="84"/>
        <v>0</v>
      </c>
      <c r="J169" s="14" t="str">
        <f>IF(AND(H169=0,I169=0),"",IF(OR(C169='ჯამი (HIDE)'!$B$11,C169='ჯამი (HIDE)'!$B$12,C169='ჯამი (HIDE)'!$B$13,C169='ჯამი (HIDE)'!$B$14),"",H169-I169))</f>
        <v/>
      </c>
      <c r="K169" s="39" t="str">
        <f>IF(AND(H169=0,I169=0),"",IF(OR(C169='ჯამი (HIDE)'!$B$11,C169='ჯამი (HIDE)'!$B$12,C169='ჯამი (HIDE)'!$B$13,C169='ჯამი (HIDE)'!$B$14),"",I169/H169))</f>
        <v/>
      </c>
      <c r="L169" s="35"/>
    </row>
    <row r="170" spans="1:12" ht="15.75" hidden="1" thickBot="1" x14ac:dyDescent="0.3">
      <c r="A170" t="s">
        <v>194</v>
      </c>
      <c r="B170" s="30"/>
      <c r="C170" s="7" t="s">
        <v>7</v>
      </c>
      <c r="D170" s="14">
        <v>48720</v>
      </c>
      <c r="E170" s="14">
        <v>0</v>
      </c>
      <c r="F170" s="14">
        <v>0</v>
      </c>
      <c r="G170" s="14">
        <v>0</v>
      </c>
      <c r="H170" s="14">
        <v>74720</v>
      </c>
      <c r="I170" s="14">
        <f t="shared" si="84"/>
        <v>0</v>
      </c>
      <c r="J170" s="14">
        <f>IF(AND(H170=0,I170=0),"",IF(OR(C170='ჯამი (HIDE)'!$B$11,C170='ჯამი (HIDE)'!$B$12,C170='ჯამი (HIDE)'!$B$13,C170='ჯამი (HIDE)'!$B$14),"",H170-I170))</f>
        <v>74720</v>
      </c>
      <c r="K170" s="39">
        <f>IF(AND(H170=0,I170=0),"",IF(OR(C170='ჯამი (HIDE)'!$B$11,C170='ჯამი (HIDE)'!$B$12,C170='ჯამი (HIDE)'!$B$13,C170='ჯამი (HIDE)'!$B$14),"",I170/H170))</f>
        <v>0</v>
      </c>
      <c r="L170" s="35"/>
    </row>
    <row r="171" spans="1:12" ht="15.75" hidden="1" thickBot="1" x14ac:dyDescent="0.3">
      <c r="A171" t="s">
        <v>194</v>
      </c>
      <c r="B171" s="30"/>
      <c r="C171" s="7" t="s">
        <v>8</v>
      </c>
      <c r="D171" s="14">
        <v>0</v>
      </c>
      <c r="E171" s="14">
        <v>0</v>
      </c>
      <c r="F171" s="14">
        <v>0</v>
      </c>
      <c r="G171" s="14">
        <v>0</v>
      </c>
      <c r="H171" s="14">
        <v>0</v>
      </c>
      <c r="I171" s="14">
        <f t="shared" si="84"/>
        <v>0</v>
      </c>
      <c r="J171" s="14" t="str">
        <f>IF(AND(H171=0,I171=0),"",IF(OR(C171='ჯამი (HIDE)'!$B$11,C171='ჯამი (HIDE)'!$B$12,C171='ჯამი (HIDE)'!$B$13,C171='ჯამი (HIDE)'!$B$14),"",H171-I171))</f>
        <v/>
      </c>
      <c r="K171" s="39" t="str">
        <f>IF(AND(H171=0,I171=0),"",IF(OR(C171='ჯამი (HIDE)'!$B$11,C171='ჯამი (HIDE)'!$B$12,C171='ჯამი (HIDE)'!$B$13,C171='ჯამი (HIDE)'!$B$14),"",I171/H171))</f>
        <v/>
      </c>
      <c r="L171" s="35"/>
    </row>
    <row r="172" spans="1:12" ht="15.75" hidden="1" thickBot="1" x14ac:dyDescent="0.3">
      <c r="A172" t="s">
        <v>194</v>
      </c>
      <c r="B172" s="30"/>
      <c r="C172" s="7" t="s">
        <v>9</v>
      </c>
      <c r="D172" s="14">
        <v>0</v>
      </c>
      <c r="E172" s="14">
        <v>0</v>
      </c>
      <c r="F172" s="14">
        <v>0</v>
      </c>
      <c r="G172" s="14">
        <v>0</v>
      </c>
      <c r="H172" s="14">
        <v>0</v>
      </c>
      <c r="I172" s="14">
        <f t="shared" si="84"/>
        <v>0</v>
      </c>
      <c r="J172" s="14" t="str">
        <f>IF(AND(H172=0,I172=0),"",IF(OR(C172='ჯამი (HIDE)'!$B$11,C172='ჯამი (HIDE)'!$B$12,C172='ჯამი (HIDE)'!$B$13,C172='ჯამი (HIDE)'!$B$14),"",H172-I172))</f>
        <v/>
      </c>
      <c r="K172" s="39" t="str">
        <f>IF(AND(H172=0,I172=0),"",IF(OR(C172='ჯამი (HIDE)'!$B$11,C172='ჯამი (HIDE)'!$B$12,C172='ჯამი (HIDE)'!$B$13,C172='ჯამი (HIDE)'!$B$14),"",I172/H172))</f>
        <v/>
      </c>
      <c r="L172" s="35"/>
    </row>
    <row r="173" spans="1:12" ht="15.75" hidden="1" thickBot="1" x14ac:dyDescent="0.3">
      <c r="A173" t="s">
        <v>194</v>
      </c>
      <c r="B173" s="30"/>
      <c r="C173" s="7" t="s">
        <v>10</v>
      </c>
      <c r="D173" s="14">
        <v>0</v>
      </c>
      <c r="E173" s="14">
        <v>0</v>
      </c>
      <c r="F173" s="14">
        <v>0</v>
      </c>
      <c r="G173" s="14">
        <v>0</v>
      </c>
      <c r="H173" s="14">
        <v>0</v>
      </c>
      <c r="I173" s="14">
        <f t="shared" si="84"/>
        <v>0</v>
      </c>
      <c r="J173" s="14" t="str">
        <f>IF(AND(H173=0,I173=0),"",IF(OR(C173='ჯამი (HIDE)'!$B$11,C173='ჯამი (HIDE)'!$B$12,C173='ჯამი (HIDE)'!$B$13,C173='ჯამი (HIDE)'!$B$14),"",H173-I173))</f>
        <v/>
      </c>
      <c r="K173" s="39" t="str">
        <f>IF(AND(H173=0,I173=0),"",IF(OR(C173='ჯამი (HIDE)'!$B$11,C173='ჯამი (HIDE)'!$B$12,C173='ჯამი (HIDE)'!$B$13,C173='ჯამი (HIDE)'!$B$14),"",I173/H173))</f>
        <v/>
      </c>
      <c r="L173" s="35"/>
    </row>
    <row r="174" spans="1:12" ht="15.75" hidden="1" thickBot="1" x14ac:dyDescent="0.3">
      <c r="A174" t="s">
        <v>194</v>
      </c>
      <c r="B174" s="30"/>
      <c r="C174" s="7" t="s">
        <v>11</v>
      </c>
      <c r="D174" s="14">
        <v>7500</v>
      </c>
      <c r="E174" s="14">
        <v>0</v>
      </c>
      <c r="F174" s="14">
        <v>0</v>
      </c>
      <c r="G174" s="14">
        <v>0</v>
      </c>
      <c r="H174" s="14">
        <v>11500</v>
      </c>
      <c r="I174" s="14">
        <f t="shared" si="84"/>
        <v>0</v>
      </c>
      <c r="J174" s="14">
        <f>IF(AND(H174=0,I174=0),"",IF(OR(C174='ჯამი (HIDE)'!$B$11,C174='ჯამი (HIDE)'!$B$12,C174='ჯამი (HIDE)'!$B$13,C174='ჯამი (HIDE)'!$B$14),"",H174-I174))</f>
        <v>11500</v>
      </c>
      <c r="K174" s="39">
        <f>IF(AND(H174=0,I174=0),"",IF(OR(C174='ჯამი (HIDE)'!$B$11,C174='ჯამი (HIDE)'!$B$12,C174='ჯამი (HIDE)'!$B$13,C174='ჯამი (HIDE)'!$B$14),"",I174/H174))</f>
        <v>0</v>
      </c>
      <c r="L174" s="35"/>
    </row>
    <row r="175" spans="1:12" ht="15.75" hidden="1" thickBot="1" x14ac:dyDescent="0.3">
      <c r="A175" t="s">
        <v>194</v>
      </c>
      <c r="B175" s="30"/>
      <c r="C175" s="7" t="s">
        <v>12</v>
      </c>
      <c r="D175" s="14">
        <v>400</v>
      </c>
      <c r="E175" s="14">
        <v>0</v>
      </c>
      <c r="F175" s="14">
        <v>0</v>
      </c>
      <c r="G175" s="14">
        <v>0</v>
      </c>
      <c r="H175" s="14">
        <v>1000</v>
      </c>
      <c r="I175" s="14">
        <f t="shared" si="84"/>
        <v>0</v>
      </c>
      <c r="J175" s="14">
        <f>IF(AND(H175=0,I175=0),"",IF(OR(C175='ჯამი (HIDE)'!$B$11,C175='ჯამი (HIDE)'!$B$12,C175='ჯამი (HIDE)'!$B$13,C175='ჯამი (HIDE)'!$B$14),"",H175-I175))</f>
        <v>1000</v>
      </c>
      <c r="K175" s="39">
        <f>IF(AND(H175=0,I175=0),"",IF(OR(C175='ჯამი (HIDE)'!$B$11,C175='ჯამი (HIDE)'!$B$12,C175='ჯამი (HIDE)'!$B$13,C175='ჯამი (HIDE)'!$B$14),"",I175/H175))</f>
        <v>0</v>
      </c>
      <c r="L175" s="35"/>
    </row>
    <row r="176" spans="1:12" ht="15.75" hidden="1" thickBot="1" x14ac:dyDescent="0.3">
      <c r="A176" t="s">
        <v>194</v>
      </c>
      <c r="B176" s="29"/>
      <c r="C176" s="5" t="s">
        <v>13</v>
      </c>
      <c r="D176" s="13">
        <v>0</v>
      </c>
      <c r="E176" s="13">
        <v>0</v>
      </c>
      <c r="F176" s="13">
        <v>0</v>
      </c>
      <c r="G176" s="13">
        <v>0</v>
      </c>
      <c r="H176" s="13">
        <v>0</v>
      </c>
      <c r="I176" s="13">
        <f t="shared" si="84"/>
        <v>0</v>
      </c>
      <c r="J176" s="13" t="str">
        <f>IF(AND(H176=0,I176=0),"",IF(OR(C176='ჯამი (HIDE)'!$B$11,C176='ჯამი (HIDE)'!$B$12,C176='ჯამი (HIDE)'!$B$13,C176='ჯამი (HIDE)'!$B$14),"",H176-I176))</f>
        <v/>
      </c>
      <c r="K176" s="38" t="str">
        <f>IF(AND(H176=0,I176=0),"",IF(OR(C176='ჯამი (HIDE)'!$B$11,C176='ჯამი (HIDE)'!$B$12,C176='ჯამი (HIDE)'!$B$13,C176='ჯამი (HIDE)'!$B$14),"",I176/H176))</f>
        <v/>
      </c>
      <c r="L176" s="35"/>
    </row>
    <row r="177" spans="1:12" ht="15.75" hidden="1" thickBot="1" x14ac:dyDescent="0.3">
      <c r="A177" t="s">
        <v>194</v>
      </c>
      <c r="B177" s="29"/>
      <c r="C177" s="5" t="s">
        <v>14</v>
      </c>
      <c r="D177" s="13">
        <v>0</v>
      </c>
      <c r="E177" s="13">
        <v>0</v>
      </c>
      <c r="F177" s="13">
        <v>0</v>
      </c>
      <c r="G177" s="13">
        <v>0</v>
      </c>
      <c r="H177" s="13">
        <v>0</v>
      </c>
      <c r="I177" s="13">
        <f t="shared" si="84"/>
        <v>0</v>
      </c>
      <c r="J177" s="13" t="str">
        <f>IF(AND(H177=0,I177=0),"",IF(OR(C177='ჯამი (HIDE)'!$B$11,C177='ჯამი (HIDE)'!$B$12,C177='ჯამი (HIDE)'!$B$13,C177='ჯამი (HIDE)'!$B$14),"",H177-I177))</f>
        <v/>
      </c>
      <c r="K177" s="38" t="str">
        <f>IF(AND(H177=0,I177=0),"",IF(OR(C177='ჯამი (HIDE)'!$B$11,C177='ჯამი (HIDE)'!$B$12,C177='ჯამი (HIDE)'!$B$13,C177='ჯამი (HIDE)'!$B$14),"",I177/H177))</f>
        <v/>
      </c>
      <c r="L177" s="35"/>
    </row>
    <row r="178" spans="1:12" ht="15.75" hidden="1" thickBot="1" x14ac:dyDescent="0.3">
      <c r="A178" t="s">
        <v>194</v>
      </c>
      <c r="B178" s="31"/>
      <c r="C178" s="9" t="s">
        <v>15</v>
      </c>
      <c r="D178" s="15">
        <v>0</v>
      </c>
      <c r="E178" s="15">
        <v>0</v>
      </c>
      <c r="F178" s="15">
        <v>0</v>
      </c>
      <c r="G178" s="15">
        <v>0</v>
      </c>
      <c r="H178" s="15">
        <v>0</v>
      </c>
      <c r="I178" s="15">
        <f t="shared" si="84"/>
        <v>0</v>
      </c>
      <c r="J178" s="15" t="str">
        <f>IF(AND(H178=0,I178=0),"",IF(OR(C178='ჯამი (HIDE)'!$B$11,C178='ჯამი (HIDE)'!$B$12,C178='ჯამი (HIDE)'!$B$13,C178='ჯამი (HIDE)'!$B$14),"",H178-I178))</f>
        <v/>
      </c>
      <c r="K178" s="40" t="str">
        <f>IF(AND(H178=0,I178=0),"",IF(OR(C178='ჯამი (HIDE)'!$B$11,C178='ჯამი (HIDE)'!$B$12,C178='ჯამი (HIDE)'!$B$13,C178='ჯამი (HIDE)'!$B$14),"",I178/H178))</f>
        <v/>
      </c>
      <c r="L178" s="35"/>
    </row>
    <row r="179" spans="1:12" ht="46.5" hidden="1" thickTop="1" thickBot="1" x14ac:dyDescent="0.3">
      <c r="A179" t="s">
        <v>194</v>
      </c>
      <c r="B179" s="2" t="s">
        <v>37</v>
      </c>
      <c r="C179" s="26" t="s">
        <v>38</v>
      </c>
      <c r="D179" s="3">
        <v>49000</v>
      </c>
      <c r="E179" s="3">
        <f>E180+E188+E189+E190</f>
        <v>0</v>
      </c>
      <c r="F179" s="3">
        <f t="shared" ref="F179" si="102">F180+F188+F189+F190</f>
        <v>0</v>
      </c>
      <c r="G179" s="3">
        <f t="shared" ref="G179" si="103">G180+G188+G189+G190</f>
        <v>0</v>
      </c>
      <c r="H179" s="3">
        <v>88000</v>
      </c>
      <c r="I179" s="3">
        <f t="shared" si="84"/>
        <v>0</v>
      </c>
      <c r="J179" s="3">
        <f>IF(AND(H179=0,I179=0),"",IF(OR(C179='ჯამი (HIDE)'!$B$11,C179='ჯამი (HIDE)'!$B$12,C179='ჯამი (HIDE)'!$B$13,C179='ჯამი (HIDE)'!$B$14),"",H179-I179))</f>
        <v>88000</v>
      </c>
      <c r="K179" s="41">
        <f>IF(AND(H179=0,I179=0),"",IF(OR(C179='ჯამი (HIDE)'!$B$11,C179='ჯამი (HIDE)'!$B$12,C179='ჯამი (HIDE)'!$B$13,C179='ჯამი (HIDE)'!$B$14),"",I179/H179))</f>
        <v>0</v>
      </c>
      <c r="L179" s="35"/>
    </row>
    <row r="180" spans="1:12" ht="15.75" hidden="1" thickBot="1" x14ac:dyDescent="0.3">
      <c r="A180" t="s">
        <v>194</v>
      </c>
      <c r="B180" s="29"/>
      <c r="C180" s="5" t="s">
        <v>5</v>
      </c>
      <c r="D180" s="13">
        <v>49000</v>
      </c>
      <c r="E180" s="13">
        <f t="shared" ref="E180:G180" si="104">SUM(E181:E187)</f>
        <v>0</v>
      </c>
      <c r="F180" s="13">
        <f t="shared" si="104"/>
        <v>0</v>
      </c>
      <c r="G180" s="13">
        <f t="shared" si="104"/>
        <v>0</v>
      </c>
      <c r="H180" s="13">
        <v>88000</v>
      </c>
      <c r="I180" s="13">
        <f t="shared" si="84"/>
        <v>0</v>
      </c>
      <c r="J180" s="13">
        <f>IF(AND(H180=0,I180=0),"",IF(OR(C180='ჯამი (HIDE)'!$B$11,C180='ჯამი (HIDE)'!$B$12,C180='ჯამი (HIDE)'!$B$13,C180='ჯამი (HIDE)'!$B$14),"",H180-I180))</f>
        <v>88000</v>
      </c>
      <c r="K180" s="38">
        <f>IF(AND(H180=0,I180=0),"",IF(OR(C180='ჯამი (HIDE)'!$B$11,C180='ჯამი (HIDE)'!$B$12,C180='ჯამი (HIDE)'!$B$13,C180='ჯამი (HIDE)'!$B$14),"",I180/H180))</f>
        <v>0</v>
      </c>
      <c r="L180" s="35"/>
    </row>
    <row r="181" spans="1:12" ht="15.75" hidden="1" thickBot="1" x14ac:dyDescent="0.3">
      <c r="A181" t="s">
        <v>194</v>
      </c>
      <c r="B181" s="30"/>
      <c r="C181" s="7" t="s">
        <v>6</v>
      </c>
      <c r="D181" s="14">
        <v>0</v>
      </c>
      <c r="E181" s="14">
        <v>0</v>
      </c>
      <c r="F181" s="14">
        <v>0</v>
      </c>
      <c r="G181" s="14">
        <v>0</v>
      </c>
      <c r="H181" s="14">
        <v>0</v>
      </c>
      <c r="I181" s="14">
        <f t="shared" si="84"/>
        <v>0</v>
      </c>
      <c r="J181" s="14" t="str">
        <f>IF(AND(H181=0,I181=0),"",IF(OR(C181='ჯამი (HIDE)'!$B$11,C181='ჯამი (HIDE)'!$B$12,C181='ჯამი (HIDE)'!$B$13,C181='ჯამი (HIDE)'!$B$14),"",H181-I181))</f>
        <v/>
      </c>
      <c r="K181" s="39" t="str">
        <f>IF(AND(H181=0,I181=0),"",IF(OR(C181='ჯამი (HIDE)'!$B$11,C181='ჯამი (HIDE)'!$B$12,C181='ჯამი (HIDE)'!$B$13,C181='ჯამი (HIDE)'!$B$14),"",I181/H181))</f>
        <v/>
      </c>
      <c r="L181" s="35"/>
    </row>
    <row r="182" spans="1:12" ht="15.75" hidden="1" thickBot="1" x14ac:dyDescent="0.3">
      <c r="A182" t="s">
        <v>194</v>
      </c>
      <c r="B182" s="30"/>
      <c r="C182" s="7" t="s">
        <v>7</v>
      </c>
      <c r="D182" s="14">
        <v>45000</v>
      </c>
      <c r="E182" s="14">
        <v>0</v>
      </c>
      <c r="F182" s="14">
        <v>0</v>
      </c>
      <c r="G182" s="14">
        <v>0</v>
      </c>
      <c r="H182" s="14">
        <v>80000</v>
      </c>
      <c r="I182" s="14">
        <f t="shared" si="84"/>
        <v>0</v>
      </c>
      <c r="J182" s="14">
        <f>IF(AND(H182=0,I182=0),"",IF(OR(C182='ჯამი (HIDE)'!$B$11,C182='ჯამი (HIDE)'!$B$12,C182='ჯამი (HIDE)'!$B$13,C182='ჯამი (HIDE)'!$B$14),"",H182-I182))</f>
        <v>80000</v>
      </c>
      <c r="K182" s="39">
        <f>IF(AND(H182=0,I182=0),"",IF(OR(C182='ჯამი (HIDE)'!$B$11,C182='ჯამი (HIDE)'!$B$12,C182='ჯამი (HIDE)'!$B$13,C182='ჯამი (HIDE)'!$B$14),"",I182/H182))</f>
        <v>0</v>
      </c>
      <c r="L182" s="35"/>
    </row>
    <row r="183" spans="1:12" ht="15.75" hidden="1" thickBot="1" x14ac:dyDescent="0.3">
      <c r="A183" t="s">
        <v>194</v>
      </c>
      <c r="B183" s="30"/>
      <c r="C183" s="7" t="s">
        <v>8</v>
      </c>
      <c r="D183" s="14">
        <v>0</v>
      </c>
      <c r="E183" s="14">
        <v>0</v>
      </c>
      <c r="F183" s="14">
        <v>0</v>
      </c>
      <c r="G183" s="14">
        <v>0</v>
      </c>
      <c r="H183" s="14">
        <v>0</v>
      </c>
      <c r="I183" s="14">
        <f t="shared" si="84"/>
        <v>0</v>
      </c>
      <c r="J183" s="14" t="str">
        <f>IF(AND(H183=0,I183=0),"",IF(OR(C183='ჯამი (HIDE)'!$B$11,C183='ჯამი (HIDE)'!$B$12,C183='ჯამი (HIDE)'!$B$13,C183='ჯამი (HIDE)'!$B$14),"",H183-I183))</f>
        <v/>
      </c>
      <c r="K183" s="39" t="str">
        <f>IF(AND(H183=0,I183=0),"",IF(OR(C183='ჯამი (HIDE)'!$B$11,C183='ჯამი (HIDE)'!$B$12,C183='ჯამი (HIDE)'!$B$13,C183='ჯამი (HIDE)'!$B$14),"",I183/H183))</f>
        <v/>
      </c>
      <c r="L183" s="35"/>
    </row>
    <row r="184" spans="1:12" ht="15.75" hidden="1" thickBot="1" x14ac:dyDescent="0.3">
      <c r="A184" t="s">
        <v>194</v>
      </c>
      <c r="B184" s="30"/>
      <c r="C184" s="7" t="s">
        <v>9</v>
      </c>
      <c r="D184" s="14">
        <v>0</v>
      </c>
      <c r="E184" s="14">
        <v>0</v>
      </c>
      <c r="F184" s="14">
        <v>0</v>
      </c>
      <c r="G184" s="14">
        <v>0</v>
      </c>
      <c r="H184" s="14">
        <v>0</v>
      </c>
      <c r="I184" s="14">
        <f t="shared" si="84"/>
        <v>0</v>
      </c>
      <c r="J184" s="14" t="str">
        <f>IF(AND(H184=0,I184=0),"",IF(OR(C184='ჯამი (HIDE)'!$B$11,C184='ჯამი (HIDE)'!$B$12,C184='ჯამი (HIDE)'!$B$13,C184='ჯამი (HIDE)'!$B$14),"",H184-I184))</f>
        <v/>
      </c>
      <c r="K184" s="39" t="str">
        <f>IF(AND(H184=0,I184=0),"",IF(OR(C184='ჯამი (HIDE)'!$B$11,C184='ჯამი (HIDE)'!$B$12,C184='ჯამი (HIDE)'!$B$13,C184='ჯამი (HIDE)'!$B$14),"",I184/H184))</f>
        <v/>
      </c>
      <c r="L184" s="35"/>
    </row>
    <row r="185" spans="1:12" ht="15.75" hidden="1" thickBot="1" x14ac:dyDescent="0.3">
      <c r="A185" t="s">
        <v>194</v>
      </c>
      <c r="B185" s="30"/>
      <c r="C185" s="7" t="s">
        <v>10</v>
      </c>
      <c r="D185" s="14">
        <v>0</v>
      </c>
      <c r="E185" s="14">
        <v>0</v>
      </c>
      <c r="F185" s="14">
        <v>0</v>
      </c>
      <c r="G185" s="14">
        <v>0</v>
      </c>
      <c r="H185" s="14">
        <v>0</v>
      </c>
      <c r="I185" s="14">
        <f t="shared" si="84"/>
        <v>0</v>
      </c>
      <c r="J185" s="14" t="str">
        <f>IF(AND(H185=0,I185=0),"",IF(OR(C185='ჯამი (HIDE)'!$B$11,C185='ჯამი (HIDE)'!$B$12,C185='ჯამი (HIDE)'!$B$13,C185='ჯამი (HIDE)'!$B$14),"",H185-I185))</f>
        <v/>
      </c>
      <c r="K185" s="39" t="str">
        <f>IF(AND(H185=0,I185=0),"",IF(OR(C185='ჯამი (HIDE)'!$B$11,C185='ჯამი (HIDE)'!$B$12,C185='ჯამი (HIDE)'!$B$13,C185='ჯამი (HIDE)'!$B$14),"",I185/H185))</f>
        <v/>
      </c>
      <c r="L185" s="35"/>
    </row>
    <row r="186" spans="1:12" ht="15.75" hidden="1" thickBot="1" x14ac:dyDescent="0.3">
      <c r="A186" t="s">
        <v>194</v>
      </c>
      <c r="B186" s="30"/>
      <c r="C186" s="7" t="s">
        <v>11</v>
      </c>
      <c r="D186" s="14">
        <v>4000</v>
      </c>
      <c r="E186" s="14">
        <v>0</v>
      </c>
      <c r="F186" s="14">
        <v>0</v>
      </c>
      <c r="G186" s="14">
        <v>0</v>
      </c>
      <c r="H186" s="14">
        <v>8000</v>
      </c>
      <c r="I186" s="14">
        <f t="shared" si="84"/>
        <v>0</v>
      </c>
      <c r="J186" s="14">
        <f>IF(AND(H186=0,I186=0),"",IF(OR(C186='ჯამი (HIDE)'!$B$11,C186='ჯამი (HIDE)'!$B$12,C186='ჯამი (HIDE)'!$B$13,C186='ჯამი (HIDE)'!$B$14),"",H186-I186))</f>
        <v>8000</v>
      </c>
      <c r="K186" s="39">
        <f>IF(AND(H186=0,I186=0),"",IF(OR(C186='ჯამი (HIDE)'!$B$11,C186='ჯამი (HIDE)'!$B$12,C186='ჯამი (HIDE)'!$B$13,C186='ჯამი (HIDE)'!$B$14),"",I186/H186))</f>
        <v>0</v>
      </c>
      <c r="L186" s="35"/>
    </row>
    <row r="187" spans="1:12" ht="15.75" hidden="1" thickBot="1" x14ac:dyDescent="0.3">
      <c r="A187" t="s">
        <v>194</v>
      </c>
      <c r="B187" s="30"/>
      <c r="C187" s="7" t="s">
        <v>12</v>
      </c>
      <c r="D187" s="14">
        <v>0</v>
      </c>
      <c r="E187" s="14">
        <v>0</v>
      </c>
      <c r="F187" s="14">
        <v>0</v>
      </c>
      <c r="G187" s="14">
        <v>0</v>
      </c>
      <c r="H187" s="14">
        <v>0</v>
      </c>
      <c r="I187" s="14">
        <f t="shared" si="84"/>
        <v>0</v>
      </c>
      <c r="J187" s="14" t="str">
        <f>IF(AND(H187=0,I187=0),"",IF(OR(C187='ჯამი (HIDE)'!$B$11,C187='ჯამი (HIDE)'!$B$12,C187='ჯამი (HIDE)'!$B$13,C187='ჯამი (HIDE)'!$B$14),"",H187-I187))</f>
        <v/>
      </c>
      <c r="K187" s="39" t="str">
        <f>IF(AND(H187=0,I187=0),"",IF(OR(C187='ჯამი (HIDE)'!$B$11,C187='ჯამი (HIDE)'!$B$12,C187='ჯამი (HIDE)'!$B$13,C187='ჯამი (HIDE)'!$B$14),"",I187/H187))</f>
        <v/>
      </c>
      <c r="L187" s="35"/>
    </row>
    <row r="188" spans="1:12" ht="15.75" hidden="1" thickBot="1" x14ac:dyDescent="0.3">
      <c r="A188" t="s">
        <v>194</v>
      </c>
      <c r="B188" s="29"/>
      <c r="C188" s="5" t="s">
        <v>13</v>
      </c>
      <c r="D188" s="13">
        <v>0</v>
      </c>
      <c r="E188" s="13">
        <v>0</v>
      </c>
      <c r="F188" s="13">
        <v>0</v>
      </c>
      <c r="G188" s="13">
        <v>0</v>
      </c>
      <c r="H188" s="13">
        <v>0</v>
      </c>
      <c r="I188" s="13">
        <f t="shared" si="84"/>
        <v>0</v>
      </c>
      <c r="J188" s="13" t="str">
        <f>IF(AND(H188=0,I188=0),"",IF(OR(C188='ჯამი (HIDE)'!$B$11,C188='ჯამი (HIDE)'!$B$12,C188='ჯამი (HIDE)'!$B$13,C188='ჯამი (HIDE)'!$B$14),"",H188-I188))</f>
        <v/>
      </c>
      <c r="K188" s="38" t="str">
        <f>IF(AND(H188=0,I188=0),"",IF(OR(C188='ჯამი (HIDE)'!$B$11,C188='ჯამი (HIDE)'!$B$12,C188='ჯამი (HIDE)'!$B$13,C188='ჯამი (HIDE)'!$B$14),"",I188/H188))</f>
        <v/>
      </c>
      <c r="L188" s="35"/>
    </row>
    <row r="189" spans="1:12" ht="15.75" hidden="1" thickBot="1" x14ac:dyDescent="0.3">
      <c r="A189" t="s">
        <v>194</v>
      </c>
      <c r="B189" s="29"/>
      <c r="C189" s="5" t="s">
        <v>14</v>
      </c>
      <c r="D189" s="13">
        <v>0</v>
      </c>
      <c r="E189" s="13">
        <v>0</v>
      </c>
      <c r="F189" s="13">
        <v>0</v>
      </c>
      <c r="G189" s="13">
        <v>0</v>
      </c>
      <c r="H189" s="13">
        <v>0</v>
      </c>
      <c r="I189" s="13">
        <f t="shared" si="84"/>
        <v>0</v>
      </c>
      <c r="J189" s="13" t="str">
        <f>IF(AND(H189=0,I189=0),"",IF(OR(C189='ჯამი (HIDE)'!$B$11,C189='ჯამი (HIDE)'!$B$12,C189='ჯამი (HIDE)'!$B$13,C189='ჯამი (HIDE)'!$B$14),"",H189-I189))</f>
        <v/>
      </c>
      <c r="K189" s="38" t="str">
        <f>IF(AND(H189=0,I189=0),"",IF(OR(C189='ჯამი (HIDE)'!$B$11,C189='ჯამი (HIDE)'!$B$12,C189='ჯამი (HIDE)'!$B$13,C189='ჯამი (HIDE)'!$B$14),"",I189/H189))</f>
        <v/>
      </c>
      <c r="L189" s="35"/>
    </row>
    <row r="190" spans="1:12" ht="15.75" hidden="1" thickBot="1" x14ac:dyDescent="0.3">
      <c r="A190" t="s">
        <v>194</v>
      </c>
      <c r="B190" s="31"/>
      <c r="C190" s="9" t="s">
        <v>15</v>
      </c>
      <c r="D190" s="15">
        <v>0</v>
      </c>
      <c r="E190" s="15">
        <v>0</v>
      </c>
      <c r="F190" s="15">
        <v>0</v>
      </c>
      <c r="G190" s="15">
        <v>0</v>
      </c>
      <c r="H190" s="15">
        <v>0</v>
      </c>
      <c r="I190" s="15">
        <f t="shared" si="84"/>
        <v>0</v>
      </c>
      <c r="J190" s="15" t="str">
        <f>IF(AND(H190=0,I190=0),"",IF(OR(C190='ჯამი (HIDE)'!$B$11,C190='ჯამი (HIDE)'!$B$12,C190='ჯამი (HIDE)'!$B$13,C190='ჯამი (HIDE)'!$B$14),"",H190-I190))</f>
        <v/>
      </c>
      <c r="K190" s="40" t="str">
        <f>IF(AND(H190=0,I190=0),"",IF(OR(C190='ჯამი (HIDE)'!$B$11,C190='ჯამი (HIDE)'!$B$12,C190='ჯამი (HIDE)'!$B$13,C190='ჯამი (HIDE)'!$B$14),"",I190/H190))</f>
        <v/>
      </c>
      <c r="L190" s="35"/>
    </row>
    <row r="191" spans="1:12" ht="46.5" hidden="1" thickTop="1" thickBot="1" x14ac:dyDescent="0.3">
      <c r="A191" t="s">
        <v>194</v>
      </c>
      <c r="B191" s="2" t="s">
        <v>39</v>
      </c>
      <c r="C191" s="26" t="s">
        <v>40</v>
      </c>
      <c r="D191" s="3">
        <v>32600</v>
      </c>
      <c r="E191" s="3">
        <f>E192+E200+E201+E202</f>
        <v>0</v>
      </c>
      <c r="F191" s="3">
        <f t="shared" ref="F191" si="105">F192+F200+F201+F202</f>
        <v>0</v>
      </c>
      <c r="G191" s="3">
        <f t="shared" ref="G191" si="106">G192+G200+G201+G202</f>
        <v>0</v>
      </c>
      <c r="H191" s="3">
        <v>55000</v>
      </c>
      <c r="I191" s="3">
        <f t="shared" si="84"/>
        <v>0</v>
      </c>
      <c r="J191" s="3">
        <f>IF(AND(H191=0,I191=0),"",IF(OR(C191='ჯამი (HIDE)'!$B$11,C191='ჯამი (HIDE)'!$B$12,C191='ჯამი (HIDE)'!$B$13,C191='ჯამი (HIDE)'!$B$14),"",H191-I191))</f>
        <v>55000</v>
      </c>
      <c r="K191" s="41">
        <f>IF(AND(H191=0,I191=0),"",IF(OR(C191='ჯამი (HIDE)'!$B$11,C191='ჯამი (HIDE)'!$B$12,C191='ჯამი (HIDE)'!$B$13,C191='ჯამი (HIDE)'!$B$14),"",I191/H191))</f>
        <v>0</v>
      </c>
      <c r="L191" s="35"/>
    </row>
    <row r="192" spans="1:12" ht="15.75" hidden="1" thickBot="1" x14ac:dyDescent="0.3">
      <c r="A192" t="s">
        <v>194</v>
      </c>
      <c r="B192" s="29"/>
      <c r="C192" s="5" t="s">
        <v>5</v>
      </c>
      <c r="D192" s="13">
        <v>32600</v>
      </c>
      <c r="E192" s="13">
        <f t="shared" ref="E192:G192" si="107">SUM(E193:E199)</f>
        <v>0</v>
      </c>
      <c r="F192" s="13">
        <f t="shared" si="107"/>
        <v>0</v>
      </c>
      <c r="G192" s="13">
        <f t="shared" si="107"/>
        <v>0</v>
      </c>
      <c r="H192" s="13">
        <v>55000</v>
      </c>
      <c r="I192" s="13">
        <f t="shared" si="84"/>
        <v>0</v>
      </c>
      <c r="J192" s="13">
        <f>IF(AND(H192=0,I192=0),"",IF(OR(C192='ჯამი (HIDE)'!$B$11,C192='ჯამი (HIDE)'!$B$12,C192='ჯამი (HIDE)'!$B$13,C192='ჯამი (HIDE)'!$B$14),"",H192-I192))</f>
        <v>55000</v>
      </c>
      <c r="K192" s="38">
        <f>IF(AND(H192=0,I192=0),"",IF(OR(C192='ჯამი (HIDE)'!$B$11,C192='ჯამი (HIDE)'!$B$12,C192='ჯამი (HIDE)'!$B$13,C192='ჯამი (HIDE)'!$B$14),"",I192/H192))</f>
        <v>0</v>
      </c>
      <c r="L192" s="35"/>
    </row>
    <row r="193" spans="1:12" ht="15.75" hidden="1" thickBot="1" x14ac:dyDescent="0.3">
      <c r="A193" t="s">
        <v>194</v>
      </c>
      <c r="B193" s="30"/>
      <c r="C193" s="7" t="s">
        <v>6</v>
      </c>
      <c r="D193" s="14">
        <v>0</v>
      </c>
      <c r="E193" s="14">
        <v>0</v>
      </c>
      <c r="F193" s="14">
        <v>0</v>
      </c>
      <c r="G193" s="14">
        <v>0</v>
      </c>
      <c r="H193" s="14">
        <v>0</v>
      </c>
      <c r="I193" s="14">
        <f t="shared" si="84"/>
        <v>0</v>
      </c>
      <c r="J193" s="14" t="str">
        <f>IF(AND(H193=0,I193=0),"",IF(OR(C193='ჯამი (HIDE)'!$B$11,C193='ჯამი (HIDE)'!$B$12,C193='ჯამი (HIDE)'!$B$13,C193='ჯამი (HIDE)'!$B$14),"",H193-I193))</f>
        <v/>
      </c>
      <c r="K193" s="39" t="str">
        <f>IF(AND(H193=0,I193=0),"",IF(OR(C193='ჯამი (HIDE)'!$B$11,C193='ჯამი (HIDE)'!$B$12,C193='ჯამი (HIDE)'!$B$13,C193='ჯამი (HIDE)'!$B$14),"",I193/H193))</f>
        <v/>
      </c>
      <c r="L193" s="35"/>
    </row>
    <row r="194" spans="1:12" ht="15.75" hidden="1" thickBot="1" x14ac:dyDescent="0.3">
      <c r="A194" t="s">
        <v>194</v>
      </c>
      <c r="B194" s="30"/>
      <c r="C194" s="7" t="s">
        <v>7</v>
      </c>
      <c r="D194" s="14">
        <v>26000</v>
      </c>
      <c r="E194" s="14">
        <v>0</v>
      </c>
      <c r="F194" s="14">
        <v>0</v>
      </c>
      <c r="G194" s="14">
        <v>0</v>
      </c>
      <c r="H194" s="14">
        <v>46000</v>
      </c>
      <c r="I194" s="14">
        <f t="shared" si="84"/>
        <v>0</v>
      </c>
      <c r="J194" s="14">
        <f>IF(AND(H194=0,I194=0),"",IF(OR(C194='ჯამი (HIDE)'!$B$11,C194='ჯამი (HIDE)'!$B$12,C194='ჯამი (HIDE)'!$B$13,C194='ჯამი (HIDE)'!$B$14),"",H194-I194))</f>
        <v>46000</v>
      </c>
      <c r="K194" s="39">
        <f>IF(AND(H194=0,I194=0),"",IF(OR(C194='ჯამი (HIDE)'!$B$11,C194='ჯამი (HIDE)'!$B$12,C194='ჯამი (HIDE)'!$B$13,C194='ჯამი (HIDE)'!$B$14),"",I194/H194))</f>
        <v>0</v>
      </c>
      <c r="L194" s="35"/>
    </row>
    <row r="195" spans="1:12" ht="15.75" hidden="1" thickBot="1" x14ac:dyDescent="0.3">
      <c r="A195" t="s">
        <v>194</v>
      </c>
      <c r="B195" s="30"/>
      <c r="C195" s="7" t="s">
        <v>8</v>
      </c>
      <c r="D195" s="14">
        <v>0</v>
      </c>
      <c r="E195" s="14">
        <v>0</v>
      </c>
      <c r="F195" s="14">
        <v>0</v>
      </c>
      <c r="G195" s="14">
        <v>0</v>
      </c>
      <c r="H195" s="14">
        <v>0</v>
      </c>
      <c r="I195" s="14">
        <f t="shared" si="84"/>
        <v>0</v>
      </c>
      <c r="J195" s="14" t="str">
        <f>IF(AND(H195=0,I195=0),"",IF(OR(C195='ჯამი (HIDE)'!$B$11,C195='ჯამი (HIDE)'!$B$12,C195='ჯამი (HIDE)'!$B$13,C195='ჯამი (HIDE)'!$B$14),"",H195-I195))</f>
        <v/>
      </c>
      <c r="K195" s="39" t="str">
        <f>IF(AND(H195=0,I195=0),"",IF(OR(C195='ჯამი (HIDE)'!$B$11,C195='ჯამი (HIDE)'!$B$12,C195='ჯამი (HIDE)'!$B$13,C195='ჯამი (HIDE)'!$B$14),"",I195/H195))</f>
        <v/>
      </c>
      <c r="L195" s="35"/>
    </row>
    <row r="196" spans="1:12" ht="15.75" hidden="1" thickBot="1" x14ac:dyDescent="0.3">
      <c r="A196" t="s">
        <v>194</v>
      </c>
      <c r="B196" s="30"/>
      <c r="C196" s="7" t="s">
        <v>9</v>
      </c>
      <c r="D196" s="14">
        <v>0</v>
      </c>
      <c r="E196" s="14">
        <v>0</v>
      </c>
      <c r="F196" s="14">
        <v>0</v>
      </c>
      <c r="G196" s="14">
        <v>0</v>
      </c>
      <c r="H196" s="14">
        <v>0</v>
      </c>
      <c r="I196" s="14">
        <f t="shared" ref="I196:I259" si="108">E196+F196+G196</f>
        <v>0</v>
      </c>
      <c r="J196" s="14" t="str">
        <f>IF(AND(H196=0,I196=0),"",IF(OR(C196='ჯამი (HIDE)'!$B$11,C196='ჯამი (HIDE)'!$B$12,C196='ჯამი (HIDE)'!$B$13,C196='ჯამი (HIDE)'!$B$14),"",H196-I196))</f>
        <v/>
      </c>
      <c r="K196" s="39" t="str">
        <f>IF(AND(H196=0,I196=0),"",IF(OR(C196='ჯამი (HIDE)'!$B$11,C196='ჯამი (HIDE)'!$B$12,C196='ჯამი (HIDE)'!$B$13,C196='ჯამი (HIDE)'!$B$14),"",I196/H196))</f>
        <v/>
      </c>
      <c r="L196" s="35"/>
    </row>
    <row r="197" spans="1:12" ht="15.75" hidden="1" thickBot="1" x14ac:dyDescent="0.3">
      <c r="A197" t="s">
        <v>194</v>
      </c>
      <c r="B197" s="30"/>
      <c r="C197" s="7" t="s">
        <v>10</v>
      </c>
      <c r="D197" s="14">
        <v>0</v>
      </c>
      <c r="E197" s="14">
        <v>0</v>
      </c>
      <c r="F197" s="14">
        <v>0</v>
      </c>
      <c r="G197" s="14">
        <v>0</v>
      </c>
      <c r="H197" s="14">
        <v>0</v>
      </c>
      <c r="I197" s="14">
        <f t="shared" si="108"/>
        <v>0</v>
      </c>
      <c r="J197" s="14" t="str">
        <f>IF(AND(H197=0,I197=0),"",IF(OR(C197='ჯამი (HIDE)'!$B$11,C197='ჯამი (HIDE)'!$B$12,C197='ჯამი (HIDE)'!$B$13,C197='ჯამი (HIDE)'!$B$14),"",H197-I197))</f>
        <v/>
      </c>
      <c r="K197" s="39" t="str">
        <f>IF(AND(H197=0,I197=0),"",IF(OR(C197='ჯამი (HIDE)'!$B$11,C197='ჯამი (HIDE)'!$B$12,C197='ჯამი (HIDE)'!$B$13,C197='ჯამი (HIDE)'!$B$14),"",I197/H197))</f>
        <v/>
      </c>
      <c r="L197" s="35"/>
    </row>
    <row r="198" spans="1:12" ht="15.75" hidden="1" thickBot="1" x14ac:dyDescent="0.3">
      <c r="A198" t="s">
        <v>194</v>
      </c>
      <c r="B198" s="30"/>
      <c r="C198" s="7" t="s">
        <v>11</v>
      </c>
      <c r="D198" s="14">
        <v>6000</v>
      </c>
      <c r="E198" s="14">
        <v>0</v>
      </c>
      <c r="F198" s="14">
        <v>0</v>
      </c>
      <c r="G198" s="14">
        <v>0</v>
      </c>
      <c r="H198" s="14">
        <v>8000</v>
      </c>
      <c r="I198" s="14">
        <f t="shared" si="108"/>
        <v>0</v>
      </c>
      <c r="J198" s="14">
        <f>IF(AND(H198=0,I198=0),"",IF(OR(C198='ჯამი (HIDE)'!$B$11,C198='ჯამი (HIDE)'!$B$12,C198='ჯამი (HIDE)'!$B$13,C198='ჯამი (HIDE)'!$B$14),"",H198-I198))</f>
        <v>8000</v>
      </c>
      <c r="K198" s="39">
        <f>IF(AND(H198=0,I198=0),"",IF(OR(C198='ჯამი (HIDE)'!$B$11,C198='ჯამი (HIDE)'!$B$12,C198='ჯამი (HIDE)'!$B$13,C198='ჯამი (HIDE)'!$B$14),"",I198/H198))</f>
        <v>0</v>
      </c>
      <c r="L198" s="35"/>
    </row>
    <row r="199" spans="1:12" ht="15.75" hidden="1" thickBot="1" x14ac:dyDescent="0.3">
      <c r="A199" t="s">
        <v>194</v>
      </c>
      <c r="B199" s="30"/>
      <c r="C199" s="7" t="s">
        <v>12</v>
      </c>
      <c r="D199" s="14">
        <v>600</v>
      </c>
      <c r="E199" s="14">
        <v>0</v>
      </c>
      <c r="F199" s="14">
        <v>0</v>
      </c>
      <c r="G199" s="14">
        <v>0</v>
      </c>
      <c r="H199" s="14">
        <v>1000</v>
      </c>
      <c r="I199" s="14">
        <f t="shared" si="108"/>
        <v>0</v>
      </c>
      <c r="J199" s="14">
        <f>IF(AND(H199=0,I199=0),"",IF(OR(C199='ჯამი (HIDE)'!$B$11,C199='ჯამი (HIDE)'!$B$12,C199='ჯამი (HIDE)'!$B$13,C199='ჯამი (HIDE)'!$B$14),"",H199-I199))</f>
        <v>1000</v>
      </c>
      <c r="K199" s="39">
        <f>IF(AND(H199=0,I199=0),"",IF(OR(C199='ჯამი (HIDE)'!$B$11,C199='ჯამი (HIDE)'!$B$12,C199='ჯამი (HIDE)'!$B$13,C199='ჯამი (HIDE)'!$B$14),"",I199/H199))</f>
        <v>0</v>
      </c>
      <c r="L199" s="35"/>
    </row>
    <row r="200" spans="1:12" ht="15.75" hidden="1" thickBot="1" x14ac:dyDescent="0.3">
      <c r="A200" t="s">
        <v>194</v>
      </c>
      <c r="B200" s="29"/>
      <c r="C200" s="5" t="s">
        <v>13</v>
      </c>
      <c r="D200" s="13">
        <v>0</v>
      </c>
      <c r="E200" s="13">
        <v>0</v>
      </c>
      <c r="F200" s="13">
        <v>0</v>
      </c>
      <c r="G200" s="13">
        <v>0</v>
      </c>
      <c r="H200" s="13">
        <v>0</v>
      </c>
      <c r="I200" s="13">
        <f t="shared" si="108"/>
        <v>0</v>
      </c>
      <c r="J200" s="13" t="str">
        <f>IF(AND(H200=0,I200=0),"",IF(OR(C200='ჯამი (HIDE)'!$B$11,C200='ჯამი (HIDE)'!$B$12,C200='ჯამი (HIDE)'!$B$13,C200='ჯამი (HIDE)'!$B$14),"",H200-I200))</f>
        <v/>
      </c>
      <c r="K200" s="38" t="str">
        <f>IF(AND(H200=0,I200=0),"",IF(OR(C200='ჯამი (HIDE)'!$B$11,C200='ჯამი (HIDE)'!$B$12,C200='ჯამი (HIDE)'!$B$13,C200='ჯამი (HIDE)'!$B$14),"",I200/H200))</f>
        <v/>
      </c>
      <c r="L200" s="35"/>
    </row>
    <row r="201" spans="1:12" ht="15.75" hidden="1" thickBot="1" x14ac:dyDescent="0.3">
      <c r="A201" t="s">
        <v>194</v>
      </c>
      <c r="B201" s="29"/>
      <c r="C201" s="5" t="s">
        <v>14</v>
      </c>
      <c r="D201" s="13">
        <v>0</v>
      </c>
      <c r="E201" s="13">
        <v>0</v>
      </c>
      <c r="F201" s="13">
        <v>0</v>
      </c>
      <c r="G201" s="13">
        <v>0</v>
      </c>
      <c r="H201" s="13">
        <v>0</v>
      </c>
      <c r="I201" s="13">
        <f t="shared" si="108"/>
        <v>0</v>
      </c>
      <c r="J201" s="13" t="str">
        <f>IF(AND(H201=0,I201=0),"",IF(OR(C201='ჯამი (HIDE)'!$B$11,C201='ჯამი (HIDE)'!$B$12,C201='ჯამი (HIDE)'!$B$13,C201='ჯამი (HIDE)'!$B$14),"",H201-I201))</f>
        <v/>
      </c>
      <c r="K201" s="38" t="str">
        <f>IF(AND(H201=0,I201=0),"",IF(OR(C201='ჯამი (HIDE)'!$B$11,C201='ჯამი (HIDE)'!$B$12,C201='ჯამი (HIDE)'!$B$13,C201='ჯამი (HIDE)'!$B$14),"",I201/H201))</f>
        <v/>
      </c>
      <c r="L201" s="35"/>
    </row>
    <row r="202" spans="1:12" ht="15.75" hidden="1" thickBot="1" x14ac:dyDescent="0.3">
      <c r="A202" t="s">
        <v>194</v>
      </c>
      <c r="B202" s="31"/>
      <c r="C202" s="9" t="s">
        <v>15</v>
      </c>
      <c r="D202" s="15">
        <v>0</v>
      </c>
      <c r="E202" s="15">
        <v>0</v>
      </c>
      <c r="F202" s="15">
        <v>0</v>
      </c>
      <c r="G202" s="15">
        <v>0</v>
      </c>
      <c r="H202" s="15">
        <v>0</v>
      </c>
      <c r="I202" s="15">
        <f t="shared" si="108"/>
        <v>0</v>
      </c>
      <c r="J202" s="15" t="str">
        <f>IF(AND(H202=0,I202=0),"",IF(OR(C202='ჯამი (HIDE)'!$B$11,C202='ჯამი (HIDE)'!$B$12,C202='ჯამი (HIDE)'!$B$13,C202='ჯამი (HIDE)'!$B$14),"",H202-I202))</f>
        <v/>
      </c>
      <c r="K202" s="40" t="str">
        <f>IF(AND(H202=0,I202=0),"",IF(OR(C202='ჯამი (HIDE)'!$B$11,C202='ჯამი (HIDE)'!$B$12,C202='ჯამი (HIDE)'!$B$13,C202='ჯამი (HIDE)'!$B$14),"",I202/H202))</f>
        <v/>
      </c>
      <c r="L202" s="35"/>
    </row>
    <row r="203" spans="1:12" ht="46.5" hidden="1" thickTop="1" thickBot="1" x14ac:dyDescent="0.3">
      <c r="A203" t="s">
        <v>194</v>
      </c>
      <c r="B203" s="2" t="s">
        <v>41</v>
      </c>
      <c r="C203" s="26" t="s">
        <v>42</v>
      </c>
      <c r="D203" s="3">
        <v>36300</v>
      </c>
      <c r="E203" s="3">
        <f>E204+E212+E213+E214</f>
        <v>0</v>
      </c>
      <c r="F203" s="3">
        <f t="shared" ref="F203" si="109">F204+F212+F213+F214</f>
        <v>0</v>
      </c>
      <c r="G203" s="3">
        <f t="shared" ref="G203" si="110">G204+G212+G213+G214</f>
        <v>0</v>
      </c>
      <c r="H203" s="3">
        <v>67500</v>
      </c>
      <c r="I203" s="3">
        <f t="shared" si="108"/>
        <v>0</v>
      </c>
      <c r="J203" s="3">
        <f>IF(AND(H203=0,I203=0),"",IF(OR(C203='ჯამი (HIDE)'!$B$11,C203='ჯამი (HIDE)'!$B$12,C203='ჯამი (HIDE)'!$B$13,C203='ჯამი (HIDE)'!$B$14),"",H203-I203))</f>
        <v>67500</v>
      </c>
      <c r="K203" s="41">
        <f>IF(AND(H203=0,I203=0),"",IF(OR(C203='ჯამი (HIDE)'!$B$11,C203='ჯამი (HIDE)'!$B$12,C203='ჯამი (HIDE)'!$B$13,C203='ჯამი (HIDE)'!$B$14),"",I203/H203))</f>
        <v>0</v>
      </c>
      <c r="L203" s="35"/>
    </row>
    <row r="204" spans="1:12" ht="15.75" hidden="1" thickBot="1" x14ac:dyDescent="0.3">
      <c r="A204" t="s">
        <v>194</v>
      </c>
      <c r="B204" s="29"/>
      <c r="C204" s="5" t="s">
        <v>5</v>
      </c>
      <c r="D204" s="13">
        <v>36300</v>
      </c>
      <c r="E204" s="13">
        <f t="shared" ref="E204:G204" si="111">SUM(E205:E211)</f>
        <v>0</v>
      </c>
      <c r="F204" s="13">
        <f t="shared" si="111"/>
        <v>0</v>
      </c>
      <c r="G204" s="13">
        <f t="shared" si="111"/>
        <v>0</v>
      </c>
      <c r="H204" s="13">
        <v>67500</v>
      </c>
      <c r="I204" s="13">
        <f t="shared" si="108"/>
        <v>0</v>
      </c>
      <c r="J204" s="13">
        <f>IF(AND(H204=0,I204=0),"",IF(OR(C204='ჯამი (HIDE)'!$B$11,C204='ჯამი (HIDE)'!$B$12,C204='ჯამი (HIDE)'!$B$13,C204='ჯამი (HIDE)'!$B$14),"",H204-I204))</f>
        <v>67500</v>
      </c>
      <c r="K204" s="38">
        <f>IF(AND(H204=0,I204=0),"",IF(OR(C204='ჯამი (HIDE)'!$B$11,C204='ჯამი (HIDE)'!$B$12,C204='ჯამი (HIDE)'!$B$13,C204='ჯამი (HIDE)'!$B$14),"",I204/H204))</f>
        <v>0</v>
      </c>
      <c r="L204" s="35"/>
    </row>
    <row r="205" spans="1:12" ht="15.75" hidden="1" thickBot="1" x14ac:dyDescent="0.3">
      <c r="A205" t="s">
        <v>194</v>
      </c>
      <c r="B205" s="30"/>
      <c r="C205" s="7" t="s">
        <v>6</v>
      </c>
      <c r="D205" s="14">
        <v>0</v>
      </c>
      <c r="E205" s="14">
        <v>0</v>
      </c>
      <c r="F205" s="14">
        <v>0</v>
      </c>
      <c r="G205" s="14">
        <v>0</v>
      </c>
      <c r="H205" s="14">
        <v>0</v>
      </c>
      <c r="I205" s="14">
        <f t="shared" si="108"/>
        <v>0</v>
      </c>
      <c r="J205" s="14" t="str">
        <f>IF(AND(H205=0,I205=0),"",IF(OR(C205='ჯამი (HIDE)'!$B$11,C205='ჯამი (HIDE)'!$B$12,C205='ჯამი (HIDE)'!$B$13,C205='ჯამი (HIDE)'!$B$14),"",H205-I205))</f>
        <v/>
      </c>
      <c r="K205" s="39" t="str">
        <f>IF(AND(H205=0,I205=0),"",IF(OR(C205='ჯამი (HIDE)'!$B$11,C205='ჯამი (HIDE)'!$B$12,C205='ჯამი (HIDE)'!$B$13,C205='ჯამი (HIDE)'!$B$14),"",I205/H205))</f>
        <v/>
      </c>
      <c r="L205" s="35"/>
    </row>
    <row r="206" spans="1:12" ht="15.75" hidden="1" thickBot="1" x14ac:dyDescent="0.3">
      <c r="A206" t="s">
        <v>194</v>
      </c>
      <c r="B206" s="30"/>
      <c r="C206" s="7" t="s">
        <v>7</v>
      </c>
      <c r="D206" s="14">
        <v>28500</v>
      </c>
      <c r="E206" s="14">
        <v>0</v>
      </c>
      <c r="F206" s="14">
        <v>0</v>
      </c>
      <c r="G206" s="14">
        <v>0</v>
      </c>
      <c r="H206" s="14">
        <v>54000</v>
      </c>
      <c r="I206" s="14">
        <f t="shared" si="108"/>
        <v>0</v>
      </c>
      <c r="J206" s="14">
        <f>IF(AND(H206=0,I206=0),"",IF(OR(C206='ჯამი (HIDE)'!$B$11,C206='ჯამი (HIDE)'!$B$12,C206='ჯამი (HIDE)'!$B$13,C206='ჯამი (HIDE)'!$B$14),"",H206-I206))</f>
        <v>54000</v>
      </c>
      <c r="K206" s="39">
        <f>IF(AND(H206=0,I206=0),"",IF(OR(C206='ჯამი (HIDE)'!$B$11,C206='ჯამი (HIDE)'!$B$12,C206='ჯამი (HIDE)'!$B$13,C206='ჯამი (HIDE)'!$B$14),"",I206/H206))</f>
        <v>0</v>
      </c>
      <c r="L206" s="35"/>
    </row>
    <row r="207" spans="1:12" ht="15.75" hidden="1" thickBot="1" x14ac:dyDescent="0.3">
      <c r="A207" t="s">
        <v>194</v>
      </c>
      <c r="B207" s="30"/>
      <c r="C207" s="7" t="s">
        <v>8</v>
      </c>
      <c r="D207" s="14">
        <v>0</v>
      </c>
      <c r="E207" s="14">
        <v>0</v>
      </c>
      <c r="F207" s="14">
        <v>0</v>
      </c>
      <c r="G207" s="14">
        <v>0</v>
      </c>
      <c r="H207" s="14">
        <v>0</v>
      </c>
      <c r="I207" s="14">
        <f t="shared" si="108"/>
        <v>0</v>
      </c>
      <c r="J207" s="14" t="str">
        <f>IF(AND(H207=0,I207=0),"",IF(OR(C207='ჯამი (HIDE)'!$B$11,C207='ჯამი (HIDE)'!$B$12,C207='ჯამი (HIDE)'!$B$13,C207='ჯამი (HIDE)'!$B$14),"",H207-I207))</f>
        <v/>
      </c>
      <c r="K207" s="39" t="str">
        <f>IF(AND(H207=0,I207=0),"",IF(OR(C207='ჯამი (HIDE)'!$B$11,C207='ჯამი (HIDE)'!$B$12,C207='ჯამი (HIDE)'!$B$13,C207='ჯამი (HIDE)'!$B$14),"",I207/H207))</f>
        <v/>
      </c>
      <c r="L207" s="35"/>
    </row>
    <row r="208" spans="1:12" ht="15.75" hidden="1" thickBot="1" x14ac:dyDescent="0.3">
      <c r="A208" t="s">
        <v>194</v>
      </c>
      <c r="B208" s="30"/>
      <c r="C208" s="7" t="s">
        <v>9</v>
      </c>
      <c r="D208" s="14">
        <v>0</v>
      </c>
      <c r="E208" s="14">
        <v>0</v>
      </c>
      <c r="F208" s="14">
        <v>0</v>
      </c>
      <c r="G208" s="14">
        <v>0</v>
      </c>
      <c r="H208" s="14">
        <v>0</v>
      </c>
      <c r="I208" s="14">
        <f t="shared" si="108"/>
        <v>0</v>
      </c>
      <c r="J208" s="14" t="str">
        <f>IF(AND(H208=0,I208=0),"",IF(OR(C208='ჯამი (HIDE)'!$B$11,C208='ჯამი (HIDE)'!$B$12,C208='ჯამი (HIDE)'!$B$13,C208='ჯამი (HIDE)'!$B$14),"",H208-I208))</f>
        <v/>
      </c>
      <c r="K208" s="39" t="str">
        <f>IF(AND(H208=0,I208=0),"",IF(OR(C208='ჯამი (HIDE)'!$B$11,C208='ჯამი (HIDE)'!$B$12,C208='ჯამი (HIDE)'!$B$13,C208='ჯამი (HIDE)'!$B$14),"",I208/H208))</f>
        <v/>
      </c>
      <c r="L208" s="35"/>
    </row>
    <row r="209" spans="1:12" ht="15.75" hidden="1" thickBot="1" x14ac:dyDescent="0.3">
      <c r="A209" t="s">
        <v>194</v>
      </c>
      <c r="B209" s="30"/>
      <c r="C209" s="7" t="s">
        <v>10</v>
      </c>
      <c r="D209" s="14">
        <v>0</v>
      </c>
      <c r="E209" s="14">
        <v>0</v>
      </c>
      <c r="F209" s="14">
        <v>0</v>
      </c>
      <c r="G209" s="14">
        <v>0</v>
      </c>
      <c r="H209" s="14">
        <v>0</v>
      </c>
      <c r="I209" s="14">
        <f t="shared" si="108"/>
        <v>0</v>
      </c>
      <c r="J209" s="14" t="str">
        <f>IF(AND(H209=0,I209=0),"",IF(OR(C209='ჯამი (HIDE)'!$B$11,C209='ჯამი (HIDE)'!$B$12,C209='ჯამი (HIDE)'!$B$13,C209='ჯამი (HIDE)'!$B$14),"",H209-I209))</f>
        <v/>
      </c>
      <c r="K209" s="39" t="str">
        <f>IF(AND(H209=0,I209=0),"",IF(OR(C209='ჯამი (HIDE)'!$B$11,C209='ჯამი (HIDE)'!$B$12,C209='ჯამი (HIDE)'!$B$13,C209='ჯამი (HIDE)'!$B$14),"",I209/H209))</f>
        <v/>
      </c>
      <c r="L209" s="35"/>
    </row>
    <row r="210" spans="1:12" ht="15.75" hidden="1" thickBot="1" x14ac:dyDescent="0.3">
      <c r="A210" t="s">
        <v>194</v>
      </c>
      <c r="B210" s="30"/>
      <c r="C210" s="7" t="s">
        <v>11</v>
      </c>
      <c r="D210" s="14">
        <v>5000</v>
      </c>
      <c r="E210" s="14">
        <v>0</v>
      </c>
      <c r="F210" s="14">
        <v>0</v>
      </c>
      <c r="G210" s="14">
        <v>0</v>
      </c>
      <c r="H210" s="14">
        <v>8500</v>
      </c>
      <c r="I210" s="14">
        <f t="shared" si="108"/>
        <v>0</v>
      </c>
      <c r="J210" s="14">
        <f>IF(AND(H210=0,I210=0),"",IF(OR(C210='ჯამი (HIDE)'!$B$11,C210='ჯამი (HIDE)'!$B$12,C210='ჯამი (HIDE)'!$B$13,C210='ჯამი (HIDE)'!$B$14),"",H210-I210))</f>
        <v>8500</v>
      </c>
      <c r="K210" s="39">
        <f>IF(AND(H210=0,I210=0),"",IF(OR(C210='ჯამი (HIDE)'!$B$11,C210='ჯამი (HIDE)'!$B$12,C210='ჯამი (HIDE)'!$B$13,C210='ჯამი (HIDE)'!$B$14),"",I210/H210))</f>
        <v>0</v>
      </c>
      <c r="L210" s="35"/>
    </row>
    <row r="211" spans="1:12" ht="15.75" hidden="1" thickBot="1" x14ac:dyDescent="0.3">
      <c r="A211" t="s">
        <v>194</v>
      </c>
      <c r="B211" s="30"/>
      <c r="C211" s="7" t="s">
        <v>12</v>
      </c>
      <c r="D211" s="14">
        <v>2800</v>
      </c>
      <c r="E211" s="14">
        <v>0</v>
      </c>
      <c r="F211" s="14">
        <v>0</v>
      </c>
      <c r="G211" s="14">
        <v>0</v>
      </c>
      <c r="H211" s="14">
        <v>5000</v>
      </c>
      <c r="I211" s="14">
        <f t="shared" si="108"/>
        <v>0</v>
      </c>
      <c r="J211" s="14">
        <f>IF(AND(H211=0,I211=0),"",IF(OR(C211='ჯამი (HIDE)'!$B$11,C211='ჯამი (HIDE)'!$B$12,C211='ჯამი (HIDE)'!$B$13,C211='ჯამი (HIDE)'!$B$14),"",H211-I211))</f>
        <v>5000</v>
      </c>
      <c r="K211" s="39">
        <f>IF(AND(H211=0,I211=0),"",IF(OR(C211='ჯამი (HIDE)'!$B$11,C211='ჯამი (HIDE)'!$B$12,C211='ჯამი (HIDE)'!$B$13,C211='ჯამი (HIDE)'!$B$14),"",I211/H211))</f>
        <v>0</v>
      </c>
      <c r="L211" s="35"/>
    </row>
    <row r="212" spans="1:12" ht="15.75" hidden="1" thickBot="1" x14ac:dyDescent="0.3">
      <c r="A212" t="s">
        <v>194</v>
      </c>
      <c r="B212" s="29"/>
      <c r="C212" s="5" t="s">
        <v>13</v>
      </c>
      <c r="D212" s="13">
        <v>0</v>
      </c>
      <c r="E212" s="13">
        <v>0</v>
      </c>
      <c r="F212" s="13">
        <v>0</v>
      </c>
      <c r="G212" s="13">
        <v>0</v>
      </c>
      <c r="H212" s="13">
        <v>0</v>
      </c>
      <c r="I212" s="13">
        <f t="shared" si="108"/>
        <v>0</v>
      </c>
      <c r="J212" s="13" t="str">
        <f>IF(AND(H212=0,I212=0),"",IF(OR(C212='ჯამი (HIDE)'!$B$11,C212='ჯამი (HIDE)'!$B$12,C212='ჯამი (HIDE)'!$B$13,C212='ჯამი (HIDE)'!$B$14),"",H212-I212))</f>
        <v/>
      </c>
      <c r="K212" s="38" t="str">
        <f>IF(AND(H212=0,I212=0),"",IF(OR(C212='ჯამი (HIDE)'!$B$11,C212='ჯამი (HIDE)'!$B$12,C212='ჯამი (HIDE)'!$B$13,C212='ჯამი (HIDE)'!$B$14),"",I212/H212))</f>
        <v/>
      </c>
      <c r="L212" s="35"/>
    </row>
    <row r="213" spans="1:12" ht="15.75" hidden="1" thickBot="1" x14ac:dyDescent="0.3">
      <c r="A213" t="s">
        <v>194</v>
      </c>
      <c r="B213" s="29"/>
      <c r="C213" s="5" t="s">
        <v>14</v>
      </c>
      <c r="D213" s="13">
        <v>0</v>
      </c>
      <c r="E213" s="13">
        <v>0</v>
      </c>
      <c r="F213" s="13">
        <v>0</v>
      </c>
      <c r="G213" s="13">
        <v>0</v>
      </c>
      <c r="H213" s="13">
        <v>0</v>
      </c>
      <c r="I213" s="13">
        <f t="shared" si="108"/>
        <v>0</v>
      </c>
      <c r="J213" s="13" t="str">
        <f>IF(AND(H213=0,I213=0),"",IF(OR(C213='ჯამი (HIDE)'!$B$11,C213='ჯამი (HIDE)'!$B$12,C213='ჯამი (HIDE)'!$B$13,C213='ჯამი (HIDE)'!$B$14),"",H213-I213))</f>
        <v/>
      </c>
      <c r="K213" s="38" t="str">
        <f>IF(AND(H213=0,I213=0),"",IF(OR(C213='ჯამი (HIDE)'!$B$11,C213='ჯამი (HIDE)'!$B$12,C213='ჯამი (HIDE)'!$B$13,C213='ჯამი (HIDE)'!$B$14),"",I213/H213))</f>
        <v/>
      </c>
      <c r="L213" s="35"/>
    </row>
    <row r="214" spans="1:12" ht="15.75" hidden="1" thickBot="1" x14ac:dyDescent="0.3">
      <c r="A214" t="s">
        <v>194</v>
      </c>
      <c r="B214" s="31"/>
      <c r="C214" s="9" t="s">
        <v>15</v>
      </c>
      <c r="D214" s="15">
        <v>0</v>
      </c>
      <c r="E214" s="15">
        <v>0</v>
      </c>
      <c r="F214" s="15">
        <v>0</v>
      </c>
      <c r="G214" s="15">
        <v>0</v>
      </c>
      <c r="H214" s="15">
        <v>0</v>
      </c>
      <c r="I214" s="15">
        <f t="shared" si="108"/>
        <v>0</v>
      </c>
      <c r="J214" s="15" t="str">
        <f>IF(AND(H214=0,I214=0),"",IF(OR(C214='ჯამი (HIDE)'!$B$11,C214='ჯამი (HIDE)'!$B$12,C214='ჯამი (HIDE)'!$B$13,C214='ჯამი (HIDE)'!$B$14),"",H214-I214))</f>
        <v/>
      </c>
      <c r="K214" s="40" t="str">
        <f>IF(AND(H214=0,I214=0),"",IF(OR(C214='ჯამი (HIDE)'!$B$11,C214='ჯამი (HIDE)'!$B$12,C214='ჯამი (HIDE)'!$B$13,C214='ჯამი (HIDE)'!$B$14),"",I214/H214))</f>
        <v/>
      </c>
      <c r="L214" s="35"/>
    </row>
    <row r="215" spans="1:12" ht="46.5" hidden="1" thickTop="1" thickBot="1" x14ac:dyDescent="0.3">
      <c r="A215" t="s">
        <v>194</v>
      </c>
      <c r="B215" s="2" t="s">
        <v>43</v>
      </c>
      <c r="C215" s="26" t="s">
        <v>44</v>
      </c>
      <c r="D215" s="3">
        <v>27800</v>
      </c>
      <c r="E215" s="3">
        <f>E216+E224+E225+E226</f>
        <v>0</v>
      </c>
      <c r="F215" s="3">
        <f t="shared" ref="F215" si="112">F216+F224+F225+F226</f>
        <v>0</v>
      </c>
      <c r="G215" s="3">
        <f t="shared" ref="G215" si="113">G216+G224+G225+G226</f>
        <v>0</v>
      </c>
      <c r="H215" s="3">
        <v>44500</v>
      </c>
      <c r="I215" s="3">
        <f t="shared" si="108"/>
        <v>0</v>
      </c>
      <c r="J215" s="3">
        <f>IF(AND(H215=0,I215=0),"",IF(OR(C215='ჯამი (HIDE)'!$B$11,C215='ჯამი (HIDE)'!$B$12,C215='ჯამი (HIDE)'!$B$13,C215='ჯამი (HIDE)'!$B$14),"",H215-I215))</f>
        <v>44500</v>
      </c>
      <c r="K215" s="41">
        <f>IF(AND(H215=0,I215=0),"",IF(OR(C215='ჯამი (HIDE)'!$B$11,C215='ჯამი (HIDE)'!$B$12,C215='ჯამი (HIDE)'!$B$13,C215='ჯამი (HIDE)'!$B$14),"",I215/H215))</f>
        <v>0</v>
      </c>
      <c r="L215" s="35"/>
    </row>
    <row r="216" spans="1:12" ht="15.75" hidden="1" thickBot="1" x14ac:dyDescent="0.3">
      <c r="A216" t="s">
        <v>194</v>
      </c>
      <c r="B216" s="29"/>
      <c r="C216" s="5" t="s">
        <v>5</v>
      </c>
      <c r="D216" s="13">
        <v>27800</v>
      </c>
      <c r="E216" s="13">
        <f t="shared" ref="E216:G216" si="114">SUM(E217:E223)</f>
        <v>0</v>
      </c>
      <c r="F216" s="13">
        <f t="shared" si="114"/>
        <v>0</v>
      </c>
      <c r="G216" s="13">
        <f t="shared" si="114"/>
        <v>0</v>
      </c>
      <c r="H216" s="13">
        <v>44500</v>
      </c>
      <c r="I216" s="13">
        <f t="shared" si="108"/>
        <v>0</v>
      </c>
      <c r="J216" s="13">
        <f>IF(AND(H216=0,I216=0),"",IF(OR(C216='ჯამი (HIDE)'!$B$11,C216='ჯამი (HIDE)'!$B$12,C216='ჯამი (HIDE)'!$B$13,C216='ჯამი (HIDE)'!$B$14),"",H216-I216))</f>
        <v>44500</v>
      </c>
      <c r="K216" s="38">
        <f>IF(AND(H216=0,I216=0),"",IF(OR(C216='ჯამი (HIDE)'!$B$11,C216='ჯამი (HIDE)'!$B$12,C216='ჯამი (HIDE)'!$B$13,C216='ჯამი (HIDE)'!$B$14),"",I216/H216))</f>
        <v>0</v>
      </c>
      <c r="L216" s="35"/>
    </row>
    <row r="217" spans="1:12" ht="15.75" hidden="1" thickBot="1" x14ac:dyDescent="0.3">
      <c r="A217" t="s">
        <v>194</v>
      </c>
      <c r="B217" s="30"/>
      <c r="C217" s="7" t="s">
        <v>6</v>
      </c>
      <c r="D217" s="14">
        <v>0</v>
      </c>
      <c r="E217" s="14">
        <v>0</v>
      </c>
      <c r="F217" s="14">
        <v>0</v>
      </c>
      <c r="G217" s="14">
        <v>0</v>
      </c>
      <c r="H217" s="14">
        <v>0</v>
      </c>
      <c r="I217" s="14">
        <f t="shared" si="108"/>
        <v>0</v>
      </c>
      <c r="J217" s="14" t="str">
        <f>IF(AND(H217=0,I217=0),"",IF(OR(C217='ჯამი (HIDE)'!$B$11,C217='ჯამი (HIDE)'!$B$12,C217='ჯამი (HIDE)'!$B$13,C217='ჯამი (HIDE)'!$B$14),"",H217-I217))</f>
        <v/>
      </c>
      <c r="K217" s="39" t="str">
        <f>IF(AND(H217=0,I217=0),"",IF(OR(C217='ჯამი (HIDE)'!$B$11,C217='ჯამი (HIDE)'!$B$12,C217='ჯამი (HIDE)'!$B$13,C217='ჯამი (HIDE)'!$B$14),"",I217/H217))</f>
        <v/>
      </c>
      <c r="L217" s="35"/>
    </row>
    <row r="218" spans="1:12" ht="15.75" hidden="1" thickBot="1" x14ac:dyDescent="0.3">
      <c r="A218" t="s">
        <v>194</v>
      </c>
      <c r="B218" s="30"/>
      <c r="C218" s="7" t="s">
        <v>7</v>
      </c>
      <c r="D218" s="14">
        <v>25000</v>
      </c>
      <c r="E218" s="14">
        <v>0</v>
      </c>
      <c r="F218" s="14">
        <v>0</v>
      </c>
      <c r="G218" s="14">
        <v>0</v>
      </c>
      <c r="H218" s="14">
        <v>41000</v>
      </c>
      <c r="I218" s="14">
        <f t="shared" si="108"/>
        <v>0</v>
      </c>
      <c r="J218" s="14">
        <f>IF(AND(H218=0,I218=0),"",IF(OR(C218='ჯამი (HIDE)'!$B$11,C218='ჯამი (HIDE)'!$B$12,C218='ჯამი (HIDE)'!$B$13,C218='ჯამი (HIDE)'!$B$14),"",H218-I218))</f>
        <v>41000</v>
      </c>
      <c r="K218" s="39">
        <f>IF(AND(H218=0,I218=0),"",IF(OR(C218='ჯამი (HIDE)'!$B$11,C218='ჯამი (HIDE)'!$B$12,C218='ჯამი (HIDE)'!$B$13,C218='ჯამი (HIDE)'!$B$14),"",I218/H218))</f>
        <v>0</v>
      </c>
      <c r="L218" s="35"/>
    </row>
    <row r="219" spans="1:12" ht="15.75" hidden="1" thickBot="1" x14ac:dyDescent="0.3">
      <c r="A219" t="s">
        <v>194</v>
      </c>
      <c r="B219" s="30"/>
      <c r="C219" s="7" t="s">
        <v>8</v>
      </c>
      <c r="D219" s="14">
        <v>0</v>
      </c>
      <c r="E219" s="14">
        <v>0</v>
      </c>
      <c r="F219" s="14">
        <v>0</v>
      </c>
      <c r="G219" s="14">
        <v>0</v>
      </c>
      <c r="H219" s="14">
        <v>0</v>
      </c>
      <c r="I219" s="14">
        <f t="shared" si="108"/>
        <v>0</v>
      </c>
      <c r="J219" s="14" t="str">
        <f>IF(AND(H219=0,I219=0),"",IF(OR(C219='ჯამი (HIDE)'!$B$11,C219='ჯამი (HIDE)'!$B$12,C219='ჯამი (HIDE)'!$B$13,C219='ჯამი (HIDE)'!$B$14),"",H219-I219))</f>
        <v/>
      </c>
      <c r="K219" s="39" t="str">
        <f>IF(AND(H219=0,I219=0),"",IF(OR(C219='ჯამი (HIDE)'!$B$11,C219='ჯამი (HIDE)'!$B$12,C219='ჯამი (HIDE)'!$B$13,C219='ჯამი (HIDE)'!$B$14),"",I219/H219))</f>
        <v/>
      </c>
      <c r="L219" s="35"/>
    </row>
    <row r="220" spans="1:12" ht="15.75" hidden="1" thickBot="1" x14ac:dyDescent="0.3">
      <c r="A220" t="s">
        <v>194</v>
      </c>
      <c r="B220" s="30"/>
      <c r="C220" s="7" t="s">
        <v>9</v>
      </c>
      <c r="D220" s="14">
        <v>0</v>
      </c>
      <c r="E220" s="14">
        <v>0</v>
      </c>
      <c r="F220" s="14">
        <v>0</v>
      </c>
      <c r="G220" s="14">
        <v>0</v>
      </c>
      <c r="H220" s="14">
        <v>0</v>
      </c>
      <c r="I220" s="14">
        <f t="shared" si="108"/>
        <v>0</v>
      </c>
      <c r="J220" s="14" t="str">
        <f>IF(AND(H220=0,I220=0),"",IF(OR(C220='ჯამი (HIDE)'!$B$11,C220='ჯამი (HIDE)'!$B$12,C220='ჯამი (HIDE)'!$B$13,C220='ჯამი (HIDE)'!$B$14),"",H220-I220))</f>
        <v/>
      </c>
      <c r="K220" s="39" t="str">
        <f>IF(AND(H220=0,I220=0),"",IF(OR(C220='ჯამი (HIDE)'!$B$11,C220='ჯამი (HIDE)'!$B$12,C220='ჯამი (HIDE)'!$B$13,C220='ჯამი (HIDE)'!$B$14),"",I220/H220))</f>
        <v/>
      </c>
      <c r="L220" s="35"/>
    </row>
    <row r="221" spans="1:12" ht="15.75" hidden="1" thickBot="1" x14ac:dyDescent="0.3">
      <c r="A221" t="s">
        <v>194</v>
      </c>
      <c r="B221" s="30"/>
      <c r="C221" s="7" t="s">
        <v>10</v>
      </c>
      <c r="D221" s="14">
        <v>0</v>
      </c>
      <c r="E221" s="14">
        <v>0</v>
      </c>
      <c r="F221" s="14">
        <v>0</v>
      </c>
      <c r="G221" s="14">
        <v>0</v>
      </c>
      <c r="H221" s="14">
        <v>0</v>
      </c>
      <c r="I221" s="14">
        <f t="shared" si="108"/>
        <v>0</v>
      </c>
      <c r="J221" s="14" t="str">
        <f>IF(AND(H221=0,I221=0),"",IF(OR(C221='ჯამი (HIDE)'!$B$11,C221='ჯამი (HIDE)'!$B$12,C221='ჯამი (HIDE)'!$B$13,C221='ჯამი (HIDE)'!$B$14),"",H221-I221))</f>
        <v/>
      </c>
      <c r="K221" s="39" t="str">
        <f>IF(AND(H221=0,I221=0),"",IF(OR(C221='ჯამი (HIDE)'!$B$11,C221='ჯამი (HIDE)'!$B$12,C221='ჯამი (HIDE)'!$B$13,C221='ჯამი (HIDE)'!$B$14),"",I221/H221))</f>
        <v/>
      </c>
      <c r="L221" s="35"/>
    </row>
    <row r="222" spans="1:12" ht="15.75" hidden="1" thickBot="1" x14ac:dyDescent="0.3">
      <c r="A222" t="s">
        <v>194</v>
      </c>
      <c r="B222" s="30"/>
      <c r="C222" s="7" t="s">
        <v>11</v>
      </c>
      <c r="D222" s="14">
        <v>2200</v>
      </c>
      <c r="E222" s="14">
        <v>0</v>
      </c>
      <c r="F222" s="14">
        <v>0</v>
      </c>
      <c r="G222" s="14">
        <v>0</v>
      </c>
      <c r="H222" s="14">
        <v>2500</v>
      </c>
      <c r="I222" s="14">
        <f t="shared" si="108"/>
        <v>0</v>
      </c>
      <c r="J222" s="14">
        <f>IF(AND(H222=0,I222=0),"",IF(OR(C222='ჯამი (HIDE)'!$B$11,C222='ჯამი (HIDE)'!$B$12,C222='ჯამი (HIDE)'!$B$13,C222='ჯამი (HIDE)'!$B$14),"",H222-I222))</f>
        <v>2500</v>
      </c>
      <c r="K222" s="39">
        <f>IF(AND(H222=0,I222=0),"",IF(OR(C222='ჯამი (HIDE)'!$B$11,C222='ჯამი (HIDE)'!$B$12,C222='ჯამი (HIDE)'!$B$13,C222='ჯამი (HIDE)'!$B$14),"",I222/H222))</f>
        <v>0</v>
      </c>
      <c r="L222" s="35"/>
    </row>
    <row r="223" spans="1:12" ht="15.75" hidden="1" thickBot="1" x14ac:dyDescent="0.3">
      <c r="A223" t="s">
        <v>194</v>
      </c>
      <c r="B223" s="30"/>
      <c r="C223" s="7" t="s">
        <v>12</v>
      </c>
      <c r="D223" s="14">
        <v>600</v>
      </c>
      <c r="E223" s="14">
        <v>0</v>
      </c>
      <c r="F223" s="14">
        <v>0</v>
      </c>
      <c r="G223" s="14">
        <v>0</v>
      </c>
      <c r="H223" s="14">
        <v>1000</v>
      </c>
      <c r="I223" s="14">
        <f t="shared" si="108"/>
        <v>0</v>
      </c>
      <c r="J223" s="14">
        <f>IF(AND(H223=0,I223=0),"",IF(OR(C223='ჯამი (HIDE)'!$B$11,C223='ჯამი (HIDE)'!$B$12,C223='ჯამი (HIDE)'!$B$13,C223='ჯამი (HIDE)'!$B$14),"",H223-I223))</f>
        <v>1000</v>
      </c>
      <c r="K223" s="39">
        <f>IF(AND(H223=0,I223=0),"",IF(OR(C223='ჯამი (HIDE)'!$B$11,C223='ჯამი (HIDE)'!$B$12,C223='ჯამი (HIDE)'!$B$13,C223='ჯამი (HIDE)'!$B$14),"",I223/H223))</f>
        <v>0</v>
      </c>
      <c r="L223" s="35"/>
    </row>
    <row r="224" spans="1:12" ht="15.75" hidden="1" thickBot="1" x14ac:dyDescent="0.3">
      <c r="A224" t="s">
        <v>194</v>
      </c>
      <c r="B224" s="29"/>
      <c r="C224" s="5" t="s">
        <v>13</v>
      </c>
      <c r="D224" s="13">
        <v>0</v>
      </c>
      <c r="E224" s="13">
        <v>0</v>
      </c>
      <c r="F224" s="13">
        <v>0</v>
      </c>
      <c r="G224" s="13">
        <v>0</v>
      </c>
      <c r="H224" s="13">
        <v>0</v>
      </c>
      <c r="I224" s="13">
        <f t="shared" si="108"/>
        <v>0</v>
      </c>
      <c r="J224" s="13" t="str">
        <f>IF(AND(H224=0,I224=0),"",IF(OR(C224='ჯამი (HIDE)'!$B$11,C224='ჯამი (HIDE)'!$B$12,C224='ჯამი (HIDE)'!$B$13,C224='ჯამი (HIDE)'!$B$14),"",H224-I224))</f>
        <v/>
      </c>
      <c r="K224" s="38" t="str">
        <f>IF(AND(H224=0,I224=0),"",IF(OR(C224='ჯამი (HIDE)'!$B$11,C224='ჯამი (HIDE)'!$B$12,C224='ჯამი (HIDE)'!$B$13,C224='ჯამი (HIDE)'!$B$14),"",I224/H224))</f>
        <v/>
      </c>
      <c r="L224" s="35"/>
    </row>
    <row r="225" spans="1:12" ht="15.75" hidden="1" thickBot="1" x14ac:dyDescent="0.3">
      <c r="A225" t="s">
        <v>194</v>
      </c>
      <c r="B225" s="29"/>
      <c r="C225" s="5" t="s">
        <v>14</v>
      </c>
      <c r="D225" s="13">
        <v>0</v>
      </c>
      <c r="E225" s="13">
        <v>0</v>
      </c>
      <c r="F225" s="13">
        <v>0</v>
      </c>
      <c r="G225" s="13">
        <v>0</v>
      </c>
      <c r="H225" s="13">
        <v>0</v>
      </c>
      <c r="I225" s="13">
        <f t="shared" si="108"/>
        <v>0</v>
      </c>
      <c r="J225" s="13" t="str">
        <f>IF(AND(H225=0,I225=0),"",IF(OR(C225='ჯამი (HIDE)'!$B$11,C225='ჯამი (HIDE)'!$B$12,C225='ჯამი (HIDE)'!$B$13,C225='ჯამი (HIDE)'!$B$14),"",H225-I225))</f>
        <v/>
      </c>
      <c r="K225" s="38" t="str">
        <f>IF(AND(H225=0,I225=0),"",IF(OR(C225='ჯამი (HIDE)'!$B$11,C225='ჯამი (HIDE)'!$B$12,C225='ჯამი (HIDE)'!$B$13,C225='ჯამი (HIDE)'!$B$14),"",I225/H225))</f>
        <v/>
      </c>
      <c r="L225" s="35"/>
    </row>
    <row r="226" spans="1:12" ht="15.75" hidden="1" thickBot="1" x14ac:dyDescent="0.3">
      <c r="A226" t="s">
        <v>194</v>
      </c>
      <c r="B226" s="31"/>
      <c r="C226" s="9" t="s">
        <v>15</v>
      </c>
      <c r="D226" s="15">
        <v>0</v>
      </c>
      <c r="E226" s="15">
        <v>0</v>
      </c>
      <c r="F226" s="15">
        <v>0</v>
      </c>
      <c r="G226" s="15">
        <v>0</v>
      </c>
      <c r="H226" s="15">
        <v>0</v>
      </c>
      <c r="I226" s="15">
        <f t="shared" si="108"/>
        <v>0</v>
      </c>
      <c r="J226" s="15" t="str">
        <f>IF(AND(H226=0,I226=0),"",IF(OR(C226='ჯამი (HIDE)'!$B$11,C226='ჯამი (HIDE)'!$B$12,C226='ჯამი (HIDE)'!$B$13,C226='ჯამი (HIDE)'!$B$14),"",H226-I226))</f>
        <v/>
      </c>
      <c r="K226" s="40" t="str">
        <f>IF(AND(H226=0,I226=0),"",IF(OR(C226='ჯამი (HIDE)'!$B$11,C226='ჯამი (HIDE)'!$B$12,C226='ჯამი (HIDE)'!$B$13,C226='ჯამი (HIDE)'!$B$14),"",I226/H226))</f>
        <v/>
      </c>
      <c r="L226" s="35"/>
    </row>
    <row r="227" spans="1:12" ht="46.5" hidden="1" thickTop="1" thickBot="1" x14ac:dyDescent="0.3">
      <c r="A227" t="s">
        <v>194</v>
      </c>
      <c r="B227" s="2" t="s">
        <v>45</v>
      </c>
      <c r="C227" s="26" t="s">
        <v>46</v>
      </c>
      <c r="D227" s="3">
        <v>29900</v>
      </c>
      <c r="E227" s="3">
        <f>E228+E236+E237+E238</f>
        <v>0</v>
      </c>
      <c r="F227" s="3">
        <f t="shared" ref="F227" si="115">F228+F236+F237+F238</f>
        <v>0</v>
      </c>
      <c r="G227" s="3">
        <f t="shared" ref="G227" si="116">G228+G236+G237+G238</f>
        <v>0</v>
      </c>
      <c r="H227" s="3">
        <v>45000</v>
      </c>
      <c r="I227" s="3">
        <f t="shared" si="108"/>
        <v>0</v>
      </c>
      <c r="J227" s="3">
        <f>IF(AND(H227=0,I227=0),"",IF(OR(C227='ჯამი (HIDE)'!$B$11,C227='ჯამი (HIDE)'!$B$12,C227='ჯამი (HIDE)'!$B$13,C227='ჯამი (HIDE)'!$B$14),"",H227-I227))</f>
        <v>45000</v>
      </c>
      <c r="K227" s="41">
        <f>IF(AND(H227=0,I227=0),"",IF(OR(C227='ჯამი (HIDE)'!$B$11,C227='ჯამი (HIDE)'!$B$12,C227='ჯამი (HIDE)'!$B$13,C227='ჯამი (HIDE)'!$B$14),"",I227/H227))</f>
        <v>0</v>
      </c>
      <c r="L227" s="35"/>
    </row>
    <row r="228" spans="1:12" ht="15.75" hidden="1" thickBot="1" x14ac:dyDescent="0.3">
      <c r="A228" t="s">
        <v>194</v>
      </c>
      <c r="B228" s="29"/>
      <c r="C228" s="5" t="s">
        <v>5</v>
      </c>
      <c r="D228" s="13">
        <v>29900</v>
      </c>
      <c r="E228" s="13">
        <f t="shared" ref="E228:G228" si="117">SUM(E229:E235)</f>
        <v>0</v>
      </c>
      <c r="F228" s="13">
        <f t="shared" si="117"/>
        <v>0</v>
      </c>
      <c r="G228" s="13">
        <f t="shared" si="117"/>
        <v>0</v>
      </c>
      <c r="H228" s="13">
        <v>45000</v>
      </c>
      <c r="I228" s="13">
        <f t="shared" si="108"/>
        <v>0</v>
      </c>
      <c r="J228" s="13">
        <f>IF(AND(H228=0,I228=0),"",IF(OR(C228='ჯამი (HIDE)'!$B$11,C228='ჯამი (HIDE)'!$B$12,C228='ჯამი (HIDE)'!$B$13,C228='ჯამი (HIDE)'!$B$14),"",H228-I228))</f>
        <v>45000</v>
      </c>
      <c r="K228" s="38">
        <f>IF(AND(H228=0,I228=0),"",IF(OR(C228='ჯამი (HIDE)'!$B$11,C228='ჯამი (HIDE)'!$B$12,C228='ჯამი (HIDE)'!$B$13,C228='ჯამი (HIDE)'!$B$14),"",I228/H228))</f>
        <v>0</v>
      </c>
      <c r="L228" s="35"/>
    </row>
    <row r="229" spans="1:12" ht="15.75" hidden="1" thickBot="1" x14ac:dyDescent="0.3">
      <c r="A229" t="s">
        <v>194</v>
      </c>
      <c r="B229" s="30"/>
      <c r="C229" s="7" t="s">
        <v>6</v>
      </c>
      <c r="D229" s="14">
        <v>0</v>
      </c>
      <c r="E229" s="14">
        <v>0</v>
      </c>
      <c r="F229" s="14">
        <v>0</v>
      </c>
      <c r="G229" s="14">
        <v>0</v>
      </c>
      <c r="H229" s="14">
        <v>0</v>
      </c>
      <c r="I229" s="14">
        <f t="shared" si="108"/>
        <v>0</v>
      </c>
      <c r="J229" s="14" t="str">
        <f>IF(AND(H229=0,I229=0),"",IF(OR(C229='ჯამი (HIDE)'!$B$11,C229='ჯამი (HIDE)'!$B$12,C229='ჯამი (HIDE)'!$B$13,C229='ჯამი (HIDE)'!$B$14),"",H229-I229))</f>
        <v/>
      </c>
      <c r="K229" s="39" t="str">
        <f>IF(AND(H229=0,I229=0),"",IF(OR(C229='ჯამი (HIDE)'!$B$11,C229='ჯამი (HIDE)'!$B$12,C229='ჯამი (HIDE)'!$B$13,C229='ჯამი (HIDE)'!$B$14),"",I229/H229))</f>
        <v/>
      </c>
      <c r="L229" s="35"/>
    </row>
    <row r="230" spans="1:12" ht="15.75" hidden="1" thickBot="1" x14ac:dyDescent="0.3">
      <c r="A230" t="s">
        <v>194</v>
      </c>
      <c r="B230" s="30"/>
      <c r="C230" s="7" t="s">
        <v>7</v>
      </c>
      <c r="D230" s="14">
        <v>25000</v>
      </c>
      <c r="E230" s="14">
        <v>0</v>
      </c>
      <c r="F230" s="14">
        <v>0</v>
      </c>
      <c r="G230" s="14">
        <v>0</v>
      </c>
      <c r="H230" s="14">
        <v>36000</v>
      </c>
      <c r="I230" s="14">
        <f t="shared" si="108"/>
        <v>0</v>
      </c>
      <c r="J230" s="14">
        <f>IF(AND(H230=0,I230=0),"",IF(OR(C230='ჯამი (HIDE)'!$B$11,C230='ჯამი (HIDE)'!$B$12,C230='ჯამი (HIDE)'!$B$13,C230='ჯამი (HIDE)'!$B$14),"",H230-I230))</f>
        <v>36000</v>
      </c>
      <c r="K230" s="39">
        <f>IF(AND(H230=0,I230=0),"",IF(OR(C230='ჯამი (HIDE)'!$B$11,C230='ჯამი (HIDE)'!$B$12,C230='ჯამი (HIDE)'!$B$13,C230='ჯამი (HIDE)'!$B$14),"",I230/H230))</f>
        <v>0</v>
      </c>
      <c r="L230" s="35"/>
    </row>
    <row r="231" spans="1:12" ht="15.75" hidden="1" thickBot="1" x14ac:dyDescent="0.3">
      <c r="A231" t="s">
        <v>194</v>
      </c>
      <c r="B231" s="30"/>
      <c r="C231" s="7" t="s">
        <v>8</v>
      </c>
      <c r="D231" s="14">
        <v>0</v>
      </c>
      <c r="E231" s="14">
        <v>0</v>
      </c>
      <c r="F231" s="14">
        <v>0</v>
      </c>
      <c r="G231" s="14">
        <v>0</v>
      </c>
      <c r="H231" s="14">
        <v>0</v>
      </c>
      <c r="I231" s="14">
        <f t="shared" si="108"/>
        <v>0</v>
      </c>
      <c r="J231" s="14" t="str">
        <f>IF(AND(H231=0,I231=0),"",IF(OR(C231='ჯამი (HIDE)'!$B$11,C231='ჯამი (HIDE)'!$B$12,C231='ჯამი (HIDE)'!$B$13,C231='ჯამი (HIDE)'!$B$14),"",H231-I231))</f>
        <v/>
      </c>
      <c r="K231" s="39" t="str">
        <f>IF(AND(H231=0,I231=0),"",IF(OR(C231='ჯამი (HIDE)'!$B$11,C231='ჯამი (HIDE)'!$B$12,C231='ჯამი (HIDE)'!$B$13,C231='ჯამი (HIDE)'!$B$14),"",I231/H231))</f>
        <v/>
      </c>
      <c r="L231" s="35"/>
    </row>
    <row r="232" spans="1:12" ht="15.75" hidden="1" thickBot="1" x14ac:dyDescent="0.3">
      <c r="A232" t="s">
        <v>194</v>
      </c>
      <c r="B232" s="30"/>
      <c r="C232" s="7" t="s">
        <v>9</v>
      </c>
      <c r="D232" s="14">
        <v>0</v>
      </c>
      <c r="E232" s="14">
        <v>0</v>
      </c>
      <c r="F232" s="14">
        <v>0</v>
      </c>
      <c r="G232" s="14">
        <v>0</v>
      </c>
      <c r="H232" s="14">
        <v>0</v>
      </c>
      <c r="I232" s="14">
        <f t="shared" si="108"/>
        <v>0</v>
      </c>
      <c r="J232" s="14" t="str">
        <f>IF(AND(H232=0,I232=0),"",IF(OR(C232='ჯამი (HIDE)'!$B$11,C232='ჯამი (HIDE)'!$B$12,C232='ჯამი (HIDE)'!$B$13,C232='ჯამი (HIDE)'!$B$14),"",H232-I232))</f>
        <v/>
      </c>
      <c r="K232" s="39" t="str">
        <f>IF(AND(H232=0,I232=0),"",IF(OR(C232='ჯამი (HIDE)'!$B$11,C232='ჯამი (HIDE)'!$B$12,C232='ჯამი (HIDE)'!$B$13,C232='ჯამი (HIDE)'!$B$14),"",I232/H232))</f>
        <v/>
      </c>
      <c r="L232" s="35"/>
    </row>
    <row r="233" spans="1:12" ht="15.75" hidden="1" thickBot="1" x14ac:dyDescent="0.3">
      <c r="A233" t="s">
        <v>194</v>
      </c>
      <c r="B233" s="30"/>
      <c r="C233" s="7" t="s">
        <v>10</v>
      </c>
      <c r="D233" s="14">
        <v>0</v>
      </c>
      <c r="E233" s="14">
        <v>0</v>
      </c>
      <c r="F233" s="14">
        <v>0</v>
      </c>
      <c r="G233" s="14">
        <v>0</v>
      </c>
      <c r="H233" s="14">
        <v>0</v>
      </c>
      <c r="I233" s="14">
        <f t="shared" si="108"/>
        <v>0</v>
      </c>
      <c r="J233" s="14" t="str">
        <f>IF(AND(H233=0,I233=0),"",IF(OR(C233='ჯამი (HIDE)'!$B$11,C233='ჯამი (HIDE)'!$B$12,C233='ჯამი (HIDE)'!$B$13,C233='ჯამი (HIDE)'!$B$14),"",H233-I233))</f>
        <v/>
      </c>
      <c r="K233" s="39" t="str">
        <f>IF(AND(H233=0,I233=0),"",IF(OR(C233='ჯამი (HIDE)'!$B$11,C233='ჯამი (HIDE)'!$B$12,C233='ჯამი (HIDE)'!$B$13,C233='ჯამი (HIDE)'!$B$14),"",I233/H233))</f>
        <v/>
      </c>
      <c r="L233" s="35"/>
    </row>
    <row r="234" spans="1:12" ht="15.75" hidden="1" thickBot="1" x14ac:dyDescent="0.3">
      <c r="A234" t="s">
        <v>194</v>
      </c>
      <c r="B234" s="30"/>
      <c r="C234" s="7" t="s">
        <v>11</v>
      </c>
      <c r="D234" s="14">
        <v>4500</v>
      </c>
      <c r="E234" s="14">
        <v>0</v>
      </c>
      <c r="F234" s="14">
        <v>0</v>
      </c>
      <c r="G234" s="14">
        <v>0</v>
      </c>
      <c r="H234" s="14">
        <v>8000</v>
      </c>
      <c r="I234" s="14">
        <f t="shared" si="108"/>
        <v>0</v>
      </c>
      <c r="J234" s="14">
        <f>IF(AND(H234=0,I234=0),"",IF(OR(C234='ჯამი (HIDE)'!$B$11,C234='ჯამი (HIDE)'!$B$12,C234='ჯამი (HIDE)'!$B$13,C234='ჯამი (HIDE)'!$B$14),"",H234-I234))</f>
        <v>8000</v>
      </c>
      <c r="K234" s="39">
        <f>IF(AND(H234=0,I234=0),"",IF(OR(C234='ჯამი (HIDE)'!$B$11,C234='ჯამი (HIDE)'!$B$12,C234='ჯამი (HIDE)'!$B$13,C234='ჯამი (HIDE)'!$B$14),"",I234/H234))</f>
        <v>0</v>
      </c>
      <c r="L234" s="35"/>
    </row>
    <row r="235" spans="1:12" ht="15.75" hidden="1" thickBot="1" x14ac:dyDescent="0.3">
      <c r="A235" t="s">
        <v>194</v>
      </c>
      <c r="B235" s="30"/>
      <c r="C235" s="7" t="s">
        <v>12</v>
      </c>
      <c r="D235" s="14">
        <v>400</v>
      </c>
      <c r="E235" s="14">
        <v>0</v>
      </c>
      <c r="F235" s="14">
        <v>0</v>
      </c>
      <c r="G235" s="14">
        <v>0</v>
      </c>
      <c r="H235" s="14">
        <v>1000</v>
      </c>
      <c r="I235" s="14">
        <f t="shared" si="108"/>
        <v>0</v>
      </c>
      <c r="J235" s="14">
        <f>IF(AND(H235=0,I235=0),"",IF(OR(C235='ჯამი (HIDE)'!$B$11,C235='ჯამი (HIDE)'!$B$12,C235='ჯამი (HIDE)'!$B$13,C235='ჯამი (HIDE)'!$B$14),"",H235-I235))</f>
        <v>1000</v>
      </c>
      <c r="K235" s="39">
        <f>IF(AND(H235=0,I235=0),"",IF(OR(C235='ჯამი (HIDE)'!$B$11,C235='ჯამი (HIDE)'!$B$12,C235='ჯამი (HIDE)'!$B$13,C235='ჯამი (HIDE)'!$B$14),"",I235/H235))</f>
        <v>0</v>
      </c>
      <c r="L235" s="35"/>
    </row>
    <row r="236" spans="1:12" ht="15.75" hidden="1" thickBot="1" x14ac:dyDescent="0.3">
      <c r="A236" t="s">
        <v>194</v>
      </c>
      <c r="B236" s="29"/>
      <c r="C236" s="5" t="s">
        <v>13</v>
      </c>
      <c r="D236" s="13">
        <v>0</v>
      </c>
      <c r="E236" s="13">
        <v>0</v>
      </c>
      <c r="F236" s="13">
        <v>0</v>
      </c>
      <c r="G236" s="13">
        <v>0</v>
      </c>
      <c r="H236" s="13">
        <v>0</v>
      </c>
      <c r="I236" s="13">
        <f t="shared" si="108"/>
        <v>0</v>
      </c>
      <c r="J236" s="13" t="str">
        <f>IF(AND(H236=0,I236=0),"",IF(OR(C236='ჯამი (HIDE)'!$B$11,C236='ჯამი (HIDE)'!$B$12,C236='ჯამი (HIDE)'!$B$13,C236='ჯამი (HIDE)'!$B$14),"",H236-I236))</f>
        <v/>
      </c>
      <c r="K236" s="38" t="str">
        <f>IF(AND(H236=0,I236=0),"",IF(OR(C236='ჯამი (HIDE)'!$B$11,C236='ჯამი (HIDE)'!$B$12,C236='ჯამი (HIDE)'!$B$13,C236='ჯამი (HIDE)'!$B$14),"",I236/H236))</f>
        <v/>
      </c>
      <c r="L236" s="35"/>
    </row>
    <row r="237" spans="1:12" ht="15.75" hidden="1" thickBot="1" x14ac:dyDescent="0.3">
      <c r="A237" t="s">
        <v>194</v>
      </c>
      <c r="B237" s="29"/>
      <c r="C237" s="5" t="s">
        <v>14</v>
      </c>
      <c r="D237" s="13">
        <v>0</v>
      </c>
      <c r="E237" s="13">
        <v>0</v>
      </c>
      <c r="F237" s="13">
        <v>0</v>
      </c>
      <c r="G237" s="13">
        <v>0</v>
      </c>
      <c r="H237" s="13">
        <v>0</v>
      </c>
      <c r="I237" s="13">
        <f t="shared" si="108"/>
        <v>0</v>
      </c>
      <c r="J237" s="13" t="str">
        <f>IF(AND(H237=0,I237=0),"",IF(OR(C237='ჯამი (HIDE)'!$B$11,C237='ჯამი (HIDE)'!$B$12,C237='ჯამი (HIDE)'!$B$13,C237='ჯამი (HIDE)'!$B$14),"",H237-I237))</f>
        <v/>
      </c>
      <c r="K237" s="38" t="str">
        <f>IF(AND(H237=0,I237=0),"",IF(OR(C237='ჯამი (HIDE)'!$B$11,C237='ჯამი (HIDE)'!$B$12,C237='ჯამი (HIDE)'!$B$13,C237='ჯამი (HIDE)'!$B$14),"",I237/H237))</f>
        <v/>
      </c>
      <c r="L237" s="35"/>
    </row>
    <row r="238" spans="1:12" ht="15.75" hidden="1" thickBot="1" x14ac:dyDescent="0.3">
      <c r="A238" t="s">
        <v>194</v>
      </c>
      <c r="B238" s="31"/>
      <c r="C238" s="9" t="s">
        <v>15</v>
      </c>
      <c r="D238" s="15">
        <v>0</v>
      </c>
      <c r="E238" s="15">
        <v>0</v>
      </c>
      <c r="F238" s="15">
        <v>0</v>
      </c>
      <c r="G238" s="15">
        <v>0</v>
      </c>
      <c r="H238" s="15">
        <v>0</v>
      </c>
      <c r="I238" s="15">
        <f t="shared" si="108"/>
        <v>0</v>
      </c>
      <c r="J238" s="15" t="str">
        <f>IF(AND(H238=0,I238=0),"",IF(OR(C238='ჯამი (HIDE)'!$B$11,C238='ჯამი (HIDE)'!$B$12,C238='ჯამი (HIDE)'!$B$13,C238='ჯამი (HIDE)'!$B$14),"",H238-I238))</f>
        <v/>
      </c>
      <c r="K238" s="40" t="str">
        <f>IF(AND(H238=0,I238=0),"",IF(OR(C238='ჯამი (HIDE)'!$B$11,C238='ჯამი (HIDE)'!$B$12,C238='ჯამი (HIDE)'!$B$13,C238='ჯამი (HIDE)'!$B$14),"",I238/H238))</f>
        <v/>
      </c>
      <c r="L238" s="35"/>
    </row>
    <row r="239" spans="1:12" ht="31.5" hidden="1" thickTop="1" thickBot="1" x14ac:dyDescent="0.3">
      <c r="A239" t="s">
        <v>194</v>
      </c>
      <c r="B239" s="2" t="s">
        <v>47</v>
      </c>
      <c r="C239" s="26" t="s">
        <v>48</v>
      </c>
      <c r="D239" s="3">
        <v>14900</v>
      </c>
      <c r="E239" s="3">
        <f>E240+E248+E249+E250</f>
        <v>0</v>
      </c>
      <c r="F239" s="3">
        <f t="shared" ref="F239" si="118">F240+F248+F249+F250</f>
        <v>0</v>
      </c>
      <c r="G239" s="3">
        <f t="shared" ref="G239" si="119">G240+G248+G249+G250</f>
        <v>0</v>
      </c>
      <c r="H239" s="3">
        <v>27000</v>
      </c>
      <c r="I239" s="3">
        <f t="shared" si="108"/>
        <v>0</v>
      </c>
      <c r="J239" s="3">
        <f>IF(AND(H239=0,I239=0),"",IF(OR(C239='ჯამი (HIDE)'!$B$11,C239='ჯამი (HIDE)'!$B$12,C239='ჯამი (HIDE)'!$B$13,C239='ჯამი (HIDE)'!$B$14),"",H239-I239))</f>
        <v>27000</v>
      </c>
      <c r="K239" s="41">
        <f>IF(AND(H239=0,I239=0),"",IF(OR(C239='ჯამი (HIDE)'!$B$11,C239='ჯამი (HIDE)'!$B$12,C239='ჯამი (HIDE)'!$B$13,C239='ჯამი (HIDE)'!$B$14),"",I239/H239))</f>
        <v>0</v>
      </c>
      <c r="L239" s="35"/>
    </row>
    <row r="240" spans="1:12" ht="15.75" hidden="1" thickBot="1" x14ac:dyDescent="0.3">
      <c r="A240" t="s">
        <v>194</v>
      </c>
      <c r="B240" s="29"/>
      <c r="C240" s="5" t="s">
        <v>5</v>
      </c>
      <c r="D240" s="13">
        <v>14900</v>
      </c>
      <c r="E240" s="13">
        <f t="shared" ref="E240:G240" si="120">SUM(E241:E247)</f>
        <v>0</v>
      </c>
      <c r="F240" s="13">
        <f t="shared" si="120"/>
        <v>0</v>
      </c>
      <c r="G240" s="13">
        <f t="shared" si="120"/>
        <v>0</v>
      </c>
      <c r="H240" s="13">
        <v>27000</v>
      </c>
      <c r="I240" s="13">
        <f t="shared" si="108"/>
        <v>0</v>
      </c>
      <c r="J240" s="13">
        <f>IF(AND(H240=0,I240=0),"",IF(OR(C240='ჯამი (HIDE)'!$B$11,C240='ჯამი (HIDE)'!$B$12,C240='ჯამი (HIDE)'!$B$13,C240='ჯამი (HIDE)'!$B$14),"",H240-I240))</f>
        <v>27000</v>
      </c>
      <c r="K240" s="38">
        <f>IF(AND(H240=0,I240=0),"",IF(OR(C240='ჯამი (HIDE)'!$B$11,C240='ჯამი (HIDE)'!$B$12,C240='ჯამი (HIDE)'!$B$13,C240='ჯამი (HIDE)'!$B$14),"",I240/H240))</f>
        <v>0</v>
      </c>
      <c r="L240" s="35"/>
    </row>
    <row r="241" spans="1:12" ht="15.75" hidden="1" thickBot="1" x14ac:dyDescent="0.3">
      <c r="A241" t="s">
        <v>194</v>
      </c>
      <c r="B241" s="30"/>
      <c r="C241" s="7" t="s">
        <v>6</v>
      </c>
      <c r="D241" s="14">
        <v>0</v>
      </c>
      <c r="E241" s="14">
        <v>0</v>
      </c>
      <c r="F241" s="14">
        <v>0</v>
      </c>
      <c r="G241" s="14">
        <v>0</v>
      </c>
      <c r="H241" s="14">
        <v>0</v>
      </c>
      <c r="I241" s="14">
        <f t="shared" si="108"/>
        <v>0</v>
      </c>
      <c r="J241" s="14" t="str">
        <f>IF(AND(H241=0,I241=0),"",IF(OR(C241='ჯამი (HIDE)'!$B$11,C241='ჯამი (HIDE)'!$B$12,C241='ჯამი (HIDE)'!$B$13,C241='ჯამი (HIDE)'!$B$14),"",H241-I241))</f>
        <v/>
      </c>
      <c r="K241" s="39" t="str">
        <f>IF(AND(H241=0,I241=0),"",IF(OR(C241='ჯამი (HIDE)'!$B$11,C241='ჯამი (HIDE)'!$B$12,C241='ჯამი (HIDE)'!$B$13,C241='ჯამი (HIDE)'!$B$14),"",I241/H241))</f>
        <v/>
      </c>
      <c r="L241" s="35"/>
    </row>
    <row r="242" spans="1:12" ht="15.75" hidden="1" thickBot="1" x14ac:dyDescent="0.3">
      <c r="A242" t="s">
        <v>194</v>
      </c>
      <c r="B242" s="30"/>
      <c r="C242" s="7" t="s">
        <v>7</v>
      </c>
      <c r="D242" s="14">
        <v>12000</v>
      </c>
      <c r="E242" s="14">
        <v>0</v>
      </c>
      <c r="F242" s="14">
        <v>0</v>
      </c>
      <c r="G242" s="14">
        <v>0</v>
      </c>
      <c r="H242" s="14">
        <v>21000</v>
      </c>
      <c r="I242" s="14">
        <f t="shared" si="108"/>
        <v>0</v>
      </c>
      <c r="J242" s="14">
        <f>IF(AND(H242=0,I242=0),"",IF(OR(C242='ჯამი (HIDE)'!$B$11,C242='ჯამი (HIDE)'!$B$12,C242='ჯამი (HIDE)'!$B$13,C242='ჯამი (HIDE)'!$B$14),"",H242-I242))</f>
        <v>21000</v>
      </c>
      <c r="K242" s="39">
        <f>IF(AND(H242=0,I242=0),"",IF(OR(C242='ჯამი (HIDE)'!$B$11,C242='ჯამი (HIDE)'!$B$12,C242='ჯამი (HIDE)'!$B$13,C242='ჯამი (HIDE)'!$B$14),"",I242/H242))</f>
        <v>0</v>
      </c>
      <c r="L242" s="35"/>
    </row>
    <row r="243" spans="1:12" ht="15.75" hidden="1" thickBot="1" x14ac:dyDescent="0.3">
      <c r="A243" t="s">
        <v>194</v>
      </c>
      <c r="B243" s="30"/>
      <c r="C243" s="7" t="s">
        <v>8</v>
      </c>
      <c r="D243" s="14">
        <v>0</v>
      </c>
      <c r="E243" s="14">
        <v>0</v>
      </c>
      <c r="F243" s="14">
        <v>0</v>
      </c>
      <c r="G243" s="14">
        <v>0</v>
      </c>
      <c r="H243" s="14">
        <v>0</v>
      </c>
      <c r="I243" s="14">
        <f t="shared" si="108"/>
        <v>0</v>
      </c>
      <c r="J243" s="14" t="str">
        <f>IF(AND(H243=0,I243=0),"",IF(OR(C243='ჯამი (HIDE)'!$B$11,C243='ჯამი (HIDE)'!$B$12,C243='ჯამი (HIDE)'!$B$13,C243='ჯამი (HIDE)'!$B$14),"",H243-I243))</f>
        <v/>
      </c>
      <c r="K243" s="39" t="str">
        <f>IF(AND(H243=0,I243=0),"",IF(OR(C243='ჯამი (HIDE)'!$B$11,C243='ჯამი (HIDE)'!$B$12,C243='ჯამი (HIDE)'!$B$13,C243='ჯამი (HIDE)'!$B$14),"",I243/H243))</f>
        <v/>
      </c>
      <c r="L243" s="35"/>
    </row>
    <row r="244" spans="1:12" ht="15.75" hidden="1" thickBot="1" x14ac:dyDescent="0.3">
      <c r="A244" t="s">
        <v>194</v>
      </c>
      <c r="B244" s="30"/>
      <c r="C244" s="7" t="s">
        <v>9</v>
      </c>
      <c r="D244" s="14">
        <v>0</v>
      </c>
      <c r="E244" s="14">
        <v>0</v>
      </c>
      <c r="F244" s="14">
        <v>0</v>
      </c>
      <c r="G244" s="14">
        <v>0</v>
      </c>
      <c r="H244" s="14">
        <v>0</v>
      </c>
      <c r="I244" s="14">
        <f t="shared" si="108"/>
        <v>0</v>
      </c>
      <c r="J244" s="14" t="str">
        <f>IF(AND(H244=0,I244=0),"",IF(OR(C244='ჯამი (HIDE)'!$B$11,C244='ჯამი (HIDE)'!$B$12,C244='ჯამი (HIDE)'!$B$13,C244='ჯამი (HIDE)'!$B$14),"",H244-I244))</f>
        <v/>
      </c>
      <c r="K244" s="39" t="str">
        <f>IF(AND(H244=0,I244=0),"",IF(OR(C244='ჯამი (HIDE)'!$B$11,C244='ჯამი (HIDE)'!$B$12,C244='ჯამი (HIDE)'!$B$13,C244='ჯამი (HIDE)'!$B$14),"",I244/H244))</f>
        <v/>
      </c>
      <c r="L244" s="35"/>
    </row>
    <row r="245" spans="1:12" ht="15.75" hidden="1" thickBot="1" x14ac:dyDescent="0.3">
      <c r="A245" t="s">
        <v>194</v>
      </c>
      <c r="B245" s="30"/>
      <c r="C245" s="7" t="s">
        <v>10</v>
      </c>
      <c r="D245" s="14">
        <v>0</v>
      </c>
      <c r="E245" s="14">
        <v>0</v>
      </c>
      <c r="F245" s="14">
        <v>0</v>
      </c>
      <c r="G245" s="14">
        <v>0</v>
      </c>
      <c r="H245" s="14">
        <v>0</v>
      </c>
      <c r="I245" s="14">
        <f t="shared" si="108"/>
        <v>0</v>
      </c>
      <c r="J245" s="14" t="str">
        <f>IF(AND(H245=0,I245=0),"",IF(OR(C245='ჯამი (HIDE)'!$B$11,C245='ჯამი (HIDE)'!$B$12,C245='ჯამი (HIDE)'!$B$13,C245='ჯამი (HIDE)'!$B$14),"",H245-I245))</f>
        <v/>
      </c>
      <c r="K245" s="39" t="str">
        <f>IF(AND(H245=0,I245=0),"",IF(OR(C245='ჯამი (HIDE)'!$B$11,C245='ჯამი (HIDE)'!$B$12,C245='ჯამი (HIDE)'!$B$13,C245='ჯამი (HIDE)'!$B$14),"",I245/H245))</f>
        <v/>
      </c>
      <c r="L245" s="35"/>
    </row>
    <row r="246" spans="1:12" ht="15.75" hidden="1" thickBot="1" x14ac:dyDescent="0.3">
      <c r="A246" t="s">
        <v>194</v>
      </c>
      <c r="B246" s="30"/>
      <c r="C246" s="7" t="s">
        <v>11</v>
      </c>
      <c r="D246" s="14">
        <v>2500</v>
      </c>
      <c r="E246" s="14">
        <v>0</v>
      </c>
      <c r="F246" s="14">
        <v>0</v>
      </c>
      <c r="G246" s="14">
        <v>0</v>
      </c>
      <c r="H246" s="14">
        <v>5000</v>
      </c>
      <c r="I246" s="14">
        <f t="shared" si="108"/>
        <v>0</v>
      </c>
      <c r="J246" s="14">
        <f>IF(AND(H246=0,I246=0),"",IF(OR(C246='ჯამი (HIDE)'!$B$11,C246='ჯამი (HIDE)'!$B$12,C246='ჯამი (HIDE)'!$B$13,C246='ჯამი (HIDE)'!$B$14),"",H246-I246))</f>
        <v>5000</v>
      </c>
      <c r="K246" s="39">
        <f>IF(AND(H246=0,I246=0),"",IF(OR(C246='ჯამი (HIDE)'!$B$11,C246='ჯამი (HIDE)'!$B$12,C246='ჯამი (HIDE)'!$B$13,C246='ჯამი (HIDE)'!$B$14),"",I246/H246))</f>
        <v>0</v>
      </c>
      <c r="L246" s="35"/>
    </row>
    <row r="247" spans="1:12" ht="15.75" hidden="1" thickBot="1" x14ac:dyDescent="0.3">
      <c r="A247" t="s">
        <v>194</v>
      </c>
      <c r="B247" s="30"/>
      <c r="C247" s="7" t="s">
        <v>12</v>
      </c>
      <c r="D247" s="14">
        <v>400</v>
      </c>
      <c r="E247" s="14">
        <v>0</v>
      </c>
      <c r="F247" s="14">
        <v>0</v>
      </c>
      <c r="G247" s="14">
        <v>0</v>
      </c>
      <c r="H247" s="14">
        <v>1000</v>
      </c>
      <c r="I247" s="14">
        <f t="shared" si="108"/>
        <v>0</v>
      </c>
      <c r="J247" s="14">
        <f>IF(AND(H247=0,I247=0),"",IF(OR(C247='ჯამი (HIDE)'!$B$11,C247='ჯამი (HIDE)'!$B$12,C247='ჯამი (HIDE)'!$B$13,C247='ჯამი (HIDE)'!$B$14),"",H247-I247))</f>
        <v>1000</v>
      </c>
      <c r="K247" s="39">
        <f>IF(AND(H247=0,I247=0),"",IF(OR(C247='ჯამი (HIDE)'!$B$11,C247='ჯამი (HIDE)'!$B$12,C247='ჯამი (HIDE)'!$B$13,C247='ჯამი (HIDE)'!$B$14),"",I247/H247))</f>
        <v>0</v>
      </c>
      <c r="L247" s="35"/>
    </row>
    <row r="248" spans="1:12" ht="15.75" hidden="1" thickBot="1" x14ac:dyDescent="0.3">
      <c r="A248" t="s">
        <v>194</v>
      </c>
      <c r="B248" s="29"/>
      <c r="C248" s="5" t="s">
        <v>13</v>
      </c>
      <c r="D248" s="13">
        <v>0</v>
      </c>
      <c r="E248" s="13">
        <v>0</v>
      </c>
      <c r="F248" s="13">
        <v>0</v>
      </c>
      <c r="G248" s="13">
        <v>0</v>
      </c>
      <c r="H248" s="13">
        <v>0</v>
      </c>
      <c r="I248" s="13">
        <f t="shared" si="108"/>
        <v>0</v>
      </c>
      <c r="J248" s="13" t="str">
        <f>IF(AND(H248=0,I248=0),"",IF(OR(C248='ჯამი (HIDE)'!$B$11,C248='ჯამი (HIDE)'!$B$12,C248='ჯამი (HIDE)'!$B$13,C248='ჯამი (HIDE)'!$B$14),"",H248-I248))</f>
        <v/>
      </c>
      <c r="K248" s="38" t="str">
        <f>IF(AND(H248=0,I248=0),"",IF(OR(C248='ჯამი (HIDE)'!$B$11,C248='ჯამი (HIDE)'!$B$12,C248='ჯამი (HIDE)'!$B$13,C248='ჯამი (HIDE)'!$B$14),"",I248/H248))</f>
        <v/>
      </c>
      <c r="L248" s="35"/>
    </row>
    <row r="249" spans="1:12" ht="15.75" hidden="1" thickBot="1" x14ac:dyDescent="0.3">
      <c r="A249" t="s">
        <v>194</v>
      </c>
      <c r="B249" s="29"/>
      <c r="C249" s="5" t="s">
        <v>14</v>
      </c>
      <c r="D249" s="13">
        <v>0</v>
      </c>
      <c r="E249" s="13">
        <v>0</v>
      </c>
      <c r="F249" s="13">
        <v>0</v>
      </c>
      <c r="G249" s="13">
        <v>0</v>
      </c>
      <c r="H249" s="13">
        <v>0</v>
      </c>
      <c r="I249" s="13">
        <f t="shared" si="108"/>
        <v>0</v>
      </c>
      <c r="J249" s="13" t="str">
        <f>IF(AND(H249=0,I249=0),"",IF(OR(C249='ჯამი (HIDE)'!$B$11,C249='ჯამი (HIDE)'!$B$12,C249='ჯამი (HIDE)'!$B$13,C249='ჯამი (HIDE)'!$B$14),"",H249-I249))</f>
        <v/>
      </c>
      <c r="K249" s="38" t="str">
        <f>IF(AND(H249=0,I249=0),"",IF(OR(C249='ჯამი (HIDE)'!$B$11,C249='ჯამი (HIDE)'!$B$12,C249='ჯამი (HIDE)'!$B$13,C249='ჯამი (HIDE)'!$B$14),"",I249/H249))</f>
        <v/>
      </c>
      <c r="L249" s="35"/>
    </row>
    <row r="250" spans="1:12" ht="15.75" hidden="1" thickBot="1" x14ac:dyDescent="0.3">
      <c r="A250" t="s">
        <v>194</v>
      </c>
      <c r="B250" s="31"/>
      <c r="C250" s="9" t="s">
        <v>15</v>
      </c>
      <c r="D250" s="15">
        <v>0</v>
      </c>
      <c r="E250" s="15">
        <v>0</v>
      </c>
      <c r="F250" s="15">
        <v>0</v>
      </c>
      <c r="G250" s="15">
        <v>0</v>
      </c>
      <c r="H250" s="15">
        <v>0</v>
      </c>
      <c r="I250" s="15">
        <f t="shared" si="108"/>
        <v>0</v>
      </c>
      <c r="J250" s="15" t="str">
        <f>IF(AND(H250=0,I250=0),"",IF(OR(C250='ჯამი (HIDE)'!$B$11,C250='ჯამი (HIDE)'!$B$12,C250='ჯამი (HIDE)'!$B$13,C250='ჯამი (HIDE)'!$B$14),"",H250-I250))</f>
        <v/>
      </c>
      <c r="K250" s="40" t="str">
        <f>IF(AND(H250=0,I250=0),"",IF(OR(C250='ჯამი (HIDE)'!$B$11,C250='ჯამი (HIDE)'!$B$12,C250='ჯამი (HIDE)'!$B$13,C250='ჯამი (HIDE)'!$B$14),"",I250/H250))</f>
        <v/>
      </c>
      <c r="L250" s="35"/>
    </row>
    <row r="251" spans="1:12" ht="46.5" hidden="1" thickTop="1" thickBot="1" x14ac:dyDescent="0.3">
      <c r="A251" t="s">
        <v>194</v>
      </c>
      <c r="B251" s="2" t="s">
        <v>49</v>
      </c>
      <c r="C251" s="26" t="s">
        <v>50</v>
      </c>
      <c r="D251" s="3">
        <v>12610</v>
      </c>
      <c r="E251" s="3">
        <f>E252+E260+E261+E262</f>
        <v>0</v>
      </c>
      <c r="F251" s="3">
        <f t="shared" ref="F251" si="121">F252+F260+F261+F262</f>
        <v>0</v>
      </c>
      <c r="G251" s="3">
        <f t="shared" ref="G251" si="122">G252+G260+G261+G262</f>
        <v>0</v>
      </c>
      <c r="H251" s="3">
        <v>21670</v>
      </c>
      <c r="I251" s="3">
        <f t="shared" si="108"/>
        <v>0</v>
      </c>
      <c r="J251" s="3">
        <f>IF(AND(H251=0,I251=0),"",IF(OR(C251='ჯამი (HIDE)'!$B$11,C251='ჯამი (HIDE)'!$B$12,C251='ჯამი (HIDE)'!$B$13,C251='ჯამი (HIDE)'!$B$14),"",H251-I251))</f>
        <v>21670</v>
      </c>
      <c r="K251" s="41">
        <f>IF(AND(H251=0,I251=0),"",IF(OR(C251='ჯამი (HIDE)'!$B$11,C251='ჯამი (HIDE)'!$B$12,C251='ჯამი (HIDE)'!$B$13,C251='ჯამი (HIDE)'!$B$14),"",I251/H251))</f>
        <v>0</v>
      </c>
      <c r="L251" s="35"/>
    </row>
    <row r="252" spans="1:12" ht="15.75" hidden="1" thickBot="1" x14ac:dyDescent="0.3">
      <c r="A252" t="s">
        <v>194</v>
      </c>
      <c r="B252" s="29"/>
      <c r="C252" s="5" t="s">
        <v>5</v>
      </c>
      <c r="D252" s="13">
        <v>12610</v>
      </c>
      <c r="E252" s="13">
        <f t="shared" ref="E252:G252" si="123">SUM(E253:E259)</f>
        <v>0</v>
      </c>
      <c r="F252" s="13">
        <f t="shared" si="123"/>
        <v>0</v>
      </c>
      <c r="G252" s="13">
        <f t="shared" si="123"/>
        <v>0</v>
      </c>
      <c r="H252" s="13">
        <v>21670</v>
      </c>
      <c r="I252" s="13">
        <f t="shared" si="108"/>
        <v>0</v>
      </c>
      <c r="J252" s="13">
        <f>IF(AND(H252=0,I252=0),"",IF(OR(C252='ჯამი (HIDE)'!$B$11,C252='ჯამი (HIDE)'!$B$12,C252='ჯამი (HIDE)'!$B$13,C252='ჯამი (HIDE)'!$B$14),"",H252-I252))</f>
        <v>21670</v>
      </c>
      <c r="K252" s="38">
        <f>IF(AND(H252=0,I252=0),"",IF(OR(C252='ჯამი (HIDE)'!$B$11,C252='ჯამი (HIDE)'!$B$12,C252='ჯამი (HIDE)'!$B$13,C252='ჯამი (HIDE)'!$B$14),"",I252/H252))</f>
        <v>0</v>
      </c>
      <c r="L252" s="35"/>
    </row>
    <row r="253" spans="1:12" ht="15.75" hidden="1" thickBot="1" x14ac:dyDescent="0.3">
      <c r="A253" t="s">
        <v>194</v>
      </c>
      <c r="B253" s="30"/>
      <c r="C253" s="7" t="s">
        <v>6</v>
      </c>
      <c r="D253" s="14">
        <v>0</v>
      </c>
      <c r="E253" s="14">
        <v>0</v>
      </c>
      <c r="F253" s="14">
        <v>0</v>
      </c>
      <c r="G253" s="14">
        <v>0</v>
      </c>
      <c r="H253" s="14">
        <v>0</v>
      </c>
      <c r="I253" s="14">
        <f t="shared" si="108"/>
        <v>0</v>
      </c>
      <c r="J253" s="14" t="str">
        <f>IF(AND(H253=0,I253=0),"",IF(OR(C253='ჯამი (HIDE)'!$B$11,C253='ჯამი (HIDE)'!$B$12,C253='ჯამი (HIDE)'!$B$13,C253='ჯამი (HIDE)'!$B$14),"",H253-I253))</f>
        <v/>
      </c>
      <c r="K253" s="39" t="str">
        <f>IF(AND(H253=0,I253=0),"",IF(OR(C253='ჯამი (HIDE)'!$B$11,C253='ჯამი (HIDE)'!$B$12,C253='ჯამი (HIDE)'!$B$13,C253='ჯამი (HIDE)'!$B$14),"",I253/H253))</f>
        <v/>
      </c>
      <c r="L253" s="35"/>
    </row>
    <row r="254" spans="1:12" ht="15.75" hidden="1" thickBot="1" x14ac:dyDescent="0.3">
      <c r="A254" t="s">
        <v>194</v>
      </c>
      <c r="B254" s="30"/>
      <c r="C254" s="7" t="s">
        <v>7</v>
      </c>
      <c r="D254" s="14">
        <v>11180</v>
      </c>
      <c r="E254" s="14">
        <v>0</v>
      </c>
      <c r="F254" s="14">
        <v>0</v>
      </c>
      <c r="G254" s="14">
        <v>0</v>
      </c>
      <c r="H254" s="14">
        <v>19180</v>
      </c>
      <c r="I254" s="14">
        <f t="shared" si="108"/>
        <v>0</v>
      </c>
      <c r="J254" s="14">
        <f>IF(AND(H254=0,I254=0),"",IF(OR(C254='ჯამი (HIDE)'!$B$11,C254='ჯამი (HIDE)'!$B$12,C254='ჯამი (HIDE)'!$B$13,C254='ჯამი (HIDE)'!$B$14),"",H254-I254))</f>
        <v>19180</v>
      </c>
      <c r="K254" s="39">
        <f>IF(AND(H254=0,I254=0),"",IF(OR(C254='ჯამი (HIDE)'!$B$11,C254='ჯამი (HIDE)'!$B$12,C254='ჯამი (HIDE)'!$B$13,C254='ჯამი (HIDE)'!$B$14),"",I254/H254))</f>
        <v>0</v>
      </c>
      <c r="L254" s="35"/>
    </row>
    <row r="255" spans="1:12" ht="15.75" hidden="1" thickBot="1" x14ac:dyDescent="0.3">
      <c r="A255" t="s">
        <v>194</v>
      </c>
      <c r="B255" s="30"/>
      <c r="C255" s="7" t="s">
        <v>8</v>
      </c>
      <c r="D255" s="14">
        <v>0</v>
      </c>
      <c r="E255" s="14">
        <v>0</v>
      </c>
      <c r="F255" s="14">
        <v>0</v>
      </c>
      <c r="G255" s="14">
        <v>0</v>
      </c>
      <c r="H255" s="14">
        <v>0</v>
      </c>
      <c r="I255" s="14">
        <f t="shared" si="108"/>
        <v>0</v>
      </c>
      <c r="J255" s="14" t="str">
        <f>IF(AND(H255=0,I255=0),"",IF(OR(C255='ჯამი (HIDE)'!$B$11,C255='ჯამი (HIDE)'!$B$12,C255='ჯამი (HIDE)'!$B$13,C255='ჯამი (HIDE)'!$B$14),"",H255-I255))</f>
        <v/>
      </c>
      <c r="K255" s="39" t="str">
        <f>IF(AND(H255=0,I255=0),"",IF(OR(C255='ჯამი (HIDE)'!$B$11,C255='ჯამი (HIDE)'!$B$12,C255='ჯამი (HIDE)'!$B$13,C255='ჯამი (HIDE)'!$B$14),"",I255/H255))</f>
        <v/>
      </c>
      <c r="L255" s="35"/>
    </row>
    <row r="256" spans="1:12" ht="15.75" hidden="1" thickBot="1" x14ac:dyDescent="0.3">
      <c r="A256" t="s">
        <v>194</v>
      </c>
      <c r="B256" s="30"/>
      <c r="C256" s="7" t="s">
        <v>9</v>
      </c>
      <c r="D256" s="14">
        <v>0</v>
      </c>
      <c r="E256" s="14">
        <v>0</v>
      </c>
      <c r="F256" s="14">
        <v>0</v>
      </c>
      <c r="G256" s="14">
        <v>0</v>
      </c>
      <c r="H256" s="14">
        <v>0</v>
      </c>
      <c r="I256" s="14">
        <f t="shared" si="108"/>
        <v>0</v>
      </c>
      <c r="J256" s="14" t="str">
        <f>IF(AND(H256=0,I256=0),"",IF(OR(C256='ჯამი (HIDE)'!$B$11,C256='ჯამი (HIDE)'!$B$12,C256='ჯამი (HIDE)'!$B$13,C256='ჯამი (HIDE)'!$B$14),"",H256-I256))</f>
        <v/>
      </c>
      <c r="K256" s="39" t="str">
        <f>IF(AND(H256=0,I256=0),"",IF(OR(C256='ჯამი (HIDE)'!$B$11,C256='ჯამი (HIDE)'!$B$12,C256='ჯამი (HIDE)'!$B$13,C256='ჯამი (HIDE)'!$B$14),"",I256/H256))</f>
        <v/>
      </c>
      <c r="L256" s="35"/>
    </row>
    <row r="257" spans="1:12" ht="15.75" hidden="1" thickBot="1" x14ac:dyDescent="0.3">
      <c r="A257" t="s">
        <v>194</v>
      </c>
      <c r="B257" s="30"/>
      <c r="C257" s="7" t="s">
        <v>10</v>
      </c>
      <c r="D257" s="14">
        <v>0</v>
      </c>
      <c r="E257" s="14">
        <v>0</v>
      </c>
      <c r="F257" s="14">
        <v>0</v>
      </c>
      <c r="G257" s="14">
        <v>0</v>
      </c>
      <c r="H257" s="14">
        <v>0</v>
      </c>
      <c r="I257" s="14">
        <f t="shared" si="108"/>
        <v>0</v>
      </c>
      <c r="J257" s="14" t="str">
        <f>IF(AND(H257=0,I257=0),"",IF(OR(C257='ჯამი (HIDE)'!$B$11,C257='ჯამი (HIDE)'!$B$12,C257='ჯამი (HIDE)'!$B$13,C257='ჯამი (HIDE)'!$B$14),"",H257-I257))</f>
        <v/>
      </c>
      <c r="K257" s="39" t="str">
        <f>IF(AND(H257=0,I257=0),"",IF(OR(C257='ჯამი (HIDE)'!$B$11,C257='ჯამი (HIDE)'!$B$12,C257='ჯამი (HIDE)'!$B$13,C257='ჯამი (HIDE)'!$B$14),"",I257/H257))</f>
        <v/>
      </c>
      <c r="L257" s="35"/>
    </row>
    <row r="258" spans="1:12" ht="15.75" hidden="1" thickBot="1" x14ac:dyDescent="0.3">
      <c r="A258" t="s">
        <v>194</v>
      </c>
      <c r="B258" s="30"/>
      <c r="C258" s="7" t="s">
        <v>11</v>
      </c>
      <c r="D258" s="14">
        <v>1200</v>
      </c>
      <c r="E258" s="14">
        <v>0</v>
      </c>
      <c r="F258" s="14">
        <v>0</v>
      </c>
      <c r="G258" s="14">
        <v>0</v>
      </c>
      <c r="H258" s="14">
        <v>2000</v>
      </c>
      <c r="I258" s="14">
        <f t="shared" si="108"/>
        <v>0</v>
      </c>
      <c r="J258" s="14">
        <f>IF(AND(H258=0,I258=0),"",IF(OR(C258='ჯამი (HIDE)'!$B$11,C258='ჯამი (HIDE)'!$B$12,C258='ჯამი (HIDE)'!$B$13,C258='ჯამი (HIDE)'!$B$14),"",H258-I258))</f>
        <v>2000</v>
      </c>
      <c r="K258" s="39">
        <f>IF(AND(H258=0,I258=0),"",IF(OR(C258='ჯამი (HIDE)'!$B$11,C258='ჯამი (HIDE)'!$B$12,C258='ჯამი (HIDE)'!$B$13,C258='ჯამი (HIDE)'!$B$14),"",I258/H258))</f>
        <v>0</v>
      </c>
      <c r="L258" s="35"/>
    </row>
    <row r="259" spans="1:12" ht="15.75" hidden="1" thickBot="1" x14ac:dyDescent="0.3">
      <c r="A259" t="s">
        <v>194</v>
      </c>
      <c r="B259" s="30"/>
      <c r="C259" s="7" t="s">
        <v>12</v>
      </c>
      <c r="D259" s="14">
        <v>230</v>
      </c>
      <c r="E259" s="14">
        <v>0</v>
      </c>
      <c r="F259" s="14">
        <v>0</v>
      </c>
      <c r="G259" s="14">
        <v>0</v>
      </c>
      <c r="H259" s="14">
        <v>490</v>
      </c>
      <c r="I259" s="14">
        <f t="shared" si="108"/>
        <v>0</v>
      </c>
      <c r="J259" s="14">
        <f>IF(AND(H259=0,I259=0),"",IF(OR(C259='ჯამი (HIDE)'!$B$11,C259='ჯამი (HIDE)'!$B$12,C259='ჯამი (HIDE)'!$B$13,C259='ჯამი (HIDE)'!$B$14),"",H259-I259))</f>
        <v>490</v>
      </c>
      <c r="K259" s="39">
        <f>IF(AND(H259=0,I259=0),"",IF(OR(C259='ჯამი (HIDE)'!$B$11,C259='ჯამი (HIDE)'!$B$12,C259='ჯამი (HIDE)'!$B$13,C259='ჯამი (HIDE)'!$B$14),"",I259/H259))</f>
        <v>0</v>
      </c>
      <c r="L259" s="35"/>
    </row>
    <row r="260" spans="1:12" ht="15.75" hidden="1" thickBot="1" x14ac:dyDescent="0.3">
      <c r="A260" t="s">
        <v>194</v>
      </c>
      <c r="B260" s="29"/>
      <c r="C260" s="5" t="s">
        <v>13</v>
      </c>
      <c r="D260" s="13">
        <v>0</v>
      </c>
      <c r="E260" s="13">
        <v>0</v>
      </c>
      <c r="F260" s="13">
        <v>0</v>
      </c>
      <c r="G260" s="13">
        <v>0</v>
      </c>
      <c r="H260" s="13">
        <v>0</v>
      </c>
      <c r="I260" s="13">
        <f t="shared" ref="I260:I323" si="124">E260+F260+G260</f>
        <v>0</v>
      </c>
      <c r="J260" s="13" t="str">
        <f>IF(AND(H260=0,I260=0),"",IF(OR(C260='ჯამი (HIDE)'!$B$11,C260='ჯამი (HIDE)'!$B$12,C260='ჯამი (HIDE)'!$B$13,C260='ჯამი (HIDE)'!$B$14),"",H260-I260))</f>
        <v/>
      </c>
      <c r="K260" s="38" t="str">
        <f>IF(AND(H260=0,I260=0),"",IF(OR(C260='ჯამი (HIDE)'!$B$11,C260='ჯამი (HIDE)'!$B$12,C260='ჯამი (HIDE)'!$B$13,C260='ჯამი (HIDE)'!$B$14),"",I260/H260))</f>
        <v/>
      </c>
      <c r="L260" s="35"/>
    </row>
    <row r="261" spans="1:12" ht="15.75" hidden="1" thickBot="1" x14ac:dyDescent="0.3">
      <c r="A261" t="s">
        <v>194</v>
      </c>
      <c r="B261" s="29"/>
      <c r="C261" s="5" t="s">
        <v>14</v>
      </c>
      <c r="D261" s="13">
        <v>0</v>
      </c>
      <c r="E261" s="13">
        <v>0</v>
      </c>
      <c r="F261" s="13">
        <v>0</v>
      </c>
      <c r="G261" s="13">
        <v>0</v>
      </c>
      <c r="H261" s="13">
        <v>0</v>
      </c>
      <c r="I261" s="13">
        <f t="shared" si="124"/>
        <v>0</v>
      </c>
      <c r="J261" s="13" t="str">
        <f>IF(AND(H261=0,I261=0),"",IF(OR(C261='ჯამი (HIDE)'!$B$11,C261='ჯამი (HIDE)'!$B$12,C261='ჯამი (HIDE)'!$B$13,C261='ჯამი (HIDE)'!$B$14),"",H261-I261))</f>
        <v/>
      </c>
      <c r="K261" s="38" t="str">
        <f>IF(AND(H261=0,I261=0),"",IF(OR(C261='ჯამი (HIDE)'!$B$11,C261='ჯამი (HIDE)'!$B$12,C261='ჯამი (HIDE)'!$B$13,C261='ჯამი (HIDE)'!$B$14),"",I261/H261))</f>
        <v/>
      </c>
      <c r="L261" s="35"/>
    </row>
    <row r="262" spans="1:12" ht="15.75" hidden="1" thickBot="1" x14ac:dyDescent="0.3">
      <c r="A262" t="s">
        <v>194</v>
      </c>
      <c r="B262" s="31"/>
      <c r="C262" s="9" t="s">
        <v>15</v>
      </c>
      <c r="D262" s="15">
        <v>0</v>
      </c>
      <c r="E262" s="15">
        <v>0</v>
      </c>
      <c r="F262" s="15">
        <v>0</v>
      </c>
      <c r="G262" s="15">
        <v>0</v>
      </c>
      <c r="H262" s="15">
        <v>0</v>
      </c>
      <c r="I262" s="15">
        <f t="shared" si="124"/>
        <v>0</v>
      </c>
      <c r="J262" s="15" t="str">
        <f>IF(AND(H262=0,I262=0),"",IF(OR(C262='ჯამი (HIDE)'!$B$11,C262='ჯამი (HIDE)'!$B$12,C262='ჯამი (HIDE)'!$B$13,C262='ჯამი (HIDE)'!$B$14),"",H262-I262))</f>
        <v/>
      </c>
      <c r="K262" s="40" t="str">
        <f>IF(AND(H262=0,I262=0),"",IF(OR(C262='ჯამი (HIDE)'!$B$11,C262='ჯამი (HIDE)'!$B$12,C262='ჯამი (HIDE)'!$B$13,C262='ჯამი (HIDE)'!$B$14),"",I262/H262))</f>
        <v/>
      </c>
      <c r="L262" s="35"/>
    </row>
    <row r="263" spans="1:12" ht="31.5" hidden="1" thickTop="1" thickBot="1" x14ac:dyDescent="0.3">
      <c r="A263" t="s">
        <v>194</v>
      </c>
      <c r="B263" s="2" t="s">
        <v>51</v>
      </c>
      <c r="C263" s="26" t="s">
        <v>52</v>
      </c>
      <c r="D263" s="3">
        <v>32400</v>
      </c>
      <c r="E263" s="3">
        <f>E264+E272+E273+E274</f>
        <v>0</v>
      </c>
      <c r="F263" s="3">
        <f t="shared" ref="F263" si="125">F264+F272+F273+F274</f>
        <v>0</v>
      </c>
      <c r="G263" s="3">
        <f t="shared" ref="G263" si="126">G264+G272+G273+G274</f>
        <v>0</v>
      </c>
      <c r="H263" s="3">
        <v>52000</v>
      </c>
      <c r="I263" s="3">
        <f t="shared" si="124"/>
        <v>0</v>
      </c>
      <c r="J263" s="3">
        <f>IF(AND(H263=0,I263=0),"",IF(OR(C263='ჯამი (HIDE)'!$B$11,C263='ჯამი (HIDE)'!$B$12,C263='ჯამი (HIDE)'!$B$13,C263='ჯამი (HIDE)'!$B$14),"",H263-I263))</f>
        <v>52000</v>
      </c>
      <c r="K263" s="41">
        <f>IF(AND(H263=0,I263=0),"",IF(OR(C263='ჯამი (HIDE)'!$B$11,C263='ჯამი (HIDE)'!$B$12,C263='ჯამი (HIDE)'!$B$13,C263='ჯამი (HIDE)'!$B$14),"",I263/H263))</f>
        <v>0</v>
      </c>
      <c r="L263" s="35"/>
    </row>
    <row r="264" spans="1:12" ht="15.75" hidden="1" thickBot="1" x14ac:dyDescent="0.3">
      <c r="A264" t="s">
        <v>194</v>
      </c>
      <c r="B264" s="29"/>
      <c r="C264" s="5" t="s">
        <v>5</v>
      </c>
      <c r="D264" s="13">
        <v>32400</v>
      </c>
      <c r="E264" s="13">
        <f t="shared" ref="E264:G264" si="127">SUM(E265:E271)</f>
        <v>0</v>
      </c>
      <c r="F264" s="13">
        <f t="shared" si="127"/>
        <v>0</v>
      </c>
      <c r="G264" s="13">
        <f t="shared" si="127"/>
        <v>0</v>
      </c>
      <c r="H264" s="13">
        <v>52000</v>
      </c>
      <c r="I264" s="13">
        <f t="shared" si="124"/>
        <v>0</v>
      </c>
      <c r="J264" s="13">
        <f>IF(AND(H264=0,I264=0),"",IF(OR(C264='ჯამი (HIDE)'!$B$11,C264='ჯამი (HIDE)'!$B$12,C264='ჯამი (HIDE)'!$B$13,C264='ჯამი (HIDE)'!$B$14),"",H264-I264))</f>
        <v>52000</v>
      </c>
      <c r="K264" s="38">
        <f>IF(AND(H264=0,I264=0),"",IF(OR(C264='ჯამი (HIDE)'!$B$11,C264='ჯამი (HIDE)'!$B$12,C264='ჯამი (HIDE)'!$B$13,C264='ჯამი (HIDE)'!$B$14),"",I264/H264))</f>
        <v>0</v>
      </c>
      <c r="L264" s="35"/>
    </row>
    <row r="265" spans="1:12" ht="15.75" hidden="1" thickBot="1" x14ac:dyDescent="0.3">
      <c r="A265" t="s">
        <v>194</v>
      </c>
      <c r="B265" s="30"/>
      <c r="C265" s="7" t="s">
        <v>6</v>
      </c>
      <c r="D265" s="14">
        <v>0</v>
      </c>
      <c r="E265" s="14">
        <v>0</v>
      </c>
      <c r="F265" s="14">
        <v>0</v>
      </c>
      <c r="G265" s="14">
        <v>0</v>
      </c>
      <c r="H265" s="14">
        <v>0</v>
      </c>
      <c r="I265" s="14">
        <f t="shared" si="124"/>
        <v>0</v>
      </c>
      <c r="J265" s="14" t="str">
        <f>IF(AND(H265=0,I265=0),"",IF(OR(C265='ჯამი (HIDE)'!$B$11,C265='ჯამი (HIDE)'!$B$12,C265='ჯამი (HIDE)'!$B$13,C265='ჯამი (HIDE)'!$B$14),"",H265-I265))</f>
        <v/>
      </c>
      <c r="K265" s="39" t="str">
        <f>IF(AND(H265=0,I265=0),"",IF(OR(C265='ჯამი (HIDE)'!$B$11,C265='ჯამი (HIDE)'!$B$12,C265='ჯამი (HIDE)'!$B$13,C265='ჯამი (HIDE)'!$B$14),"",I265/H265))</f>
        <v/>
      </c>
      <c r="L265" s="35"/>
    </row>
    <row r="266" spans="1:12" ht="15.75" hidden="1" thickBot="1" x14ac:dyDescent="0.3">
      <c r="A266" t="s">
        <v>194</v>
      </c>
      <c r="B266" s="30"/>
      <c r="C266" s="7" t="s">
        <v>7</v>
      </c>
      <c r="D266" s="14">
        <v>26500</v>
      </c>
      <c r="E266" s="14">
        <v>0</v>
      </c>
      <c r="F266" s="14">
        <v>0</v>
      </c>
      <c r="G266" s="14">
        <v>0</v>
      </c>
      <c r="H266" s="14">
        <v>44000</v>
      </c>
      <c r="I266" s="14">
        <f t="shared" si="124"/>
        <v>0</v>
      </c>
      <c r="J266" s="14">
        <f>IF(AND(H266=0,I266=0),"",IF(OR(C266='ჯამი (HIDE)'!$B$11,C266='ჯამი (HIDE)'!$B$12,C266='ჯამი (HIDE)'!$B$13,C266='ჯამი (HIDE)'!$B$14),"",H266-I266))</f>
        <v>44000</v>
      </c>
      <c r="K266" s="39">
        <f>IF(AND(H266=0,I266=0),"",IF(OR(C266='ჯამი (HIDE)'!$B$11,C266='ჯამი (HIDE)'!$B$12,C266='ჯამი (HIDE)'!$B$13,C266='ჯამი (HIDE)'!$B$14),"",I266/H266))</f>
        <v>0</v>
      </c>
      <c r="L266" s="35"/>
    </row>
    <row r="267" spans="1:12" ht="15.75" hidden="1" thickBot="1" x14ac:dyDescent="0.3">
      <c r="A267" t="s">
        <v>194</v>
      </c>
      <c r="B267" s="30"/>
      <c r="C267" s="7" t="s">
        <v>8</v>
      </c>
      <c r="D267" s="14">
        <v>0</v>
      </c>
      <c r="E267" s="14">
        <v>0</v>
      </c>
      <c r="F267" s="14">
        <v>0</v>
      </c>
      <c r="G267" s="14">
        <v>0</v>
      </c>
      <c r="H267" s="14">
        <v>0</v>
      </c>
      <c r="I267" s="14">
        <f t="shared" si="124"/>
        <v>0</v>
      </c>
      <c r="J267" s="14" t="str">
        <f>IF(AND(H267=0,I267=0),"",IF(OR(C267='ჯამი (HIDE)'!$B$11,C267='ჯამი (HIDE)'!$B$12,C267='ჯამი (HIDE)'!$B$13,C267='ჯამი (HIDE)'!$B$14),"",H267-I267))</f>
        <v/>
      </c>
      <c r="K267" s="39" t="str">
        <f>IF(AND(H267=0,I267=0),"",IF(OR(C267='ჯამი (HIDE)'!$B$11,C267='ჯამი (HIDE)'!$B$12,C267='ჯამი (HIDE)'!$B$13,C267='ჯამი (HIDE)'!$B$14),"",I267/H267))</f>
        <v/>
      </c>
      <c r="L267" s="35"/>
    </row>
    <row r="268" spans="1:12" ht="15.75" hidden="1" thickBot="1" x14ac:dyDescent="0.3">
      <c r="A268" t="s">
        <v>194</v>
      </c>
      <c r="B268" s="30"/>
      <c r="C268" s="7" t="s">
        <v>9</v>
      </c>
      <c r="D268" s="14">
        <v>0</v>
      </c>
      <c r="E268" s="14">
        <v>0</v>
      </c>
      <c r="F268" s="14">
        <v>0</v>
      </c>
      <c r="G268" s="14">
        <v>0</v>
      </c>
      <c r="H268" s="14">
        <v>0</v>
      </c>
      <c r="I268" s="14">
        <f t="shared" si="124"/>
        <v>0</v>
      </c>
      <c r="J268" s="14" t="str">
        <f>IF(AND(H268=0,I268=0),"",IF(OR(C268='ჯამი (HIDE)'!$B$11,C268='ჯამი (HIDE)'!$B$12,C268='ჯამი (HIDE)'!$B$13,C268='ჯამი (HIDE)'!$B$14),"",H268-I268))</f>
        <v/>
      </c>
      <c r="K268" s="39" t="str">
        <f>IF(AND(H268=0,I268=0),"",IF(OR(C268='ჯამი (HIDE)'!$B$11,C268='ჯამი (HIDE)'!$B$12,C268='ჯამი (HIDE)'!$B$13,C268='ჯამი (HIDE)'!$B$14),"",I268/H268))</f>
        <v/>
      </c>
      <c r="L268" s="35"/>
    </row>
    <row r="269" spans="1:12" ht="15.75" hidden="1" thickBot="1" x14ac:dyDescent="0.3">
      <c r="A269" t="s">
        <v>194</v>
      </c>
      <c r="B269" s="30"/>
      <c r="C269" s="7" t="s">
        <v>10</v>
      </c>
      <c r="D269" s="14">
        <v>0</v>
      </c>
      <c r="E269" s="14">
        <v>0</v>
      </c>
      <c r="F269" s="14">
        <v>0</v>
      </c>
      <c r="G269" s="14">
        <v>0</v>
      </c>
      <c r="H269" s="14">
        <v>0</v>
      </c>
      <c r="I269" s="14">
        <f t="shared" si="124"/>
        <v>0</v>
      </c>
      <c r="J269" s="14" t="str">
        <f>IF(AND(H269=0,I269=0),"",IF(OR(C269='ჯამი (HIDE)'!$B$11,C269='ჯამი (HIDE)'!$B$12,C269='ჯამი (HIDE)'!$B$13,C269='ჯამი (HIDE)'!$B$14),"",H269-I269))</f>
        <v/>
      </c>
      <c r="K269" s="39" t="str">
        <f>IF(AND(H269=0,I269=0),"",IF(OR(C269='ჯამი (HIDE)'!$B$11,C269='ჯამი (HIDE)'!$B$12,C269='ჯამი (HIDE)'!$B$13,C269='ჯამი (HIDE)'!$B$14),"",I269/H269))</f>
        <v/>
      </c>
      <c r="L269" s="35"/>
    </row>
    <row r="270" spans="1:12" ht="15.75" hidden="1" thickBot="1" x14ac:dyDescent="0.3">
      <c r="A270" t="s">
        <v>194</v>
      </c>
      <c r="B270" s="30"/>
      <c r="C270" s="7" t="s">
        <v>11</v>
      </c>
      <c r="D270" s="14">
        <v>5500</v>
      </c>
      <c r="E270" s="14">
        <v>0</v>
      </c>
      <c r="F270" s="14">
        <v>0</v>
      </c>
      <c r="G270" s="14">
        <v>0</v>
      </c>
      <c r="H270" s="14">
        <v>7000</v>
      </c>
      <c r="I270" s="14">
        <f t="shared" si="124"/>
        <v>0</v>
      </c>
      <c r="J270" s="14">
        <f>IF(AND(H270=0,I270=0),"",IF(OR(C270='ჯამი (HIDE)'!$B$11,C270='ჯამი (HIDE)'!$B$12,C270='ჯამი (HIDE)'!$B$13,C270='ჯამი (HIDE)'!$B$14),"",H270-I270))</f>
        <v>7000</v>
      </c>
      <c r="K270" s="39">
        <f>IF(AND(H270=0,I270=0),"",IF(OR(C270='ჯამი (HIDE)'!$B$11,C270='ჯამი (HIDE)'!$B$12,C270='ჯამი (HIDE)'!$B$13,C270='ჯამი (HIDE)'!$B$14),"",I270/H270))</f>
        <v>0</v>
      </c>
      <c r="L270" s="35"/>
    </row>
    <row r="271" spans="1:12" ht="15.75" hidden="1" thickBot="1" x14ac:dyDescent="0.3">
      <c r="A271" t="s">
        <v>194</v>
      </c>
      <c r="B271" s="30"/>
      <c r="C271" s="7" t="s">
        <v>12</v>
      </c>
      <c r="D271" s="14">
        <v>400</v>
      </c>
      <c r="E271" s="14">
        <v>0</v>
      </c>
      <c r="F271" s="14">
        <v>0</v>
      </c>
      <c r="G271" s="14">
        <v>0</v>
      </c>
      <c r="H271" s="14">
        <v>1000</v>
      </c>
      <c r="I271" s="14">
        <f t="shared" si="124"/>
        <v>0</v>
      </c>
      <c r="J271" s="14">
        <f>IF(AND(H271=0,I271=0),"",IF(OR(C271='ჯამი (HIDE)'!$B$11,C271='ჯამი (HIDE)'!$B$12,C271='ჯამი (HIDE)'!$B$13,C271='ჯამი (HIDE)'!$B$14),"",H271-I271))</f>
        <v>1000</v>
      </c>
      <c r="K271" s="39">
        <f>IF(AND(H271=0,I271=0),"",IF(OR(C271='ჯამი (HIDE)'!$B$11,C271='ჯამი (HIDE)'!$B$12,C271='ჯამი (HIDE)'!$B$13,C271='ჯამი (HIDE)'!$B$14),"",I271/H271))</f>
        <v>0</v>
      </c>
      <c r="L271" s="35"/>
    </row>
    <row r="272" spans="1:12" ht="15.75" hidden="1" thickBot="1" x14ac:dyDescent="0.3">
      <c r="A272" t="s">
        <v>194</v>
      </c>
      <c r="B272" s="29"/>
      <c r="C272" s="5" t="s">
        <v>13</v>
      </c>
      <c r="D272" s="13">
        <v>0</v>
      </c>
      <c r="E272" s="13">
        <v>0</v>
      </c>
      <c r="F272" s="13">
        <v>0</v>
      </c>
      <c r="G272" s="13">
        <v>0</v>
      </c>
      <c r="H272" s="13">
        <v>0</v>
      </c>
      <c r="I272" s="13">
        <f t="shared" si="124"/>
        <v>0</v>
      </c>
      <c r="J272" s="13" t="str">
        <f>IF(AND(H272=0,I272=0),"",IF(OR(C272='ჯამი (HIDE)'!$B$11,C272='ჯამი (HIDE)'!$B$12,C272='ჯამი (HIDE)'!$B$13,C272='ჯამი (HIDE)'!$B$14),"",H272-I272))</f>
        <v/>
      </c>
      <c r="K272" s="38" t="str">
        <f>IF(AND(H272=0,I272=0),"",IF(OR(C272='ჯამი (HIDE)'!$B$11,C272='ჯამი (HIDE)'!$B$12,C272='ჯამი (HIDE)'!$B$13,C272='ჯამი (HIDE)'!$B$14),"",I272/H272))</f>
        <v/>
      </c>
      <c r="L272" s="35"/>
    </row>
    <row r="273" spans="1:12" ht="15.75" hidden="1" thickBot="1" x14ac:dyDescent="0.3">
      <c r="A273" t="s">
        <v>194</v>
      </c>
      <c r="B273" s="29"/>
      <c r="C273" s="5" t="s">
        <v>14</v>
      </c>
      <c r="D273" s="13">
        <v>0</v>
      </c>
      <c r="E273" s="13">
        <v>0</v>
      </c>
      <c r="F273" s="13">
        <v>0</v>
      </c>
      <c r="G273" s="13">
        <v>0</v>
      </c>
      <c r="H273" s="13">
        <v>0</v>
      </c>
      <c r="I273" s="13">
        <f t="shared" si="124"/>
        <v>0</v>
      </c>
      <c r="J273" s="13" t="str">
        <f>IF(AND(H273=0,I273=0),"",IF(OR(C273='ჯამი (HIDE)'!$B$11,C273='ჯამი (HIDE)'!$B$12,C273='ჯამი (HIDE)'!$B$13,C273='ჯამი (HIDE)'!$B$14),"",H273-I273))</f>
        <v/>
      </c>
      <c r="K273" s="38" t="str">
        <f>IF(AND(H273=0,I273=0),"",IF(OR(C273='ჯამი (HIDE)'!$B$11,C273='ჯამი (HIDE)'!$B$12,C273='ჯამი (HIDE)'!$B$13,C273='ჯამი (HIDE)'!$B$14),"",I273/H273))</f>
        <v/>
      </c>
      <c r="L273" s="35"/>
    </row>
    <row r="274" spans="1:12" ht="15.75" hidden="1" thickBot="1" x14ac:dyDescent="0.3">
      <c r="A274" t="s">
        <v>194</v>
      </c>
      <c r="B274" s="31"/>
      <c r="C274" s="9" t="s">
        <v>15</v>
      </c>
      <c r="D274" s="15">
        <v>0</v>
      </c>
      <c r="E274" s="15">
        <v>0</v>
      </c>
      <c r="F274" s="15">
        <v>0</v>
      </c>
      <c r="G274" s="15">
        <v>0</v>
      </c>
      <c r="H274" s="15">
        <v>0</v>
      </c>
      <c r="I274" s="15">
        <f t="shared" si="124"/>
        <v>0</v>
      </c>
      <c r="J274" s="15" t="str">
        <f>IF(AND(H274=0,I274=0),"",IF(OR(C274='ჯამი (HIDE)'!$B$11,C274='ჯამი (HIDE)'!$B$12,C274='ჯამი (HIDE)'!$B$13,C274='ჯამი (HIDE)'!$B$14),"",H274-I274))</f>
        <v/>
      </c>
      <c r="K274" s="40" t="str">
        <f>IF(AND(H274=0,I274=0),"",IF(OR(C274='ჯამი (HIDE)'!$B$11,C274='ჯამი (HIDE)'!$B$12,C274='ჯამი (HIDE)'!$B$13,C274='ჯამი (HIDE)'!$B$14),"",I274/H274))</f>
        <v/>
      </c>
      <c r="L274" s="35"/>
    </row>
    <row r="275" spans="1:12" ht="46.5" customHeight="1" thickTop="1" thickBot="1" x14ac:dyDescent="0.3">
      <c r="A275" t="str">
        <f t="shared" ref="A275:A307" si="128">IF(OR(H275&lt;&gt;0,I275&lt;&gt;0,),"a","b")</f>
        <v>a</v>
      </c>
      <c r="B275" s="2" t="s">
        <v>53</v>
      </c>
      <c r="C275" s="26" t="s">
        <v>54</v>
      </c>
      <c r="D275" s="3">
        <f t="shared" ref="D275" si="129">SUM(D276,D288,D289,D290)</f>
        <v>3279500</v>
      </c>
      <c r="E275" s="3">
        <f>SUM(E276,E288,E289,E290)</f>
        <v>3279468.59</v>
      </c>
      <c r="F275" s="3">
        <f t="shared" ref="F275:G275" si="130">SUM(F276,F288,F289,F290)</f>
        <v>1709610</v>
      </c>
      <c r="G275" s="3">
        <f t="shared" si="130"/>
        <v>1544800</v>
      </c>
      <c r="H275" s="3">
        <v>6610000</v>
      </c>
      <c r="I275" s="3">
        <f t="shared" si="124"/>
        <v>6533878.5899999999</v>
      </c>
      <c r="J275" s="3">
        <f>IF(AND(H275=0,I275=0),"",IF(OR(C275='ჯამი (HIDE)'!$B$11,C275='ჯამი (HIDE)'!$B$12,C275='ჯამი (HIDE)'!$B$13,C275='ჯამი (HIDE)'!$B$14),"",H275-I275))</f>
        <v>76121.410000000149</v>
      </c>
      <c r="K275" s="42">
        <f>IF(AND(H275=0,I275=0),"",IF(OR(C275='ჯამი (HIDE)'!$B$11,C275='ჯამი (HIDE)'!$B$12,C275='ჯამი (HIDE)'!$B$13,C275='ჯამი (HIDE)'!$B$14),"",I275/H275))</f>
        <v>0.98848390166414524</v>
      </c>
      <c r="L275" s="35" t="s">
        <v>234</v>
      </c>
    </row>
    <row r="276" spans="1:12" ht="15.75" thickTop="1" x14ac:dyDescent="0.25">
      <c r="A276" t="str">
        <f t="shared" si="128"/>
        <v>a</v>
      </c>
      <c r="B276" s="29"/>
      <c r="C276" s="5" t="s">
        <v>5</v>
      </c>
      <c r="D276" s="13">
        <f>SUM(D277,D281,D283,D284,D285,D286,D287)</f>
        <v>3060018</v>
      </c>
      <c r="E276" s="13">
        <f>SUM(E277,E281,E283:E287)</f>
        <v>3060017.9699999997</v>
      </c>
      <c r="F276" s="13">
        <f t="shared" ref="F276:G276" si="131">SUM(F277,F281,F283:F287)</f>
        <v>1609610</v>
      </c>
      <c r="G276" s="13">
        <f t="shared" si="131"/>
        <v>1535800</v>
      </c>
      <c r="H276" s="13">
        <v>6281518</v>
      </c>
      <c r="I276" s="13">
        <f t="shared" si="124"/>
        <v>6205427.9699999997</v>
      </c>
      <c r="J276" s="13">
        <f>IF(AND(H276=0,I276=0),"",IF(OR(C276='ჯამი (HIDE)'!$B$11,C276='ჯამი (HIDE)'!$B$12,C276='ჯამი (HIDE)'!$B$13,C276='ჯამი (HIDE)'!$B$14),"",H276-I276))</f>
        <v>76090.030000000261</v>
      </c>
      <c r="K276" s="43">
        <f>IF(AND(H276=0,I276=0),"",IF(OR(C276='ჯამი (HIDE)'!$B$11,C276='ჯამი (HIDE)'!$B$12,C276='ჯამი (HIDE)'!$B$13,C276='ჯამი (HIDE)'!$B$14),"",I276/H276))</f>
        <v>0.98788668121304435</v>
      </c>
      <c r="L276" s="35"/>
    </row>
    <row r="277" spans="1:12" x14ac:dyDescent="0.25">
      <c r="A277" t="str">
        <f t="shared" si="128"/>
        <v>a</v>
      </c>
      <c r="B277" s="30"/>
      <c r="C277" s="7" t="s">
        <v>6</v>
      </c>
      <c r="D277" s="14">
        <v>1756500</v>
      </c>
      <c r="E277" s="14">
        <f>SUM(E278:E280)</f>
        <v>1756499.97</v>
      </c>
      <c r="F277" s="14">
        <f>SUM(F278:F280)</f>
        <v>869610</v>
      </c>
      <c r="G277" s="14">
        <f t="shared" ref="G277" si="132">SUM(G278:G280)</f>
        <v>810800</v>
      </c>
      <c r="H277" s="14">
        <v>3513000</v>
      </c>
      <c r="I277" s="14">
        <f t="shared" si="124"/>
        <v>3436909.9699999997</v>
      </c>
      <c r="J277" s="14">
        <f>IF(AND(H277=0,I277=0),"",IF(OR(C277='ჯამი (HIDE)'!$B$11,C277='ჯამი (HIDE)'!$B$12,C277='ჯამი (HIDE)'!$B$13,C277='ჯამი (HIDE)'!$B$14),"",H277-I277))</f>
        <v>76090.030000000261</v>
      </c>
      <c r="K277" s="44">
        <f>IF(AND(H277=0,I277=0),"",IF(OR(C277='ჯამი (HIDE)'!$B$11,C277='ჯამი (HIDE)'!$B$12,C277='ჯამი (HIDE)'!$B$13,C277='ჯამი (HIDE)'!$B$14),"",I277/H277))</f>
        <v>0.97834044121833186</v>
      </c>
      <c r="L277" s="35"/>
    </row>
    <row r="278" spans="1:12" x14ac:dyDescent="0.25">
      <c r="A278" t="str">
        <f t="shared" si="128"/>
        <v>a</v>
      </c>
      <c r="B278" s="30"/>
      <c r="C278" s="18" t="s">
        <v>182</v>
      </c>
      <c r="D278" s="14">
        <v>0</v>
      </c>
      <c r="E278" s="14">
        <f>992799.67+269870+269870-502.2</f>
        <v>1532037.47</v>
      </c>
      <c r="F278" s="14">
        <v>809610</v>
      </c>
      <c r="G278" s="14">
        <v>810800</v>
      </c>
      <c r="H278" s="14">
        <v>0</v>
      </c>
      <c r="I278" s="14">
        <f t="shared" si="124"/>
        <v>3152447.4699999997</v>
      </c>
      <c r="J278" s="14" t="str">
        <f>IF(AND(H278=0,I278=0),"",IF(OR(C278='ჯამი (HIDE)'!$B$11,C278='ჯამი (HIDE)'!$B$12,C278='ჯამი (HIDE)'!$B$13,C278='ჯამი (HIDE)'!$B$14),"",H278-I278))</f>
        <v/>
      </c>
      <c r="K278" s="44" t="str">
        <f>IF(AND(H278=0,I278=0),"",IF(OR(C278='ჯამი (HIDE)'!$B$11,C278='ჯამი (HIDE)'!$B$12,C278='ჯამი (HIDE)'!$B$13,C278='ჯამი (HIDE)'!$B$14),"",I278/H278))</f>
        <v/>
      </c>
      <c r="L278" s="35"/>
    </row>
    <row r="279" spans="1:12" x14ac:dyDescent="0.25">
      <c r="A279" t="str">
        <f t="shared" si="128"/>
        <v>a</v>
      </c>
      <c r="B279" s="30"/>
      <c r="C279" s="18" t="s">
        <v>183</v>
      </c>
      <c r="D279" s="14">
        <v>0</v>
      </c>
      <c r="E279" s="14">
        <v>117002.5</v>
      </c>
      <c r="F279" s="14">
        <v>0</v>
      </c>
      <c r="G279" s="14">
        <v>0</v>
      </c>
      <c r="H279" s="14">
        <v>0</v>
      </c>
      <c r="I279" s="14">
        <f t="shared" si="124"/>
        <v>117002.5</v>
      </c>
      <c r="J279" s="14" t="str">
        <f>IF(AND(H279=0,I279=0),"",IF(OR(C279='ჯამი (HIDE)'!$B$11,C279='ჯამი (HIDE)'!$B$12,C279='ჯამი (HIDE)'!$B$13,C279='ჯამი (HIDE)'!$B$14),"",H279-I279))</f>
        <v/>
      </c>
      <c r="K279" s="44" t="str">
        <f>IF(AND(H279=0,I279=0),"",IF(OR(C279='ჯამი (HIDE)'!$B$11,C279='ჯამი (HIDE)'!$B$12,C279='ჯამი (HIDE)'!$B$13,C279='ჯამი (HIDE)'!$B$14),"",I279/H279))</f>
        <v/>
      </c>
      <c r="L279" s="35"/>
    </row>
    <row r="280" spans="1:12" x14ac:dyDescent="0.25">
      <c r="A280" t="str">
        <f t="shared" si="128"/>
        <v>a</v>
      </c>
      <c r="B280" s="30"/>
      <c r="C280" s="18" t="s">
        <v>184</v>
      </c>
      <c r="D280" s="14">
        <v>0</v>
      </c>
      <c r="E280" s="14">
        <f>67460+40000</f>
        <v>107460</v>
      </c>
      <c r="F280" s="14">
        <v>60000</v>
      </c>
      <c r="G280" s="14">
        <v>0</v>
      </c>
      <c r="H280" s="14">
        <v>0</v>
      </c>
      <c r="I280" s="14">
        <f t="shared" si="124"/>
        <v>167460</v>
      </c>
      <c r="J280" s="14" t="str">
        <f>IF(AND(H280=0,I280=0),"",IF(OR(C280='ჯამი (HIDE)'!$B$11,C280='ჯამი (HIDE)'!$B$12,C280='ჯამი (HIDE)'!$B$13,C280='ჯამი (HIDE)'!$B$14),"",H280-I280))</f>
        <v/>
      </c>
      <c r="K280" s="44" t="str">
        <f>IF(AND(H280=0,I280=0),"",IF(OR(C280='ჯამი (HIDE)'!$B$11,C280='ჯამი (HIDE)'!$B$12,C280='ჯამი (HIDE)'!$B$13,C280='ჯამი (HIDE)'!$B$14),"",I280/H280))</f>
        <v/>
      </c>
      <c r="L280" s="35"/>
    </row>
    <row r="281" spans="1:12" x14ac:dyDescent="0.25">
      <c r="A281" t="str">
        <f t="shared" si="128"/>
        <v>a</v>
      </c>
      <c r="B281" s="30"/>
      <c r="C281" s="7" t="s">
        <v>7</v>
      </c>
      <c r="D281" s="14">
        <v>1245518</v>
      </c>
      <c r="E281" s="14">
        <v>1245518</v>
      </c>
      <c r="F281" s="14">
        <v>700000</v>
      </c>
      <c r="G281" s="14">
        <v>700000</v>
      </c>
      <c r="H281" s="14">
        <v>2645518</v>
      </c>
      <c r="I281" s="14">
        <f t="shared" si="124"/>
        <v>2645518</v>
      </c>
      <c r="J281" s="14">
        <f>IF(AND(H281=0,I281=0),"",IF(OR(C281='ჯამი (HIDE)'!$B$11,C281='ჯამი (HIDE)'!$B$12,C281='ჯამი (HIDE)'!$B$13,C281='ჯამი (HIDE)'!$B$14),"",H281-I281))</f>
        <v>0</v>
      </c>
      <c r="K281" s="44">
        <f>IF(AND(H281=0,I281=0),"",IF(OR(C281='ჯამი (HIDE)'!$B$11,C281='ჯამი (HIDE)'!$B$12,C281='ჯამი (HIDE)'!$B$13,C281='ჯამი (HIDE)'!$B$14),"",I281/H281))</f>
        <v>1</v>
      </c>
      <c r="L281" s="35"/>
    </row>
    <row r="282" spans="1:12" x14ac:dyDescent="0.25">
      <c r="A282" t="str">
        <f t="shared" si="128"/>
        <v>a</v>
      </c>
      <c r="B282" s="30"/>
      <c r="C282" s="18" t="s">
        <v>185</v>
      </c>
      <c r="D282" s="14">
        <v>0</v>
      </c>
      <c r="E282" s="14">
        <f>7434.28+4060+4060</f>
        <v>15554.279999999999</v>
      </c>
      <c r="F282" s="14">
        <v>12180</v>
      </c>
      <c r="G282" s="14">
        <v>12180</v>
      </c>
      <c r="H282" s="14">
        <v>0</v>
      </c>
      <c r="I282" s="14">
        <f t="shared" si="124"/>
        <v>39914.28</v>
      </c>
      <c r="J282" s="14" t="str">
        <f>IF(AND(H282=0,I282=0),"",IF(OR(C282='ჯამი (HIDE)'!$B$11,C282='ჯამი (HIDE)'!$B$12,C282='ჯამი (HIDE)'!$B$13,C282='ჯამი (HIDE)'!$B$14),"",H282-I282))</f>
        <v/>
      </c>
      <c r="K282" s="44" t="str">
        <f>IF(AND(H282=0,I282=0),"",IF(OR(C282='ჯამი (HIDE)'!$B$11,C282='ჯამი (HIDE)'!$B$12,C282='ჯამი (HIDE)'!$B$13,C282='ჯამი (HIDE)'!$B$14),"",I282/H282))</f>
        <v/>
      </c>
      <c r="L282" s="35"/>
    </row>
    <row r="283" spans="1:12" hidden="1" x14ac:dyDescent="0.25">
      <c r="A283" t="str">
        <f t="shared" si="128"/>
        <v>b</v>
      </c>
      <c r="B283" s="30"/>
      <c r="C283" s="7" t="s">
        <v>8</v>
      </c>
      <c r="D283" s="14">
        <v>0</v>
      </c>
      <c r="E283" s="14">
        <v>0</v>
      </c>
      <c r="F283" s="14">
        <v>0</v>
      </c>
      <c r="G283" s="14">
        <v>0</v>
      </c>
      <c r="H283" s="14">
        <v>0</v>
      </c>
      <c r="I283" s="14">
        <f t="shared" si="124"/>
        <v>0</v>
      </c>
      <c r="J283" s="14" t="str">
        <f>IF(AND(H283=0,I283=0),"",IF(OR(C283='ჯამი (HIDE)'!$B$11,C283='ჯამი (HIDE)'!$B$12,C283='ჯამი (HIDE)'!$B$13,C283='ჯამი (HIDE)'!$B$14),"",H283-I283))</f>
        <v/>
      </c>
      <c r="K283" s="44" t="str">
        <f>IF(AND(H283=0,I283=0),"",IF(OR(C283='ჯამი (HIDE)'!$B$11,C283='ჯამი (HIDE)'!$B$12,C283='ჯამი (HIDE)'!$B$13,C283='ჯამი (HIDE)'!$B$14),"",I283/H283))</f>
        <v/>
      </c>
      <c r="L283" s="35"/>
    </row>
    <row r="284" spans="1:12" hidden="1" x14ac:dyDescent="0.25">
      <c r="A284" t="str">
        <f t="shared" si="128"/>
        <v>b</v>
      </c>
      <c r="B284" s="30"/>
      <c r="C284" s="7" t="s">
        <v>9</v>
      </c>
      <c r="D284" s="14">
        <v>0</v>
      </c>
      <c r="E284" s="14">
        <v>0</v>
      </c>
      <c r="F284" s="14">
        <v>0</v>
      </c>
      <c r="G284" s="14">
        <v>0</v>
      </c>
      <c r="H284" s="14">
        <v>0</v>
      </c>
      <c r="I284" s="14">
        <f t="shared" si="124"/>
        <v>0</v>
      </c>
      <c r="J284" s="14" t="str">
        <f>IF(AND(H284=0,I284=0),"",IF(OR(C284='ჯამი (HIDE)'!$B$11,C284='ჯამი (HIDE)'!$B$12,C284='ჯამი (HIDE)'!$B$13,C284='ჯამი (HIDE)'!$B$14),"",H284-I284))</f>
        <v/>
      </c>
      <c r="K284" s="44" t="str">
        <f>IF(AND(H284=0,I284=0),"",IF(OR(C284='ჯამი (HIDE)'!$B$11,C284='ჯამი (HIDE)'!$B$12,C284='ჯამი (HIDE)'!$B$13,C284='ჯამი (HIDE)'!$B$14),"",I284/H284))</f>
        <v/>
      </c>
      <c r="L284" s="35"/>
    </row>
    <row r="285" spans="1:12" hidden="1" x14ac:dyDescent="0.25">
      <c r="A285" t="str">
        <f t="shared" si="128"/>
        <v>b</v>
      </c>
      <c r="B285" s="30"/>
      <c r="C285" s="7" t="s">
        <v>10</v>
      </c>
      <c r="D285" s="14">
        <v>0</v>
      </c>
      <c r="E285" s="14">
        <v>0</v>
      </c>
      <c r="F285" s="14">
        <v>0</v>
      </c>
      <c r="G285" s="14">
        <v>0</v>
      </c>
      <c r="H285" s="14">
        <v>0</v>
      </c>
      <c r="I285" s="14">
        <f t="shared" si="124"/>
        <v>0</v>
      </c>
      <c r="J285" s="14" t="str">
        <f>IF(AND(H285=0,I285=0),"",IF(OR(C285='ჯამი (HIDE)'!$B$11,C285='ჯამი (HIDE)'!$B$12,C285='ჯამი (HIDE)'!$B$13,C285='ჯამი (HIDE)'!$B$14),"",H285-I285))</f>
        <v/>
      </c>
      <c r="K285" s="44" t="str">
        <f>IF(AND(H285=0,I285=0),"",IF(OR(C285='ჯამი (HIDE)'!$B$11,C285='ჯამი (HIDE)'!$B$12,C285='ჯამი (HIDE)'!$B$13,C285='ჯამი (HIDE)'!$B$14),"",I285/H285))</f>
        <v/>
      </c>
      <c r="L285" s="35"/>
    </row>
    <row r="286" spans="1:12" x14ac:dyDescent="0.25">
      <c r="A286" t="str">
        <f t="shared" si="128"/>
        <v>a</v>
      </c>
      <c r="B286" s="30"/>
      <c r="C286" s="7" t="s">
        <v>11</v>
      </c>
      <c r="D286" s="14">
        <v>45000</v>
      </c>
      <c r="E286" s="14">
        <v>45000</v>
      </c>
      <c r="F286" s="14">
        <v>15000</v>
      </c>
      <c r="G286" s="14">
        <v>20000</v>
      </c>
      <c r="H286" s="14">
        <v>80000</v>
      </c>
      <c r="I286" s="14">
        <f t="shared" si="124"/>
        <v>80000</v>
      </c>
      <c r="J286" s="14">
        <f>IF(AND(H286=0,I286=0),"",IF(OR(C286='ჯამი (HIDE)'!$B$11,C286='ჯამი (HIDE)'!$B$12,C286='ჯამი (HIDE)'!$B$13,C286='ჯამი (HIDE)'!$B$14),"",H286-I286))</f>
        <v>0</v>
      </c>
      <c r="K286" s="44">
        <f>IF(AND(H286=0,I286=0),"",IF(OR(C286='ჯამი (HIDE)'!$B$11,C286='ჯამი (HIDE)'!$B$12,C286='ჯამი (HIDE)'!$B$13,C286='ჯამი (HIDE)'!$B$14),"",I286/H286))</f>
        <v>1</v>
      </c>
      <c r="L286" s="35"/>
    </row>
    <row r="287" spans="1:12" x14ac:dyDescent="0.25">
      <c r="A287" t="str">
        <f t="shared" si="128"/>
        <v>a</v>
      </c>
      <c r="B287" s="30"/>
      <c r="C287" s="7" t="s">
        <v>12</v>
      </c>
      <c r="D287" s="14">
        <v>13000</v>
      </c>
      <c r="E287" s="14">
        <v>13000</v>
      </c>
      <c r="F287" s="14">
        <v>25000</v>
      </c>
      <c r="G287" s="14">
        <v>5000</v>
      </c>
      <c r="H287" s="14">
        <v>43000</v>
      </c>
      <c r="I287" s="14">
        <f t="shared" si="124"/>
        <v>43000</v>
      </c>
      <c r="J287" s="14">
        <f>IF(AND(H287=0,I287=0),"",IF(OR(C287='ჯამი (HIDE)'!$B$11,C287='ჯამი (HIDE)'!$B$12,C287='ჯამი (HIDE)'!$B$13,C287='ჯამი (HIDE)'!$B$14),"",H287-I287))</f>
        <v>0</v>
      </c>
      <c r="K287" s="44">
        <f>IF(AND(H287=0,I287=0),"",IF(OR(C287='ჯამი (HIDE)'!$B$11,C287='ჯამი (HIDE)'!$B$12,C287='ჯამი (HIDE)'!$B$13,C287='ჯამი (HIDE)'!$B$14),"",I287/H287))</f>
        <v>1</v>
      </c>
      <c r="L287" s="35"/>
    </row>
    <row r="288" spans="1:12" x14ac:dyDescent="0.25">
      <c r="A288" t="str">
        <f t="shared" si="128"/>
        <v>a</v>
      </c>
      <c r="B288" s="29"/>
      <c r="C288" s="5" t="s">
        <v>13</v>
      </c>
      <c r="D288" s="13">
        <v>215000</v>
      </c>
      <c r="E288" s="13">
        <v>215000</v>
      </c>
      <c r="F288" s="13">
        <v>100000</v>
      </c>
      <c r="G288" s="13">
        <v>9000</v>
      </c>
      <c r="H288" s="13">
        <v>324000</v>
      </c>
      <c r="I288" s="13">
        <f t="shared" si="124"/>
        <v>324000</v>
      </c>
      <c r="J288" s="13">
        <f>IF(AND(H288=0,I288=0),"",IF(OR(C288='ჯამი (HIDE)'!$B$11,C288='ჯამი (HIDE)'!$B$12,C288='ჯამი (HIDE)'!$B$13,C288='ჯამი (HIDE)'!$B$14),"",H288-I288))</f>
        <v>0</v>
      </c>
      <c r="K288" s="43">
        <f>IF(AND(H288=0,I288=0),"",IF(OR(C288='ჯამი (HIDE)'!$B$11,C288='ჯამი (HIDE)'!$B$12,C288='ჯამი (HIDE)'!$B$13,C288='ჯამი (HIDE)'!$B$14),"",I288/H288))</f>
        <v>1</v>
      </c>
      <c r="L288" s="35"/>
    </row>
    <row r="289" spans="1:12" hidden="1" x14ac:dyDescent="0.25">
      <c r="A289" t="str">
        <f t="shared" si="128"/>
        <v>b</v>
      </c>
      <c r="B289" s="29"/>
      <c r="C289" s="5" t="s">
        <v>14</v>
      </c>
      <c r="D289" s="13">
        <v>0</v>
      </c>
      <c r="E289" s="13">
        <v>0</v>
      </c>
      <c r="F289" s="13">
        <v>0</v>
      </c>
      <c r="G289" s="13">
        <v>0</v>
      </c>
      <c r="H289" s="13">
        <v>0</v>
      </c>
      <c r="I289" s="13">
        <f t="shared" si="124"/>
        <v>0</v>
      </c>
      <c r="J289" s="13" t="str">
        <f>IF(AND(H289=0,I289=0),"",IF(OR(C289='ჯამი (HIDE)'!$B$11,C289='ჯამი (HIDE)'!$B$12,C289='ჯამი (HIDE)'!$B$13,C289='ჯამი (HIDE)'!$B$14),"",H289-I289))</f>
        <v/>
      </c>
      <c r="K289" s="43" t="str">
        <f>IF(AND(H289=0,I289=0),"",IF(OR(C289='ჯამი (HIDE)'!$B$11,C289='ჯამი (HIDE)'!$B$12,C289='ჯამი (HIDE)'!$B$13,C289='ჯამი (HIDE)'!$B$14),"",I289/H289))</f>
        <v/>
      </c>
      <c r="L289" s="35"/>
    </row>
    <row r="290" spans="1:12" ht="15.75" thickBot="1" x14ac:dyDescent="0.3">
      <c r="A290" t="str">
        <f t="shared" si="128"/>
        <v>a</v>
      </c>
      <c r="B290" s="31"/>
      <c r="C290" s="9" t="s">
        <v>15</v>
      </c>
      <c r="D290" s="15">
        <v>4482</v>
      </c>
      <c r="E290" s="15">
        <v>4450.62</v>
      </c>
      <c r="F290" s="15">
        <v>0</v>
      </c>
      <c r="G290" s="15">
        <v>0</v>
      </c>
      <c r="H290" s="15">
        <v>4482</v>
      </c>
      <c r="I290" s="15">
        <f t="shared" si="124"/>
        <v>4450.62</v>
      </c>
      <c r="J290" s="15">
        <f>IF(AND(H290=0,I290=0),"",IF(OR(C290='ჯამი (HIDE)'!$B$11,C290='ჯამი (HIDE)'!$B$12,C290='ჯამი (HIDE)'!$B$13,C290='ჯამი (HIDE)'!$B$14),"",H290-I290))</f>
        <v>31.380000000000109</v>
      </c>
      <c r="K290" s="45">
        <f>IF(AND(H290=0,I290=0),"",IF(OR(C290='ჯამი (HIDE)'!$B$11,C290='ჯამი (HIDE)'!$B$12,C290='ჯამი (HIDE)'!$B$13,C290='ჯამი (HIDE)'!$B$14),"",I290/H290))</f>
        <v>0.99299866131191428</v>
      </c>
      <c r="L290" s="35"/>
    </row>
    <row r="291" spans="1:12" ht="31.5" thickTop="1" thickBot="1" x14ac:dyDescent="0.3">
      <c r="A291" t="str">
        <f t="shared" si="128"/>
        <v>a</v>
      </c>
      <c r="B291" s="2" t="s">
        <v>55</v>
      </c>
      <c r="C291" s="26" t="s">
        <v>56</v>
      </c>
      <c r="D291" s="3">
        <f t="shared" ref="D291" si="133">SUM(D292,D304,D305,D306)</f>
        <v>1284500</v>
      </c>
      <c r="E291" s="3">
        <f>SUM(E292,E304,E305,E306)</f>
        <v>1329741.8233333332</v>
      </c>
      <c r="F291" s="3">
        <f t="shared" ref="F291:G291" si="134">SUM(F292,F304,F305,F306)</f>
        <v>635336.12</v>
      </c>
      <c r="G291" s="3">
        <f t="shared" si="134"/>
        <v>649013.19999999995</v>
      </c>
      <c r="H291" s="3">
        <v>2569000</v>
      </c>
      <c r="I291" s="3">
        <f t="shared" si="124"/>
        <v>2614091.1433333335</v>
      </c>
      <c r="J291" s="3">
        <f>IF(AND(H291=0,I291=0),"",IF(OR(C291='ჯამი (HIDE)'!$B$11,C291='ჯამი (HIDE)'!$B$12,C291='ჯამი (HIDE)'!$B$13,C291='ჯამი (HIDE)'!$B$14),"",H291-I291))</f>
        <v>-45091.143333333544</v>
      </c>
      <c r="K291" s="41">
        <f>IF(AND(H291=0,I291=0),"",IF(OR(C291='ჯამი (HIDE)'!$B$11,C291='ჯამი (HIDE)'!$B$12,C291='ჯამი (HIDE)'!$B$13,C291='ჯამი (HIDE)'!$B$14),"",I291/H291))</f>
        <v>1.0175520215388609</v>
      </c>
      <c r="L291" s="35" t="s">
        <v>218</v>
      </c>
    </row>
    <row r="292" spans="1:12" ht="15.75" thickTop="1" x14ac:dyDescent="0.25">
      <c r="A292" t="str">
        <f t="shared" si="128"/>
        <v>a</v>
      </c>
      <c r="B292" s="29"/>
      <c r="C292" s="5" t="s">
        <v>5</v>
      </c>
      <c r="D292" s="13">
        <f>SUM(D293,D297,D299,D300,D301,D302,D303)</f>
        <v>1259143</v>
      </c>
      <c r="E292" s="13">
        <f>SUM(E293,E297,E299:E303)</f>
        <v>1300167.8933333333</v>
      </c>
      <c r="F292" s="13">
        <f t="shared" ref="F292:G292" si="135">SUM(F293,F297,F299:F303)</f>
        <v>625336.12</v>
      </c>
      <c r="G292" s="13">
        <f t="shared" si="135"/>
        <v>649013.19999999995</v>
      </c>
      <c r="H292" s="13">
        <v>2537643</v>
      </c>
      <c r="I292" s="13">
        <f t="shared" si="124"/>
        <v>2574517.2133333329</v>
      </c>
      <c r="J292" s="13">
        <f>IF(AND(H292=0,I292=0),"",IF(OR(C292='ჯამი (HIDE)'!$B$11,C292='ჯამი (HIDE)'!$B$12,C292='ჯამი (HIDE)'!$B$13,C292='ჯამი (HIDE)'!$B$14),"",H292-I292))</f>
        <v>-36874.213333332911</v>
      </c>
      <c r="K292" s="38">
        <f>IF(AND(H292=0,I292=0),"",IF(OR(C292='ჯამი (HIDE)'!$B$11,C292='ჯამი (HIDE)'!$B$12,C292='ჯამი (HIDE)'!$B$13,C292='ჯამი (HIDE)'!$B$14),"",I292/H292))</f>
        <v>1.0145308908043145</v>
      </c>
      <c r="L292" s="35"/>
    </row>
    <row r="293" spans="1:12" x14ac:dyDescent="0.25">
      <c r="A293" t="str">
        <f t="shared" si="128"/>
        <v>a</v>
      </c>
      <c r="B293" s="30"/>
      <c r="C293" s="7" t="s">
        <v>6</v>
      </c>
      <c r="D293" s="14">
        <v>569000</v>
      </c>
      <c r="E293" s="14">
        <f>SUM(E294:E296)</f>
        <v>481770.24333333329</v>
      </c>
      <c r="F293" s="14">
        <f>SUM(F294:F296)</f>
        <v>252600</v>
      </c>
      <c r="G293" s="14">
        <f t="shared" ref="G293" si="136">SUM(G294:G296)</f>
        <v>275950</v>
      </c>
      <c r="H293" s="14">
        <v>1248000</v>
      </c>
      <c r="I293" s="14">
        <f t="shared" si="124"/>
        <v>1010320.2433333333</v>
      </c>
      <c r="J293" s="14">
        <f>IF(AND(H293=0,I293=0),"",IF(OR(C293='ჯამი (HIDE)'!$B$11,C293='ჯამი (HIDE)'!$B$12,C293='ჯამი (HIDE)'!$B$13,C293='ჯამი (HIDE)'!$B$14),"",H293-I293))</f>
        <v>237679.75666666671</v>
      </c>
      <c r="K293" s="39">
        <f>IF(AND(H293=0,I293=0),"",IF(OR(C293='ჯამი (HIDE)'!$B$11,C293='ჯამი (HIDE)'!$B$12,C293='ჯამი (HIDE)'!$B$13,C293='ჯამი (HIDE)'!$B$14),"",I293/H293))</f>
        <v>0.80955147702991448</v>
      </c>
      <c r="L293" s="35"/>
    </row>
    <row r="294" spans="1:12" x14ac:dyDescent="0.25">
      <c r="A294" t="str">
        <f t="shared" si="128"/>
        <v>a</v>
      </c>
      <c r="B294" s="30"/>
      <c r="C294" s="18" t="s">
        <v>182</v>
      </c>
      <c r="D294" s="14">
        <v>0</v>
      </c>
      <c r="E294" s="14">
        <v>393752.3833333333</v>
      </c>
      <c r="F294" s="14">
        <v>252600</v>
      </c>
      <c r="G294" s="14">
        <v>275950</v>
      </c>
      <c r="H294" s="14">
        <v>0</v>
      </c>
      <c r="I294" s="14">
        <f t="shared" si="124"/>
        <v>922302.3833333333</v>
      </c>
      <c r="J294" s="14" t="str">
        <f>IF(AND(H294=0,I294=0),"",IF(OR(C294='ჯამი (HIDE)'!$B$11,C294='ჯამი (HIDE)'!$B$12,C294='ჯამი (HIDE)'!$B$13,C294='ჯამი (HIDE)'!$B$14),"",H294-I294))</f>
        <v/>
      </c>
      <c r="K294" s="39" t="str">
        <f>IF(AND(H294=0,I294=0),"",IF(OR(C294='ჯამი (HIDE)'!$B$11,C294='ჯამი (HIDE)'!$B$12,C294='ჯამი (HIDE)'!$B$13,C294='ჯამი (HIDE)'!$B$14),"",I294/H294))</f>
        <v/>
      </c>
      <c r="L294" s="35"/>
    </row>
    <row r="295" spans="1:12" x14ac:dyDescent="0.25">
      <c r="A295" t="str">
        <f t="shared" si="128"/>
        <v>a</v>
      </c>
      <c r="B295" s="30"/>
      <c r="C295" s="18" t="s">
        <v>183</v>
      </c>
      <c r="D295" s="14">
        <v>0</v>
      </c>
      <c r="E295" s="14">
        <v>7200</v>
      </c>
      <c r="F295" s="14"/>
      <c r="G295" s="14"/>
      <c r="H295" s="14">
        <v>0</v>
      </c>
      <c r="I295" s="14">
        <f t="shared" si="124"/>
        <v>7200</v>
      </c>
      <c r="J295" s="14" t="str">
        <f>IF(AND(H295=0,I295=0),"",IF(OR(C295='ჯამი (HIDE)'!$B$11,C295='ჯამი (HIDE)'!$B$12,C295='ჯამი (HIDE)'!$B$13,C295='ჯამი (HIDE)'!$B$14),"",H295-I295))</f>
        <v/>
      </c>
      <c r="K295" s="39" t="str">
        <f>IF(AND(H295=0,I295=0),"",IF(OR(C295='ჯამი (HIDE)'!$B$11,C295='ჯამი (HIDE)'!$B$12,C295='ჯამი (HIDE)'!$B$13,C295='ჯამი (HIDE)'!$B$14),"",I295/H295))</f>
        <v/>
      </c>
      <c r="L295" s="35"/>
    </row>
    <row r="296" spans="1:12" x14ac:dyDescent="0.25">
      <c r="A296" t="str">
        <f t="shared" si="128"/>
        <v>a</v>
      </c>
      <c r="B296" s="30"/>
      <c r="C296" s="18" t="s">
        <v>184</v>
      </c>
      <c r="D296" s="14">
        <v>0</v>
      </c>
      <c r="E296" s="14">
        <v>80817.86</v>
      </c>
      <c r="F296" s="14">
        <v>0</v>
      </c>
      <c r="G296" s="14">
        <v>0</v>
      </c>
      <c r="H296" s="14">
        <v>0</v>
      </c>
      <c r="I296" s="14">
        <f t="shared" si="124"/>
        <v>80817.86</v>
      </c>
      <c r="J296" s="14" t="str">
        <f>IF(AND(H296=0,I296=0),"",IF(OR(C296='ჯამი (HIDE)'!$B$11,C296='ჯამი (HIDE)'!$B$12,C296='ჯამი (HIDE)'!$B$13,C296='ჯამი (HIDE)'!$B$14),"",H296-I296))</f>
        <v/>
      </c>
      <c r="K296" s="39" t="str">
        <f>IF(AND(H296=0,I296=0),"",IF(OR(C296='ჯამი (HIDE)'!$B$11,C296='ჯამი (HIDE)'!$B$12,C296='ჯამი (HIDE)'!$B$13,C296='ჯამი (HIDE)'!$B$14),"",I296/H296))</f>
        <v/>
      </c>
      <c r="L296" s="35"/>
    </row>
    <row r="297" spans="1:12" ht="78" customHeight="1" x14ac:dyDescent="0.25">
      <c r="A297" t="str">
        <f t="shared" si="128"/>
        <v>a</v>
      </c>
      <c r="B297" s="30"/>
      <c r="C297" s="7" t="s">
        <v>7</v>
      </c>
      <c r="D297" s="14">
        <v>682163</v>
      </c>
      <c r="E297" s="14">
        <v>811519.72</v>
      </c>
      <c r="F297" s="14">
        <v>368654.88</v>
      </c>
      <c r="G297" s="14">
        <v>368654.88</v>
      </c>
      <c r="H297" s="14">
        <v>1273663</v>
      </c>
      <c r="I297" s="14">
        <f t="shared" si="124"/>
        <v>1548829.48</v>
      </c>
      <c r="J297" s="14">
        <f>IF(AND(H297=0,I297=0),"",IF(OR(C297='ჯამი (HIDE)'!$B$11,C297='ჯამი (HIDE)'!$B$12,C297='ჯამი (HIDE)'!$B$13,C297='ჯამი (HIDE)'!$B$14),"",H297-I297))</f>
        <v>-275166.48</v>
      </c>
      <c r="K297" s="39">
        <f>IF(AND(H297=0,I297=0),"",IF(OR(C297='ჯამი (HIDE)'!$B$11,C297='ჯამი (HIDE)'!$B$12,C297='ჯამი (HIDE)'!$B$13,C297='ჯამი (HIDE)'!$B$14),"",I297/H297))</f>
        <v>1.2160433960945713</v>
      </c>
      <c r="L297" s="35" t="str">
        <f>სასწრაფო!L9</f>
        <v>აქ არ არის გათვალისწინებული 134 000ლარი, რომელიც შესაძლებელია დაემატოს თრენინგებისთვის</v>
      </c>
    </row>
    <row r="298" spans="1:12" x14ac:dyDescent="0.25">
      <c r="A298" t="str">
        <f t="shared" si="128"/>
        <v>a</v>
      </c>
      <c r="B298" s="30"/>
      <c r="C298" s="18" t="s">
        <v>185</v>
      </c>
      <c r="D298" s="14">
        <v>0</v>
      </c>
      <c r="E298" s="14">
        <v>576763.88</v>
      </c>
      <c r="F298" s="14">
        <v>258654.88</v>
      </c>
      <c r="G298" s="14">
        <v>258654.88</v>
      </c>
      <c r="H298" s="14">
        <v>0</v>
      </c>
      <c r="I298" s="14">
        <f t="shared" si="124"/>
        <v>1094073.6400000001</v>
      </c>
      <c r="J298" s="14" t="str">
        <f>IF(AND(H298=0,I298=0),"",IF(OR(C298='ჯამი (HIDE)'!$B$11,C298='ჯამი (HIDE)'!$B$12,C298='ჯამი (HIDE)'!$B$13,C298='ჯამი (HIDE)'!$B$14),"",H298-I298))</f>
        <v/>
      </c>
      <c r="K298" s="39" t="str">
        <f>IF(AND(H298=0,I298=0),"",IF(OR(C298='ჯამი (HIDE)'!$B$11,C298='ჯამი (HIDE)'!$B$12,C298='ჯამი (HIDE)'!$B$13,C298='ჯამი (HIDE)'!$B$14),"",I298/H298))</f>
        <v/>
      </c>
      <c r="L298" s="35"/>
    </row>
    <row r="299" spans="1:12" hidden="1" x14ac:dyDescent="0.25">
      <c r="A299" t="str">
        <f t="shared" si="128"/>
        <v>b</v>
      </c>
      <c r="B299" s="30"/>
      <c r="C299" s="7" t="s">
        <v>8</v>
      </c>
      <c r="D299" s="14">
        <v>0</v>
      </c>
      <c r="E299" s="14">
        <v>0</v>
      </c>
      <c r="F299" s="14">
        <v>0</v>
      </c>
      <c r="G299" s="14">
        <v>0</v>
      </c>
      <c r="H299" s="14">
        <v>0</v>
      </c>
      <c r="I299" s="14">
        <f t="shared" si="124"/>
        <v>0</v>
      </c>
      <c r="J299" s="14" t="str">
        <f>IF(AND(H299=0,I299=0),"",IF(OR(C299='ჯამი (HIDE)'!$B$11,C299='ჯამი (HIDE)'!$B$12,C299='ჯამი (HIDE)'!$B$13,C299='ჯამი (HIDE)'!$B$14),"",H299-I299))</f>
        <v/>
      </c>
      <c r="K299" s="39" t="str">
        <f>IF(AND(H299=0,I299=0),"",IF(OR(C299='ჯამი (HIDE)'!$B$11,C299='ჯამი (HIDE)'!$B$12,C299='ჯამი (HIDE)'!$B$13,C299='ჯამი (HIDE)'!$B$14),"",I299/H299))</f>
        <v/>
      </c>
      <c r="L299" s="35"/>
    </row>
    <row r="300" spans="1:12" hidden="1" x14ac:dyDescent="0.25">
      <c r="A300" t="str">
        <f t="shared" si="128"/>
        <v>b</v>
      </c>
      <c r="B300" s="30"/>
      <c r="C300" s="7" t="s">
        <v>9</v>
      </c>
      <c r="D300" s="14">
        <v>0</v>
      </c>
      <c r="E300" s="14">
        <v>0</v>
      </c>
      <c r="F300" s="14">
        <v>0</v>
      </c>
      <c r="G300" s="14">
        <v>0</v>
      </c>
      <c r="H300" s="14">
        <v>0</v>
      </c>
      <c r="I300" s="14">
        <f t="shared" si="124"/>
        <v>0</v>
      </c>
      <c r="J300" s="14" t="str">
        <f>IF(AND(H300=0,I300=0),"",IF(OR(C300='ჯამი (HIDE)'!$B$11,C300='ჯამი (HIDE)'!$B$12,C300='ჯამი (HIDE)'!$B$13,C300='ჯამი (HIDE)'!$B$14),"",H300-I300))</f>
        <v/>
      </c>
      <c r="K300" s="39" t="str">
        <f>IF(AND(H300=0,I300=0),"",IF(OR(C300='ჯამი (HIDE)'!$B$11,C300='ჯამი (HIDE)'!$B$12,C300='ჯამი (HIDE)'!$B$13,C300='ჯამი (HIDE)'!$B$14),"",I300/H300))</f>
        <v/>
      </c>
      <c r="L300" s="35"/>
    </row>
    <row r="301" spans="1:12" hidden="1" x14ac:dyDescent="0.25">
      <c r="A301" t="str">
        <f t="shared" si="128"/>
        <v>b</v>
      </c>
      <c r="B301" s="30"/>
      <c r="C301" s="7" t="s">
        <v>10</v>
      </c>
      <c r="D301" s="14">
        <v>0</v>
      </c>
      <c r="E301" s="14">
        <v>0</v>
      </c>
      <c r="F301" s="14">
        <v>0</v>
      </c>
      <c r="G301" s="14">
        <v>0</v>
      </c>
      <c r="H301" s="14">
        <v>0</v>
      </c>
      <c r="I301" s="14">
        <f t="shared" si="124"/>
        <v>0</v>
      </c>
      <c r="J301" s="14" t="str">
        <f>IF(AND(H301=0,I301=0),"",IF(OR(C301='ჯამი (HIDE)'!$B$11,C301='ჯამი (HIDE)'!$B$12,C301='ჯამი (HIDE)'!$B$13,C301='ჯამი (HIDE)'!$B$14),"",H301-I301))</f>
        <v/>
      </c>
      <c r="K301" s="39" t="str">
        <f>IF(AND(H301=0,I301=0),"",IF(OR(C301='ჯამი (HIDE)'!$B$11,C301='ჯამი (HIDE)'!$B$12,C301='ჯამი (HIDE)'!$B$13,C301='ჯამი (HIDE)'!$B$14),"",I301/H301))</f>
        <v/>
      </c>
      <c r="L301" s="35"/>
    </row>
    <row r="302" spans="1:12" x14ac:dyDescent="0.25">
      <c r="A302" t="str">
        <f t="shared" si="128"/>
        <v>a</v>
      </c>
      <c r="B302" s="30"/>
      <c r="C302" s="7" t="s">
        <v>11</v>
      </c>
      <c r="D302" s="14">
        <v>5000</v>
      </c>
      <c r="E302" s="14">
        <v>4902.93</v>
      </c>
      <c r="F302" s="14">
        <v>2500</v>
      </c>
      <c r="G302" s="14">
        <v>2500</v>
      </c>
      <c r="H302" s="14">
        <v>10000</v>
      </c>
      <c r="I302" s="14">
        <f t="shared" si="124"/>
        <v>9902.93</v>
      </c>
      <c r="J302" s="14">
        <f>IF(AND(H302=0,I302=0),"",IF(OR(C302='ჯამი (HIDE)'!$B$11,C302='ჯამი (HIDE)'!$B$12,C302='ჯამი (HIDE)'!$B$13,C302='ჯამი (HIDE)'!$B$14),"",H302-I302))</f>
        <v>97.069999999999709</v>
      </c>
      <c r="K302" s="39">
        <f>IF(AND(H302=0,I302=0),"",IF(OR(C302='ჯამი (HIDE)'!$B$11,C302='ჯამი (HIDE)'!$B$12,C302='ჯამი (HIDE)'!$B$13,C302='ჯამი (HIDE)'!$B$14),"",I302/H302))</f>
        <v>0.99029299999999998</v>
      </c>
      <c r="L302" s="35"/>
    </row>
    <row r="303" spans="1:12" x14ac:dyDescent="0.25">
      <c r="A303" t="str">
        <f t="shared" si="128"/>
        <v>a</v>
      </c>
      <c r="B303" s="30"/>
      <c r="C303" s="7" t="s">
        <v>12</v>
      </c>
      <c r="D303" s="14">
        <v>2980</v>
      </c>
      <c r="E303" s="14">
        <v>1975</v>
      </c>
      <c r="F303" s="14">
        <v>1581.24</v>
      </c>
      <c r="G303" s="14">
        <v>1908.32</v>
      </c>
      <c r="H303" s="14">
        <v>5980</v>
      </c>
      <c r="I303" s="14">
        <f t="shared" si="124"/>
        <v>5464.5599999999995</v>
      </c>
      <c r="J303" s="14">
        <f>IF(AND(H303=0,I303=0),"",IF(OR(C303='ჯამი (HIDE)'!$B$11,C303='ჯამი (HIDE)'!$B$12,C303='ჯამი (HIDE)'!$B$13,C303='ჯამი (HIDE)'!$B$14),"",H303-I303))</f>
        <v>515.44000000000051</v>
      </c>
      <c r="K303" s="39">
        <f>IF(AND(H303=0,I303=0),"",IF(OR(C303='ჯამი (HIDE)'!$B$11,C303='ჯამი (HIDE)'!$B$12,C303='ჯამი (HIDE)'!$B$13,C303='ჯამი (HIDE)'!$B$14),"",I303/H303))</f>
        <v>0.9138060200668896</v>
      </c>
      <c r="L303" s="35"/>
    </row>
    <row r="304" spans="1:12" x14ac:dyDescent="0.25">
      <c r="A304" t="str">
        <f t="shared" si="128"/>
        <v>a</v>
      </c>
      <c r="B304" s="29"/>
      <c r="C304" s="5" t="s">
        <v>13</v>
      </c>
      <c r="D304" s="13">
        <v>14000</v>
      </c>
      <c r="E304" s="13">
        <v>18551.5</v>
      </c>
      <c r="F304" s="13">
        <v>10000</v>
      </c>
      <c r="G304" s="13">
        <v>0</v>
      </c>
      <c r="H304" s="13">
        <v>20000</v>
      </c>
      <c r="I304" s="13">
        <f t="shared" si="124"/>
        <v>28551.5</v>
      </c>
      <c r="J304" s="13">
        <f>IF(AND(H304=0,I304=0),"",IF(OR(C304='ჯამი (HIDE)'!$B$11,C304='ჯამი (HIDE)'!$B$12,C304='ჯამი (HIDE)'!$B$13,C304='ჯამი (HIDE)'!$B$14),"",H304-I304))</f>
        <v>-8551.5</v>
      </c>
      <c r="K304" s="38">
        <f>IF(AND(H304=0,I304=0),"",IF(OR(C304='ჯამი (HIDE)'!$B$11,C304='ჯამი (HIDE)'!$B$12,C304='ჯამი (HIDE)'!$B$13,C304='ჯამი (HIDE)'!$B$14),"",I304/H304))</f>
        <v>1.427575</v>
      </c>
      <c r="L304" s="35"/>
    </row>
    <row r="305" spans="1:14" hidden="1" x14ac:dyDescent="0.25">
      <c r="A305" t="str">
        <f t="shared" si="128"/>
        <v>b</v>
      </c>
      <c r="B305" s="29"/>
      <c r="C305" s="5" t="s">
        <v>14</v>
      </c>
      <c r="D305" s="13">
        <v>0</v>
      </c>
      <c r="E305" s="13">
        <v>0</v>
      </c>
      <c r="F305" s="13">
        <v>0</v>
      </c>
      <c r="G305" s="13">
        <v>0</v>
      </c>
      <c r="H305" s="13">
        <v>0</v>
      </c>
      <c r="I305" s="13">
        <f t="shared" si="124"/>
        <v>0</v>
      </c>
      <c r="J305" s="13" t="str">
        <f>IF(AND(H305=0,I305=0),"",IF(OR(C305='ჯამი (HIDE)'!$B$11,C305='ჯამი (HIDE)'!$B$12,C305='ჯამი (HIDE)'!$B$13,C305='ჯამი (HIDE)'!$B$14),"",H305-I305))</f>
        <v/>
      </c>
      <c r="K305" s="38" t="str">
        <f>IF(AND(H305=0,I305=0),"",IF(OR(C305='ჯამი (HIDE)'!$B$11,C305='ჯამი (HIDE)'!$B$12,C305='ჯამი (HIDE)'!$B$13,C305='ჯამი (HIDE)'!$B$14),"",I305/H305))</f>
        <v/>
      </c>
      <c r="L305" s="35"/>
    </row>
    <row r="306" spans="1:14" ht="15.75" thickBot="1" x14ac:dyDescent="0.3">
      <c r="A306" t="str">
        <f t="shared" si="128"/>
        <v>a</v>
      </c>
      <c r="B306" s="31"/>
      <c r="C306" s="9" t="s">
        <v>15</v>
      </c>
      <c r="D306" s="15">
        <v>11357</v>
      </c>
      <c r="E306" s="15">
        <v>11022.43</v>
      </c>
      <c r="F306" s="15">
        <v>0</v>
      </c>
      <c r="G306" s="15">
        <v>0</v>
      </c>
      <c r="H306" s="15">
        <v>11357</v>
      </c>
      <c r="I306" s="15">
        <f t="shared" si="124"/>
        <v>11022.43</v>
      </c>
      <c r="J306" s="15">
        <f>IF(AND(H306=0,I306=0),"",IF(OR(C306='ჯამი (HIDE)'!$B$11,C306='ჯამი (HIDE)'!$B$12,C306='ჯამი (HIDE)'!$B$13,C306='ჯამი (HIDE)'!$B$14),"",H306-I306))</f>
        <v>334.56999999999971</v>
      </c>
      <c r="K306" s="40">
        <f>IF(AND(H306=0,I306=0),"",IF(OR(C306='ჯამი (HIDE)'!$B$11,C306='ჯამი (HIDE)'!$B$12,C306='ჯამი (HIDE)'!$B$13,C306='ჯამი (HIDE)'!$B$14),"",I306/H306))</f>
        <v>0.97054063573126703</v>
      </c>
      <c r="L306" s="35"/>
    </row>
    <row r="307" spans="1:14" ht="16.5" thickTop="1" thickBot="1" x14ac:dyDescent="0.3">
      <c r="A307" t="str">
        <f t="shared" si="128"/>
        <v>a</v>
      </c>
      <c r="B307" s="2" t="s">
        <v>57</v>
      </c>
      <c r="C307" s="24" t="s">
        <v>58</v>
      </c>
      <c r="D307" s="3">
        <v>1082766800</v>
      </c>
      <c r="E307" s="3">
        <f>SUM(E319,E331,E343)</f>
        <v>1070196006.98</v>
      </c>
      <c r="F307" s="3">
        <f t="shared" ref="F307:G307" si="137">SUM(F319,F331,F343)</f>
        <v>598837550</v>
      </c>
      <c r="G307" s="3">
        <f t="shared" si="137"/>
        <v>610931700</v>
      </c>
      <c r="H307" s="3">
        <v>2273000000</v>
      </c>
      <c r="I307" s="3">
        <f t="shared" si="124"/>
        <v>2279965256.98</v>
      </c>
      <c r="J307" s="3">
        <f>IF(AND(H307=0,I307=0),"",IF(OR(C307='ჯამი (HIDE)'!$B$11,C307='ჯამი (HIDE)'!$B$12,C307='ჯამი (HIDE)'!$B$13,C307='ჯამი (HIDE)'!$B$14),"",H307-I307))</f>
        <v>-6965256.9800000191</v>
      </c>
      <c r="K307" s="41">
        <f>IF(AND(H307=0,I307=0),"",IF(OR(C307='ჯამი (HIDE)'!$B$11,C307='ჯამი (HIDE)'!$B$12,C307='ჯამი (HIDE)'!$B$13,C307='ჯამი (HIDE)'!$B$14),"",I307/H307))</f>
        <v>1.0030643453497581</v>
      </c>
      <c r="L307" s="35"/>
      <c r="N307" s="17"/>
    </row>
    <row r="308" spans="1:14" ht="16.5" hidden="1" thickTop="1" thickBot="1" x14ac:dyDescent="0.3">
      <c r="A308" t="s">
        <v>194</v>
      </c>
      <c r="B308" s="29"/>
      <c r="C308" s="5" t="s">
        <v>5</v>
      </c>
      <c r="D308" s="13">
        <v>1082718801</v>
      </c>
      <c r="E308" s="13">
        <f>SUM(E320,E332,E344)</f>
        <v>1070191696.98</v>
      </c>
      <c r="F308" s="13">
        <f t="shared" ref="F308:G308" si="138">SUM(F320,F332,F344)</f>
        <v>598837550</v>
      </c>
      <c r="G308" s="13">
        <f t="shared" si="138"/>
        <v>610931700</v>
      </c>
      <c r="H308" s="13">
        <v>2272952001</v>
      </c>
      <c r="I308" s="13">
        <f t="shared" si="124"/>
        <v>2279960946.98</v>
      </c>
      <c r="J308" s="13">
        <f>IF(AND(H308=0,I308=0),"",IF(OR(C308='ჯამი (HIDE)'!$B$11,C308='ჯამი (HIDE)'!$B$12,C308='ჯამი (HIDE)'!$B$13,C308='ჯამი (HIDE)'!$B$14),"",H308-I308))</f>
        <v>-7008945.9800000191</v>
      </c>
      <c r="K308" s="38">
        <f>IF(AND(H308=0,I308=0),"",IF(OR(C308='ჯამი (HIDE)'!$B$11,C308='ჯამი (HIDE)'!$B$12,C308='ჯამი (HIDE)'!$B$13,C308='ჯამი (HIDE)'!$B$14),"",I308/H308))</f>
        <v>1.0030836313203781</v>
      </c>
      <c r="L308" s="35"/>
    </row>
    <row r="309" spans="1:14" ht="16.5" hidden="1" thickTop="1" thickBot="1" x14ac:dyDescent="0.3">
      <c r="A309" t="s">
        <v>194</v>
      </c>
      <c r="B309" s="30"/>
      <c r="C309" s="7" t="s">
        <v>6</v>
      </c>
      <c r="D309" s="14">
        <v>0</v>
      </c>
      <c r="E309" s="14">
        <f t="shared" ref="E309:G309" si="139">SUM(E321,E333,E345)</f>
        <v>0</v>
      </c>
      <c r="F309" s="14">
        <f t="shared" si="139"/>
        <v>0</v>
      </c>
      <c r="G309" s="14">
        <f t="shared" si="139"/>
        <v>0</v>
      </c>
      <c r="H309" s="14">
        <v>0</v>
      </c>
      <c r="I309" s="14">
        <f t="shared" si="124"/>
        <v>0</v>
      </c>
      <c r="J309" s="14" t="str">
        <f>IF(AND(H309=0,I309=0),"",IF(OR(C309='ჯამი (HIDE)'!$B$11,C309='ჯამი (HIDE)'!$B$12,C309='ჯამი (HIDE)'!$B$13,C309='ჯამი (HIDE)'!$B$14),"",H309-I309))</f>
        <v/>
      </c>
      <c r="K309" s="39" t="str">
        <f>IF(AND(H309=0,I309=0),"",IF(OR(C309='ჯამი (HIDE)'!$B$11,C309='ჯამი (HIDE)'!$B$12,C309='ჯამი (HIDE)'!$B$13,C309='ჯამი (HIDE)'!$B$14),"",I309/H309))</f>
        <v/>
      </c>
      <c r="L309" s="35"/>
    </row>
    <row r="310" spans="1:14" ht="16.5" hidden="1" thickTop="1" thickBot="1" x14ac:dyDescent="0.3">
      <c r="A310" t="s">
        <v>194</v>
      </c>
      <c r="B310" s="30"/>
      <c r="C310" s="7" t="s">
        <v>7</v>
      </c>
      <c r="D310" s="14">
        <v>2510000</v>
      </c>
      <c r="E310" s="14">
        <f t="shared" ref="E310:G310" si="140">SUM(E322,E334,E346)</f>
        <v>2300641.16</v>
      </c>
      <c r="F310" s="14">
        <f t="shared" si="140"/>
        <v>1165000</v>
      </c>
      <c r="G310" s="14">
        <f t="shared" si="140"/>
        <v>1180000</v>
      </c>
      <c r="H310" s="14">
        <v>5010000</v>
      </c>
      <c r="I310" s="14">
        <f t="shared" si="124"/>
        <v>4645641.16</v>
      </c>
      <c r="J310" s="14">
        <f>IF(AND(H310=0,I310=0),"",IF(OR(C310='ჯამი (HIDE)'!$B$11,C310='ჯამი (HIDE)'!$B$12,C310='ჯამი (HIDE)'!$B$13,C310='ჯამი (HIDE)'!$B$14),"",H310-I310))</f>
        <v>364358.83999999985</v>
      </c>
      <c r="K310" s="39">
        <f>IF(AND(H310=0,I310=0),"",IF(OR(C310='ჯამი (HIDE)'!$B$11,C310='ჯამი (HIDE)'!$B$12,C310='ჯამი (HIDE)'!$B$13,C310='ჯამი (HIDE)'!$B$14),"",I310/H310))</f>
        <v>0.92727368463073856</v>
      </c>
      <c r="L310" s="35"/>
    </row>
    <row r="311" spans="1:14" ht="16.5" hidden="1" thickTop="1" thickBot="1" x14ac:dyDescent="0.3">
      <c r="A311" t="s">
        <v>194</v>
      </c>
      <c r="B311" s="30"/>
      <c r="C311" s="7" t="s">
        <v>8</v>
      </c>
      <c r="D311" s="14">
        <v>0</v>
      </c>
      <c r="E311" s="14">
        <f t="shared" ref="E311:G311" si="141">SUM(E323,E335,E347)</f>
        <v>0</v>
      </c>
      <c r="F311" s="14">
        <f t="shared" si="141"/>
        <v>0</v>
      </c>
      <c r="G311" s="14">
        <f t="shared" si="141"/>
        <v>0</v>
      </c>
      <c r="H311" s="14">
        <v>0</v>
      </c>
      <c r="I311" s="14">
        <f t="shared" si="124"/>
        <v>0</v>
      </c>
      <c r="J311" s="14" t="str">
        <f>IF(AND(H311=0,I311=0),"",IF(OR(C311='ჯამი (HIDE)'!$B$11,C311='ჯამი (HIDE)'!$B$12,C311='ჯამი (HIDE)'!$B$13,C311='ჯამი (HIDE)'!$B$14),"",H311-I311))</f>
        <v/>
      </c>
      <c r="K311" s="39" t="str">
        <f>IF(AND(H311=0,I311=0),"",IF(OR(C311='ჯამი (HIDE)'!$B$11,C311='ჯამი (HIDE)'!$B$12,C311='ჯამი (HIDE)'!$B$13,C311='ჯამი (HIDE)'!$B$14),"",I311/H311))</f>
        <v/>
      </c>
      <c r="L311" s="35"/>
    </row>
    <row r="312" spans="1:14" ht="16.5" hidden="1" thickTop="1" thickBot="1" x14ac:dyDescent="0.3">
      <c r="A312" t="s">
        <v>194</v>
      </c>
      <c r="B312" s="30"/>
      <c r="C312" s="7" t="s">
        <v>9</v>
      </c>
      <c r="D312" s="14">
        <v>0</v>
      </c>
      <c r="E312" s="14">
        <f t="shared" ref="E312:G312" si="142">SUM(E324,E336,E348)</f>
        <v>0</v>
      </c>
      <c r="F312" s="14">
        <f t="shared" si="142"/>
        <v>0</v>
      </c>
      <c r="G312" s="14">
        <f t="shared" si="142"/>
        <v>0</v>
      </c>
      <c r="H312" s="14">
        <v>0</v>
      </c>
      <c r="I312" s="14">
        <f t="shared" si="124"/>
        <v>0</v>
      </c>
      <c r="J312" s="14" t="str">
        <f>IF(AND(H312=0,I312=0),"",IF(OR(C312='ჯამი (HIDE)'!$B$11,C312='ჯამი (HIDE)'!$B$12,C312='ჯამი (HIDE)'!$B$13,C312='ჯამი (HIDE)'!$B$14),"",H312-I312))</f>
        <v/>
      </c>
      <c r="K312" s="39" t="str">
        <f>IF(AND(H312=0,I312=0),"",IF(OR(C312='ჯამი (HIDE)'!$B$11,C312='ჯამი (HIDE)'!$B$12,C312='ჯამი (HIDE)'!$B$13,C312='ჯამი (HIDE)'!$B$14),"",I312/H312))</f>
        <v/>
      </c>
      <c r="L312" s="35"/>
    </row>
    <row r="313" spans="1:14" ht="16.5" hidden="1" thickTop="1" thickBot="1" x14ac:dyDescent="0.3">
      <c r="A313" t="s">
        <v>194</v>
      </c>
      <c r="B313" s="30"/>
      <c r="C313" s="7" t="s">
        <v>10</v>
      </c>
      <c r="D313" s="14">
        <v>0</v>
      </c>
      <c r="E313" s="14">
        <f t="shared" ref="E313:G313" si="143">SUM(E325,E337,E349)</f>
        <v>0</v>
      </c>
      <c r="F313" s="14">
        <f t="shared" si="143"/>
        <v>0</v>
      </c>
      <c r="G313" s="14">
        <f t="shared" si="143"/>
        <v>0</v>
      </c>
      <c r="H313" s="14">
        <v>0</v>
      </c>
      <c r="I313" s="14">
        <f t="shared" si="124"/>
        <v>0</v>
      </c>
      <c r="J313" s="14" t="str">
        <f>IF(AND(H313=0,I313=0),"",IF(OR(C313='ჯამი (HIDE)'!$B$11,C313='ჯამი (HIDE)'!$B$12,C313='ჯამი (HIDE)'!$B$13,C313='ჯამი (HIDE)'!$B$14),"",H313-I313))</f>
        <v/>
      </c>
      <c r="K313" s="39" t="str">
        <f>IF(AND(H313=0,I313=0),"",IF(OR(C313='ჯამი (HIDE)'!$B$11,C313='ჯამი (HIDE)'!$B$12,C313='ჯამი (HIDE)'!$B$13,C313='ჯამი (HIDE)'!$B$14),"",I313/H313))</f>
        <v/>
      </c>
      <c r="L313" s="35"/>
    </row>
    <row r="314" spans="1:14" ht="16.5" hidden="1" thickTop="1" thickBot="1" x14ac:dyDescent="0.3">
      <c r="A314" t="s">
        <v>194</v>
      </c>
      <c r="B314" s="30"/>
      <c r="C314" s="7" t="s">
        <v>11</v>
      </c>
      <c r="D314" s="14">
        <v>1078408801</v>
      </c>
      <c r="E314" s="14">
        <f t="shared" ref="E314:G314" si="144">SUM(E326,E338,E350)</f>
        <v>1066189673.42</v>
      </c>
      <c r="F314" s="14">
        <f t="shared" si="144"/>
        <v>596552550</v>
      </c>
      <c r="G314" s="14">
        <f t="shared" si="144"/>
        <v>609322300</v>
      </c>
      <c r="H314" s="14">
        <v>2264690601</v>
      </c>
      <c r="I314" s="14">
        <f t="shared" si="124"/>
        <v>2272064523.4200001</v>
      </c>
      <c r="J314" s="14">
        <f>IF(AND(H314=0,I314=0),"",IF(OR(C314='ჯამი (HIDE)'!$B$11,C314='ჯამი (HIDE)'!$B$12,C314='ჯამი (HIDE)'!$B$13,C314='ჯამი (HIDE)'!$B$14),"",H314-I314))</f>
        <v>-7373922.4200000763</v>
      </c>
      <c r="K314" s="39">
        <f>IF(AND(H314=0,I314=0),"",IF(OR(C314='ჯამი (HIDE)'!$B$11,C314='ჯამი (HIDE)'!$B$12,C314='ჯამი (HIDE)'!$B$13,C314='ჯამი (HIDE)'!$B$14),"",I314/H314))</f>
        <v>1.003256039662435</v>
      </c>
      <c r="L314" s="35"/>
    </row>
    <row r="315" spans="1:14" ht="16.5" hidden="1" thickTop="1" thickBot="1" x14ac:dyDescent="0.3">
      <c r="A315" t="s">
        <v>194</v>
      </c>
      <c r="B315" s="30"/>
      <c r="C315" s="7" t="s">
        <v>12</v>
      </c>
      <c r="D315" s="14">
        <v>1800000</v>
      </c>
      <c r="E315" s="14">
        <f t="shared" ref="E315:G315" si="145">SUM(E327,E339,E351)</f>
        <v>1701382.4</v>
      </c>
      <c r="F315" s="14">
        <f t="shared" si="145"/>
        <v>1120000</v>
      </c>
      <c r="G315" s="14">
        <f t="shared" si="145"/>
        <v>429400</v>
      </c>
      <c r="H315" s="14">
        <v>3251400</v>
      </c>
      <c r="I315" s="14">
        <f t="shared" si="124"/>
        <v>3250782.4</v>
      </c>
      <c r="J315" s="14">
        <f>IF(AND(H315=0,I315=0),"",IF(OR(C315='ჯამი (HIDE)'!$B$11,C315='ჯამი (HIDE)'!$B$12,C315='ჯამი (HIDE)'!$B$13,C315='ჯამი (HIDE)'!$B$14),"",H315-I315))</f>
        <v>617.60000000009313</v>
      </c>
      <c r="K315" s="39">
        <f>IF(AND(H315=0,I315=0),"",IF(OR(C315='ჯამი (HIDE)'!$B$11,C315='ჯამი (HIDE)'!$B$12,C315='ჯამი (HIDE)'!$B$13,C315='ჯამი (HIDE)'!$B$14),"",I315/H315))</f>
        <v>0.99981005105493015</v>
      </c>
      <c r="L315" s="35"/>
    </row>
    <row r="316" spans="1:14" ht="16.5" hidden="1" thickTop="1" thickBot="1" x14ac:dyDescent="0.3">
      <c r="A316" t="s">
        <v>194</v>
      </c>
      <c r="B316" s="29"/>
      <c r="C316" s="5" t="s">
        <v>13</v>
      </c>
      <c r="D316" s="13">
        <v>0</v>
      </c>
      <c r="E316" s="13">
        <f t="shared" ref="E316:G316" si="146">SUM(E328,E340,E352)</f>
        <v>0</v>
      </c>
      <c r="F316" s="13">
        <f t="shared" si="146"/>
        <v>0</v>
      </c>
      <c r="G316" s="13">
        <f t="shared" si="146"/>
        <v>0</v>
      </c>
      <c r="H316" s="13">
        <v>0</v>
      </c>
      <c r="I316" s="13">
        <f t="shared" si="124"/>
        <v>0</v>
      </c>
      <c r="J316" s="13" t="str">
        <f>IF(AND(H316=0,I316=0),"",IF(OR(C316='ჯამი (HIDE)'!$B$11,C316='ჯამი (HIDE)'!$B$12,C316='ჯამი (HIDE)'!$B$13,C316='ჯამი (HIDE)'!$B$14),"",H316-I316))</f>
        <v/>
      </c>
      <c r="K316" s="38" t="str">
        <f>IF(AND(H316=0,I316=0),"",IF(OR(C316='ჯამი (HIDE)'!$B$11,C316='ჯამი (HIDE)'!$B$12,C316='ჯამი (HIDE)'!$B$13,C316='ჯამი (HIDE)'!$B$14),"",I316/H316))</f>
        <v/>
      </c>
      <c r="L316" s="35"/>
    </row>
    <row r="317" spans="1:14" ht="16.5" hidden="1" thickTop="1" thickBot="1" x14ac:dyDescent="0.3">
      <c r="A317" t="s">
        <v>194</v>
      </c>
      <c r="B317" s="29"/>
      <c r="C317" s="5" t="s">
        <v>14</v>
      </c>
      <c r="D317" s="13">
        <v>0</v>
      </c>
      <c r="E317" s="13">
        <f t="shared" ref="E317:G317" si="147">SUM(E329,E341,E353)</f>
        <v>0</v>
      </c>
      <c r="F317" s="13">
        <f t="shared" si="147"/>
        <v>0</v>
      </c>
      <c r="G317" s="13">
        <f t="shared" si="147"/>
        <v>0</v>
      </c>
      <c r="H317" s="13">
        <v>0</v>
      </c>
      <c r="I317" s="13">
        <f t="shared" si="124"/>
        <v>0</v>
      </c>
      <c r="J317" s="13" t="str">
        <f>IF(AND(H317=0,I317=0),"",IF(OR(C317='ჯამი (HIDE)'!$B$11,C317='ჯამი (HIDE)'!$B$12,C317='ჯამი (HIDE)'!$B$13,C317='ჯამი (HIDE)'!$B$14),"",H317-I317))</f>
        <v/>
      </c>
      <c r="K317" s="38" t="str">
        <f>IF(AND(H317=0,I317=0),"",IF(OR(C317='ჯამი (HIDE)'!$B$11,C317='ჯამი (HIDE)'!$B$12,C317='ჯამი (HIDE)'!$B$13,C317='ჯამი (HIDE)'!$B$14),"",I317/H317))</f>
        <v/>
      </c>
      <c r="L317" s="35"/>
    </row>
    <row r="318" spans="1:14" ht="16.5" hidden="1" thickTop="1" thickBot="1" x14ac:dyDescent="0.3">
      <c r="A318" t="s">
        <v>194</v>
      </c>
      <c r="B318" s="31"/>
      <c r="C318" s="9" t="s">
        <v>15</v>
      </c>
      <c r="D318" s="15">
        <v>47999</v>
      </c>
      <c r="E318" s="15">
        <f t="shared" ref="E318:G318" si="148">SUM(E330,E342,E354)</f>
        <v>4310</v>
      </c>
      <c r="F318" s="15">
        <f t="shared" si="148"/>
        <v>0</v>
      </c>
      <c r="G318" s="15">
        <f t="shared" si="148"/>
        <v>0</v>
      </c>
      <c r="H318" s="15">
        <v>47999</v>
      </c>
      <c r="I318" s="15">
        <f t="shared" si="124"/>
        <v>4310</v>
      </c>
      <c r="J318" s="15">
        <f>IF(AND(H318=0,I318=0),"",IF(OR(C318='ჯამი (HIDE)'!$B$11,C318='ჯამი (HIDE)'!$B$12,C318='ჯამი (HIDE)'!$B$13,C318='ჯამი (HIDE)'!$B$14),"",H318-I318))</f>
        <v>43689</v>
      </c>
      <c r="K318" s="40">
        <f>IF(AND(H318=0,I318=0),"",IF(OR(C318='ჯამი (HIDE)'!$B$11,C318='ჯამი (HIDE)'!$B$12,C318='ჯამი (HIDE)'!$B$13,C318='ჯამი (HIDE)'!$B$14),"",I318/H318))</f>
        <v>8.9793537365361775E-2</v>
      </c>
      <c r="L318" s="35"/>
    </row>
    <row r="319" spans="1:14" ht="46.5" thickTop="1" thickBot="1" x14ac:dyDescent="0.3">
      <c r="A319" t="str">
        <f t="shared" ref="A319" si="149">IF(OR(H319&lt;&gt;0,I319&lt;&gt;0,),"a","b")</f>
        <v>a</v>
      </c>
      <c r="B319" s="2" t="s">
        <v>59</v>
      </c>
      <c r="C319" s="24" t="s">
        <v>60</v>
      </c>
      <c r="D319" s="3">
        <v>737600000</v>
      </c>
      <c r="E319" s="3">
        <f>E320+E328+E329+E330</f>
        <v>738220937.75</v>
      </c>
      <c r="F319" s="3">
        <f t="shared" ref="F319" si="150">F320+F328+F329+F330</f>
        <v>423321500</v>
      </c>
      <c r="G319" s="3">
        <f t="shared" ref="G319" si="151">G320+G328+G329+G330</f>
        <v>434687400</v>
      </c>
      <c r="H319" s="3">
        <v>1570000000</v>
      </c>
      <c r="I319" s="3">
        <f t="shared" si="124"/>
        <v>1596229837.75</v>
      </c>
      <c r="J319" s="3">
        <f>IF(AND(H319=0,I319=0),"",IF(OR(C319='ჯამი (HIDE)'!$B$11,C319='ჯამი (HIDE)'!$B$12,C319='ჯამი (HIDE)'!$B$13,C319='ჯამი (HIDE)'!$B$14),"",H319-I319))</f>
        <v>-26229837.75</v>
      </c>
      <c r="K319" s="41">
        <f>IF(AND(H319=0,I319=0),"",IF(OR(C319='ჯამი (HIDE)'!$B$11,C319='ჯამი (HIDE)'!$B$12,C319='ჯამი (HIDE)'!$B$13,C319='ჯამი (HIDE)'!$B$14),"",I319/H319))</f>
        <v>1.0167069030254776</v>
      </c>
      <c r="L319" s="35" t="s">
        <v>211</v>
      </c>
    </row>
    <row r="320" spans="1:14" ht="16.5" hidden="1" thickTop="1" thickBot="1" x14ac:dyDescent="0.3">
      <c r="A320" t="s">
        <v>194</v>
      </c>
      <c r="B320" s="29"/>
      <c r="C320" s="5" t="s">
        <v>5</v>
      </c>
      <c r="D320" s="13">
        <v>737598950</v>
      </c>
      <c r="E320" s="13">
        <f>SUM(E321:E327)</f>
        <v>738219887.75</v>
      </c>
      <c r="F320" s="13">
        <f t="shared" ref="F320:G320" si="152">SUM(F321:F327)</f>
        <v>423321500</v>
      </c>
      <c r="G320" s="13">
        <f t="shared" si="152"/>
        <v>434687400</v>
      </c>
      <c r="H320" s="13">
        <v>1569998950</v>
      </c>
      <c r="I320" s="13">
        <f t="shared" si="124"/>
        <v>1596228787.75</v>
      </c>
      <c r="J320" s="13">
        <f>IF(AND(H320=0,I320=0),"",IF(OR(C320='ჯამი (HIDE)'!$B$11,C320='ჯამი (HIDE)'!$B$12,C320='ჯამი (HIDE)'!$B$13,C320='ჯამი (HIDE)'!$B$14),"",H320-I320))</f>
        <v>-26229837.75</v>
      </c>
      <c r="K320" s="38">
        <f>IF(AND(H320=0,I320=0),"",IF(OR(C320='ჯამი (HIDE)'!$B$11,C320='ჯამი (HIDE)'!$B$12,C320='ჯამი (HIDE)'!$B$13,C320='ჯამი (HIDE)'!$B$14),"",I320/H320))</f>
        <v>1.0167069141988916</v>
      </c>
      <c r="L320" s="35"/>
    </row>
    <row r="321" spans="1:12" ht="16.5" hidden="1" thickTop="1" thickBot="1" x14ac:dyDescent="0.3">
      <c r="A321" t="s">
        <v>194</v>
      </c>
      <c r="B321" s="30"/>
      <c r="C321" s="7" t="s">
        <v>6</v>
      </c>
      <c r="D321" s="14">
        <v>0</v>
      </c>
      <c r="E321" s="14">
        <v>0</v>
      </c>
      <c r="F321" s="14">
        <v>0</v>
      </c>
      <c r="G321" s="14">
        <v>0</v>
      </c>
      <c r="H321" s="14">
        <v>0</v>
      </c>
      <c r="I321" s="14">
        <f t="shared" si="124"/>
        <v>0</v>
      </c>
      <c r="J321" s="14" t="str">
        <f>IF(AND(H321=0,I321=0),"",IF(OR(C321='ჯამი (HIDE)'!$B$11,C321='ჯამი (HIDE)'!$B$12,C321='ჯამი (HIDE)'!$B$13,C321='ჯამი (HIDE)'!$B$14),"",H321-I321))</f>
        <v/>
      </c>
      <c r="K321" s="39" t="str">
        <f>IF(AND(H321=0,I321=0),"",IF(OR(C321='ჯამი (HIDE)'!$B$11,C321='ჯამი (HIDE)'!$B$12,C321='ჯამი (HIDE)'!$B$13,C321='ჯამი (HIDE)'!$B$14),"",I321/H321))</f>
        <v/>
      </c>
      <c r="L321" s="35"/>
    </row>
    <row r="322" spans="1:12" ht="16.5" hidden="1" thickTop="1" thickBot="1" x14ac:dyDescent="0.3">
      <c r="A322" t="s">
        <v>194</v>
      </c>
      <c r="B322" s="30"/>
      <c r="C322" s="7" t="s">
        <v>7</v>
      </c>
      <c r="D322" s="14">
        <v>0</v>
      </c>
      <c r="E322" s="14">
        <v>0</v>
      </c>
      <c r="F322" s="14">
        <v>0</v>
      </c>
      <c r="G322" s="14">
        <v>0</v>
      </c>
      <c r="H322" s="14">
        <v>0</v>
      </c>
      <c r="I322" s="14">
        <f t="shared" si="124"/>
        <v>0</v>
      </c>
      <c r="J322" s="14" t="str">
        <f>IF(AND(H322=0,I322=0),"",IF(OR(C322='ჯამი (HIDE)'!$B$11,C322='ჯამი (HIDE)'!$B$12,C322='ჯამი (HIDE)'!$B$13,C322='ჯამი (HIDE)'!$B$14),"",H322-I322))</f>
        <v/>
      </c>
      <c r="K322" s="39" t="str">
        <f>IF(AND(H322=0,I322=0),"",IF(OR(C322='ჯამი (HIDE)'!$B$11,C322='ჯამი (HIDE)'!$B$12,C322='ჯამი (HIDE)'!$B$13,C322='ჯამი (HIDE)'!$B$14),"",I322/H322))</f>
        <v/>
      </c>
      <c r="L322" s="35"/>
    </row>
    <row r="323" spans="1:12" ht="16.5" hidden="1" thickTop="1" thickBot="1" x14ac:dyDescent="0.3">
      <c r="A323" t="s">
        <v>194</v>
      </c>
      <c r="B323" s="30"/>
      <c r="C323" s="7" t="s">
        <v>8</v>
      </c>
      <c r="D323" s="14">
        <v>0</v>
      </c>
      <c r="E323" s="14">
        <v>0</v>
      </c>
      <c r="F323" s="14">
        <v>0</v>
      </c>
      <c r="G323" s="14">
        <v>0</v>
      </c>
      <c r="H323" s="14">
        <v>0</v>
      </c>
      <c r="I323" s="14">
        <f t="shared" si="124"/>
        <v>0</v>
      </c>
      <c r="J323" s="14" t="str">
        <f>IF(AND(H323=0,I323=0),"",IF(OR(C323='ჯამი (HIDE)'!$B$11,C323='ჯამი (HIDE)'!$B$12,C323='ჯამი (HIDE)'!$B$13,C323='ჯამი (HIDE)'!$B$14),"",H323-I323))</f>
        <v/>
      </c>
      <c r="K323" s="39" t="str">
        <f>IF(AND(H323=0,I323=0),"",IF(OR(C323='ჯამი (HIDE)'!$B$11,C323='ჯამი (HIDE)'!$B$12,C323='ჯამი (HIDE)'!$B$13,C323='ჯამი (HIDE)'!$B$14),"",I323/H323))</f>
        <v/>
      </c>
      <c r="L323" s="35"/>
    </row>
    <row r="324" spans="1:12" ht="16.5" hidden="1" thickTop="1" thickBot="1" x14ac:dyDescent="0.3">
      <c r="A324" t="s">
        <v>194</v>
      </c>
      <c r="B324" s="30"/>
      <c r="C324" s="7" t="s">
        <v>9</v>
      </c>
      <c r="D324" s="14">
        <v>0</v>
      </c>
      <c r="E324" s="14">
        <v>0</v>
      </c>
      <c r="F324" s="14">
        <v>0</v>
      </c>
      <c r="G324" s="14">
        <v>0</v>
      </c>
      <c r="H324" s="14">
        <v>0</v>
      </c>
      <c r="I324" s="14">
        <f t="shared" ref="I324:I387" si="153">E324+F324+G324</f>
        <v>0</v>
      </c>
      <c r="J324" s="14" t="str">
        <f>IF(AND(H324=0,I324=0),"",IF(OR(C324='ჯამი (HIDE)'!$B$11,C324='ჯამი (HIDE)'!$B$12,C324='ჯამი (HIDE)'!$B$13,C324='ჯამი (HIDE)'!$B$14),"",H324-I324))</f>
        <v/>
      </c>
      <c r="K324" s="39" t="str">
        <f>IF(AND(H324=0,I324=0),"",IF(OR(C324='ჯამი (HIDE)'!$B$11,C324='ჯამი (HIDE)'!$B$12,C324='ჯამი (HIDE)'!$B$13,C324='ჯამი (HIDE)'!$B$14),"",I324/H324))</f>
        <v/>
      </c>
      <c r="L324" s="35"/>
    </row>
    <row r="325" spans="1:12" ht="16.5" hidden="1" thickTop="1" thickBot="1" x14ac:dyDescent="0.3">
      <c r="A325" t="s">
        <v>194</v>
      </c>
      <c r="B325" s="30"/>
      <c r="C325" s="7" t="s">
        <v>10</v>
      </c>
      <c r="D325" s="14">
        <v>0</v>
      </c>
      <c r="E325" s="14">
        <v>0</v>
      </c>
      <c r="F325" s="14">
        <v>0</v>
      </c>
      <c r="G325" s="14">
        <v>0</v>
      </c>
      <c r="H325" s="14">
        <v>0</v>
      </c>
      <c r="I325" s="14">
        <f t="shared" si="153"/>
        <v>0</v>
      </c>
      <c r="J325" s="14" t="str">
        <f>IF(AND(H325=0,I325=0),"",IF(OR(C325='ჯამი (HIDE)'!$B$11,C325='ჯამი (HIDE)'!$B$12,C325='ჯამი (HIDE)'!$B$13,C325='ჯამი (HIDE)'!$B$14),"",H325-I325))</f>
        <v/>
      </c>
      <c r="K325" s="39" t="str">
        <f>IF(AND(H325=0,I325=0),"",IF(OR(C325='ჯამი (HIDE)'!$B$11,C325='ჯამი (HIDE)'!$B$12,C325='ჯამი (HIDE)'!$B$13,C325='ჯამი (HIDE)'!$B$14),"",I325/H325))</f>
        <v/>
      </c>
      <c r="L325" s="35"/>
    </row>
    <row r="326" spans="1:12" ht="16.5" hidden="1" thickTop="1" thickBot="1" x14ac:dyDescent="0.3">
      <c r="A326" t="s">
        <v>194</v>
      </c>
      <c r="B326" s="30"/>
      <c r="C326" s="7" t="s">
        <v>11</v>
      </c>
      <c r="D326" s="14">
        <v>737598950</v>
      </c>
      <c r="E326" s="14">
        <v>738219887.75</v>
      </c>
      <c r="F326" s="14">
        <v>423321500</v>
      </c>
      <c r="G326" s="14">
        <v>434687400</v>
      </c>
      <c r="H326" s="14">
        <v>1569998950</v>
      </c>
      <c r="I326" s="14">
        <f t="shared" si="153"/>
        <v>1596228787.75</v>
      </c>
      <c r="J326" s="14">
        <f>IF(AND(H326=0,I326=0),"",IF(OR(C326='ჯამი (HIDE)'!$B$11,C326='ჯამი (HIDE)'!$B$12,C326='ჯამი (HIDE)'!$B$13,C326='ჯამი (HIDE)'!$B$14),"",H326-I326))</f>
        <v>-26229837.75</v>
      </c>
      <c r="K326" s="39">
        <f>IF(AND(H326=0,I326=0),"",IF(OR(C326='ჯამი (HIDE)'!$B$11,C326='ჯამი (HIDE)'!$B$12,C326='ჯამი (HIDE)'!$B$13,C326='ჯამი (HIDE)'!$B$14),"",I326/H326))</f>
        <v>1.0167069141988916</v>
      </c>
      <c r="L326" s="35"/>
    </row>
    <row r="327" spans="1:12" ht="16.5" hidden="1" thickTop="1" thickBot="1" x14ac:dyDescent="0.3">
      <c r="A327" t="s">
        <v>194</v>
      </c>
      <c r="B327" s="30"/>
      <c r="C327" s="7" t="s">
        <v>12</v>
      </c>
      <c r="D327" s="14">
        <v>0</v>
      </c>
      <c r="E327" s="14">
        <v>0</v>
      </c>
      <c r="F327" s="14">
        <v>0</v>
      </c>
      <c r="G327" s="14">
        <v>0</v>
      </c>
      <c r="H327" s="14">
        <v>0</v>
      </c>
      <c r="I327" s="14">
        <f t="shared" si="153"/>
        <v>0</v>
      </c>
      <c r="J327" s="14" t="str">
        <f>IF(AND(H327=0,I327=0),"",IF(OR(C327='ჯამი (HIDE)'!$B$11,C327='ჯამი (HIDE)'!$B$12,C327='ჯამი (HIDE)'!$B$13,C327='ჯამი (HIDE)'!$B$14),"",H327-I327))</f>
        <v/>
      </c>
      <c r="K327" s="39" t="str">
        <f>IF(AND(H327=0,I327=0),"",IF(OR(C327='ჯამი (HIDE)'!$B$11,C327='ჯამი (HIDE)'!$B$12,C327='ჯამი (HIDE)'!$B$13,C327='ჯამი (HIDE)'!$B$14),"",I327/H327))</f>
        <v/>
      </c>
      <c r="L327" s="35"/>
    </row>
    <row r="328" spans="1:12" ht="16.5" hidden="1" thickTop="1" thickBot="1" x14ac:dyDescent="0.3">
      <c r="A328" t="s">
        <v>194</v>
      </c>
      <c r="B328" s="29"/>
      <c r="C328" s="5" t="s">
        <v>13</v>
      </c>
      <c r="D328" s="13">
        <v>0</v>
      </c>
      <c r="E328" s="13">
        <v>0</v>
      </c>
      <c r="F328" s="13">
        <v>0</v>
      </c>
      <c r="G328" s="13">
        <v>0</v>
      </c>
      <c r="H328" s="13">
        <v>0</v>
      </c>
      <c r="I328" s="13">
        <f t="shared" si="153"/>
        <v>0</v>
      </c>
      <c r="J328" s="13" t="str">
        <f>IF(AND(H328=0,I328=0),"",IF(OR(C328='ჯამი (HIDE)'!$B$11,C328='ჯამი (HIDE)'!$B$12,C328='ჯამი (HIDE)'!$B$13,C328='ჯამი (HIDE)'!$B$14),"",H328-I328))</f>
        <v/>
      </c>
      <c r="K328" s="38" t="str">
        <f>IF(AND(H328=0,I328=0),"",IF(OR(C328='ჯამი (HIDE)'!$B$11,C328='ჯამი (HIDE)'!$B$12,C328='ჯამი (HIDE)'!$B$13,C328='ჯამი (HIDE)'!$B$14),"",I328/H328))</f>
        <v/>
      </c>
      <c r="L328" s="35"/>
    </row>
    <row r="329" spans="1:12" ht="16.5" hidden="1" thickTop="1" thickBot="1" x14ac:dyDescent="0.3">
      <c r="A329" t="s">
        <v>194</v>
      </c>
      <c r="B329" s="29"/>
      <c r="C329" s="5" t="s">
        <v>14</v>
      </c>
      <c r="D329" s="13">
        <v>0</v>
      </c>
      <c r="E329" s="13">
        <v>0</v>
      </c>
      <c r="F329" s="13">
        <v>0</v>
      </c>
      <c r="G329" s="13">
        <v>0</v>
      </c>
      <c r="H329" s="13">
        <v>0</v>
      </c>
      <c r="I329" s="13">
        <f t="shared" si="153"/>
        <v>0</v>
      </c>
      <c r="J329" s="13" t="str">
        <f>IF(AND(H329=0,I329=0),"",IF(OR(C329='ჯამი (HIDE)'!$B$11,C329='ჯამი (HIDE)'!$B$12,C329='ჯამი (HIDE)'!$B$13,C329='ჯამი (HIDE)'!$B$14),"",H329-I329))</f>
        <v/>
      </c>
      <c r="K329" s="38" t="str">
        <f>IF(AND(H329=0,I329=0),"",IF(OR(C329='ჯამი (HIDE)'!$B$11,C329='ჯამი (HIDE)'!$B$12,C329='ჯამი (HIDE)'!$B$13,C329='ჯამი (HIDE)'!$B$14),"",I329/H329))</f>
        <v/>
      </c>
      <c r="L329" s="35"/>
    </row>
    <row r="330" spans="1:12" ht="16.5" hidden="1" thickTop="1" thickBot="1" x14ac:dyDescent="0.3">
      <c r="A330" t="s">
        <v>194</v>
      </c>
      <c r="B330" s="31"/>
      <c r="C330" s="9" t="s">
        <v>15</v>
      </c>
      <c r="D330" s="15">
        <v>1050</v>
      </c>
      <c r="E330" s="15">
        <v>1050</v>
      </c>
      <c r="F330" s="15">
        <v>0</v>
      </c>
      <c r="G330" s="15">
        <v>0</v>
      </c>
      <c r="H330" s="15">
        <v>1050</v>
      </c>
      <c r="I330" s="15">
        <f t="shared" si="153"/>
        <v>1050</v>
      </c>
      <c r="J330" s="15">
        <f>IF(AND(H330=0,I330=0),"",IF(OR(C330='ჯამი (HIDE)'!$B$11,C330='ჯამი (HIDE)'!$B$12,C330='ჯამი (HIDE)'!$B$13,C330='ჯამი (HIDE)'!$B$14),"",H330-I330))</f>
        <v>0</v>
      </c>
      <c r="K330" s="40">
        <f>IF(AND(H330=0,I330=0),"",IF(OR(C330='ჯამი (HIDE)'!$B$11,C330='ჯამი (HIDE)'!$B$12,C330='ჯამი (HIDE)'!$B$13,C330='ჯამი (HIDE)'!$B$14),"",I330/H330))</f>
        <v>1</v>
      </c>
      <c r="L330" s="35"/>
    </row>
    <row r="331" spans="1:12" ht="91.5" thickTop="1" thickBot="1" x14ac:dyDescent="0.3">
      <c r="A331" t="str">
        <f t="shared" ref="A331" si="154">IF(OR(H331&lt;&gt;0,I331&lt;&gt;0,),"a","b")</f>
        <v>a</v>
      </c>
      <c r="B331" s="2" t="s">
        <v>61</v>
      </c>
      <c r="C331" s="26" t="s">
        <v>62</v>
      </c>
      <c r="D331" s="3">
        <v>332860600</v>
      </c>
      <c r="E331" s="3">
        <f>E332+E340+E341+E342</f>
        <v>321607492.77000004</v>
      </c>
      <c r="F331" s="3">
        <f t="shared" ref="F331" si="155">F332+F340+F341+F342</f>
        <v>169358900</v>
      </c>
      <c r="G331" s="3">
        <f t="shared" ref="G331" si="156">G332+G340+G341+G342</f>
        <v>170693900</v>
      </c>
      <c r="H331" s="3">
        <v>680000000</v>
      </c>
      <c r="I331" s="3">
        <f t="shared" si="153"/>
        <v>661660292.76999998</v>
      </c>
      <c r="J331" s="3">
        <f>IF(AND(H331=0,I331=0),"",IF(OR(C331='ჯამი (HIDE)'!$B$11,C331='ჯამი (HIDE)'!$B$12,C331='ჯამი (HIDE)'!$B$13,C331='ჯამი (HIDE)'!$B$14),"",H331-I331))</f>
        <v>18339707.230000019</v>
      </c>
      <c r="K331" s="41">
        <f>IF(AND(H331=0,I331=0),"",IF(OR(C331='ჯამი (HIDE)'!$B$11,C331='ჯამი (HIDE)'!$B$12,C331='ჯამი (HIDE)'!$B$13,C331='ჯამი (HIDE)'!$B$14),"",I331/H331))</f>
        <v>0.9730298423088235</v>
      </c>
      <c r="L331" s="35" t="s">
        <v>219</v>
      </c>
    </row>
    <row r="332" spans="1:12" ht="16.5" hidden="1" thickTop="1" thickBot="1" x14ac:dyDescent="0.3">
      <c r="A332" t="s">
        <v>194</v>
      </c>
      <c r="B332" s="29"/>
      <c r="C332" s="5" t="s">
        <v>5</v>
      </c>
      <c r="D332" s="13">
        <v>332813651</v>
      </c>
      <c r="E332" s="13">
        <f>SUM(E333:E339)</f>
        <v>321604232.77000004</v>
      </c>
      <c r="F332" s="13">
        <f>SUM(F333:F339)</f>
        <v>169358900</v>
      </c>
      <c r="G332" s="13">
        <f>SUM(G333:G339)</f>
        <v>170693900</v>
      </c>
      <c r="H332" s="13">
        <v>679953051</v>
      </c>
      <c r="I332" s="13">
        <f t="shared" si="153"/>
        <v>661657032.76999998</v>
      </c>
      <c r="J332" s="13">
        <f>IF(AND(H332=0,I332=0),"",IF(OR(C332='ჯამი (HIDE)'!$B$11,C332='ჯამი (HIDE)'!$B$12,C332='ჯამი (HIDE)'!$B$13,C332='ჯამი (HIDE)'!$B$14),"",H332-I332))</f>
        <v>18296018.230000019</v>
      </c>
      <c r="K332" s="38">
        <f>IF(AND(H332=0,I332=0),"",IF(OR(C332='ჯამი (HIDE)'!$B$11,C332='ჯამი (HIDE)'!$B$12,C332='ჯამი (HIDE)'!$B$13,C332='ჯამი (HIDE)'!$B$14),"",I332/H332))</f>
        <v>0.97309223305477888</v>
      </c>
      <c r="L332" s="35"/>
    </row>
    <row r="333" spans="1:12" ht="16.5" hidden="1" thickTop="1" thickBot="1" x14ac:dyDescent="0.3">
      <c r="A333" t="s">
        <v>194</v>
      </c>
      <c r="B333" s="30"/>
      <c r="C333" s="7" t="s">
        <v>6</v>
      </c>
      <c r="D333" s="14">
        <v>0</v>
      </c>
      <c r="E333" s="14">
        <v>0</v>
      </c>
      <c r="F333" s="14">
        <v>0</v>
      </c>
      <c r="G333" s="14">
        <v>0</v>
      </c>
      <c r="H333" s="14">
        <v>0</v>
      </c>
      <c r="I333" s="14">
        <f t="shared" si="153"/>
        <v>0</v>
      </c>
      <c r="J333" s="14" t="str">
        <f>IF(AND(H333=0,I333=0),"",IF(OR(C333='ჯამი (HIDE)'!$B$11,C333='ჯამი (HIDE)'!$B$12,C333='ჯამი (HIDE)'!$B$13,C333='ჯამი (HIDE)'!$B$14),"",H333-I333))</f>
        <v/>
      </c>
      <c r="K333" s="39" t="str">
        <f>IF(AND(H333=0,I333=0),"",IF(OR(C333='ჯამი (HIDE)'!$B$11,C333='ჯამი (HIDE)'!$B$12,C333='ჯამი (HIDE)'!$B$13,C333='ჯამი (HIDE)'!$B$14),"",I333/H333))</f>
        <v/>
      </c>
      <c r="L333" s="35"/>
    </row>
    <row r="334" spans="1:12" ht="16.5" hidden="1" thickTop="1" thickBot="1" x14ac:dyDescent="0.3">
      <c r="A334" t="s">
        <v>194</v>
      </c>
      <c r="B334" s="30"/>
      <c r="C334" s="7" t="s">
        <v>7</v>
      </c>
      <c r="D334" s="14">
        <v>2100000</v>
      </c>
      <c r="E334" s="14">
        <v>1970725.16</v>
      </c>
      <c r="F334" s="14">
        <v>1000000</v>
      </c>
      <c r="G334" s="14">
        <v>1000000</v>
      </c>
      <c r="H334" s="14">
        <v>4200000</v>
      </c>
      <c r="I334" s="14">
        <f t="shared" si="153"/>
        <v>3970725.16</v>
      </c>
      <c r="J334" s="14">
        <f>IF(AND(H334=0,I334=0),"",IF(OR(C334='ჯამი (HIDE)'!$B$11,C334='ჯამი (HIDE)'!$B$12,C334='ჯამი (HIDE)'!$B$13,C334='ჯამი (HIDE)'!$B$14),"",H334-I334))</f>
        <v>229274.83999999985</v>
      </c>
      <c r="K334" s="39">
        <f>IF(AND(H334=0,I334=0),"",IF(OR(C334='ჯამი (HIDE)'!$B$11,C334='ჯამი (HIDE)'!$B$12,C334='ჯამი (HIDE)'!$B$13,C334='ჯამი (HIDE)'!$B$14),"",I334/H334))</f>
        <v>0.9454107523809524</v>
      </c>
      <c r="L334" s="35"/>
    </row>
    <row r="335" spans="1:12" ht="16.5" hidden="1" thickTop="1" thickBot="1" x14ac:dyDescent="0.3">
      <c r="A335" t="s">
        <v>194</v>
      </c>
      <c r="B335" s="30"/>
      <c r="C335" s="7" t="s">
        <v>8</v>
      </c>
      <c r="D335" s="14">
        <v>0</v>
      </c>
      <c r="E335" s="14">
        <v>0</v>
      </c>
      <c r="F335" s="14">
        <v>0</v>
      </c>
      <c r="G335" s="14">
        <v>0</v>
      </c>
      <c r="H335" s="14">
        <v>0</v>
      </c>
      <c r="I335" s="14">
        <f t="shared" si="153"/>
        <v>0</v>
      </c>
      <c r="J335" s="14" t="str">
        <f>IF(AND(H335=0,I335=0),"",IF(OR(C335='ჯამი (HIDE)'!$B$11,C335='ჯამი (HIDE)'!$B$12,C335='ჯამი (HIDE)'!$B$13,C335='ჯამი (HIDE)'!$B$14),"",H335-I335))</f>
        <v/>
      </c>
      <c r="K335" s="39" t="str">
        <f>IF(AND(H335=0,I335=0),"",IF(OR(C335='ჯამი (HIDE)'!$B$11,C335='ჯამი (HIDE)'!$B$12,C335='ჯამი (HIDE)'!$B$13,C335='ჯამი (HIDE)'!$B$14),"",I335/H335))</f>
        <v/>
      </c>
      <c r="L335" s="35"/>
    </row>
    <row r="336" spans="1:12" ht="16.5" hidden="1" thickTop="1" thickBot="1" x14ac:dyDescent="0.3">
      <c r="A336" t="s">
        <v>194</v>
      </c>
      <c r="B336" s="30"/>
      <c r="C336" s="7" t="s">
        <v>9</v>
      </c>
      <c r="D336" s="14">
        <v>0</v>
      </c>
      <c r="E336" s="14">
        <v>0</v>
      </c>
      <c r="F336" s="14">
        <v>0</v>
      </c>
      <c r="G336" s="14">
        <v>0</v>
      </c>
      <c r="H336" s="14">
        <v>0</v>
      </c>
      <c r="I336" s="14">
        <f t="shared" si="153"/>
        <v>0</v>
      </c>
      <c r="J336" s="14" t="str">
        <f>IF(AND(H336=0,I336=0),"",IF(OR(C336='ჯამი (HIDE)'!$B$11,C336='ჯამი (HIDE)'!$B$12,C336='ჯამი (HIDE)'!$B$13,C336='ჯამი (HIDE)'!$B$14),"",H336-I336))</f>
        <v/>
      </c>
      <c r="K336" s="39" t="str">
        <f>IF(AND(H336=0,I336=0),"",IF(OR(C336='ჯამი (HIDE)'!$B$11,C336='ჯამი (HIDE)'!$B$12,C336='ჯამი (HIDE)'!$B$13,C336='ჯამი (HIDE)'!$B$14),"",I336/H336))</f>
        <v/>
      </c>
      <c r="L336" s="35"/>
    </row>
    <row r="337" spans="1:12" ht="16.5" hidden="1" thickTop="1" thickBot="1" x14ac:dyDescent="0.3">
      <c r="A337" t="s">
        <v>194</v>
      </c>
      <c r="B337" s="30"/>
      <c r="C337" s="7" t="s">
        <v>10</v>
      </c>
      <c r="D337" s="14">
        <v>0</v>
      </c>
      <c r="E337" s="14">
        <v>0</v>
      </c>
      <c r="F337" s="14">
        <v>0</v>
      </c>
      <c r="G337" s="14">
        <v>0</v>
      </c>
      <c r="H337" s="14">
        <v>0</v>
      </c>
      <c r="I337" s="14">
        <f t="shared" si="153"/>
        <v>0</v>
      </c>
      <c r="J337" s="14" t="str">
        <f>IF(AND(H337=0,I337=0),"",IF(OR(C337='ჯამი (HIDE)'!$B$11,C337='ჯამი (HIDE)'!$B$12,C337='ჯამი (HIDE)'!$B$13,C337='ჯამი (HIDE)'!$B$14),"",H337-I337))</f>
        <v/>
      </c>
      <c r="K337" s="39" t="str">
        <f>IF(AND(H337=0,I337=0),"",IF(OR(C337='ჯამი (HIDE)'!$B$11,C337='ჯამი (HIDE)'!$B$12,C337='ჯამი (HIDE)'!$B$13,C337='ჯამი (HIDE)'!$B$14),"",I337/H337))</f>
        <v/>
      </c>
      <c r="L337" s="35"/>
    </row>
    <row r="338" spans="1:12" ht="16.5" hidden="1" thickTop="1" thickBot="1" x14ac:dyDescent="0.3">
      <c r="A338" t="s">
        <v>194</v>
      </c>
      <c r="B338" s="30"/>
      <c r="C338" s="7" t="s">
        <v>11</v>
      </c>
      <c r="D338" s="14">
        <v>330713651</v>
      </c>
      <c r="E338" s="14">
        <v>319633507.61000001</v>
      </c>
      <c r="F338" s="14">
        <v>168358900</v>
      </c>
      <c r="G338" s="14">
        <v>169693900</v>
      </c>
      <c r="H338" s="14">
        <v>675753051</v>
      </c>
      <c r="I338" s="14">
        <f t="shared" si="153"/>
        <v>657686307.61000001</v>
      </c>
      <c r="J338" s="14">
        <f>IF(AND(H338=0,I338=0),"",IF(OR(C338='ჯამი (HIDE)'!$B$11,C338='ჯამი (HIDE)'!$B$12,C338='ჯამი (HIDE)'!$B$13,C338='ჯამი (HIDE)'!$B$14),"",H338-I338))</f>
        <v>18066743.389999986</v>
      </c>
      <c r="K338" s="39">
        <f>IF(AND(H338=0,I338=0),"",IF(OR(C338='ჯამი (HIDE)'!$B$11,C338='ჯამი (HIDE)'!$B$12,C338='ჯამი (HIDE)'!$B$13,C338='ჯამი (HIDE)'!$B$14),"",I338/H338))</f>
        <v>0.9732642814364445</v>
      </c>
      <c r="L338" s="35"/>
    </row>
    <row r="339" spans="1:12" ht="16.5" hidden="1" thickTop="1" thickBot="1" x14ac:dyDescent="0.3">
      <c r="A339" t="s">
        <v>194</v>
      </c>
      <c r="B339" s="30"/>
      <c r="C339" s="7" t="s">
        <v>12</v>
      </c>
      <c r="D339" s="14">
        <v>0</v>
      </c>
      <c r="E339" s="14">
        <v>0</v>
      </c>
      <c r="F339" s="14">
        <v>0</v>
      </c>
      <c r="G339" s="14">
        <v>0</v>
      </c>
      <c r="H339" s="14">
        <v>0</v>
      </c>
      <c r="I339" s="14">
        <f t="shared" si="153"/>
        <v>0</v>
      </c>
      <c r="J339" s="14" t="str">
        <f>IF(AND(H339=0,I339=0),"",IF(OR(C339='ჯამი (HIDE)'!$B$11,C339='ჯამი (HIDE)'!$B$12,C339='ჯამი (HIDE)'!$B$13,C339='ჯამი (HIDE)'!$B$14),"",H339-I339))</f>
        <v/>
      </c>
      <c r="K339" s="39" t="str">
        <f>IF(AND(H339=0,I339=0),"",IF(OR(C339='ჯამი (HIDE)'!$B$11,C339='ჯამი (HIDE)'!$B$12,C339='ჯამი (HIDE)'!$B$13,C339='ჯამი (HIDE)'!$B$14),"",I339/H339))</f>
        <v/>
      </c>
      <c r="L339" s="35"/>
    </row>
    <row r="340" spans="1:12" ht="16.5" hidden="1" thickTop="1" thickBot="1" x14ac:dyDescent="0.3">
      <c r="A340" t="s">
        <v>194</v>
      </c>
      <c r="B340" s="29"/>
      <c r="C340" s="5" t="s">
        <v>13</v>
      </c>
      <c r="D340" s="13">
        <v>0</v>
      </c>
      <c r="E340" s="13">
        <v>0</v>
      </c>
      <c r="F340" s="13">
        <v>0</v>
      </c>
      <c r="G340" s="13">
        <v>0</v>
      </c>
      <c r="H340" s="13">
        <v>0</v>
      </c>
      <c r="I340" s="13">
        <f t="shared" si="153"/>
        <v>0</v>
      </c>
      <c r="J340" s="13" t="str">
        <f>IF(AND(H340=0,I340=0),"",IF(OR(C340='ჯამი (HIDE)'!$B$11,C340='ჯამი (HIDE)'!$B$12,C340='ჯამი (HIDE)'!$B$13,C340='ჯამი (HIDE)'!$B$14),"",H340-I340))</f>
        <v/>
      </c>
      <c r="K340" s="38" t="str">
        <f>IF(AND(H340=0,I340=0),"",IF(OR(C340='ჯამი (HIDE)'!$B$11,C340='ჯამი (HIDE)'!$B$12,C340='ჯამი (HIDE)'!$B$13,C340='ჯამი (HIDE)'!$B$14),"",I340/H340))</f>
        <v/>
      </c>
      <c r="L340" s="35"/>
    </row>
    <row r="341" spans="1:12" ht="16.5" hidden="1" thickTop="1" thickBot="1" x14ac:dyDescent="0.3">
      <c r="A341" t="s">
        <v>194</v>
      </c>
      <c r="B341" s="29"/>
      <c r="C341" s="5" t="s">
        <v>14</v>
      </c>
      <c r="D341" s="13">
        <v>0</v>
      </c>
      <c r="E341" s="13">
        <v>0</v>
      </c>
      <c r="F341" s="13">
        <v>0</v>
      </c>
      <c r="G341" s="13">
        <v>0</v>
      </c>
      <c r="H341" s="13">
        <v>0</v>
      </c>
      <c r="I341" s="13">
        <f t="shared" si="153"/>
        <v>0</v>
      </c>
      <c r="J341" s="13" t="str">
        <f>IF(AND(H341=0,I341=0),"",IF(OR(C341='ჯამი (HIDE)'!$B$11,C341='ჯამი (HIDE)'!$B$12,C341='ჯამი (HIDE)'!$B$13,C341='ჯამი (HIDE)'!$B$14),"",H341-I341))</f>
        <v/>
      </c>
      <c r="K341" s="38" t="str">
        <f>IF(AND(H341=0,I341=0),"",IF(OR(C341='ჯამი (HIDE)'!$B$11,C341='ჯამი (HIDE)'!$B$12,C341='ჯამი (HIDE)'!$B$13,C341='ჯამი (HIDE)'!$B$14),"",I341/H341))</f>
        <v/>
      </c>
      <c r="L341" s="35"/>
    </row>
    <row r="342" spans="1:12" ht="16.5" hidden="1" thickTop="1" thickBot="1" x14ac:dyDescent="0.3">
      <c r="A342" t="s">
        <v>194</v>
      </c>
      <c r="B342" s="31"/>
      <c r="C342" s="9" t="s">
        <v>15</v>
      </c>
      <c r="D342" s="15">
        <v>46949</v>
      </c>
      <c r="E342" s="15">
        <v>3260</v>
      </c>
      <c r="F342" s="15">
        <v>0</v>
      </c>
      <c r="G342" s="15">
        <v>0</v>
      </c>
      <c r="H342" s="15">
        <v>46949</v>
      </c>
      <c r="I342" s="15">
        <f t="shared" si="153"/>
        <v>3260</v>
      </c>
      <c r="J342" s="15">
        <f>IF(AND(H342=0,I342=0),"",IF(OR(C342='ჯამი (HIDE)'!$B$11,C342='ჯამი (HIDE)'!$B$12,C342='ჯამი (HIDE)'!$B$13,C342='ჯამი (HIDE)'!$B$14),"",H342-I342))</f>
        <v>43689</v>
      </c>
      <c r="K342" s="40">
        <f>IF(AND(H342=0,I342=0),"",IF(OR(C342='ჯამი (HIDE)'!$B$11,C342='ჯამი (HIDE)'!$B$12,C342='ჯამი (HIDE)'!$B$13,C342='ჯამი (HIDE)'!$B$14),"",I342/H342))</f>
        <v>6.9437048712432642E-2</v>
      </c>
      <c r="L342" s="35"/>
    </row>
    <row r="343" spans="1:12" ht="16.5" thickTop="1" thickBot="1" x14ac:dyDescent="0.3">
      <c r="A343" t="str">
        <f t="shared" ref="A343" si="157">IF(OR(H343&lt;&gt;0,I343&lt;&gt;0,),"a","b")</f>
        <v>a</v>
      </c>
      <c r="B343" s="2" t="s">
        <v>63</v>
      </c>
      <c r="C343" s="24" t="s">
        <v>64</v>
      </c>
      <c r="D343" s="3">
        <v>12306200</v>
      </c>
      <c r="E343" s="3">
        <f>SUM(E355,E367,E379,E391,E403,E415,E427,E439,E451,E463,E475,E487,E499,E511)</f>
        <v>10367576.459999999</v>
      </c>
      <c r="F343" s="3">
        <f t="shared" ref="F343:G343" si="158">SUM(F355,F367,F379,F391,F403,F415,F427,F439,F451,F463,F475,F487,F499,F511)</f>
        <v>6157150</v>
      </c>
      <c r="G343" s="3">
        <f t="shared" si="158"/>
        <v>5550400</v>
      </c>
      <c r="H343" s="3">
        <v>23000000</v>
      </c>
      <c r="I343" s="3">
        <f t="shared" si="153"/>
        <v>22075126.460000001</v>
      </c>
      <c r="J343" s="3">
        <f>IF(AND(H343=0,I343=0),"",IF(OR(C343='ჯამი (HIDE)'!$B$11,C343='ჯამი (HIDE)'!$B$12,C343='ჯამი (HIDE)'!$B$13,C343='ჯამი (HIDE)'!$B$14),"",H343-I343))</f>
        <v>924873.53999999911</v>
      </c>
      <c r="K343" s="41">
        <f>IF(AND(H343=0,I343=0),"",IF(OR(C343='ჯამი (HIDE)'!$B$11,C343='ჯამი (HIDE)'!$B$12,C343='ჯამი (HIDE)'!$B$13,C343='ჯამი (HIDE)'!$B$14),"",I343/H343))</f>
        <v>0.95978810695652172</v>
      </c>
      <c r="L343" s="35"/>
    </row>
    <row r="344" spans="1:12" ht="16.5" hidden="1" thickTop="1" thickBot="1" x14ac:dyDescent="0.3">
      <c r="A344" t="s">
        <v>194</v>
      </c>
      <c r="B344" s="29"/>
      <c r="C344" s="5" t="s">
        <v>5</v>
      </c>
      <c r="D344" s="13">
        <v>12306200</v>
      </c>
      <c r="E344" s="13">
        <f t="shared" ref="E344:G344" si="159">SUM(E356,E368,E380,E392,E404,E416,E428,E440,E452,E464,E476,E488,E500,E512)</f>
        <v>10367576.459999999</v>
      </c>
      <c r="F344" s="13">
        <f t="shared" si="159"/>
        <v>6157150</v>
      </c>
      <c r="G344" s="13">
        <f t="shared" si="159"/>
        <v>5550400</v>
      </c>
      <c r="H344" s="13">
        <v>23000000</v>
      </c>
      <c r="I344" s="13">
        <f t="shared" si="153"/>
        <v>22075126.460000001</v>
      </c>
      <c r="J344" s="13">
        <f>IF(AND(H344=0,I344=0),"",IF(OR(C344='ჯამი (HIDE)'!$B$11,C344='ჯამი (HIDE)'!$B$12,C344='ჯამი (HIDE)'!$B$13,C344='ჯამი (HIDE)'!$B$14),"",H344-I344))</f>
        <v>924873.53999999911</v>
      </c>
      <c r="K344" s="38">
        <f>IF(AND(H344=0,I344=0),"",IF(OR(C344='ჯამი (HIDE)'!$B$11,C344='ჯამი (HIDE)'!$B$12,C344='ჯამი (HIDE)'!$B$13,C344='ჯამი (HIDE)'!$B$14),"",I344/H344))</f>
        <v>0.95978810695652172</v>
      </c>
      <c r="L344" s="35"/>
    </row>
    <row r="345" spans="1:12" ht="16.5" hidden="1" thickTop="1" thickBot="1" x14ac:dyDescent="0.3">
      <c r="A345" t="s">
        <v>194</v>
      </c>
      <c r="B345" s="30"/>
      <c r="C345" s="7" t="s">
        <v>6</v>
      </c>
      <c r="D345" s="14">
        <v>0</v>
      </c>
      <c r="E345" s="14">
        <f t="shared" ref="E345:G345" si="160">SUM(E357,E369,E381,E393,E405,E417,E429,E441,E453,E465,E477,E489,E501,E513)</f>
        <v>0</v>
      </c>
      <c r="F345" s="14">
        <f t="shared" si="160"/>
        <v>0</v>
      </c>
      <c r="G345" s="14">
        <f t="shared" si="160"/>
        <v>0</v>
      </c>
      <c r="H345" s="14">
        <v>0</v>
      </c>
      <c r="I345" s="14">
        <f t="shared" si="153"/>
        <v>0</v>
      </c>
      <c r="J345" s="14" t="str">
        <f>IF(AND(H345=0,I345=0),"",IF(OR(C345='ჯამი (HIDE)'!$B$11,C345='ჯამი (HIDE)'!$B$12,C345='ჯამი (HIDE)'!$B$13,C345='ჯამი (HIDE)'!$B$14),"",H345-I345))</f>
        <v/>
      </c>
      <c r="K345" s="39" t="str">
        <f>IF(AND(H345=0,I345=0),"",IF(OR(C345='ჯამი (HIDE)'!$B$11,C345='ჯამი (HIDE)'!$B$12,C345='ჯამი (HIDE)'!$B$13,C345='ჯამი (HIDE)'!$B$14),"",I345/H345))</f>
        <v/>
      </c>
      <c r="L345" s="35"/>
    </row>
    <row r="346" spans="1:12" ht="16.5" hidden="1" thickTop="1" thickBot="1" x14ac:dyDescent="0.3">
      <c r="A346" t="s">
        <v>194</v>
      </c>
      <c r="B346" s="30"/>
      <c r="C346" s="7" t="s">
        <v>7</v>
      </c>
      <c r="D346" s="14">
        <v>410000</v>
      </c>
      <c r="E346" s="14">
        <f t="shared" ref="E346:G346" si="161">SUM(E358,E370,E382,E394,E406,E418,E430,E442,E454,E466,E478,E490,E502,E514)</f>
        <v>329916</v>
      </c>
      <c r="F346" s="14">
        <f t="shared" si="161"/>
        <v>165000</v>
      </c>
      <c r="G346" s="14">
        <f t="shared" si="161"/>
        <v>180000</v>
      </c>
      <c r="H346" s="14">
        <v>810000</v>
      </c>
      <c r="I346" s="14">
        <f t="shared" si="153"/>
        <v>674916</v>
      </c>
      <c r="J346" s="14">
        <f>IF(AND(H346=0,I346=0),"",IF(OR(C346='ჯამი (HIDE)'!$B$11,C346='ჯამი (HIDE)'!$B$12,C346='ჯამი (HIDE)'!$B$13,C346='ჯამი (HIDE)'!$B$14),"",H346-I346))</f>
        <v>135084</v>
      </c>
      <c r="K346" s="39">
        <f>IF(AND(H346=0,I346=0),"",IF(OR(C346='ჯამი (HIDE)'!$B$11,C346='ჯამი (HIDE)'!$B$12,C346='ჯამი (HIDE)'!$B$13,C346='ჯამი (HIDE)'!$B$14),"",I346/H346))</f>
        <v>0.83322962962962965</v>
      </c>
      <c r="L346" s="35"/>
    </row>
    <row r="347" spans="1:12" ht="16.5" hidden="1" thickTop="1" thickBot="1" x14ac:dyDescent="0.3">
      <c r="A347" t="s">
        <v>194</v>
      </c>
      <c r="B347" s="30"/>
      <c r="C347" s="7" t="s">
        <v>8</v>
      </c>
      <c r="D347" s="14">
        <v>0</v>
      </c>
      <c r="E347" s="14">
        <f t="shared" ref="E347:G347" si="162">SUM(E359,E371,E383,E395,E407,E419,E431,E443,E455,E467,E479,E491,E503,E515)</f>
        <v>0</v>
      </c>
      <c r="F347" s="14">
        <f t="shared" si="162"/>
        <v>0</v>
      </c>
      <c r="G347" s="14">
        <f t="shared" si="162"/>
        <v>0</v>
      </c>
      <c r="H347" s="14">
        <v>0</v>
      </c>
      <c r="I347" s="14">
        <f t="shared" si="153"/>
        <v>0</v>
      </c>
      <c r="J347" s="14" t="str">
        <f>IF(AND(H347=0,I347=0),"",IF(OR(C347='ჯამი (HIDE)'!$B$11,C347='ჯამი (HIDE)'!$B$12,C347='ჯამი (HIDE)'!$B$13,C347='ჯამი (HIDE)'!$B$14),"",H347-I347))</f>
        <v/>
      </c>
      <c r="K347" s="39" t="str">
        <f>IF(AND(H347=0,I347=0),"",IF(OR(C347='ჯამი (HIDE)'!$B$11,C347='ჯამი (HIDE)'!$B$12,C347='ჯამი (HIDE)'!$B$13,C347='ჯამი (HIDE)'!$B$14),"",I347/H347))</f>
        <v/>
      </c>
      <c r="L347" s="35"/>
    </row>
    <row r="348" spans="1:12" ht="16.5" hidden="1" thickTop="1" thickBot="1" x14ac:dyDescent="0.3">
      <c r="A348" t="s">
        <v>194</v>
      </c>
      <c r="B348" s="30"/>
      <c r="C348" s="7" t="s">
        <v>9</v>
      </c>
      <c r="D348" s="14">
        <v>0</v>
      </c>
      <c r="E348" s="14">
        <f t="shared" ref="E348:G348" si="163">SUM(E360,E372,E384,E396,E408,E420,E432,E444,E456,E468,E480,E492,E504,E516)</f>
        <v>0</v>
      </c>
      <c r="F348" s="14">
        <f t="shared" si="163"/>
        <v>0</v>
      </c>
      <c r="G348" s="14">
        <f t="shared" si="163"/>
        <v>0</v>
      </c>
      <c r="H348" s="14">
        <v>0</v>
      </c>
      <c r="I348" s="14">
        <f t="shared" si="153"/>
        <v>0</v>
      </c>
      <c r="J348" s="14" t="str">
        <f>IF(AND(H348=0,I348=0),"",IF(OR(C348='ჯამი (HIDE)'!$B$11,C348='ჯამი (HIDE)'!$B$12,C348='ჯამი (HIDE)'!$B$13,C348='ჯამი (HIDE)'!$B$14),"",H348-I348))</f>
        <v/>
      </c>
      <c r="K348" s="39" t="str">
        <f>IF(AND(H348=0,I348=0),"",IF(OR(C348='ჯამი (HIDE)'!$B$11,C348='ჯამი (HIDE)'!$B$12,C348='ჯამი (HIDE)'!$B$13,C348='ჯამი (HIDE)'!$B$14),"",I348/H348))</f>
        <v/>
      </c>
      <c r="L348" s="35"/>
    </row>
    <row r="349" spans="1:12" ht="16.5" hidden="1" thickTop="1" thickBot="1" x14ac:dyDescent="0.3">
      <c r="A349" t="s">
        <v>194</v>
      </c>
      <c r="B349" s="30"/>
      <c r="C349" s="7" t="s">
        <v>10</v>
      </c>
      <c r="D349" s="14">
        <v>0</v>
      </c>
      <c r="E349" s="14">
        <f t="shared" ref="E349:G349" si="164">SUM(E361,E373,E385,E397,E409,E421,E433,E445,E457,E469,E481,E493,E505,E517)</f>
        <v>0</v>
      </c>
      <c r="F349" s="14">
        <f t="shared" si="164"/>
        <v>0</v>
      </c>
      <c r="G349" s="14">
        <f t="shared" si="164"/>
        <v>0</v>
      </c>
      <c r="H349" s="14">
        <v>0</v>
      </c>
      <c r="I349" s="14">
        <f t="shared" si="153"/>
        <v>0</v>
      </c>
      <c r="J349" s="14" t="str">
        <f>IF(AND(H349=0,I349=0),"",IF(OR(C349='ჯამი (HIDE)'!$B$11,C349='ჯამი (HIDE)'!$B$12,C349='ჯამი (HIDE)'!$B$13,C349='ჯამი (HIDE)'!$B$14),"",H349-I349))</f>
        <v/>
      </c>
      <c r="K349" s="39" t="str">
        <f>IF(AND(H349=0,I349=0),"",IF(OR(C349='ჯამი (HIDE)'!$B$11,C349='ჯამი (HIDE)'!$B$12,C349='ჯამი (HIDE)'!$B$13,C349='ჯამი (HIDE)'!$B$14),"",I349/H349))</f>
        <v/>
      </c>
      <c r="L349" s="35"/>
    </row>
    <row r="350" spans="1:12" ht="16.5" hidden="1" thickTop="1" thickBot="1" x14ac:dyDescent="0.3">
      <c r="A350" t="s">
        <v>194</v>
      </c>
      <c r="B350" s="30"/>
      <c r="C350" s="7" t="s">
        <v>11</v>
      </c>
      <c r="D350" s="14">
        <v>10096200</v>
      </c>
      <c r="E350" s="14">
        <f t="shared" ref="E350:G350" si="165">SUM(E362,E374,E386,E398,E410,E422,E434,E446,E458,E470,E482,E494,E506,E518)</f>
        <v>8336278.0599999996</v>
      </c>
      <c r="F350" s="14">
        <f t="shared" si="165"/>
        <v>4872150</v>
      </c>
      <c r="G350" s="14">
        <f t="shared" si="165"/>
        <v>4941000</v>
      </c>
      <c r="H350" s="14">
        <v>18938600</v>
      </c>
      <c r="I350" s="14">
        <f t="shared" si="153"/>
        <v>18149428.059999999</v>
      </c>
      <c r="J350" s="14">
        <f>IF(AND(H350=0,I350=0),"",IF(OR(C350='ჯამი (HIDE)'!$B$11,C350='ჯამი (HIDE)'!$B$12,C350='ჯამი (HIDE)'!$B$13,C350='ჯამი (HIDE)'!$B$14),"",H350-I350))</f>
        <v>789171.94000000134</v>
      </c>
      <c r="K350" s="39">
        <f>IF(AND(H350=0,I350=0),"",IF(OR(C350='ჯამი (HIDE)'!$B$11,C350='ჯამი (HIDE)'!$B$12,C350='ჯამი (HIDE)'!$B$13,C350='ჯამი (HIDE)'!$B$14),"",I350/H350))</f>
        <v>0.95832997476054194</v>
      </c>
      <c r="L350" s="35"/>
    </row>
    <row r="351" spans="1:12" ht="16.5" hidden="1" thickTop="1" thickBot="1" x14ac:dyDescent="0.3">
      <c r="A351" t="s">
        <v>194</v>
      </c>
      <c r="B351" s="30"/>
      <c r="C351" s="7" t="s">
        <v>12</v>
      </c>
      <c r="D351" s="14">
        <v>1800000</v>
      </c>
      <c r="E351" s="14">
        <f t="shared" ref="E351:G351" si="166">SUM(E363,E375,E387,E399,E411,E423,E435,E447,E459,E471,E483,E495,E507,E519)</f>
        <v>1701382.4</v>
      </c>
      <c r="F351" s="14">
        <f t="shared" si="166"/>
        <v>1120000</v>
      </c>
      <c r="G351" s="14">
        <f t="shared" si="166"/>
        <v>429400</v>
      </c>
      <c r="H351" s="14">
        <v>3251400</v>
      </c>
      <c r="I351" s="14">
        <f t="shared" si="153"/>
        <v>3250782.4</v>
      </c>
      <c r="J351" s="14">
        <f>IF(AND(H351=0,I351=0),"",IF(OR(C351='ჯამი (HIDE)'!$B$11,C351='ჯამი (HIDE)'!$B$12,C351='ჯამი (HIDE)'!$B$13,C351='ჯამი (HIDE)'!$B$14),"",H351-I351))</f>
        <v>617.60000000009313</v>
      </c>
      <c r="K351" s="39">
        <f>IF(AND(H351=0,I351=0),"",IF(OR(C351='ჯამი (HIDE)'!$B$11,C351='ჯამი (HIDE)'!$B$12,C351='ჯამი (HIDE)'!$B$13,C351='ჯამი (HIDE)'!$B$14),"",I351/H351))</f>
        <v>0.99981005105493015</v>
      </c>
      <c r="L351" s="35"/>
    </row>
    <row r="352" spans="1:12" ht="16.5" hidden="1" thickTop="1" thickBot="1" x14ac:dyDescent="0.3">
      <c r="A352" t="s">
        <v>194</v>
      </c>
      <c r="B352" s="29"/>
      <c r="C352" s="5" t="s">
        <v>13</v>
      </c>
      <c r="D352" s="13">
        <v>0</v>
      </c>
      <c r="E352" s="13">
        <f t="shared" ref="E352:G352" si="167">SUM(E364,E376,E388,E400,E412,E424,E436,E448,E460,E472,E484,E496,E508,E520)</f>
        <v>0</v>
      </c>
      <c r="F352" s="13">
        <f t="shared" si="167"/>
        <v>0</v>
      </c>
      <c r="G352" s="13">
        <f t="shared" si="167"/>
        <v>0</v>
      </c>
      <c r="H352" s="13">
        <v>0</v>
      </c>
      <c r="I352" s="13">
        <f t="shared" si="153"/>
        <v>0</v>
      </c>
      <c r="J352" s="13" t="str">
        <f>IF(AND(H352=0,I352=0),"",IF(OR(C352='ჯამი (HIDE)'!$B$11,C352='ჯამი (HIDE)'!$B$12,C352='ჯამი (HIDE)'!$B$13,C352='ჯამი (HIDE)'!$B$14),"",H352-I352))</f>
        <v/>
      </c>
      <c r="K352" s="38" t="str">
        <f>IF(AND(H352=0,I352=0),"",IF(OR(C352='ჯამი (HIDE)'!$B$11,C352='ჯამი (HIDE)'!$B$12,C352='ჯამი (HIDE)'!$B$13,C352='ჯამი (HIDE)'!$B$14),"",I352/H352))</f>
        <v/>
      </c>
      <c r="L352" s="35"/>
    </row>
    <row r="353" spans="1:12" ht="16.5" hidden="1" thickTop="1" thickBot="1" x14ac:dyDescent="0.3">
      <c r="A353" t="s">
        <v>194</v>
      </c>
      <c r="B353" s="29"/>
      <c r="C353" s="5" t="s">
        <v>14</v>
      </c>
      <c r="D353" s="13">
        <v>0</v>
      </c>
      <c r="E353" s="13">
        <f t="shared" ref="E353:G353" si="168">SUM(E365,E377,E389,E401,E413,E425,E437,E449,E461,E473,E485,E497,E509,E521)</f>
        <v>0</v>
      </c>
      <c r="F353" s="13">
        <f t="shared" si="168"/>
        <v>0</v>
      </c>
      <c r="G353" s="13">
        <f t="shared" si="168"/>
        <v>0</v>
      </c>
      <c r="H353" s="13">
        <v>0</v>
      </c>
      <c r="I353" s="13">
        <f t="shared" si="153"/>
        <v>0</v>
      </c>
      <c r="J353" s="13" t="str">
        <f>IF(AND(H353=0,I353=0),"",IF(OR(C353='ჯამი (HIDE)'!$B$11,C353='ჯამი (HIDE)'!$B$12,C353='ჯამი (HIDE)'!$B$13,C353='ჯამი (HIDE)'!$B$14),"",H353-I353))</f>
        <v/>
      </c>
      <c r="K353" s="38" t="str">
        <f>IF(AND(H353=0,I353=0),"",IF(OR(C353='ჯამი (HIDE)'!$B$11,C353='ჯამი (HIDE)'!$B$12,C353='ჯამი (HIDE)'!$B$13,C353='ჯამი (HIDE)'!$B$14),"",I353/H353))</f>
        <v/>
      </c>
      <c r="L353" s="35"/>
    </row>
    <row r="354" spans="1:12" ht="16.5" hidden="1" thickTop="1" thickBot="1" x14ac:dyDescent="0.3">
      <c r="A354" t="s">
        <v>194</v>
      </c>
      <c r="B354" s="31"/>
      <c r="C354" s="9" t="s">
        <v>15</v>
      </c>
      <c r="D354" s="15">
        <v>0</v>
      </c>
      <c r="E354" s="15">
        <f t="shared" ref="E354:G354" si="169">SUM(E366,E378,E390,E402,E414,E426,E438,E450,E462,E474,E486,E498,E510,E522)</f>
        <v>0</v>
      </c>
      <c r="F354" s="15">
        <f t="shared" si="169"/>
        <v>0</v>
      </c>
      <c r="G354" s="15">
        <f t="shared" si="169"/>
        <v>0</v>
      </c>
      <c r="H354" s="15">
        <v>0</v>
      </c>
      <c r="I354" s="15">
        <f t="shared" si="153"/>
        <v>0</v>
      </c>
      <c r="J354" s="15" t="str">
        <f>IF(AND(H354=0,I354=0),"",IF(OR(C354='ჯამი (HIDE)'!$B$11,C354='ჯამი (HIDE)'!$B$12,C354='ჯამი (HIDE)'!$B$13,C354='ჯამი (HIDE)'!$B$14),"",H354-I354))</f>
        <v/>
      </c>
      <c r="K354" s="40" t="str">
        <f>IF(AND(H354=0,I354=0),"",IF(OR(C354='ჯამი (HIDE)'!$B$11,C354='ჯამი (HIDE)'!$B$12,C354='ჯამი (HIDE)'!$B$13,C354='ჯამი (HIDE)'!$B$14),"",I354/H354))</f>
        <v/>
      </c>
      <c r="L354" s="35"/>
    </row>
    <row r="355" spans="1:12" ht="46.5" thickTop="1" thickBot="1" x14ac:dyDescent="0.3">
      <c r="A355" t="str">
        <f t="shared" ref="A355" si="170">IF(OR(H355&lt;&gt;0,I355&lt;&gt;0,),"a","b")</f>
        <v>a</v>
      </c>
      <c r="B355" s="2" t="s">
        <v>65</v>
      </c>
      <c r="C355" s="26" t="s">
        <v>66</v>
      </c>
      <c r="D355" s="3">
        <v>820000</v>
      </c>
      <c r="E355" s="3">
        <f>E356+E364+E365+E366</f>
        <v>652126</v>
      </c>
      <c r="F355" s="3">
        <f t="shared" ref="F355" si="171">F356+F364+F365+F366</f>
        <v>510000</v>
      </c>
      <c r="G355" s="3">
        <f t="shared" ref="G355" si="172">G356+G364+G365+G366</f>
        <v>501850</v>
      </c>
      <c r="H355" s="3">
        <v>1664000</v>
      </c>
      <c r="I355" s="3">
        <f t="shared" si="153"/>
        <v>1663976</v>
      </c>
      <c r="J355" s="3">
        <f>IF(AND(H355=0,I355=0),"",IF(OR(C355='ჯამი (HIDE)'!$B$11,C355='ჯამი (HIDE)'!$B$12,C355='ჯამი (HIDE)'!$B$13,C355='ჯამი (HIDE)'!$B$14),"",H355-I355))</f>
        <v>24</v>
      </c>
      <c r="K355" s="41">
        <f>IF(AND(H355=0,I355=0),"",IF(OR(C355='ჯამი (HIDE)'!$B$11,C355='ჯამი (HIDE)'!$B$12,C355='ჯამი (HIDE)'!$B$13,C355='ჯამი (HIDE)'!$B$14),"",I355/H355))</f>
        <v>0.99998557692307688</v>
      </c>
      <c r="L355" s="35"/>
    </row>
    <row r="356" spans="1:12" ht="16.5" hidden="1" thickTop="1" thickBot="1" x14ac:dyDescent="0.3">
      <c r="A356" t="s">
        <v>194</v>
      </c>
      <c r="B356" s="29"/>
      <c r="C356" s="5" t="s">
        <v>5</v>
      </c>
      <c r="D356" s="13">
        <v>820000</v>
      </c>
      <c r="E356" s="13">
        <f>SUM(E357:E363)</f>
        <v>652126</v>
      </c>
      <c r="F356" s="13">
        <f t="shared" ref="F356" si="173">SUM(F357:F363)</f>
        <v>510000</v>
      </c>
      <c r="G356" s="13">
        <f t="shared" ref="G356" si="174">SUM(G357:G363)</f>
        <v>501850</v>
      </c>
      <c r="H356" s="13">
        <v>1664000</v>
      </c>
      <c r="I356" s="13">
        <f t="shared" si="153"/>
        <v>1663976</v>
      </c>
      <c r="J356" s="13">
        <f>IF(AND(H356=0,I356=0),"",IF(OR(C356='ჯამი (HIDE)'!$B$11,C356='ჯამი (HIDE)'!$B$12,C356='ჯამი (HIDE)'!$B$13,C356='ჯამი (HIDE)'!$B$14),"",H356-I356))</f>
        <v>24</v>
      </c>
      <c r="K356" s="38">
        <f>IF(AND(H356=0,I356=0),"",IF(OR(C356='ჯამი (HIDE)'!$B$11,C356='ჯამი (HIDE)'!$B$12,C356='ჯამი (HIDE)'!$B$13,C356='ჯამი (HIDE)'!$B$14),"",I356/H356))</f>
        <v>0.99998557692307688</v>
      </c>
      <c r="L356" s="35"/>
    </row>
    <row r="357" spans="1:12" ht="16.5" hidden="1" thickTop="1" thickBot="1" x14ac:dyDescent="0.3">
      <c r="A357" t="s">
        <v>194</v>
      </c>
      <c r="B357" s="30"/>
      <c r="C357" s="7" t="s">
        <v>6</v>
      </c>
      <c r="D357" s="14">
        <v>0</v>
      </c>
      <c r="E357" s="14">
        <v>0</v>
      </c>
      <c r="F357" s="14">
        <v>0</v>
      </c>
      <c r="G357" s="14">
        <v>0</v>
      </c>
      <c r="H357" s="14">
        <v>0</v>
      </c>
      <c r="I357" s="14">
        <f t="shared" si="153"/>
        <v>0</v>
      </c>
      <c r="J357" s="14" t="str">
        <f>IF(AND(H357=0,I357=0),"",IF(OR(C357='ჯამი (HIDE)'!$B$11,C357='ჯამი (HIDE)'!$B$12,C357='ჯამი (HIDE)'!$B$13,C357='ჯამი (HIDE)'!$B$14),"",H357-I357))</f>
        <v/>
      </c>
      <c r="K357" s="39" t="str">
        <f>IF(AND(H357=0,I357=0),"",IF(OR(C357='ჯამი (HIDE)'!$B$11,C357='ჯამი (HIDE)'!$B$12,C357='ჯამი (HIDE)'!$B$13,C357='ჯამი (HIDE)'!$B$14),"",I357/H357))</f>
        <v/>
      </c>
      <c r="L357" s="35"/>
    </row>
    <row r="358" spans="1:12" ht="16.5" hidden="1" thickTop="1" thickBot="1" x14ac:dyDescent="0.3">
      <c r="A358" t="s">
        <v>194</v>
      </c>
      <c r="B358" s="30"/>
      <c r="C358" s="7" t="s">
        <v>7</v>
      </c>
      <c r="D358" s="14">
        <v>0</v>
      </c>
      <c r="E358" s="14">
        <v>0</v>
      </c>
      <c r="F358" s="14">
        <v>0</v>
      </c>
      <c r="G358" s="14">
        <v>0</v>
      </c>
      <c r="H358" s="14">
        <v>0</v>
      </c>
      <c r="I358" s="14">
        <f t="shared" si="153"/>
        <v>0</v>
      </c>
      <c r="J358" s="14" t="str">
        <f>IF(AND(H358=0,I358=0),"",IF(OR(C358='ჯამი (HIDE)'!$B$11,C358='ჯამი (HIDE)'!$B$12,C358='ჯამი (HIDE)'!$B$13,C358='ჯამი (HIDE)'!$B$14),"",H358-I358))</f>
        <v/>
      </c>
      <c r="K358" s="39" t="str">
        <f>IF(AND(H358=0,I358=0),"",IF(OR(C358='ჯამი (HIDE)'!$B$11,C358='ჯამი (HIDE)'!$B$12,C358='ჯამი (HIDE)'!$B$13,C358='ჯამი (HIDE)'!$B$14),"",I358/H358))</f>
        <v/>
      </c>
      <c r="L358" s="35"/>
    </row>
    <row r="359" spans="1:12" ht="16.5" hidden="1" thickTop="1" thickBot="1" x14ac:dyDescent="0.3">
      <c r="A359" t="s">
        <v>194</v>
      </c>
      <c r="B359" s="30"/>
      <c r="C359" s="7" t="s">
        <v>8</v>
      </c>
      <c r="D359" s="14">
        <v>0</v>
      </c>
      <c r="E359" s="14">
        <v>0</v>
      </c>
      <c r="F359" s="14">
        <v>0</v>
      </c>
      <c r="G359" s="14">
        <v>0</v>
      </c>
      <c r="H359" s="14">
        <v>0</v>
      </c>
      <c r="I359" s="14">
        <f t="shared" si="153"/>
        <v>0</v>
      </c>
      <c r="J359" s="14" t="str">
        <f>IF(AND(H359=0,I359=0),"",IF(OR(C359='ჯამი (HIDE)'!$B$11,C359='ჯამი (HIDE)'!$B$12,C359='ჯამი (HIDE)'!$B$13,C359='ჯამი (HIDE)'!$B$14),"",H359-I359))</f>
        <v/>
      </c>
      <c r="K359" s="39" t="str">
        <f>IF(AND(H359=0,I359=0),"",IF(OR(C359='ჯამი (HIDE)'!$B$11,C359='ჯამი (HIDE)'!$B$12,C359='ჯამი (HIDE)'!$B$13,C359='ჯამი (HIDE)'!$B$14),"",I359/H359))</f>
        <v/>
      </c>
      <c r="L359" s="35"/>
    </row>
    <row r="360" spans="1:12" ht="16.5" hidden="1" thickTop="1" thickBot="1" x14ac:dyDescent="0.3">
      <c r="A360" t="s">
        <v>194</v>
      </c>
      <c r="B360" s="30"/>
      <c r="C360" s="7" t="s">
        <v>9</v>
      </c>
      <c r="D360" s="14">
        <v>0</v>
      </c>
      <c r="E360" s="14">
        <v>0</v>
      </c>
      <c r="F360" s="14">
        <v>0</v>
      </c>
      <c r="G360" s="14">
        <v>0</v>
      </c>
      <c r="H360" s="14">
        <v>0</v>
      </c>
      <c r="I360" s="14">
        <f t="shared" si="153"/>
        <v>0</v>
      </c>
      <c r="J360" s="14" t="str">
        <f>IF(AND(H360=0,I360=0),"",IF(OR(C360='ჯამი (HIDE)'!$B$11,C360='ჯამი (HIDE)'!$B$12,C360='ჯამი (HIDE)'!$B$13,C360='ჯამი (HIDE)'!$B$14),"",H360-I360))</f>
        <v/>
      </c>
      <c r="K360" s="39" t="str">
        <f>IF(AND(H360=0,I360=0),"",IF(OR(C360='ჯამი (HIDE)'!$B$11,C360='ჯამი (HIDE)'!$B$12,C360='ჯამი (HIDE)'!$B$13,C360='ჯამი (HIDE)'!$B$14),"",I360/H360))</f>
        <v/>
      </c>
      <c r="L360" s="35"/>
    </row>
    <row r="361" spans="1:12" ht="16.5" hidden="1" thickTop="1" thickBot="1" x14ac:dyDescent="0.3">
      <c r="A361" t="s">
        <v>194</v>
      </c>
      <c r="B361" s="30"/>
      <c r="C361" s="7" t="s">
        <v>10</v>
      </c>
      <c r="D361" s="14">
        <v>0</v>
      </c>
      <c r="E361" s="14">
        <v>0</v>
      </c>
      <c r="F361" s="14">
        <v>0</v>
      </c>
      <c r="G361" s="14">
        <v>0</v>
      </c>
      <c r="H361" s="14">
        <v>0</v>
      </c>
      <c r="I361" s="14">
        <f t="shared" si="153"/>
        <v>0</v>
      </c>
      <c r="J361" s="14" t="str">
        <f>IF(AND(H361=0,I361=0),"",IF(OR(C361='ჯამი (HIDE)'!$B$11,C361='ჯამი (HIDE)'!$B$12,C361='ჯამი (HIDE)'!$B$13,C361='ჯამი (HIDE)'!$B$14),"",H361-I361))</f>
        <v/>
      </c>
      <c r="K361" s="39" t="str">
        <f>IF(AND(H361=0,I361=0),"",IF(OR(C361='ჯამი (HIDE)'!$B$11,C361='ჯამი (HIDE)'!$B$12,C361='ჯამი (HIDE)'!$B$13,C361='ჯამი (HIDE)'!$B$14),"",I361/H361))</f>
        <v/>
      </c>
      <c r="L361" s="35"/>
    </row>
    <row r="362" spans="1:12" ht="16.5" hidden="1" thickTop="1" thickBot="1" x14ac:dyDescent="0.3">
      <c r="A362" t="s">
        <v>194</v>
      </c>
      <c r="B362" s="30"/>
      <c r="C362" s="7" t="s">
        <v>11</v>
      </c>
      <c r="D362" s="14">
        <v>820000</v>
      </c>
      <c r="E362" s="14">
        <v>652126</v>
      </c>
      <c r="F362" s="14">
        <v>510000</v>
      </c>
      <c r="G362" s="14">
        <v>501850</v>
      </c>
      <c r="H362" s="14">
        <v>1664000</v>
      </c>
      <c r="I362" s="14">
        <f t="shared" si="153"/>
        <v>1663976</v>
      </c>
      <c r="J362" s="14">
        <f>IF(AND(H362=0,I362=0),"",IF(OR(C362='ჯამი (HIDE)'!$B$11,C362='ჯამი (HIDE)'!$B$12,C362='ჯამი (HIDE)'!$B$13,C362='ჯამი (HIDE)'!$B$14),"",H362-I362))</f>
        <v>24</v>
      </c>
      <c r="K362" s="39">
        <f>IF(AND(H362=0,I362=0),"",IF(OR(C362='ჯამი (HIDE)'!$B$11,C362='ჯამი (HIDE)'!$B$12,C362='ჯამი (HIDE)'!$B$13,C362='ჯამი (HIDE)'!$B$14),"",I362/H362))</f>
        <v>0.99998557692307688</v>
      </c>
      <c r="L362" s="35"/>
    </row>
    <row r="363" spans="1:12" ht="16.5" hidden="1" thickTop="1" thickBot="1" x14ac:dyDescent="0.3">
      <c r="A363" t="s">
        <v>194</v>
      </c>
      <c r="B363" s="30"/>
      <c r="C363" s="7" t="s">
        <v>12</v>
      </c>
      <c r="D363" s="14">
        <v>0</v>
      </c>
      <c r="E363" s="14">
        <v>0</v>
      </c>
      <c r="F363" s="14">
        <v>0</v>
      </c>
      <c r="G363" s="14">
        <v>0</v>
      </c>
      <c r="H363" s="14">
        <v>0</v>
      </c>
      <c r="I363" s="14">
        <f t="shared" si="153"/>
        <v>0</v>
      </c>
      <c r="J363" s="14" t="str">
        <f>IF(AND(H363=0,I363=0),"",IF(OR(C363='ჯამი (HIDE)'!$B$11,C363='ჯამი (HIDE)'!$B$12,C363='ჯამი (HIDE)'!$B$13,C363='ჯამი (HIDE)'!$B$14),"",H363-I363))</f>
        <v/>
      </c>
      <c r="K363" s="39" t="str">
        <f>IF(AND(H363=0,I363=0),"",IF(OR(C363='ჯამი (HIDE)'!$B$11,C363='ჯამი (HIDE)'!$B$12,C363='ჯამი (HIDE)'!$B$13,C363='ჯამი (HIDE)'!$B$14),"",I363/H363))</f>
        <v/>
      </c>
      <c r="L363" s="35"/>
    </row>
    <row r="364" spans="1:12" ht="16.5" hidden="1" thickTop="1" thickBot="1" x14ac:dyDescent="0.3">
      <c r="A364" t="s">
        <v>194</v>
      </c>
      <c r="B364" s="29"/>
      <c r="C364" s="5" t="s">
        <v>13</v>
      </c>
      <c r="D364" s="13">
        <v>0</v>
      </c>
      <c r="E364" s="13">
        <v>0</v>
      </c>
      <c r="F364" s="13">
        <v>0</v>
      </c>
      <c r="G364" s="13">
        <v>0</v>
      </c>
      <c r="H364" s="13">
        <v>0</v>
      </c>
      <c r="I364" s="13">
        <f t="shared" si="153"/>
        <v>0</v>
      </c>
      <c r="J364" s="13" t="str">
        <f>IF(AND(H364=0,I364=0),"",IF(OR(C364='ჯამი (HIDE)'!$B$11,C364='ჯამი (HIDE)'!$B$12,C364='ჯამი (HIDE)'!$B$13,C364='ჯამი (HIDE)'!$B$14),"",H364-I364))</f>
        <v/>
      </c>
      <c r="K364" s="38" t="str">
        <f>IF(AND(H364=0,I364=0),"",IF(OR(C364='ჯამი (HIDE)'!$B$11,C364='ჯამი (HIDE)'!$B$12,C364='ჯამი (HIDE)'!$B$13,C364='ჯამი (HIDE)'!$B$14),"",I364/H364))</f>
        <v/>
      </c>
      <c r="L364" s="35"/>
    </row>
    <row r="365" spans="1:12" ht="16.5" hidden="1" thickTop="1" thickBot="1" x14ac:dyDescent="0.3">
      <c r="A365" t="s">
        <v>194</v>
      </c>
      <c r="B365" s="29"/>
      <c r="C365" s="5" t="s">
        <v>14</v>
      </c>
      <c r="D365" s="13">
        <v>0</v>
      </c>
      <c r="E365" s="13">
        <v>0</v>
      </c>
      <c r="F365" s="13">
        <v>0</v>
      </c>
      <c r="G365" s="13">
        <v>0</v>
      </c>
      <c r="H365" s="13">
        <v>0</v>
      </c>
      <c r="I365" s="13">
        <f t="shared" si="153"/>
        <v>0</v>
      </c>
      <c r="J365" s="13" t="str">
        <f>IF(AND(H365=0,I365=0),"",IF(OR(C365='ჯამი (HIDE)'!$B$11,C365='ჯამი (HIDE)'!$B$12,C365='ჯამი (HIDE)'!$B$13,C365='ჯამი (HIDE)'!$B$14),"",H365-I365))</f>
        <v/>
      </c>
      <c r="K365" s="38" t="str">
        <f>IF(AND(H365=0,I365=0),"",IF(OR(C365='ჯამი (HIDE)'!$B$11,C365='ჯამი (HIDE)'!$B$12,C365='ჯამი (HIDE)'!$B$13,C365='ჯამი (HIDE)'!$B$14),"",I365/H365))</f>
        <v/>
      </c>
      <c r="L365" s="35"/>
    </row>
    <row r="366" spans="1:12" ht="16.5" hidden="1" thickTop="1" thickBot="1" x14ac:dyDescent="0.3">
      <c r="A366" t="s">
        <v>194</v>
      </c>
      <c r="B366" s="31"/>
      <c r="C366" s="9" t="s">
        <v>15</v>
      </c>
      <c r="D366" s="15">
        <v>0</v>
      </c>
      <c r="E366" s="15">
        <v>0</v>
      </c>
      <c r="F366" s="15">
        <v>0</v>
      </c>
      <c r="G366" s="15">
        <v>0</v>
      </c>
      <c r="H366" s="15">
        <v>0</v>
      </c>
      <c r="I366" s="15">
        <f t="shared" si="153"/>
        <v>0</v>
      </c>
      <c r="J366" s="15" t="str">
        <f>IF(AND(H366=0,I366=0),"",IF(OR(C366='ჯამი (HIDE)'!$B$11,C366='ჯამი (HIDE)'!$B$12,C366='ჯამი (HIDE)'!$B$13,C366='ჯამი (HIDE)'!$B$14),"",H366-I366))</f>
        <v/>
      </c>
      <c r="K366" s="40" t="str">
        <f>IF(AND(H366=0,I366=0),"",IF(OR(C366='ჯამი (HIDE)'!$B$11,C366='ჯამი (HIDE)'!$B$12,C366='ჯამი (HIDE)'!$B$13,C366='ჯამი (HIDE)'!$B$14),"",I366/H366))</f>
        <v/>
      </c>
      <c r="L366" s="35"/>
    </row>
    <row r="367" spans="1:12" ht="16.5" thickTop="1" thickBot="1" x14ac:dyDescent="0.3">
      <c r="A367" t="str">
        <f t="shared" ref="A367" si="175">IF(OR(H367&lt;&gt;0,I367&lt;&gt;0,),"a","b")</f>
        <v>a</v>
      </c>
      <c r="B367" s="2" t="s">
        <v>67</v>
      </c>
      <c r="C367" s="24" t="s">
        <v>68</v>
      </c>
      <c r="D367" s="3">
        <v>450000</v>
      </c>
      <c r="E367" s="3">
        <f>E368+E376+E377+E378</f>
        <v>419645.5</v>
      </c>
      <c r="F367" s="3">
        <f t="shared" ref="F367" si="176">F368+F376+F377+F378</f>
        <v>240000</v>
      </c>
      <c r="G367" s="3">
        <f t="shared" ref="G367" si="177">G368+G376+G377+G378</f>
        <v>240000</v>
      </c>
      <c r="H367" s="3">
        <v>900000</v>
      </c>
      <c r="I367" s="3">
        <f t="shared" si="153"/>
        <v>899645.5</v>
      </c>
      <c r="J367" s="3">
        <f>IF(AND(H367=0,I367=0),"",IF(OR(C367='ჯამი (HIDE)'!$B$11,C367='ჯამი (HIDE)'!$B$12,C367='ჯამი (HIDE)'!$B$13,C367='ჯამი (HIDE)'!$B$14),"",H367-I367))</f>
        <v>354.5</v>
      </c>
      <c r="K367" s="41">
        <f>IF(AND(H367=0,I367=0),"",IF(OR(C367='ჯამი (HIDE)'!$B$11,C367='ჯამი (HIDE)'!$B$12,C367='ჯამი (HIDE)'!$B$13,C367='ჯამი (HIDE)'!$B$14),"",I367/H367))</f>
        <v>0.99960611111111108</v>
      </c>
      <c r="L367" s="35"/>
    </row>
    <row r="368" spans="1:12" ht="16.5" hidden="1" thickTop="1" thickBot="1" x14ac:dyDescent="0.3">
      <c r="A368" t="s">
        <v>194</v>
      </c>
      <c r="B368" s="29"/>
      <c r="C368" s="5" t="s">
        <v>5</v>
      </c>
      <c r="D368" s="13">
        <v>450000</v>
      </c>
      <c r="E368" s="13">
        <f>SUM(E369:E375)</f>
        <v>419645.5</v>
      </c>
      <c r="F368" s="13">
        <f t="shared" ref="F368" si="178">SUM(F369:F375)</f>
        <v>240000</v>
      </c>
      <c r="G368" s="13">
        <f t="shared" ref="G368" si="179">SUM(G369:G375)</f>
        <v>240000</v>
      </c>
      <c r="H368" s="13">
        <v>900000</v>
      </c>
      <c r="I368" s="13">
        <f t="shared" si="153"/>
        <v>899645.5</v>
      </c>
      <c r="J368" s="13">
        <f>IF(AND(H368=0,I368=0),"",IF(OR(C368='ჯამი (HIDE)'!$B$11,C368='ჯამი (HIDE)'!$B$12,C368='ჯამი (HIDE)'!$B$13,C368='ჯამი (HIDE)'!$B$14),"",H368-I368))</f>
        <v>354.5</v>
      </c>
      <c r="K368" s="38">
        <f>IF(AND(H368=0,I368=0),"",IF(OR(C368='ჯამი (HIDE)'!$B$11,C368='ჯამი (HIDE)'!$B$12,C368='ჯამი (HIDE)'!$B$13,C368='ჯამი (HIDE)'!$B$14),"",I368/H368))</f>
        <v>0.99960611111111108</v>
      </c>
      <c r="L368" s="35"/>
    </row>
    <row r="369" spans="1:12" ht="16.5" hidden="1" thickTop="1" thickBot="1" x14ac:dyDescent="0.3">
      <c r="A369" t="s">
        <v>194</v>
      </c>
      <c r="B369" s="30"/>
      <c r="C369" s="7" t="s">
        <v>6</v>
      </c>
      <c r="D369" s="14">
        <v>0</v>
      </c>
      <c r="E369" s="14">
        <v>0</v>
      </c>
      <c r="F369" s="14">
        <v>0</v>
      </c>
      <c r="G369" s="14">
        <v>0</v>
      </c>
      <c r="H369" s="14">
        <v>0</v>
      </c>
      <c r="I369" s="14">
        <f t="shared" si="153"/>
        <v>0</v>
      </c>
      <c r="J369" s="14" t="str">
        <f>IF(AND(H369=0,I369=0),"",IF(OR(C369='ჯამი (HIDE)'!$B$11,C369='ჯამი (HIDE)'!$B$12,C369='ჯამი (HIDE)'!$B$13,C369='ჯამი (HIDE)'!$B$14),"",H369-I369))</f>
        <v/>
      </c>
      <c r="K369" s="39" t="str">
        <f>IF(AND(H369=0,I369=0),"",IF(OR(C369='ჯამი (HIDE)'!$B$11,C369='ჯამი (HIDE)'!$B$12,C369='ჯამი (HIDE)'!$B$13,C369='ჯამი (HIDE)'!$B$14),"",I369/H369))</f>
        <v/>
      </c>
      <c r="L369" s="35"/>
    </row>
    <row r="370" spans="1:12" ht="16.5" hidden="1" thickTop="1" thickBot="1" x14ac:dyDescent="0.3">
      <c r="A370" t="s">
        <v>194</v>
      </c>
      <c r="B370" s="30"/>
      <c r="C370" s="7" t="s">
        <v>7</v>
      </c>
      <c r="D370" s="14">
        <v>0</v>
      </c>
      <c r="E370" s="14">
        <v>0</v>
      </c>
      <c r="F370" s="14">
        <v>0</v>
      </c>
      <c r="G370" s="14">
        <v>0</v>
      </c>
      <c r="H370" s="14">
        <v>0</v>
      </c>
      <c r="I370" s="14">
        <f t="shared" si="153"/>
        <v>0</v>
      </c>
      <c r="J370" s="14" t="str">
        <f>IF(AND(H370=0,I370=0),"",IF(OR(C370='ჯამი (HIDE)'!$B$11,C370='ჯამი (HIDE)'!$B$12,C370='ჯამი (HIDE)'!$B$13,C370='ჯამი (HIDE)'!$B$14),"",H370-I370))</f>
        <v/>
      </c>
      <c r="K370" s="39" t="str">
        <f>IF(AND(H370=0,I370=0),"",IF(OR(C370='ჯამი (HIDE)'!$B$11,C370='ჯამი (HIDE)'!$B$12,C370='ჯამი (HIDE)'!$B$13,C370='ჯამი (HIDE)'!$B$14),"",I370/H370))</f>
        <v/>
      </c>
      <c r="L370" s="35"/>
    </row>
    <row r="371" spans="1:12" ht="16.5" hidden="1" thickTop="1" thickBot="1" x14ac:dyDescent="0.3">
      <c r="A371" t="s">
        <v>194</v>
      </c>
      <c r="B371" s="30"/>
      <c r="C371" s="7" t="s">
        <v>8</v>
      </c>
      <c r="D371" s="14">
        <v>0</v>
      </c>
      <c r="E371" s="14">
        <v>0</v>
      </c>
      <c r="F371" s="14">
        <v>0</v>
      </c>
      <c r="G371" s="14">
        <v>0</v>
      </c>
      <c r="H371" s="14">
        <v>0</v>
      </c>
      <c r="I371" s="14">
        <f t="shared" si="153"/>
        <v>0</v>
      </c>
      <c r="J371" s="14" t="str">
        <f>IF(AND(H371=0,I371=0),"",IF(OR(C371='ჯამი (HIDE)'!$B$11,C371='ჯამი (HIDE)'!$B$12,C371='ჯამი (HIDE)'!$B$13,C371='ჯამი (HIDE)'!$B$14),"",H371-I371))</f>
        <v/>
      </c>
      <c r="K371" s="39" t="str">
        <f>IF(AND(H371=0,I371=0),"",IF(OR(C371='ჯამი (HIDE)'!$B$11,C371='ჯამი (HIDE)'!$B$12,C371='ჯამი (HIDE)'!$B$13,C371='ჯამი (HIDE)'!$B$14),"",I371/H371))</f>
        <v/>
      </c>
      <c r="L371" s="35"/>
    </row>
    <row r="372" spans="1:12" ht="16.5" hidden="1" thickTop="1" thickBot="1" x14ac:dyDescent="0.3">
      <c r="A372" t="s">
        <v>194</v>
      </c>
      <c r="B372" s="30"/>
      <c r="C372" s="7" t="s">
        <v>9</v>
      </c>
      <c r="D372" s="14">
        <v>0</v>
      </c>
      <c r="E372" s="14">
        <v>0</v>
      </c>
      <c r="F372" s="14">
        <v>0</v>
      </c>
      <c r="G372" s="14">
        <v>0</v>
      </c>
      <c r="H372" s="14">
        <v>0</v>
      </c>
      <c r="I372" s="14">
        <f t="shared" si="153"/>
        <v>0</v>
      </c>
      <c r="J372" s="14" t="str">
        <f>IF(AND(H372=0,I372=0),"",IF(OR(C372='ჯამი (HIDE)'!$B$11,C372='ჯამი (HIDE)'!$B$12,C372='ჯამი (HIDE)'!$B$13,C372='ჯამი (HIDE)'!$B$14),"",H372-I372))</f>
        <v/>
      </c>
      <c r="K372" s="39" t="str">
        <f>IF(AND(H372=0,I372=0),"",IF(OR(C372='ჯამი (HIDE)'!$B$11,C372='ჯამი (HIDE)'!$B$12,C372='ჯამი (HIDE)'!$B$13,C372='ჯამი (HIDE)'!$B$14),"",I372/H372))</f>
        <v/>
      </c>
      <c r="L372" s="35"/>
    </row>
    <row r="373" spans="1:12" ht="16.5" hidden="1" thickTop="1" thickBot="1" x14ac:dyDescent="0.3">
      <c r="A373" t="s">
        <v>194</v>
      </c>
      <c r="B373" s="30"/>
      <c r="C373" s="7" t="s">
        <v>10</v>
      </c>
      <c r="D373" s="14">
        <v>0</v>
      </c>
      <c r="E373" s="14">
        <v>0</v>
      </c>
      <c r="F373" s="14">
        <v>0</v>
      </c>
      <c r="G373" s="14">
        <v>0</v>
      </c>
      <c r="H373" s="14">
        <v>0</v>
      </c>
      <c r="I373" s="14">
        <f t="shared" si="153"/>
        <v>0</v>
      </c>
      <c r="J373" s="14" t="str">
        <f>IF(AND(H373=0,I373=0),"",IF(OR(C373='ჯამი (HIDE)'!$B$11,C373='ჯამი (HIDE)'!$B$12,C373='ჯამი (HIDE)'!$B$13,C373='ჯამი (HIDE)'!$B$14),"",H373-I373))</f>
        <v/>
      </c>
      <c r="K373" s="39" t="str">
        <f>IF(AND(H373=0,I373=0),"",IF(OR(C373='ჯამი (HIDE)'!$B$11,C373='ჯამი (HIDE)'!$B$12,C373='ჯამი (HIDE)'!$B$13,C373='ჯამი (HIDE)'!$B$14),"",I373/H373))</f>
        <v/>
      </c>
      <c r="L373" s="35"/>
    </row>
    <row r="374" spans="1:12" ht="16.5" hidden="1" thickTop="1" thickBot="1" x14ac:dyDescent="0.3">
      <c r="A374" t="s">
        <v>194</v>
      </c>
      <c r="B374" s="30"/>
      <c r="C374" s="7" t="s">
        <v>11</v>
      </c>
      <c r="D374" s="14">
        <v>450000</v>
      </c>
      <c r="E374" s="14">
        <v>419645.5</v>
      </c>
      <c r="F374" s="14">
        <v>240000</v>
      </c>
      <c r="G374" s="14">
        <v>240000</v>
      </c>
      <c r="H374" s="14">
        <v>900000</v>
      </c>
      <c r="I374" s="14">
        <f t="shared" si="153"/>
        <v>899645.5</v>
      </c>
      <c r="J374" s="14">
        <f>IF(AND(H374=0,I374=0),"",IF(OR(C374='ჯამი (HIDE)'!$B$11,C374='ჯამი (HIDE)'!$B$12,C374='ჯამი (HIDE)'!$B$13,C374='ჯამი (HIDE)'!$B$14),"",H374-I374))</f>
        <v>354.5</v>
      </c>
      <c r="K374" s="39">
        <f>IF(AND(H374=0,I374=0),"",IF(OR(C374='ჯამი (HIDE)'!$B$11,C374='ჯამი (HIDE)'!$B$12,C374='ჯამი (HIDE)'!$B$13,C374='ჯამი (HIDE)'!$B$14),"",I374/H374))</f>
        <v>0.99960611111111108</v>
      </c>
      <c r="L374" s="35"/>
    </row>
    <row r="375" spans="1:12" ht="16.5" hidden="1" thickTop="1" thickBot="1" x14ac:dyDescent="0.3">
      <c r="A375" t="s">
        <v>194</v>
      </c>
      <c r="B375" s="30"/>
      <c r="C375" s="7" t="s">
        <v>12</v>
      </c>
      <c r="D375" s="14">
        <v>0</v>
      </c>
      <c r="E375" s="14">
        <v>0</v>
      </c>
      <c r="F375" s="14">
        <v>0</v>
      </c>
      <c r="G375" s="14">
        <v>0</v>
      </c>
      <c r="H375" s="14">
        <v>0</v>
      </c>
      <c r="I375" s="14">
        <f t="shared" si="153"/>
        <v>0</v>
      </c>
      <c r="J375" s="14" t="str">
        <f>IF(AND(H375=0,I375=0),"",IF(OR(C375='ჯამი (HIDE)'!$B$11,C375='ჯამი (HIDE)'!$B$12,C375='ჯამი (HIDE)'!$B$13,C375='ჯამი (HIDE)'!$B$14),"",H375-I375))</f>
        <v/>
      </c>
      <c r="K375" s="39" t="str">
        <f>IF(AND(H375=0,I375=0),"",IF(OR(C375='ჯამი (HIDE)'!$B$11,C375='ჯამი (HIDE)'!$B$12,C375='ჯამი (HIDE)'!$B$13,C375='ჯამი (HIDE)'!$B$14),"",I375/H375))</f>
        <v/>
      </c>
      <c r="L375" s="35"/>
    </row>
    <row r="376" spans="1:12" ht="16.5" hidden="1" thickTop="1" thickBot="1" x14ac:dyDescent="0.3">
      <c r="A376" t="s">
        <v>194</v>
      </c>
      <c r="B376" s="29"/>
      <c r="C376" s="5" t="s">
        <v>13</v>
      </c>
      <c r="D376" s="13">
        <v>0</v>
      </c>
      <c r="E376" s="13">
        <v>0</v>
      </c>
      <c r="F376" s="13">
        <v>0</v>
      </c>
      <c r="G376" s="13">
        <v>0</v>
      </c>
      <c r="H376" s="13">
        <v>0</v>
      </c>
      <c r="I376" s="13">
        <f t="shared" si="153"/>
        <v>0</v>
      </c>
      <c r="J376" s="13" t="str">
        <f>IF(AND(H376=0,I376=0),"",IF(OR(C376='ჯამი (HIDE)'!$B$11,C376='ჯამი (HIDE)'!$B$12,C376='ჯამი (HIDE)'!$B$13,C376='ჯამი (HIDE)'!$B$14),"",H376-I376))</f>
        <v/>
      </c>
      <c r="K376" s="38" t="str">
        <f>IF(AND(H376=0,I376=0),"",IF(OR(C376='ჯამი (HIDE)'!$B$11,C376='ჯამი (HIDE)'!$B$12,C376='ჯამი (HIDE)'!$B$13,C376='ჯამი (HIDE)'!$B$14),"",I376/H376))</f>
        <v/>
      </c>
      <c r="L376" s="35"/>
    </row>
    <row r="377" spans="1:12" ht="16.5" hidden="1" thickTop="1" thickBot="1" x14ac:dyDescent="0.3">
      <c r="A377" t="s">
        <v>194</v>
      </c>
      <c r="B377" s="29"/>
      <c r="C377" s="5" t="s">
        <v>14</v>
      </c>
      <c r="D377" s="13">
        <v>0</v>
      </c>
      <c r="E377" s="13">
        <v>0</v>
      </c>
      <c r="F377" s="13">
        <v>0</v>
      </c>
      <c r="G377" s="13">
        <v>0</v>
      </c>
      <c r="H377" s="13">
        <v>0</v>
      </c>
      <c r="I377" s="13">
        <f t="shared" si="153"/>
        <v>0</v>
      </c>
      <c r="J377" s="13" t="str">
        <f>IF(AND(H377=0,I377=0),"",IF(OR(C377='ჯამი (HIDE)'!$B$11,C377='ჯამი (HIDE)'!$B$12,C377='ჯამი (HIDE)'!$B$13,C377='ჯამი (HIDE)'!$B$14),"",H377-I377))</f>
        <v/>
      </c>
      <c r="K377" s="38" t="str">
        <f>IF(AND(H377=0,I377=0),"",IF(OR(C377='ჯამი (HIDE)'!$B$11,C377='ჯამი (HIDE)'!$B$12,C377='ჯამი (HIDE)'!$B$13,C377='ჯამი (HIDE)'!$B$14),"",I377/H377))</f>
        <v/>
      </c>
      <c r="L377" s="35"/>
    </row>
    <row r="378" spans="1:12" ht="16.5" hidden="1" thickTop="1" thickBot="1" x14ac:dyDescent="0.3">
      <c r="A378" t="s">
        <v>194</v>
      </c>
      <c r="B378" s="31"/>
      <c r="C378" s="9" t="s">
        <v>15</v>
      </c>
      <c r="D378" s="15">
        <v>0</v>
      </c>
      <c r="E378" s="15">
        <v>0</v>
      </c>
      <c r="F378" s="15">
        <v>0</v>
      </c>
      <c r="G378" s="15">
        <v>0</v>
      </c>
      <c r="H378" s="15">
        <v>0</v>
      </c>
      <c r="I378" s="15">
        <f t="shared" si="153"/>
        <v>0</v>
      </c>
      <c r="J378" s="15" t="str">
        <f>IF(AND(H378=0,I378=0),"",IF(OR(C378='ჯამი (HIDE)'!$B$11,C378='ჯამი (HIDE)'!$B$12,C378='ჯამი (HIDE)'!$B$13,C378='ჯამი (HIDE)'!$B$14),"",H378-I378))</f>
        <v/>
      </c>
      <c r="K378" s="40" t="str">
        <f>IF(AND(H378=0,I378=0),"",IF(OR(C378='ჯამი (HIDE)'!$B$11,C378='ჯამი (HIDE)'!$B$12,C378='ჯამი (HIDE)'!$B$13,C378='ჯამი (HIDE)'!$B$14),"",I378/H378))</f>
        <v/>
      </c>
      <c r="L378" s="35"/>
    </row>
    <row r="379" spans="1:12" ht="31.5" thickTop="1" thickBot="1" x14ac:dyDescent="0.3">
      <c r="A379" t="str">
        <f t="shared" ref="A379" si="180">IF(OR(H379&lt;&gt;0,I379&lt;&gt;0,),"a","b")</f>
        <v>a</v>
      </c>
      <c r="B379" s="2" t="s">
        <v>69</v>
      </c>
      <c r="C379" s="27" t="s">
        <v>70</v>
      </c>
      <c r="D379" s="3">
        <v>765000</v>
      </c>
      <c r="E379" s="3">
        <f>E380+E388+E389+E390</f>
        <v>686878</v>
      </c>
      <c r="F379" s="3">
        <f t="shared" ref="F379" si="181">F380+F388+F389+F390</f>
        <v>480000</v>
      </c>
      <c r="G379" s="3">
        <f t="shared" ref="G379" si="182">G380+G388+G389+G390</f>
        <v>548000</v>
      </c>
      <c r="H379" s="3">
        <v>1715000</v>
      </c>
      <c r="I379" s="3">
        <f t="shared" si="153"/>
        <v>1714878</v>
      </c>
      <c r="J379" s="3">
        <f>IF(AND(H379=0,I379=0),"",IF(OR(C379='ჯამი (HIDE)'!$B$11,C379='ჯამი (HIDE)'!$B$12,C379='ჯამი (HIDE)'!$B$13,C379='ჯამი (HIDE)'!$B$14),"",H379-I379))</f>
        <v>122</v>
      </c>
      <c r="K379" s="41">
        <f>IF(AND(H379=0,I379=0),"",IF(OR(C379='ჯამი (HIDE)'!$B$11,C379='ჯამი (HIDE)'!$B$12,C379='ჯამი (HIDE)'!$B$13,C379='ჯამი (HIDE)'!$B$14),"",I379/H379))</f>
        <v>0.99992886297376093</v>
      </c>
      <c r="L379" s="35"/>
    </row>
    <row r="380" spans="1:12" ht="16.5" hidden="1" thickTop="1" thickBot="1" x14ac:dyDescent="0.3">
      <c r="A380" t="s">
        <v>194</v>
      </c>
      <c r="B380" s="29"/>
      <c r="C380" s="5" t="s">
        <v>5</v>
      </c>
      <c r="D380" s="13">
        <v>765000</v>
      </c>
      <c r="E380" s="13">
        <f>SUM(E381:E387)</f>
        <v>686878</v>
      </c>
      <c r="F380" s="13">
        <f t="shared" ref="F380" si="183">SUM(F381:F387)</f>
        <v>480000</v>
      </c>
      <c r="G380" s="13">
        <f t="shared" ref="G380" si="184">SUM(G381:G387)</f>
        <v>548000</v>
      </c>
      <c r="H380" s="13">
        <v>1715000</v>
      </c>
      <c r="I380" s="13">
        <f t="shared" si="153"/>
        <v>1714878</v>
      </c>
      <c r="J380" s="13">
        <f>IF(AND(H380=0,I380=0),"",IF(OR(C380='ჯამი (HIDE)'!$B$11,C380='ჯამი (HIDE)'!$B$12,C380='ჯამი (HIDE)'!$B$13,C380='ჯამი (HIDE)'!$B$14),"",H380-I380))</f>
        <v>122</v>
      </c>
      <c r="K380" s="38">
        <f>IF(AND(H380=0,I380=0),"",IF(OR(C380='ჯამი (HIDE)'!$B$11,C380='ჯამი (HIDE)'!$B$12,C380='ჯამი (HIDE)'!$B$13,C380='ჯამი (HIDE)'!$B$14),"",I380/H380))</f>
        <v>0.99992886297376093</v>
      </c>
      <c r="L380" s="35"/>
    </row>
    <row r="381" spans="1:12" ht="16.5" hidden="1" thickTop="1" thickBot="1" x14ac:dyDescent="0.3">
      <c r="A381" t="s">
        <v>194</v>
      </c>
      <c r="B381" s="30"/>
      <c r="C381" s="7" t="s">
        <v>6</v>
      </c>
      <c r="D381" s="14">
        <v>0</v>
      </c>
      <c r="E381" s="14">
        <v>0</v>
      </c>
      <c r="F381" s="14">
        <v>0</v>
      </c>
      <c r="G381" s="14">
        <v>0</v>
      </c>
      <c r="H381" s="14">
        <v>0</v>
      </c>
      <c r="I381" s="14">
        <f t="shared" si="153"/>
        <v>0</v>
      </c>
      <c r="J381" s="14" t="str">
        <f>IF(AND(H381=0,I381=0),"",IF(OR(C381='ჯამი (HIDE)'!$B$11,C381='ჯამი (HIDE)'!$B$12,C381='ჯამი (HIDE)'!$B$13,C381='ჯამი (HIDE)'!$B$14),"",H381-I381))</f>
        <v/>
      </c>
      <c r="K381" s="39" t="str">
        <f>IF(AND(H381=0,I381=0),"",IF(OR(C381='ჯამი (HIDE)'!$B$11,C381='ჯამი (HIDE)'!$B$12,C381='ჯამი (HIDE)'!$B$13,C381='ჯამი (HIDE)'!$B$14),"",I381/H381))</f>
        <v/>
      </c>
      <c r="L381" s="35"/>
    </row>
    <row r="382" spans="1:12" ht="16.5" hidden="1" thickTop="1" thickBot="1" x14ac:dyDescent="0.3">
      <c r="A382" t="s">
        <v>194</v>
      </c>
      <c r="B382" s="30"/>
      <c r="C382" s="7" t="s">
        <v>7</v>
      </c>
      <c r="D382" s="14">
        <v>0</v>
      </c>
      <c r="E382" s="14">
        <v>0</v>
      </c>
      <c r="F382" s="14">
        <v>0</v>
      </c>
      <c r="G382" s="14">
        <v>0</v>
      </c>
      <c r="H382" s="14">
        <v>0</v>
      </c>
      <c r="I382" s="14">
        <f t="shared" si="153"/>
        <v>0</v>
      </c>
      <c r="J382" s="14" t="str">
        <f>IF(AND(H382=0,I382=0),"",IF(OR(C382='ჯამი (HIDE)'!$B$11,C382='ჯამი (HIDE)'!$B$12,C382='ჯამი (HIDE)'!$B$13,C382='ჯამი (HIDE)'!$B$14),"",H382-I382))</f>
        <v/>
      </c>
      <c r="K382" s="39" t="str">
        <f>IF(AND(H382=0,I382=0),"",IF(OR(C382='ჯამი (HIDE)'!$B$11,C382='ჯამი (HIDE)'!$B$12,C382='ჯამი (HIDE)'!$B$13,C382='ჯამი (HIDE)'!$B$14),"",I382/H382))</f>
        <v/>
      </c>
      <c r="L382" s="35"/>
    </row>
    <row r="383" spans="1:12" ht="16.5" hidden="1" thickTop="1" thickBot="1" x14ac:dyDescent="0.3">
      <c r="A383" t="s">
        <v>194</v>
      </c>
      <c r="B383" s="30"/>
      <c r="C383" s="7" t="s">
        <v>8</v>
      </c>
      <c r="D383" s="14">
        <v>0</v>
      </c>
      <c r="E383" s="14">
        <v>0</v>
      </c>
      <c r="F383" s="14">
        <v>0</v>
      </c>
      <c r="G383" s="14">
        <v>0</v>
      </c>
      <c r="H383" s="14">
        <v>0</v>
      </c>
      <c r="I383" s="14">
        <f t="shared" si="153"/>
        <v>0</v>
      </c>
      <c r="J383" s="14" t="str">
        <f>IF(AND(H383=0,I383=0),"",IF(OR(C383='ჯამი (HIDE)'!$B$11,C383='ჯამი (HIDE)'!$B$12,C383='ჯამი (HIDE)'!$B$13,C383='ჯამი (HIDE)'!$B$14),"",H383-I383))</f>
        <v/>
      </c>
      <c r="K383" s="39" t="str">
        <f>IF(AND(H383=0,I383=0),"",IF(OR(C383='ჯამი (HIDE)'!$B$11,C383='ჯამი (HIDE)'!$B$12,C383='ჯამი (HIDE)'!$B$13,C383='ჯამი (HIDE)'!$B$14),"",I383/H383))</f>
        <v/>
      </c>
      <c r="L383" s="35"/>
    </row>
    <row r="384" spans="1:12" ht="16.5" hidden="1" thickTop="1" thickBot="1" x14ac:dyDescent="0.3">
      <c r="A384" t="s">
        <v>194</v>
      </c>
      <c r="B384" s="30"/>
      <c r="C384" s="7" t="s">
        <v>9</v>
      </c>
      <c r="D384" s="14">
        <v>0</v>
      </c>
      <c r="E384" s="14">
        <v>0</v>
      </c>
      <c r="F384" s="14">
        <v>0</v>
      </c>
      <c r="G384" s="14">
        <v>0</v>
      </c>
      <c r="H384" s="14">
        <v>0</v>
      </c>
      <c r="I384" s="14">
        <f t="shared" si="153"/>
        <v>0</v>
      </c>
      <c r="J384" s="14" t="str">
        <f>IF(AND(H384=0,I384=0),"",IF(OR(C384='ჯამი (HIDE)'!$B$11,C384='ჯამი (HIDE)'!$B$12,C384='ჯამი (HIDE)'!$B$13,C384='ჯამი (HIDE)'!$B$14),"",H384-I384))</f>
        <v/>
      </c>
      <c r="K384" s="39" t="str">
        <f>IF(AND(H384=0,I384=0),"",IF(OR(C384='ჯამი (HIDE)'!$B$11,C384='ჯამი (HIDE)'!$B$12,C384='ჯამი (HIDE)'!$B$13,C384='ჯამი (HIDE)'!$B$14),"",I384/H384))</f>
        <v/>
      </c>
      <c r="L384" s="35"/>
    </row>
    <row r="385" spans="1:12" ht="16.5" hidden="1" thickTop="1" thickBot="1" x14ac:dyDescent="0.3">
      <c r="A385" t="s">
        <v>194</v>
      </c>
      <c r="B385" s="30"/>
      <c r="C385" s="7" t="s">
        <v>10</v>
      </c>
      <c r="D385" s="14">
        <v>0</v>
      </c>
      <c r="E385" s="14">
        <v>0</v>
      </c>
      <c r="F385" s="14">
        <v>0</v>
      </c>
      <c r="G385" s="14">
        <v>0</v>
      </c>
      <c r="H385" s="14">
        <v>0</v>
      </c>
      <c r="I385" s="14">
        <f t="shared" si="153"/>
        <v>0</v>
      </c>
      <c r="J385" s="14" t="str">
        <f>IF(AND(H385=0,I385=0),"",IF(OR(C385='ჯამი (HIDE)'!$B$11,C385='ჯამი (HIDE)'!$B$12,C385='ჯამი (HIDE)'!$B$13,C385='ჯამი (HIDE)'!$B$14),"",H385-I385))</f>
        <v/>
      </c>
      <c r="K385" s="39" t="str">
        <f>IF(AND(H385=0,I385=0),"",IF(OR(C385='ჯამი (HIDE)'!$B$11,C385='ჯამი (HIDE)'!$B$12,C385='ჯამი (HIDE)'!$B$13,C385='ჯამი (HIDE)'!$B$14),"",I385/H385))</f>
        <v/>
      </c>
      <c r="L385" s="35"/>
    </row>
    <row r="386" spans="1:12" ht="16.5" hidden="1" thickTop="1" thickBot="1" x14ac:dyDescent="0.3">
      <c r="A386" t="s">
        <v>194</v>
      </c>
      <c r="B386" s="30"/>
      <c r="C386" s="7" t="s">
        <v>11</v>
      </c>
      <c r="D386" s="14">
        <v>765000</v>
      </c>
      <c r="E386" s="14">
        <v>686878</v>
      </c>
      <c r="F386" s="14">
        <v>480000</v>
      </c>
      <c r="G386" s="14">
        <v>548000</v>
      </c>
      <c r="H386" s="14">
        <v>1715000</v>
      </c>
      <c r="I386" s="14">
        <f t="shared" si="153"/>
        <v>1714878</v>
      </c>
      <c r="J386" s="14">
        <f>IF(AND(H386=0,I386=0),"",IF(OR(C386='ჯამი (HIDE)'!$B$11,C386='ჯამი (HIDE)'!$B$12,C386='ჯამი (HIDE)'!$B$13,C386='ჯამი (HIDE)'!$B$14),"",H386-I386))</f>
        <v>122</v>
      </c>
      <c r="K386" s="39">
        <f>IF(AND(H386=0,I386=0),"",IF(OR(C386='ჯამი (HIDE)'!$B$11,C386='ჯამი (HIDE)'!$B$12,C386='ჯამი (HIDE)'!$B$13,C386='ჯამი (HIDE)'!$B$14),"",I386/H386))</f>
        <v>0.99992886297376093</v>
      </c>
      <c r="L386" s="35"/>
    </row>
    <row r="387" spans="1:12" ht="16.5" hidden="1" thickTop="1" thickBot="1" x14ac:dyDescent="0.3">
      <c r="A387" t="s">
        <v>194</v>
      </c>
      <c r="B387" s="30"/>
      <c r="C387" s="7" t="s">
        <v>12</v>
      </c>
      <c r="D387" s="14">
        <v>0</v>
      </c>
      <c r="E387" s="14">
        <v>0</v>
      </c>
      <c r="F387" s="14">
        <v>0</v>
      </c>
      <c r="G387" s="14">
        <v>0</v>
      </c>
      <c r="H387" s="14">
        <v>0</v>
      </c>
      <c r="I387" s="14">
        <f t="shared" si="153"/>
        <v>0</v>
      </c>
      <c r="J387" s="14" t="str">
        <f>IF(AND(H387=0,I387=0),"",IF(OR(C387='ჯამი (HIDE)'!$B$11,C387='ჯამი (HIDE)'!$B$12,C387='ჯამი (HIDE)'!$B$13,C387='ჯამი (HIDE)'!$B$14),"",H387-I387))</f>
        <v/>
      </c>
      <c r="K387" s="39" t="str">
        <f>IF(AND(H387=0,I387=0),"",IF(OR(C387='ჯამი (HIDE)'!$B$11,C387='ჯამი (HIDE)'!$B$12,C387='ჯამი (HIDE)'!$B$13,C387='ჯამი (HIDE)'!$B$14),"",I387/H387))</f>
        <v/>
      </c>
      <c r="L387" s="35"/>
    </row>
    <row r="388" spans="1:12" ht="16.5" hidden="1" thickTop="1" thickBot="1" x14ac:dyDescent="0.3">
      <c r="A388" t="s">
        <v>194</v>
      </c>
      <c r="B388" s="29"/>
      <c r="C388" s="5" t="s">
        <v>13</v>
      </c>
      <c r="D388" s="13">
        <v>0</v>
      </c>
      <c r="E388" s="13">
        <v>0</v>
      </c>
      <c r="F388" s="13">
        <v>0</v>
      </c>
      <c r="G388" s="13">
        <v>0</v>
      </c>
      <c r="H388" s="13">
        <v>0</v>
      </c>
      <c r="I388" s="13">
        <f t="shared" ref="I388:I451" si="185">E388+F388+G388</f>
        <v>0</v>
      </c>
      <c r="J388" s="13" t="str">
        <f>IF(AND(H388=0,I388=0),"",IF(OR(C388='ჯამი (HIDE)'!$B$11,C388='ჯამი (HIDE)'!$B$12,C388='ჯამი (HIDE)'!$B$13,C388='ჯამი (HIDE)'!$B$14),"",H388-I388))</f>
        <v/>
      </c>
      <c r="K388" s="38" t="str">
        <f>IF(AND(H388=0,I388=0),"",IF(OR(C388='ჯამი (HIDE)'!$B$11,C388='ჯამი (HIDE)'!$B$12,C388='ჯამი (HIDE)'!$B$13,C388='ჯამი (HIDE)'!$B$14),"",I388/H388))</f>
        <v/>
      </c>
      <c r="L388" s="35"/>
    </row>
    <row r="389" spans="1:12" ht="16.5" hidden="1" thickTop="1" thickBot="1" x14ac:dyDescent="0.3">
      <c r="A389" t="s">
        <v>194</v>
      </c>
      <c r="B389" s="29"/>
      <c r="C389" s="5" t="s">
        <v>14</v>
      </c>
      <c r="D389" s="13">
        <v>0</v>
      </c>
      <c r="E389" s="13">
        <v>0</v>
      </c>
      <c r="F389" s="13">
        <v>0</v>
      </c>
      <c r="G389" s="13">
        <v>0</v>
      </c>
      <c r="H389" s="13">
        <v>0</v>
      </c>
      <c r="I389" s="13">
        <f t="shared" si="185"/>
        <v>0</v>
      </c>
      <c r="J389" s="13" t="str">
        <f>IF(AND(H389=0,I389=0),"",IF(OR(C389='ჯამი (HIDE)'!$B$11,C389='ჯამი (HIDE)'!$B$12,C389='ჯამი (HIDE)'!$B$13,C389='ჯამი (HIDE)'!$B$14),"",H389-I389))</f>
        <v/>
      </c>
      <c r="K389" s="38" t="str">
        <f>IF(AND(H389=0,I389=0),"",IF(OR(C389='ჯამი (HIDE)'!$B$11,C389='ჯამი (HIDE)'!$B$12,C389='ჯამი (HIDE)'!$B$13,C389='ჯამი (HIDE)'!$B$14),"",I389/H389))</f>
        <v/>
      </c>
      <c r="L389" s="35"/>
    </row>
    <row r="390" spans="1:12" ht="16.5" hidden="1" thickTop="1" thickBot="1" x14ac:dyDescent="0.3">
      <c r="A390" t="s">
        <v>194</v>
      </c>
      <c r="B390" s="31"/>
      <c r="C390" s="9" t="s">
        <v>15</v>
      </c>
      <c r="D390" s="15">
        <v>0</v>
      </c>
      <c r="E390" s="15">
        <v>0</v>
      </c>
      <c r="F390" s="15">
        <v>0</v>
      </c>
      <c r="G390" s="15">
        <v>0</v>
      </c>
      <c r="H390" s="15">
        <v>0</v>
      </c>
      <c r="I390" s="15">
        <f t="shared" si="185"/>
        <v>0</v>
      </c>
      <c r="J390" s="15" t="str">
        <f>IF(AND(H390=0,I390=0),"",IF(OR(C390='ჯამი (HIDE)'!$B$11,C390='ჯამი (HIDE)'!$B$12,C390='ჯამი (HIDE)'!$B$13,C390='ჯამი (HIDE)'!$B$14),"",H390-I390))</f>
        <v/>
      </c>
      <c r="K390" s="40" t="str">
        <f>IF(AND(H390=0,I390=0),"",IF(OR(C390='ჯამი (HIDE)'!$B$11,C390='ჯამი (HIDE)'!$B$12,C390='ჯამი (HIDE)'!$B$13,C390='ჯამი (HIDE)'!$B$14),"",I390/H390))</f>
        <v/>
      </c>
      <c r="L390" s="35"/>
    </row>
    <row r="391" spans="1:12" ht="31.5" thickTop="1" thickBot="1" x14ac:dyDescent="0.3">
      <c r="A391" t="str">
        <f t="shared" ref="A391" si="186">IF(OR(H391&lt;&gt;0,I391&lt;&gt;0,),"a","b")</f>
        <v>a</v>
      </c>
      <c r="B391" s="2" t="s">
        <v>71</v>
      </c>
      <c r="C391" s="27" t="s">
        <v>72</v>
      </c>
      <c r="D391" s="3">
        <v>15000</v>
      </c>
      <c r="E391" s="3">
        <f>E392+E400+E401+E402</f>
        <v>7235</v>
      </c>
      <c r="F391" s="3">
        <f t="shared" ref="F391" si="187">F392+F400+F401+F402</f>
        <v>24000</v>
      </c>
      <c r="G391" s="3">
        <f t="shared" ref="G391" si="188">G392+G400+G401+G402</f>
        <v>8700</v>
      </c>
      <c r="H391" s="3">
        <v>40000</v>
      </c>
      <c r="I391" s="3">
        <f t="shared" si="185"/>
        <v>39935</v>
      </c>
      <c r="J391" s="3">
        <f>IF(AND(H391=0,I391=0),"",IF(OR(C391='ჯამი (HIDE)'!$B$11,C391='ჯამი (HIDE)'!$B$12,C391='ჯამი (HIDE)'!$B$13,C391='ჯამი (HIDE)'!$B$14),"",H391-I391))</f>
        <v>65</v>
      </c>
      <c r="K391" s="41">
        <f>IF(AND(H391=0,I391=0),"",IF(OR(C391='ჯამი (HIDE)'!$B$11,C391='ჯამი (HIDE)'!$B$12,C391='ჯამი (HIDE)'!$B$13,C391='ჯამი (HIDE)'!$B$14),"",I391/H391))</f>
        <v>0.99837500000000001</v>
      </c>
      <c r="L391" s="35"/>
    </row>
    <row r="392" spans="1:12" ht="16.5" hidden="1" thickTop="1" thickBot="1" x14ac:dyDescent="0.3">
      <c r="A392" t="s">
        <v>194</v>
      </c>
      <c r="B392" s="29"/>
      <c r="C392" s="5" t="s">
        <v>5</v>
      </c>
      <c r="D392" s="13">
        <v>15000</v>
      </c>
      <c r="E392" s="13">
        <f>SUM(E393:E399)</f>
        <v>7235</v>
      </c>
      <c r="F392" s="13">
        <f t="shared" ref="F392" si="189">SUM(F393:F399)</f>
        <v>24000</v>
      </c>
      <c r="G392" s="13">
        <f t="shared" ref="G392" si="190">SUM(G393:G399)</f>
        <v>8700</v>
      </c>
      <c r="H392" s="13">
        <v>40000</v>
      </c>
      <c r="I392" s="13">
        <f t="shared" si="185"/>
        <v>39935</v>
      </c>
      <c r="J392" s="13">
        <f>IF(AND(H392=0,I392=0),"",IF(OR(C392='ჯამი (HIDE)'!$B$11,C392='ჯამი (HIDE)'!$B$12,C392='ჯამი (HIDE)'!$B$13,C392='ჯამი (HIDE)'!$B$14),"",H392-I392))</f>
        <v>65</v>
      </c>
      <c r="K392" s="38">
        <f>IF(AND(H392=0,I392=0),"",IF(OR(C392='ჯამი (HIDE)'!$B$11,C392='ჯამი (HIDE)'!$B$12,C392='ჯამი (HIDE)'!$B$13,C392='ჯამი (HIDE)'!$B$14),"",I392/H392))</f>
        <v>0.99837500000000001</v>
      </c>
      <c r="L392" s="35"/>
    </row>
    <row r="393" spans="1:12" ht="16.5" hidden="1" thickTop="1" thickBot="1" x14ac:dyDescent="0.3">
      <c r="A393" t="s">
        <v>194</v>
      </c>
      <c r="B393" s="30"/>
      <c r="C393" s="7" t="s">
        <v>6</v>
      </c>
      <c r="D393" s="14">
        <v>0</v>
      </c>
      <c r="E393" s="14">
        <v>0</v>
      </c>
      <c r="F393" s="14">
        <v>0</v>
      </c>
      <c r="G393" s="14">
        <v>0</v>
      </c>
      <c r="H393" s="14">
        <v>0</v>
      </c>
      <c r="I393" s="14">
        <f t="shared" si="185"/>
        <v>0</v>
      </c>
      <c r="J393" s="14" t="str">
        <f>IF(AND(H393=0,I393=0),"",IF(OR(C393='ჯამი (HIDE)'!$B$11,C393='ჯამი (HIDE)'!$B$12,C393='ჯამი (HIDE)'!$B$13,C393='ჯამი (HIDE)'!$B$14),"",H393-I393))</f>
        <v/>
      </c>
      <c r="K393" s="39" t="str">
        <f>IF(AND(H393=0,I393=0),"",IF(OR(C393='ჯამი (HIDE)'!$B$11,C393='ჯამი (HIDE)'!$B$12,C393='ჯამი (HIDE)'!$B$13,C393='ჯამი (HIDE)'!$B$14),"",I393/H393))</f>
        <v/>
      </c>
      <c r="L393" s="35"/>
    </row>
    <row r="394" spans="1:12" ht="16.5" hidden="1" thickTop="1" thickBot="1" x14ac:dyDescent="0.3">
      <c r="A394" t="s">
        <v>194</v>
      </c>
      <c r="B394" s="30"/>
      <c r="C394" s="7" t="s">
        <v>7</v>
      </c>
      <c r="D394" s="14">
        <v>0</v>
      </c>
      <c r="E394" s="14">
        <v>0</v>
      </c>
      <c r="F394" s="14">
        <v>0</v>
      </c>
      <c r="G394" s="14">
        <v>0</v>
      </c>
      <c r="H394" s="14">
        <v>0</v>
      </c>
      <c r="I394" s="14">
        <f t="shared" si="185"/>
        <v>0</v>
      </c>
      <c r="J394" s="14" t="str">
        <f>IF(AND(H394=0,I394=0),"",IF(OR(C394='ჯამი (HIDE)'!$B$11,C394='ჯამი (HIDE)'!$B$12,C394='ჯამი (HIDE)'!$B$13,C394='ჯამი (HIDE)'!$B$14),"",H394-I394))</f>
        <v/>
      </c>
      <c r="K394" s="39" t="str">
        <f>IF(AND(H394=0,I394=0),"",IF(OR(C394='ჯამი (HIDE)'!$B$11,C394='ჯამი (HIDE)'!$B$12,C394='ჯამი (HIDE)'!$B$13,C394='ჯამი (HIDE)'!$B$14),"",I394/H394))</f>
        <v/>
      </c>
      <c r="L394" s="35"/>
    </row>
    <row r="395" spans="1:12" ht="16.5" hidden="1" thickTop="1" thickBot="1" x14ac:dyDescent="0.3">
      <c r="A395" t="s">
        <v>194</v>
      </c>
      <c r="B395" s="30"/>
      <c r="C395" s="7" t="s">
        <v>8</v>
      </c>
      <c r="D395" s="14">
        <v>0</v>
      </c>
      <c r="E395" s="14">
        <v>0</v>
      </c>
      <c r="F395" s="14">
        <v>0</v>
      </c>
      <c r="G395" s="14">
        <v>0</v>
      </c>
      <c r="H395" s="14">
        <v>0</v>
      </c>
      <c r="I395" s="14">
        <f t="shared" si="185"/>
        <v>0</v>
      </c>
      <c r="J395" s="14" t="str">
        <f>IF(AND(H395=0,I395=0),"",IF(OR(C395='ჯამი (HIDE)'!$B$11,C395='ჯამი (HIDE)'!$B$12,C395='ჯამი (HIDE)'!$B$13,C395='ჯამი (HIDE)'!$B$14),"",H395-I395))</f>
        <v/>
      </c>
      <c r="K395" s="39" t="str">
        <f>IF(AND(H395=0,I395=0),"",IF(OR(C395='ჯამი (HIDE)'!$B$11,C395='ჯამი (HIDE)'!$B$12,C395='ჯამი (HIDE)'!$B$13,C395='ჯამი (HIDE)'!$B$14),"",I395/H395))</f>
        <v/>
      </c>
      <c r="L395" s="35"/>
    </row>
    <row r="396" spans="1:12" ht="16.5" hidden="1" thickTop="1" thickBot="1" x14ac:dyDescent="0.3">
      <c r="A396" t="s">
        <v>194</v>
      </c>
      <c r="B396" s="30"/>
      <c r="C396" s="7" t="s">
        <v>9</v>
      </c>
      <c r="D396" s="14">
        <v>0</v>
      </c>
      <c r="E396" s="14">
        <v>0</v>
      </c>
      <c r="F396" s="14">
        <v>0</v>
      </c>
      <c r="G396" s="14">
        <v>0</v>
      </c>
      <c r="H396" s="14">
        <v>0</v>
      </c>
      <c r="I396" s="14">
        <f t="shared" si="185"/>
        <v>0</v>
      </c>
      <c r="J396" s="14" t="str">
        <f>IF(AND(H396=0,I396=0),"",IF(OR(C396='ჯამი (HIDE)'!$B$11,C396='ჯამი (HIDE)'!$B$12,C396='ჯამი (HIDE)'!$B$13,C396='ჯამი (HIDE)'!$B$14),"",H396-I396))</f>
        <v/>
      </c>
      <c r="K396" s="39" t="str">
        <f>IF(AND(H396=0,I396=0),"",IF(OR(C396='ჯამი (HIDE)'!$B$11,C396='ჯამი (HIDE)'!$B$12,C396='ჯამი (HIDE)'!$B$13,C396='ჯამი (HIDE)'!$B$14),"",I396/H396))</f>
        <v/>
      </c>
      <c r="L396" s="35"/>
    </row>
    <row r="397" spans="1:12" ht="16.5" hidden="1" thickTop="1" thickBot="1" x14ac:dyDescent="0.3">
      <c r="A397" t="s">
        <v>194</v>
      </c>
      <c r="B397" s="30"/>
      <c r="C397" s="7" t="s">
        <v>10</v>
      </c>
      <c r="D397" s="14">
        <v>0</v>
      </c>
      <c r="E397" s="14">
        <v>0</v>
      </c>
      <c r="F397" s="14">
        <v>0</v>
      </c>
      <c r="G397" s="14">
        <v>0</v>
      </c>
      <c r="H397" s="14">
        <v>0</v>
      </c>
      <c r="I397" s="14">
        <f t="shared" si="185"/>
        <v>0</v>
      </c>
      <c r="J397" s="14" t="str">
        <f>IF(AND(H397=0,I397=0),"",IF(OR(C397='ჯამი (HIDE)'!$B$11,C397='ჯამი (HIDE)'!$B$12,C397='ჯამი (HIDE)'!$B$13,C397='ჯამი (HIDE)'!$B$14),"",H397-I397))</f>
        <v/>
      </c>
      <c r="K397" s="39" t="str">
        <f>IF(AND(H397=0,I397=0),"",IF(OR(C397='ჯამი (HIDE)'!$B$11,C397='ჯამი (HIDE)'!$B$12,C397='ჯამი (HIDE)'!$B$13,C397='ჯამი (HIDE)'!$B$14),"",I397/H397))</f>
        <v/>
      </c>
      <c r="L397" s="35"/>
    </row>
    <row r="398" spans="1:12" ht="16.5" hidden="1" thickTop="1" thickBot="1" x14ac:dyDescent="0.3">
      <c r="A398" t="s">
        <v>194</v>
      </c>
      <c r="B398" s="30"/>
      <c r="C398" s="7" t="s">
        <v>11</v>
      </c>
      <c r="D398" s="14">
        <v>15000</v>
      </c>
      <c r="E398" s="14">
        <v>7235</v>
      </c>
      <c r="F398" s="14">
        <v>24000</v>
      </c>
      <c r="G398" s="14">
        <v>8700</v>
      </c>
      <c r="H398" s="14">
        <v>40000</v>
      </c>
      <c r="I398" s="14">
        <f t="shared" si="185"/>
        <v>39935</v>
      </c>
      <c r="J398" s="14">
        <f>IF(AND(H398=0,I398=0),"",IF(OR(C398='ჯამი (HIDE)'!$B$11,C398='ჯამი (HIDE)'!$B$12,C398='ჯამი (HIDE)'!$B$13,C398='ჯამი (HIDE)'!$B$14),"",H398-I398))</f>
        <v>65</v>
      </c>
      <c r="K398" s="39">
        <f>IF(AND(H398=0,I398=0),"",IF(OR(C398='ჯამი (HIDE)'!$B$11,C398='ჯამი (HIDE)'!$B$12,C398='ჯამი (HIDE)'!$B$13,C398='ჯამი (HIDE)'!$B$14),"",I398/H398))</f>
        <v>0.99837500000000001</v>
      </c>
      <c r="L398" s="35"/>
    </row>
    <row r="399" spans="1:12" ht="16.5" hidden="1" thickTop="1" thickBot="1" x14ac:dyDescent="0.3">
      <c r="A399" t="s">
        <v>194</v>
      </c>
      <c r="B399" s="30"/>
      <c r="C399" s="7" t="s">
        <v>12</v>
      </c>
      <c r="D399" s="14">
        <v>0</v>
      </c>
      <c r="E399" s="14">
        <v>0</v>
      </c>
      <c r="F399" s="14">
        <v>0</v>
      </c>
      <c r="G399" s="14">
        <v>0</v>
      </c>
      <c r="H399" s="14">
        <v>0</v>
      </c>
      <c r="I399" s="14">
        <f t="shared" si="185"/>
        <v>0</v>
      </c>
      <c r="J399" s="14" t="str">
        <f>IF(AND(H399=0,I399=0),"",IF(OR(C399='ჯამი (HIDE)'!$B$11,C399='ჯამი (HIDE)'!$B$12,C399='ჯამი (HIDE)'!$B$13,C399='ჯამი (HIDE)'!$B$14),"",H399-I399))</f>
        <v/>
      </c>
      <c r="K399" s="39" t="str">
        <f>IF(AND(H399=0,I399=0),"",IF(OR(C399='ჯამი (HIDE)'!$B$11,C399='ჯამი (HIDE)'!$B$12,C399='ჯამი (HIDE)'!$B$13,C399='ჯამი (HIDE)'!$B$14),"",I399/H399))</f>
        <v/>
      </c>
      <c r="L399" s="35"/>
    </row>
    <row r="400" spans="1:12" ht="16.5" hidden="1" thickTop="1" thickBot="1" x14ac:dyDescent="0.3">
      <c r="A400" t="s">
        <v>194</v>
      </c>
      <c r="B400" s="29"/>
      <c r="C400" s="5" t="s">
        <v>13</v>
      </c>
      <c r="D400" s="13">
        <v>0</v>
      </c>
      <c r="E400" s="13">
        <v>0</v>
      </c>
      <c r="F400" s="13">
        <v>0</v>
      </c>
      <c r="G400" s="13">
        <v>0</v>
      </c>
      <c r="H400" s="13">
        <v>0</v>
      </c>
      <c r="I400" s="13">
        <f t="shared" si="185"/>
        <v>0</v>
      </c>
      <c r="J400" s="13" t="str">
        <f>IF(AND(H400=0,I400=0),"",IF(OR(C400='ჯამი (HIDE)'!$B$11,C400='ჯამი (HIDE)'!$B$12,C400='ჯამი (HIDE)'!$B$13,C400='ჯამი (HIDE)'!$B$14),"",H400-I400))</f>
        <v/>
      </c>
      <c r="K400" s="38" t="str">
        <f>IF(AND(H400=0,I400=0),"",IF(OR(C400='ჯამი (HIDE)'!$B$11,C400='ჯამი (HIDE)'!$B$12,C400='ჯამი (HIDE)'!$B$13,C400='ჯამი (HIDE)'!$B$14),"",I400/H400))</f>
        <v/>
      </c>
      <c r="L400" s="35"/>
    </row>
    <row r="401" spans="1:12" ht="16.5" hidden="1" thickTop="1" thickBot="1" x14ac:dyDescent="0.3">
      <c r="A401" t="s">
        <v>194</v>
      </c>
      <c r="B401" s="29"/>
      <c r="C401" s="5" t="s">
        <v>14</v>
      </c>
      <c r="D401" s="13">
        <v>0</v>
      </c>
      <c r="E401" s="13">
        <v>0</v>
      </c>
      <c r="F401" s="13">
        <v>0</v>
      </c>
      <c r="G401" s="13">
        <v>0</v>
      </c>
      <c r="H401" s="13">
        <v>0</v>
      </c>
      <c r="I401" s="13">
        <f t="shared" si="185"/>
        <v>0</v>
      </c>
      <c r="J401" s="13" t="str">
        <f>IF(AND(H401=0,I401=0),"",IF(OR(C401='ჯამი (HIDE)'!$B$11,C401='ჯამი (HIDE)'!$B$12,C401='ჯამი (HIDE)'!$B$13,C401='ჯამი (HIDE)'!$B$14),"",H401-I401))</f>
        <v/>
      </c>
      <c r="K401" s="38" t="str">
        <f>IF(AND(H401=0,I401=0),"",IF(OR(C401='ჯამი (HIDE)'!$B$11,C401='ჯამი (HIDE)'!$B$12,C401='ჯამი (HIDE)'!$B$13,C401='ჯამი (HIDE)'!$B$14),"",I401/H401))</f>
        <v/>
      </c>
      <c r="L401" s="35"/>
    </row>
    <row r="402" spans="1:12" ht="16.5" hidden="1" thickTop="1" thickBot="1" x14ac:dyDescent="0.3">
      <c r="A402" t="s">
        <v>194</v>
      </c>
      <c r="B402" s="31"/>
      <c r="C402" s="9" t="s">
        <v>15</v>
      </c>
      <c r="D402" s="15">
        <v>0</v>
      </c>
      <c r="E402" s="15">
        <v>0</v>
      </c>
      <c r="F402" s="15">
        <v>0</v>
      </c>
      <c r="G402" s="15">
        <v>0</v>
      </c>
      <c r="H402" s="15">
        <v>0</v>
      </c>
      <c r="I402" s="15">
        <f t="shared" si="185"/>
        <v>0</v>
      </c>
      <c r="J402" s="15" t="str">
        <f>IF(AND(H402=0,I402=0),"",IF(OR(C402='ჯამი (HIDE)'!$B$11,C402='ჯამი (HIDE)'!$B$12,C402='ჯამი (HIDE)'!$B$13,C402='ჯამი (HIDE)'!$B$14),"",H402-I402))</f>
        <v/>
      </c>
      <c r="K402" s="40" t="str">
        <f>IF(AND(H402=0,I402=0),"",IF(OR(C402='ჯამი (HIDE)'!$B$11,C402='ჯამი (HIDE)'!$B$12,C402='ჯამი (HIDE)'!$B$13,C402='ჯამი (HIDE)'!$B$14),"",I402/H402))</f>
        <v/>
      </c>
      <c r="L402" s="35"/>
    </row>
    <row r="403" spans="1:12" ht="16.5" thickTop="1" thickBot="1" x14ac:dyDescent="0.3">
      <c r="A403" t="str">
        <f t="shared" ref="A403" si="191">IF(OR(H403&lt;&gt;0,I403&lt;&gt;0,),"a","b")</f>
        <v>a</v>
      </c>
      <c r="B403" s="2" t="s">
        <v>73</v>
      </c>
      <c r="C403" s="24" t="s">
        <v>74</v>
      </c>
      <c r="D403" s="3">
        <v>2050000</v>
      </c>
      <c r="E403" s="3">
        <f>E404+E412+E413+E414</f>
        <v>1671639.54</v>
      </c>
      <c r="F403" s="3">
        <f t="shared" ref="F403" si="192">F404+F412+F413+F414</f>
        <v>900000</v>
      </c>
      <c r="G403" s="3">
        <f t="shared" ref="G403" si="193">G404+G412+G413+G414</f>
        <v>900000</v>
      </c>
      <c r="H403" s="3">
        <v>3654000</v>
      </c>
      <c r="I403" s="3">
        <f t="shared" si="185"/>
        <v>3471639.54</v>
      </c>
      <c r="J403" s="3">
        <f>IF(AND(H403=0,I403=0),"",IF(OR(C403='ჯამი (HIDE)'!$B$11,C403='ჯამი (HIDE)'!$B$12,C403='ჯამი (HIDE)'!$B$13,C403='ჯამი (HIDE)'!$B$14),"",H403-I403))</f>
        <v>182360.45999999996</v>
      </c>
      <c r="K403" s="41">
        <f>IF(AND(H403=0,I403=0),"",IF(OR(C403='ჯამი (HIDE)'!$B$11,C403='ჯამი (HIDE)'!$B$12,C403='ჯამი (HIDE)'!$B$13,C403='ჯამი (HIDE)'!$B$14),"",I403/H403))</f>
        <v>0.95009292282430213</v>
      </c>
      <c r="L403" s="35"/>
    </row>
    <row r="404" spans="1:12" ht="16.5" hidden="1" thickTop="1" thickBot="1" x14ac:dyDescent="0.3">
      <c r="A404" t="s">
        <v>194</v>
      </c>
      <c r="B404" s="29"/>
      <c r="C404" s="5" t="s">
        <v>5</v>
      </c>
      <c r="D404" s="13">
        <v>2050000</v>
      </c>
      <c r="E404" s="13">
        <f>SUM(E405:E411)</f>
        <v>1671639.54</v>
      </c>
      <c r="F404" s="13">
        <f t="shared" ref="F404" si="194">SUM(F405:F411)</f>
        <v>900000</v>
      </c>
      <c r="G404" s="13">
        <f t="shared" ref="G404" si="195">SUM(G405:G411)</f>
        <v>900000</v>
      </c>
      <c r="H404" s="13">
        <v>3654000</v>
      </c>
      <c r="I404" s="13">
        <f t="shared" si="185"/>
        <v>3471639.54</v>
      </c>
      <c r="J404" s="13">
        <f>IF(AND(H404=0,I404=0),"",IF(OR(C404='ჯამი (HIDE)'!$B$11,C404='ჯამი (HIDE)'!$B$12,C404='ჯამი (HIDE)'!$B$13,C404='ჯამი (HIDE)'!$B$14),"",H404-I404))</f>
        <v>182360.45999999996</v>
      </c>
      <c r="K404" s="38">
        <f>IF(AND(H404=0,I404=0),"",IF(OR(C404='ჯამი (HIDE)'!$B$11,C404='ჯამი (HIDE)'!$B$12,C404='ჯამი (HIDE)'!$B$13,C404='ჯამი (HIDE)'!$B$14),"",I404/H404))</f>
        <v>0.95009292282430213</v>
      </c>
      <c r="L404" s="35"/>
    </row>
    <row r="405" spans="1:12" ht="16.5" hidden="1" thickTop="1" thickBot="1" x14ac:dyDescent="0.3">
      <c r="A405" t="s">
        <v>194</v>
      </c>
      <c r="B405" s="30"/>
      <c r="C405" s="7" t="s">
        <v>6</v>
      </c>
      <c r="D405" s="14">
        <v>0</v>
      </c>
      <c r="E405" s="14">
        <v>0</v>
      </c>
      <c r="F405" s="14">
        <v>0</v>
      </c>
      <c r="G405" s="14">
        <v>0</v>
      </c>
      <c r="H405" s="14">
        <v>0</v>
      </c>
      <c r="I405" s="14">
        <f t="shared" si="185"/>
        <v>0</v>
      </c>
      <c r="J405" s="14" t="str">
        <f>IF(AND(H405=0,I405=0),"",IF(OR(C405='ჯამი (HIDE)'!$B$11,C405='ჯამი (HIDE)'!$B$12,C405='ჯამი (HIDE)'!$B$13,C405='ჯამი (HIDE)'!$B$14),"",H405-I405))</f>
        <v/>
      </c>
      <c r="K405" s="39" t="str">
        <f>IF(AND(H405=0,I405=0),"",IF(OR(C405='ჯამი (HIDE)'!$B$11,C405='ჯამი (HIDE)'!$B$12,C405='ჯამი (HIDE)'!$B$13,C405='ჯამი (HIDE)'!$B$14),"",I405/H405))</f>
        <v/>
      </c>
      <c r="L405" s="35"/>
    </row>
    <row r="406" spans="1:12" ht="16.5" hidden="1" thickTop="1" thickBot="1" x14ac:dyDescent="0.3">
      <c r="A406" t="s">
        <v>194</v>
      </c>
      <c r="B406" s="30"/>
      <c r="C406" s="7" t="s">
        <v>7</v>
      </c>
      <c r="D406" s="14">
        <v>0</v>
      </c>
      <c r="E406" s="14">
        <v>0</v>
      </c>
      <c r="F406" s="14">
        <v>0</v>
      </c>
      <c r="G406" s="14">
        <v>0</v>
      </c>
      <c r="H406" s="14">
        <v>0</v>
      </c>
      <c r="I406" s="14">
        <f t="shared" si="185"/>
        <v>0</v>
      </c>
      <c r="J406" s="14" t="str">
        <f>IF(AND(H406=0,I406=0),"",IF(OR(C406='ჯამი (HIDE)'!$B$11,C406='ჯამი (HIDE)'!$B$12,C406='ჯამი (HIDE)'!$B$13,C406='ჯამი (HIDE)'!$B$14),"",H406-I406))</f>
        <v/>
      </c>
      <c r="K406" s="39" t="str">
        <f>IF(AND(H406=0,I406=0),"",IF(OR(C406='ჯამი (HIDE)'!$B$11,C406='ჯამი (HIDE)'!$B$12,C406='ჯამი (HIDE)'!$B$13,C406='ჯამი (HIDE)'!$B$14),"",I406/H406))</f>
        <v/>
      </c>
      <c r="L406" s="35"/>
    </row>
    <row r="407" spans="1:12" ht="16.5" hidden="1" thickTop="1" thickBot="1" x14ac:dyDescent="0.3">
      <c r="A407" t="s">
        <v>194</v>
      </c>
      <c r="B407" s="30"/>
      <c r="C407" s="7" t="s">
        <v>8</v>
      </c>
      <c r="D407" s="14">
        <v>0</v>
      </c>
      <c r="E407" s="14">
        <v>0</v>
      </c>
      <c r="F407" s="14">
        <v>0</v>
      </c>
      <c r="G407" s="14">
        <v>0</v>
      </c>
      <c r="H407" s="14">
        <v>0</v>
      </c>
      <c r="I407" s="14">
        <f t="shared" si="185"/>
        <v>0</v>
      </c>
      <c r="J407" s="14" t="str">
        <f>IF(AND(H407=0,I407=0),"",IF(OR(C407='ჯამი (HIDE)'!$B$11,C407='ჯამი (HIDE)'!$B$12,C407='ჯამი (HIDE)'!$B$13,C407='ჯამი (HIDE)'!$B$14),"",H407-I407))</f>
        <v/>
      </c>
      <c r="K407" s="39" t="str">
        <f>IF(AND(H407=0,I407=0),"",IF(OR(C407='ჯამი (HIDE)'!$B$11,C407='ჯამი (HIDE)'!$B$12,C407='ჯამი (HIDE)'!$B$13,C407='ჯამი (HIDE)'!$B$14),"",I407/H407))</f>
        <v/>
      </c>
      <c r="L407" s="35"/>
    </row>
    <row r="408" spans="1:12" ht="16.5" hidden="1" thickTop="1" thickBot="1" x14ac:dyDescent="0.3">
      <c r="A408" t="s">
        <v>194</v>
      </c>
      <c r="B408" s="30"/>
      <c r="C408" s="7" t="s">
        <v>9</v>
      </c>
      <c r="D408" s="14">
        <v>0</v>
      </c>
      <c r="E408" s="14">
        <v>0</v>
      </c>
      <c r="F408" s="14">
        <v>0</v>
      </c>
      <c r="G408" s="14">
        <v>0</v>
      </c>
      <c r="H408" s="14">
        <v>0</v>
      </c>
      <c r="I408" s="14">
        <f t="shared" si="185"/>
        <v>0</v>
      </c>
      <c r="J408" s="14" t="str">
        <f>IF(AND(H408=0,I408=0),"",IF(OR(C408='ჯამი (HIDE)'!$B$11,C408='ჯამი (HIDE)'!$B$12,C408='ჯამი (HIDE)'!$B$13,C408='ჯამი (HIDE)'!$B$14),"",H408-I408))</f>
        <v/>
      </c>
      <c r="K408" s="39" t="str">
        <f>IF(AND(H408=0,I408=0),"",IF(OR(C408='ჯამი (HIDE)'!$B$11,C408='ჯამი (HIDE)'!$B$12,C408='ჯამი (HIDE)'!$B$13,C408='ჯამი (HIDE)'!$B$14),"",I408/H408))</f>
        <v/>
      </c>
      <c r="L408" s="35"/>
    </row>
    <row r="409" spans="1:12" ht="16.5" hidden="1" thickTop="1" thickBot="1" x14ac:dyDescent="0.3">
      <c r="A409" t="s">
        <v>194</v>
      </c>
      <c r="B409" s="30"/>
      <c r="C409" s="7" t="s">
        <v>10</v>
      </c>
      <c r="D409" s="14">
        <v>0</v>
      </c>
      <c r="E409" s="14">
        <v>0</v>
      </c>
      <c r="F409" s="14">
        <v>0</v>
      </c>
      <c r="G409" s="14">
        <v>0</v>
      </c>
      <c r="H409" s="14">
        <v>0</v>
      </c>
      <c r="I409" s="14">
        <f t="shared" si="185"/>
        <v>0</v>
      </c>
      <c r="J409" s="14" t="str">
        <f>IF(AND(H409=0,I409=0),"",IF(OR(C409='ჯამი (HIDE)'!$B$11,C409='ჯამი (HIDE)'!$B$12,C409='ჯამი (HIDE)'!$B$13,C409='ჯამი (HIDE)'!$B$14),"",H409-I409))</f>
        <v/>
      </c>
      <c r="K409" s="39" t="str">
        <f>IF(AND(H409=0,I409=0),"",IF(OR(C409='ჯამი (HIDE)'!$B$11,C409='ჯამი (HIDE)'!$B$12,C409='ჯამი (HIDE)'!$B$13,C409='ჯამი (HIDE)'!$B$14),"",I409/H409))</f>
        <v/>
      </c>
      <c r="L409" s="35"/>
    </row>
    <row r="410" spans="1:12" ht="16.5" hidden="1" thickTop="1" thickBot="1" x14ac:dyDescent="0.3">
      <c r="A410" t="s">
        <v>194</v>
      </c>
      <c r="B410" s="30"/>
      <c r="C410" s="7" t="s">
        <v>11</v>
      </c>
      <c r="D410" s="14">
        <v>2050000</v>
      </c>
      <c r="E410" s="14">
        <v>1671639.54</v>
      </c>
      <c r="F410" s="14">
        <v>900000</v>
      </c>
      <c r="G410" s="14">
        <v>900000</v>
      </c>
      <c r="H410" s="14">
        <v>3654000</v>
      </c>
      <c r="I410" s="14">
        <f t="shared" si="185"/>
        <v>3471639.54</v>
      </c>
      <c r="J410" s="14">
        <f>IF(AND(H410=0,I410=0),"",IF(OR(C410='ჯამი (HIDE)'!$B$11,C410='ჯამი (HIDE)'!$B$12,C410='ჯამი (HIDE)'!$B$13,C410='ჯამი (HIDE)'!$B$14),"",H410-I410))</f>
        <v>182360.45999999996</v>
      </c>
      <c r="K410" s="39">
        <f>IF(AND(H410=0,I410=0),"",IF(OR(C410='ჯამი (HIDE)'!$B$11,C410='ჯამი (HIDE)'!$B$12,C410='ჯამი (HIDE)'!$B$13,C410='ჯამი (HIDE)'!$B$14),"",I410/H410))</f>
        <v>0.95009292282430213</v>
      </c>
      <c r="L410" s="35"/>
    </row>
    <row r="411" spans="1:12" ht="16.5" hidden="1" thickTop="1" thickBot="1" x14ac:dyDescent="0.3">
      <c r="A411" t="s">
        <v>194</v>
      </c>
      <c r="B411" s="30"/>
      <c r="C411" s="7" t="s">
        <v>12</v>
      </c>
      <c r="D411" s="14">
        <v>0</v>
      </c>
      <c r="E411" s="14">
        <v>0</v>
      </c>
      <c r="F411" s="14">
        <v>0</v>
      </c>
      <c r="G411" s="14">
        <v>0</v>
      </c>
      <c r="H411" s="14">
        <v>0</v>
      </c>
      <c r="I411" s="14">
        <f t="shared" si="185"/>
        <v>0</v>
      </c>
      <c r="J411" s="14" t="str">
        <f>IF(AND(H411=0,I411=0),"",IF(OR(C411='ჯამი (HIDE)'!$B$11,C411='ჯამი (HIDE)'!$B$12,C411='ჯამი (HIDE)'!$B$13,C411='ჯამი (HIDE)'!$B$14),"",H411-I411))</f>
        <v/>
      </c>
      <c r="K411" s="39" t="str">
        <f>IF(AND(H411=0,I411=0),"",IF(OR(C411='ჯამი (HIDE)'!$B$11,C411='ჯამი (HIDE)'!$B$12,C411='ჯამი (HIDE)'!$B$13,C411='ჯამი (HIDE)'!$B$14),"",I411/H411))</f>
        <v/>
      </c>
      <c r="L411" s="35"/>
    </row>
    <row r="412" spans="1:12" ht="16.5" hidden="1" thickTop="1" thickBot="1" x14ac:dyDescent="0.3">
      <c r="A412" t="s">
        <v>194</v>
      </c>
      <c r="B412" s="29"/>
      <c r="C412" s="5" t="s">
        <v>13</v>
      </c>
      <c r="D412" s="13">
        <v>0</v>
      </c>
      <c r="E412" s="13">
        <v>0</v>
      </c>
      <c r="F412" s="13">
        <v>0</v>
      </c>
      <c r="G412" s="13">
        <v>0</v>
      </c>
      <c r="H412" s="13">
        <v>0</v>
      </c>
      <c r="I412" s="13">
        <f t="shared" si="185"/>
        <v>0</v>
      </c>
      <c r="J412" s="13" t="str">
        <f>IF(AND(H412=0,I412=0),"",IF(OR(C412='ჯამი (HIDE)'!$B$11,C412='ჯამი (HIDE)'!$B$12,C412='ჯამი (HIDE)'!$B$13,C412='ჯამი (HIDE)'!$B$14),"",H412-I412))</f>
        <v/>
      </c>
      <c r="K412" s="38" t="str">
        <f>IF(AND(H412=0,I412=0),"",IF(OR(C412='ჯამი (HIDE)'!$B$11,C412='ჯამი (HIDE)'!$B$12,C412='ჯამი (HIDE)'!$B$13,C412='ჯამი (HIDE)'!$B$14),"",I412/H412))</f>
        <v/>
      </c>
      <c r="L412" s="35"/>
    </row>
    <row r="413" spans="1:12" ht="16.5" hidden="1" thickTop="1" thickBot="1" x14ac:dyDescent="0.3">
      <c r="A413" t="s">
        <v>194</v>
      </c>
      <c r="B413" s="29"/>
      <c r="C413" s="5" t="s">
        <v>14</v>
      </c>
      <c r="D413" s="13">
        <v>0</v>
      </c>
      <c r="E413" s="13">
        <v>0</v>
      </c>
      <c r="F413" s="13">
        <v>0</v>
      </c>
      <c r="G413" s="13">
        <v>0</v>
      </c>
      <c r="H413" s="13">
        <v>0</v>
      </c>
      <c r="I413" s="13">
        <f t="shared" si="185"/>
        <v>0</v>
      </c>
      <c r="J413" s="13" t="str">
        <f>IF(AND(H413=0,I413=0),"",IF(OR(C413='ჯამი (HIDE)'!$B$11,C413='ჯამი (HIDE)'!$B$12,C413='ჯამი (HIDE)'!$B$13,C413='ჯამი (HIDE)'!$B$14),"",H413-I413))</f>
        <v/>
      </c>
      <c r="K413" s="38" t="str">
        <f>IF(AND(H413=0,I413=0),"",IF(OR(C413='ჯამი (HIDE)'!$B$11,C413='ჯამი (HIDE)'!$B$12,C413='ჯამი (HIDE)'!$B$13,C413='ჯამი (HIDE)'!$B$14),"",I413/H413))</f>
        <v/>
      </c>
      <c r="L413" s="35"/>
    </row>
    <row r="414" spans="1:12" ht="16.5" hidden="1" thickTop="1" thickBot="1" x14ac:dyDescent="0.3">
      <c r="A414" t="s">
        <v>194</v>
      </c>
      <c r="B414" s="31"/>
      <c r="C414" s="9" t="s">
        <v>15</v>
      </c>
      <c r="D414" s="15">
        <v>0</v>
      </c>
      <c r="E414" s="15">
        <v>0</v>
      </c>
      <c r="F414" s="15">
        <v>0</v>
      </c>
      <c r="G414" s="15">
        <v>0</v>
      </c>
      <c r="H414" s="15">
        <v>0</v>
      </c>
      <c r="I414" s="15">
        <f t="shared" si="185"/>
        <v>0</v>
      </c>
      <c r="J414" s="15" t="str">
        <f>IF(AND(H414=0,I414=0),"",IF(OR(C414='ჯამი (HIDE)'!$B$11,C414='ჯამი (HIDE)'!$B$12,C414='ჯამი (HIDE)'!$B$13,C414='ჯამი (HIDE)'!$B$14),"",H414-I414))</f>
        <v/>
      </c>
      <c r="K414" s="40" t="str">
        <f>IF(AND(H414=0,I414=0),"",IF(OR(C414='ჯამი (HIDE)'!$B$11,C414='ჯამი (HIDE)'!$B$12,C414='ჯამი (HIDE)'!$B$13,C414='ჯამი (HIDE)'!$B$14),"",I414/H414))</f>
        <v/>
      </c>
      <c r="L414" s="35"/>
    </row>
    <row r="415" spans="1:12" ht="31.5" thickTop="1" thickBot="1" x14ac:dyDescent="0.3">
      <c r="A415" t="str">
        <f t="shared" ref="A415" si="196">IF(OR(H415&lt;&gt;0,I415&lt;&gt;0,),"a","b")</f>
        <v>a</v>
      </c>
      <c r="B415" s="2" t="s">
        <v>75</v>
      </c>
      <c r="C415" s="27" t="s">
        <v>76</v>
      </c>
      <c r="D415" s="3">
        <v>1800000</v>
      </c>
      <c r="E415" s="3">
        <f>E416+E424+E425+E426</f>
        <v>1701382.4</v>
      </c>
      <c r="F415" s="3">
        <f t="shared" ref="F415" si="197">F416+F424+F425+F426</f>
        <v>1120000</v>
      </c>
      <c r="G415" s="3">
        <f t="shared" ref="G415" si="198">G416+G424+G425+G426</f>
        <v>429400</v>
      </c>
      <c r="H415" s="3">
        <v>3251400</v>
      </c>
      <c r="I415" s="3">
        <f t="shared" si="185"/>
        <v>3250782.4</v>
      </c>
      <c r="J415" s="3">
        <f>IF(AND(H415=0,I415=0),"",IF(OR(C415='ჯამი (HIDE)'!$B$11,C415='ჯამი (HIDE)'!$B$12,C415='ჯამი (HIDE)'!$B$13,C415='ჯამი (HIDE)'!$B$14),"",H415-I415))</f>
        <v>617.60000000009313</v>
      </c>
      <c r="K415" s="41">
        <f>IF(AND(H415=0,I415=0),"",IF(OR(C415='ჯამი (HIDE)'!$B$11,C415='ჯამი (HIDE)'!$B$12,C415='ჯამი (HIDE)'!$B$13,C415='ჯამი (HIDE)'!$B$14),"",I415/H415))</f>
        <v>0.99981005105493015</v>
      </c>
      <c r="L415" s="35"/>
    </row>
    <row r="416" spans="1:12" ht="16.5" hidden="1" thickTop="1" thickBot="1" x14ac:dyDescent="0.3">
      <c r="A416" t="s">
        <v>194</v>
      </c>
      <c r="B416" s="29"/>
      <c r="C416" s="5" t="s">
        <v>5</v>
      </c>
      <c r="D416" s="13">
        <v>1800000</v>
      </c>
      <c r="E416" s="13">
        <f>SUM(E417:E423)</f>
        <v>1701382.4</v>
      </c>
      <c r="F416" s="13">
        <f t="shared" ref="F416" si="199">SUM(F417:F423)</f>
        <v>1120000</v>
      </c>
      <c r="G416" s="13">
        <f t="shared" ref="G416" si="200">SUM(G417:G423)</f>
        <v>429400</v>
      </c>
      <c r="H416" s="13">
        <v>3251400</v>
      </c>
      <c r="I416" s="13">
        <f t="shared" si="185"/>
        <v>3250782.4</v>
      </c>
      <c r="J416" s="13">
        <f>IF(AND(H416=0,I416=0),"",IF(OR(C416='ჯამი (HIDE)'!$B$11,C416='ჯამი (HIDE)'!$B$12,C416='ჯამი (HIDE)'!$B$13,C416='ჯამი (HIDE)'!$B$14),"",H416-I416))</f>
        <v>617.60000000009313</v>
      </c>
      <c r="K416" s="38">
        <f>IF(AND(H416=0,I416=0),"",IF(OR(C416='ჯამი (HIDE)'!$B$11,C416='ჯამი (HIDE)'!$B$12,C416='ჯამი (HIDE)'!$B$13,C416='ჯამი (HIDE)'!$B$14),"",I416/H416))</f>
        <v>0.99981005105493015</v>
      </c>
      <c r="L416" s="35"/>
    </row>
    <row r="417" spans="1:12" ht="16.5" hidden="1" thickTop="1" thickBot="1" x14ac:dyDescent="0.3">
      <c r="A417" t="s">
        <v>194</v>
      </c>
      <c r="B417" s="30"/>
      <c r="C417" s="7" t="s">
        <v>6</v>
      </c>
      <c r="D417" s="14">
        <v>0</v>
      </c>
      <c r="E417" s="14">
        <v>0</v>
      </c>
      <c r="F417" s="14">
        <v>0</v>
      </c>
      <c r="G417" s="14">
        <v>0</v>
      </c>
      <c r="H417" s="14">
        <v>0</v>
      </c>
      <c r="I417" s="14">
        <f t="shared" si="185"/>
        <v>0</v>
      </c>
      <c r="J417" s="14" t="str">
        <f>IF(AND(H417=0,I417=0),"",IF(OR(C417='ჯამი (HIDE)'!$B$11,C417='ჯამი (HIDE)'!$B$12,C417='ჯამი (HIDE)'!$B$13,C417='ჯამი (HIDE)'!$B$14),"",H417-I417))</f>
        <v/>
      </c>
      <c r="K417" s="39" t="str">
        <f>IF(AND(H417=0,I417=0),"",IF(OR(C417='ჯამი (HIDE)'!$B$11,C417='ჯამი (HIDE)'!$B$12,C417='ჯამი (HIDE)'!$B$13,C417='ჯამი (HIDE)'!$B$14),"",I417/H417))</f>
        <v/>
      </c>
      <c r="L417" s="35"/>
    </row>
    <row r="418" spans="1:12" ht="16.5" hidden="1" thickTop="1" thickBot="1" x14ac:dyDescent="0.3">
      <c r="A418" t="s">
        <v>194</v>
      </c>
      <c r="B418" s="30"/>
      <c r="C418" s="7" t="s">
        <v>7</v>
      </c>
      <c r="D418" s="14">
        <v>0</v>
      </c>
      <c r="E418" s="14">
        <v>0</v>
      </c>
      <c r="F418" s="14">
        <v>0</v>
      </c>
      <c r="G418" s="14">
        <v>0</v>
      </c>
      <c r="H418" s="14">
        <v>0</v>
      </c>
      <c r="I418" s="14">
        <f t="shared" si="185"/>
        <v>0</v>
      </c>
      <c r="J418" s="14" t="str">
        <f>IF(AND(H418=0,I418=0),"",IF(OR(C418='ჯამი (HIDE)'!$B$11,C418='ჯამი (HIDE)'!$B$12,C418='ჯამი (HIDE)'!$B$13,C418='ჯამი (HIDE)'!$B$14),"",H418-I418))</f>
        <v/>
      </c>
      <c r="K418" s="39" t="str">
        <f>IF(AND(H418=0,I418=0),"",IF(OR(C418='ჯამი (HIDE)'!$B$11,C418='ჯამი (HIDE)'!$B$12,C418='ჯამი (HIDE)'!$B$13,C418='ჯამი (HIDE)'!$B$14),"",I418/H418))</f>
        <v/>
      </c>
      <c r="L418" s="35"/>
    </row>
    <row r="419" spans="1:12" ht="16.5" hidden="1" thickTop="1" thickBot="1" x14ac:dyDescent="0.3">
      <c r="A419" t="s">
        <v>194</v>
      </c>
      <c r="B419" s="30"/>
      <c r="C419" s="7" t="s">
        <v>8</v>
      </c>
      <c r="D419" s="14">
        <v>0</v>
      </c>
      <c r="E419" s="14">
        <v>0</v>
      </c>
      <c r="F419" s="14">
        <v>0</v>
      </c>
      <c r="G419" s="14">
        <v>0</v>
      </c>
      <c r="H419" s="14">
        <v>0</v>
      </c>
      <c r="I419" s="14">
        <f t="shared" si="185"/>
        <v>0</v>
      </c>
      <c r="J419" s="14" t="str">
        <f>IF(AND(H419=0,I419=0),"",IF(OR(C419='ჯამი (HIDE)'!$B$11,C419='ჯამი (HIDE)'!$B$12,C419='ჯამი (HIDE)'!$B$13,C419='ჯამი (HIDE)'!$B$14),"",H419-I419))</f>
        <v/>
      </c>
      <c r="K419" s="39" t="str">
        <f>IF(AND(H419=0,I419=0),"",IF(OR(C419='ჯამი (HIDE)'!$B$11,C419='ჯამი (HIDE)'!$B$12,C419='ჯამი (HIDE)'!$B$13,C419='ჯამი (HIDE)'!$B$14),"",I419/H419))</f>
        <v/>
      </c>
      <c r="L419" s="35"/>
    </row>
    <row r="420" spans="1:12" ht="16.5" hidden="1" thickTop="1" thickBot="1" x14ac:dyDescent="0.3">
      <c r="A420" t="s">
        <v>194</v>
      </c>
      <c r="B420" s="30"/>
      <c r="C420" s="7" t="s">
        <v>9</v>
      </c>
      <c r="D420" s="14">
        <v>0</v>
      </c>
      <c r="E420" s="14">
        <v>0</v>
      </c>
      <c r="F420" s="14">
        <v>0</v>
      </c>
      <c r="G420" s="14">
        <v>0</v>
      </c>
      <c r="H420" s="14">
        <v>0</v>
      </c>
      <c r="I420" s="14">
        <f t="shared" si="185"/>
        <v>0</v>
      </c>
      <c r="J420" s="14" t="str">
        <f>IF(AND(H420=0,I420=0),"",IF(OR(C420='ჯამი (HIDE)'!$B$11,C420='ჯამი (HIDE)'!$B$12,C420='ჯამი (HIDE)'!$B$13,C420='ჯამი (HIDE)'!$B$14),"",H420-I420))</f>
        <v/>
      </c>
      <c r="K420" s="39" t="str">
        <f>IF(AND(H420=0,I420=0),"",IF(OR(C420='ჯამი (HIDE)'!$B$11,C420='ჯამი (HIDE)'!$B$12,C420='ჯამი (HIDE)'!$B$13,C420='ჯამი (HIDE)'!$B$14),"",I420/H420))</f>
        <v/>
      </c>
      <c r="L420" s="35"/>
    </row>
    <row r="421" spans="1:12" ht="16.5" hidden="1" thickTop="1" thickBot="1" x14ac:dyDescent="0.3">
      <c r="A421" t="s">
        <v>194</v>
      </c>
      <c r="B421" s="30"/>
      <c r="C421" s="7" t="s">
        <v>10</v>
      </c>
      <c r="D421" s="14">
        <v>0</v>
      </c>
      <c r="E421" s="14">
        <v>0</v>
      </c>
      <c r="F421" s="14">
        <v>0</v>
      </c>
      <c r="G421" s="14">
        <v>0</v>
      </c>
      <c r="H421" s="14">
        <v>0</v>
      </c>
      <c r="I421" s="14">
        <f t="shared" si="185"/>
        <v>0</v>
      </c>
      <c r="J421" s="14" t="str">
        <f>IF(AND(H421=0,I421=0),"",IF(OR(C421='ჯამი (HIDE)'!$B$11,C421='ჯამი (HIDE)'!$B$12,C421='ჯამი (HIDE)'!$B$13,C421='ჯამი (HIDE)'!$B$14),"",H421-I421))</f>
        <v/>
      </c>
      <c r="K421" s="39" t="str">
        <f>IF(AND(H421=0,I421=0),"",IF(OR(C421='ჯამი (HIDE)'!$B$11,C421='ჯამი (HIDE)'!$B$12,C421='ჯამი (HIDE)'!$B$13,C421='ჯამი (HIDE)'!$B$14),"",I421/H421))</f>
        <v/>
      </c>
      <c r="L421" s="35"/>
    </row>
    <row r="422" spans="1:12" ht="16.5" hidden="1" thickTop="1" thickBot="1" x14ac:dyDescent="0.3">
      <c r="A422" t="s">
        <v>194</v>
      </c>
      <c r="B422" s="30"/>
      <c r="C422" s="7" t="s">
        <v>11</v>
      </c>
      <c r="D422" s="14">
        <v>0</v>
      </c>
      <c r="E422" s="14">
        <v>0</v>
      </c>
      <c r="F422" s="14">
        <v>0</v>
      </c>
      <c r="G422" s="14">
        <v>0</v>
      </c>
      <c r="H422" s="14">
        <v>0</v>
      </c>
      <c r="I422" s="14">
        <f t="shared" si="185"/>
        <v>0</v>
      </c>
      <c r="J422" s="14" t="str">
        <f>IF(AND(H422=0,I422=0),"",IF(OR(C422='ჯამი (HIDE)'!$B$11,C422='ჯამი (HIDE)'!$B$12,C422='ჯამი (HIDE)'!$B$13,C422='ჯამი (HIDE)'!$B$14),"",H422-I422))</f>
        <v/>
      </c>
      <c r="K422" s="39" t="str">
        <f>IF(AND(H422=0,I422=0),"",IF(OR(C422='ჯამი (HIDE)'!$B$11,C422='ჯამი (HIDE)'!$B$12,C422='ჯამი (HIDE)'!$B$13,C422='ჯამი (HIDE)'!$B$14),"",I422/H422))</f>
        <v/>
      </c>
      <c r="L422" s="35"/>
    </row>
    <row r="423" spans="1:12" ht="16.5" hidden="1" thickTop="1" thickBot="1" x14ac:dyDescent="0.3">
      <c r="A423" t="s">
        <v>194</v>
      </c>
      <c r="B423" s="30"/>
      <c r="C423" s="7" t="s">
        <v>12</v>
      </c>
      <c r="D423" s="14">
        <v>1800000</v>
      </c>
      <c r="E423" s="14">
        <v>1701382.4</v>
      </c>
      <c r="F423" s="14">
        <v>1120000</v>
      </c>
      <c r="G423" s="14">
        <v>429400</v>
      </c>
      <c r="H423" s="14">
        <v>3251400</v>
      </c>
      <c r="I423" s="14">
        <f t="shared" si="185"/>
        <v>3250782.4</v>
      </c>
      <c r="J423" s="14">
        <f>IF(AND(H423=0,I423=0),"",IF(OR(C423='ჯამი (HIDE)'!$B$11,C423='ჯამი (HIDE)'!$B$12,C423='ჯამი (HIDE)'!$B$13,C423='ჯამი (HIDE)'!$B$14),"",H423-I423))</f>
        <v>617.60000000009313</v>
      </c>
      <c r="K423" s="39">
        <f>IF(AND(H423=0,I423=0),"",IF(OR(C423='ჯამი (HIDE)'!$B$11,C423='ჯამი (HIDE)'!$B$12,C423='ჯამი (HIDE)'!$B$13,C423='ჯამი (HIDE)'!$B$14),"",I423/H423))</f>
        <v>0.99981005105493015</v>
      </c>
      <c r="L423" s="35"/>
    </row>
    <row r="424" spans="1:12" ht="16.5" hidden="1" thickTop="1" thickBot="1" x14ac:dyDescent="0.3">
      <c r="A424" t="s">
        <v>194</v>
      </c>
      <c r="B424" s="29"/>
      <c r="C424" s="5" t="s">
        <v>13</v>
      </c>
      <c r="D424" s="13">
        <v>0</v>
      </c>
      <c r="E424" s="13">
        <v>0</v>
      </c>
      <c r="F424" s="13">
        <v>0</v>
      </c>
      <c r="G424" s="13">
        <v>0</v>
      </c>
      <c r="H424" s="13">
        <v>0</v>
      </c>
      <c r="I424" s="13">
        <f t="shared" si="185"/>
        <v>0</v>
      </c>
      <c r="J424" s="13" t="str">
        <f>IF(AND(H424=0,I424=0),"",IF(OR(C424='ჯამი (HIDE)'!$B$11,C424='ჯამი (HIDE)'!$B$12,C424='ჯამი (HIDE)'!$B$13,C424='ჯამი (HIDE)'!$B$14),"",H424-I424))</f>
        <v/>
      </c>
      <c r="K424" s="38" t="str">
        <f>IF(AND(H424=0,I424=0),"",IF(OR(C424='ჯამი (HIDE)'!$B$11,C424='ჯამი (HIDE)'!$B$12,C424='ჯამი (HIDE)'!$B$13,C424='ჯამი (HIDE)'!$B$14),"",I424/H424))</f>
        <v/>
      </c>
      <c r="L424" s="35"/>
    </row>
    <row r="425" spans="1:12" ht="16.5" hidden="1" thickTop="1" thickBot="1" x14ac:dyDescent="0.3">
      <c r="A425" t="s">
        <v>194</v>
      </c>
      <c r="B425" s="29"/>
      <c r="C425" s="5" t="s">
        <v>14</v>
      </c>
      <c r="D425" s="13">
        <v>0</v>
      </c>
      <c r="E425" s="13">
        <v>0</v>
      </c>
      <c r="F425" s="13">
        <v>0</v>
      </c>
      <c r="G425" s="13">
        <v>0</v>
      </c>
      <c r="H425" s="13">
        <v>0</v>
      </c>
      <c r="I425" s="13">
        <f t="shared" si="185"/>
        <v>0</v>
      </c>
      <c r="J425" s="13" t="str">
        <f>IF(AND(H425=0,I425=0),"",IF(OR(C425='ჯამი (HIDE)'!$B$11,C425='ჯამი (HIDE)'!$B$12,C425='ჯამი (HIDE)'!$B$13,C425='ჯამი (HIDE)'!$B$14),"",H425-I425))</f>
        <v/>
      </c>
      <c r="K425" s="38" t="str">
        <f>IF(AND(H425=0,I425=0),"",IF(OR(C425='ჯამი (HIDE)'!$B$11,C425='ჯამი (HIDE)'!$B$12,C425='ჯამი (HIDE)'!$B$13,C425='ჯამი (HIDE)'!$B$14),"",I425/H425))</f>
        <v/>
      </c>
      <c r="L425" s="35"/>
    </row>
    <row r="426" spans="1:12" ht="16.5" hidden="1" thickTop="1" thickBot="1" x14ac:dyDescent="0.3">
      <c r="A426" t="s">
        <v>194</v>
      </c>
      <c r="B426" s="31"/>
      <c r="C426" s="9" t="s">
        <v>15</v>
      </c>
      <c r="D426" s="15">
        <v>0</v>
      </c>
      <c r="E426" s="15">
        <v>0</v>
      </c>
      <c r="F426" s="15">
        <v>0</v>
      </c>
      <c r="G426" s="15">
        <v>0</v>
      </c>
      <c r="H426" s="15">
        <v>0</v>
      </c>
      <c r="I426" s="15">
        <f t="shared" si="185"/>
        <v>0</v>
      </c>
      <c r="J426" s="15" t="str">
        <f>IF(AND(H426=0,I426=0),"",IF(OR(C426='ჯამი (HIDE)'!$B$11,C426='ჯამი (HIDE)'!$B$12,C426='ჯამი (HIDE)'!$B$13,C426='ჯამი (HIDE)'!$B$14),"",H426-I426))</f>
        <v/>
      </c>
      <c r="K426" s="40" t="str">
        <f>IF(AND(H426=0,I426=0),"",IF(OR(C426='ჯამი (HIDE)'!$B$11,C426='ჯამი (HIDE)'!$B$12,C426='ჯამი (HIDE)'!$B$13,C426='ჯამი (HIDE)'!$B$14),"",I426/H426))</f>
        <v/>
      </c>
      <c r="L426" s="35"/>
    </row>
    <row r="427" spans="1:12" ht="16.5" thickTop="1" thickBot="1" x14ac:dyDescent="0.3">
      <c r="A427" t="str">
        <f t="shared" ref="A427" si="201">IF(OR(H427&lt;&gt;0,I427&lt;&gt;0,),"a","b")</f>
        <v>a</v>
      </c>
      <c r="B427" s="2" t="s">
        <v>77</v>
      </c>
      <c r="C427" s="27" t="s">
        <v>78</v>
      </c>
      <c r="D427" s="3">
        <v>24000</v>
      </c>
      <c r="E427" s="3">
        <f>E428+E436+E437+E438</f>
        <v>24000</v>
      </c>
      <c r="F427" s="3">
        <f t="shared" ref="F427" si="202">F428+F436+F437+F438</f>
        <v>12000</v>
      </c>
      <c r="G427" s="3">
        <f t="shared" ref="G427" si="203">G428+G436+G437+G438</f>
        <v>12000</v>
      </c>
      <c r="H427" s="3">
        <v>48000</v>
      </c>
      <c r="I427" s="3">
        <f t="shared" si="185"/>
        <v>48000</v>
      </c>
      <c r="J427" s="3">
        <f>IF(AND(H427=0,I427=0),"",IF(OR(C427='ჯამი (HIDE)'!$B$11,C427='ჯამი (HIDE)'!$B$12,C427='ჯამი (HIDE)'!$B$13,C427='ჯამი (HIDE)'!$B$14),"",H427-I427))</f>
        <v>0</v>
      </c>
      <c r="K427" s="41">
        <f>IF(AND(H427=0,I427=0),"",IF(OR(C427='ჯამი (HIDE)'!$B$11,C427='ჯამი (HIDE)'!$B$12,C427='ჯამი (HIDE)'!$B$13,C427='ჯამი (HIDE)'!$B$14),"",I427/H427))</f>
        <v>1</v>
      </c>
      <c r="L427" s="35"/>
    </row>
    <row r="428" spans="1:12" ht="16.5" hidden="1" thickTop="1" thickBot="1" x14ac:dyDescent="0.3">
      <c r="A428" t="s">
        <v>194</v>
      </c>
      <c r="B428" s="29"/>
      <c r="C428" s="5" t="s">
        <v>5</v>
      </c>
      <c r="D428" s="13">
        <v>24000</v>
      </c>
      <c r="E428" s="13">
        <f>SUM(E429:E435)</f>
        <v>24000</v>
      </c>
      <c r="F428" s="13">
        <f t="shared" ref="F428" si="204">SUM(F429:F435)</f>
        <v>12000</v>
      </c>
      <c r="G428" s="13">
        <f t="shared" ref="G428" si="205">SUM(G429:G435)</f>
        <v>12000</v>
      </c>
      <c r="H428" s="13">
        <v>48000</v>
      </c>
      <c r="I428" s="13">
        <f t="shared" si="185"/>
        <v>48000</v>
      </c>
      <c r="J428" s="13">
        <f>IF(AND(H428=0,I428=0),"",IF(OR(C428='ჯამი (HIDE)'!$B$11,C428='ჯამი (HIDE)'!$B$12,C428='ჯამი (HIDE)'!$B$13,C428='ჯამი (HIDE)'!$B$14),"",H428-I428))</f>
        <v>0</v>
      </c>
      <c r="K428" s="38">
        <f>IF(AND(H428=0,I428=0),"",IF(OR(C428='ჯამი (HIDE)'!$B$11,C428='ჯამი (HIDE)'!$B$12,C428='ჯამი (HIDE)'!$B$13,C428='ჯამი (HIDE)'!$B$14),"",I428/H428))</f>
        <v>1</v>
      </c>
      <c r="L428" s="35"/>
    </row>
    <row r="429" spans="1:12" ht="16.5" hidden="1" thickTop="1" thickBot="1" x14ac:dyDescent="0.3">
      <c r="A429" t="s">
        <v>194</v>
      </c>
      <c r="B429" s="30"/>
      <c r="C429" s="7" t="s">
        <v>6</v>
      </c>
      <c r="D429" s="14">
        <v>0</v>
      </c>
      <c r="E429" s="14">
        <v>0</v>
      </c>
      <c r="F429" s="14">
        <v>0</v>
      </c>
      <c r="G429" s="14">
        <v>0</v>
      </c>
      <c r="H429" s="14">
        <v>0</v>
      </c>
      <c r="I429" s="14">
        <f t="shared" si="185"/>
        <v>0</v>
      </c>
      <c r="J429" s="14" t="str">
        <f>IF(AND(H429=0,I429=0),"",IF(OR(C429='ჯამი (HIDE)'!$B$11,C429='ჯამი (HIDE)'!$B$12,C429='ჯამი (HIDE)'!$B$13,C429='ჯამი (HIDE)'!$B$14),"",H429-I429))</f>
        <v/>
      </c>
      <c r="K429" s="39" t="str">
        <f>IF(AND(H429=0,I429=0),"",IF(OR(C429='ჯამი (HIDE)'!$B$11,C429='ჯამი (HIDE)'!$B$12,C429='ჯამი (HIDE)'!$B$13,C429='ჯამი (HIDE)'!$B$14),"",I429/H429))</f>
        <v/>
      </c>
      <c r="L429" s="35"/>
    </row>
    <row r="430" spans="1:12" ht="16.5" hidden="1" thickTop="1" thickBot="1" x14ac:dyDescent="0.3">
      <c r="A430" t="s">
        <v>194</v>
      </c>
      <c r="B430" s="30"/>
      <c r="C430" s="7" t="s">
        <v>7</v>
      </c>
      <c r="D430" s="14">
        <v>0</v>
      </c>
      <c r="E430" s="14">
        <v>0</v>
      </c>
      <c r="F430" s="14">
        <v>0</v>
      </c>
      <c r="G430" s="14">
        <v>0</v>
      </c>
      <c r="H430" s="14">
        <v>0</v>
      </c>
      <c r="I430" s="14">
        <f t="shared" si="185"/>
        <v>0</v>
      </c>
      <c r="J430" s="14" t="str">
        <f>IF(AND(H430=0,I430=0),"",IF(OR(C430='ჯამი (HIDE)'!$B$11,C430='ჯამი (HIDE)'!$B$12,C430='ჯამი (HIDE)'!$B$13,C430='ჯამი (HIDE)'!$B$14),"",H430-I430))</f>
        <v/>
      </c>
      <c r="K430" s="39" t="str">
        <f>IF(AND(H430=0,I430=0),"",IF(OR(C430='ჯამი (HIDE)'!$B$11,C430='ჯამი (HIDE)'!$B$12,C430='ჯამი (HIDE)'!$B$13,C430='ჯამი (HIDE)'!$B$14),"",I430/H430))</f>
        <v/>
      </c>
      <c r="L430" s="35"/>
    </row>
    <row r="431" spans="1:12" ht="16.5" hidden="1" thickTop="1" thickBot="1" x14ac:dyDescent="0.3">
      <c r="A431" t="s">
        <v>194</v>
      </c>
      <c r="B431" s="30"/>
      <c r="C431" s="7" t="s">
        <v>8</v>
      </c>
      <c r="D431" s="14">
        <v>0</v>
      </c>
      <c r="E431" s="14">
        <v>0</v>
      </c>
      <c r="F431" s="14">
        <v>0</v>
      </c>
      <c r="G431" s="14">
        <v>0</v>
      </c>
      <c r="H431" s="14">
        <v>0</v>
      </c>
      <c r="I431" s="14">
        <f t="shared" si="185"/>
        <v>0</v>
      </c>
      <c r="J431" s="14" t="str">
        <f>IF(AND(H431=0,I431=0),"",IF(OR(C431='ჯამი (HIDE)'!$B$11,C431='ჯამი (HIDE)'!$B$12,C431='ჯამი (HIDE)'!$B$13,C431='ჯამი (HIDE)'!$B$14),"",H431-I431))</f>
        <v/>
      </c>
      <c r="K431" s="39" t="str">
        <f>IF(AND(H431=0,I431=0),"",IF(OR(C431='ჯამი (HIDE)'!$B$11,C431='ჯამი (HIDE)'!$B$12,C431='ჯამი (HIDE)'!$B$13,C431='ჯამი (HIDE)'!$B$14),"",I431/H431))</f>
        <v/>
      </c>
      <c r="L431" s="35"/>
    </row>
    <row r="432" spans="1:12" ht="16.5" hidden="1" thickTop="1" thickBot="1" x14ac:dyDescent="0.3">
      <c r="A432" t="s">
        <v>194</v>
      </c>
      <c r="B432" s="30"/>
      <c r="C432" s="7" t="s">
        <v>9</v>
      </c>
      <c r="D432" s="14">
        <v>0</v>
      </c>
      <c r="E432" s="14">
        <v>0</v>
      </c>
      <c r="F432" s="14">
        <v>0</v>
      </c>
      <c r="G432" s="14">
        <v>0</v>
      </c>
      <c r="H432" s="14">
        <v>0</v>
      </c>
      <c r="I432" s="14">
        <f t="shared" si="185"/>
        <v>0</v>
      </c>
      <c r="J432" s="14" t="str">
        <f>IF(AND(H432=0,I432=0),"",IF(OR(C432='ჯამი (HIDE)'!$B$11,C432='ჯამი (HIDE)'!$B$12,C432='ჯამი (HIDE)'!$B$13,C432='ჯამი (HIDE)'!$B$14),"",H432-I432))</f>
        <v/>
      </c>
      <c r="K432" s="39" t="str">
        <f>IF(AND(H432=0,I432=0),"",IF(OR(C432='ჯამი (HIDE)'!$B$11,C432='ჯამი (HIDE)'!$B$12,C432='ჯამი (HIDE)'!$B$13,C432='ჯამი (HIDE)'!$B$14),"",I432/H432))</f>
        <v/>
      </c>
      <c r="L432" s="35"/>
    </row>
    <row r="433" spans="1:12" ht="16.5" hidden="1" thickTop="1" thickBot="1" x14ac:dyDescent="0.3">
      <c r="A433" t="s">
        <v>194</v>
      </c>
      <c r="B433" s="30"/>
      <c r="C433" s="7" t="s">
        <v>10</v>
      </c>
      <c r="D433" s="14">
        <v>0</v>
      </c>
      <c r="E433" s="14">
        <v>0</v>
      </c>
      <c r="F433" s="14">
        <v>0</v>
      </c>
      <c r="G433" s="14">
        <v>0</v>
      </c>
      <c r="H433" s="14">
        <v>0</v>
      </c>
      <c r="I433" s="14">
        <f t="shared" si="185"/>
        <v>0</v>
      </c>
      <c r="J433" s="14" t="str">
        <f>IF(AND(H433=0,I433=0),"",IF(OR(C433='ჯამი (HIDE)'!$B$11,C433='ჯამი (HIDE)'!$B$12,C433='ჯამი (HIDE)'!$B$13,C433='ჯამი (HIDE)'!$B$14),"",H433-I433))</f>
        <v/>
      </c>
      <c r="K433" s="39" t="str">
        <f>IF(AND(H433=0,I433=0),"",IF(OR(C433='ჯამი (HIDE)'!$B$11,C433='ჯამი (HIDE)'!$B$12,C433='ჯამი (HIDE)'!$B$13,C433='ჯამი (HIDE)'!$B$14),"",I433/H433))</f>
        <v/>
      </c>
      <c r="L433" s="35"/>
    </row>
    <row r="434" spans="1:12" ht="16.5" hidden="1" thickTop="1" thickBot="1" x14ac:dyDescent="0.3">
      <c r="A434" t="s">
        <v>194</v>
      </c>
      <c r="B434" s="30"/>
      <c r="C434" s="7" t="s">
        <v>11</v>
      </c>
      <c r="D434" s="14">
        <v>24000</v>
      </c>
      <c r="E434" s="14">
        <v>24000</v>
      </c>
      <c r="F434" s="14">
        <v>12000</v>
      </c>
      <c r="G434" s="14">
        <v>12000</v>
      </c>
      <c r="H434" s="14">
        <v>48000</v>
      </c>
      <c r="I434" s="14">
        <f t="shared" si="185"/>
        <v>48000</v>
      </c>
      <c r="J434" s="14">
        <f>IF(AND(H434=0,I434=0),"",IF(OR(C434='ჯამი (HIDE)'!$B$11,C434='ჯამი (HIDE)'!$B$12,C434='ჯამი (HIDE)'!$B$13,C434='ჯამი (HIDE)'!$B$14),"",H434-I434))</f>
        <v>0</v>
      </c>
      <c r="K434" s="39">
        <f>IF(AND(H434=0,I434=0),"",IF(OR(C434='ჯამი (HIDE)'!$B$11,C434='ჯამი (HIDE)'!$B$12,C434='ჯამი (HIDE)'!$B$13,C434='ჯამი (HIDE)'!$B$14),"",I434/H434))</f>
        <v>1</v>
      </c>
      <c r="L434" s="35"/>
    </row>
    <row r="435" spans="1:12" ht="16.5" hidden="1" thickTop="1" thickBot="1" x14ac:dyDescent="0.3">
      <c r="A435" t="s">
        <v>194</v>
      </c>
      <c r="B435" s="30"/>
      <c r="C435" s="7" t="s">
        <v>12</v>
      </c>
      <c r="D435" s="14">
        <v>0</v>
      </c>
      <c r="E435" s="14">
        <v>0</v>
      </c>
      <c r="F435" s="14">
        <v>0</v>
      </c>
      <c r="G435" s="14">
        <v>0</v>
      </c>
      <c r="H435" s="14">
        <v>0</v>
      </c>
      <c r="I435" s="14">
        <f t="shared" si="185"/>
        <v>0</v>
      </c>
      <c r="J435" s="14" t="str">
        <f>IF(AND(H435=0,I435=0),"",IF(OR(C435='ჯამი (HIDE)'!$B$11,C435='ჯამი (HIDE)'!$B$12,C435='ჯამი (HIDE)'!$B$13,C435='ჯამი (HIDE)'!$B$14),"",H435-I435))</f>
        <v/>
      </c>
      <c r="K435" s="39" t="str">
        <f>IF(AND(H435=0,I435=0),"",IF(OR(C435='ჯამი (HIDE)'!$B$11,C435='ჯამი (HIDE)'!$B$12,C435='ჯამი (HIDE)'!$B$13,C435='ჯამი (HIDE)'!$B$14),"",I435/H435))</f>
        <v/>
      </c>
      <c r="L435" s="35"/>
    </row>
    <row r="436" spans="1:12" ht="16.5" hidden="1" thickTop="1" thickBot="1" x14ac:dyDescent="0.3">
      <c r="A436" t="s">
        <v>194</v>
      </c>
      <c r="B436" s="29"/>
      <c r="C436" s="5" t="s">
        <v>13</v>
      </c>
      <c r="D436" s="13">
        <v>0</v>
      </c>
      <c r="E436" s="13">
        <v>0</v>
      </c>
      <c r="F436" s="13">
        <v>0</v>
      </c>
      <c r="G436" s="13">
        <v>0</v>
      </c>
      <c r="H436" s="13">
        <v>0</v>
      </c>
      <c r="I436" s="13">
        <f t="shared" si="185"/>
        <v>0</v>
      </c>
      <c r="J436" s="13" t="str">
        <f>IF(AND(H436=0,I436=0),"",IF(OR(C436='ჯამი (HIDE)'!$B$11,C436='ჯამი (HIDE)'!$B$12,C436='ჯამი (HIDE)'!$B$13,C436='ჯამი (HIDE)'!$B$14),"",H436-I436))</f>
        <v/>
      </c>
      <c r="K436" s="38" t="str">
        <f>IF(AND(H436=0,I436=0),"",IF(OR(C436='ჯამი (HIDE)'!$B$11,C436='ჯამი (HIDE)'!$B$12,C436='ჯამი (HIDE)'!$B$13,C436='ჯამი (HIDE)'!$B$14),"",I436/H436))</f>
        <v/>
      </c>
      <c r="L436" s="35"/>
    </row>
    <row r="437" spans="1:12" ht="16.5" hidden="1" thickTop="1" thickBot="1" x14ac:dyDescent="0.3">
      <c r="A437" t="s">
        <v>194</v>
      </c>
      <c r="B437" s="29"/>
      <c r="C437" s="5" t="s">
        <v>14</v>
      </c>
      <c r="D437" s="13">
        <v>0</v>
      </c>
      <c r="E437" s="13">
        <v>0</v>
      </c>
      <c r="F437" s="13">
        <v>0</v>
      </c>
      <c r="G437" s="13">
        <v>0</v>
      </c>
      <c r="H437" s="13">
        <v>0</v>
      </c>
      <c r="I437" s="13">
        <f t="shared" si="185"/>
        <v>0</v>
      </c>
      <c r="J437" s="13" t="str">
        <f>IF(AND(H437=0,I437=0),"",IF(OR(C437='ჯამი (HIDE)'!$B$11,C437='ჯამი (HIDE)'!$B$12,C437='ჯამი (HIDE)'!$B$13,C437='ჯამი (HIDE)'!$B$14),"",H437-I437))</f>
        <v/>
      </c>
      <c r="K437" s="38" t="str">
        <f>IF(AND(H437=0,I437=0),"",IF(OR(C437='ჯამი (HIDE)'!$B$11,C437='ჯამი (HIDE)'!$B$12,C437='ჯამი (HIDE)'!$B$13,C437='ჯამი (HIDE)'!$B$14),"",I437/H437))</f>
        <v/>
      </c>
      <c r="L437" s="35"/>
    </row>
    <row r="438" spans="1:12" ht="16.5" hidden="1" thickTop="1" thickBot="1" x14ac:dyDescent="0.3">
      <c r="A438" t="s">
        <v>194</v>
      </c>
      <c r="B438" s="31"/>
      <c r="C438" s="9" t="s">
        <v>15</v>
      </c>
      <c r="D438" s="15">
        <v>0</v>
      </c>
      <c r="E438" s="15">
        <v>0</v>
      </c>
      <c r="F438" s="15">
        <v>0</v>
      </c>
      <c r="G438" s="15">
        <v>0</v>
      </c>
      <c r="H438" s="15">
        <v>0</v>
      </c>
      <c r="I438" s="15">
        <f t="shared" si="185"/>
        <v>0</v>
      </c>
      <c r="J438" s="15" t="str">
        <f>IF(AND(H438=0,I438=0),"",IF(OR(C438='ჯამი (HIDE)'!$B$11,C438='ჯამი (HIDE)'!$B$12,C438='ჯამი (HIDE)'!$B$13,C438='ჯამი (HIDE)'!$B$14),"",H438-I438))</f>
        <v/>
      </c>
      <c r="K438" s="40" t="str">
        <f>IF(AND(H438=0,I438=0),"",IF(OR(C438='ჯამი (HIDE)'!$B$11,C438='ჯამი (HIDE)'!$B$12,C438='ჯამი (HIDE)'!$B$13,C438='ჯამი (HIDE)'!$B$14),"",I438/H438))</f>
        <v/>
      </c>
      <c r="L438" s="35"/>
    </row>
    <row r="439" spans="1:12" ht="31.5" thickTop="1" thickBot="1" x14ac:dyDescent="0.3">
      <c r="A439" t="str">
        <f t="shared" ref="A439" si="206">IF(OR(H439&lt;&gt;0,I439&lt;&gt;0,),"a","b")</f>
        <v>a</v>
      </c>
      <c r="B439" s="2" t="s">
        <v>79</v>
      </c>
      <c r="C439" s="27" t="s">
        <v>80</v>
      </c>
      <c r="D439" s="3">
        <v>206000</v>
      </c>
      <c r="E439" s="3">
        <f>E440+E448+E449+E450</f>
        <v>185923.5</v>
      </c>
      <c r="F439" s="3">
        <f t="shared" ref="F439" si="207">F440+F448+F449+F450</f>
        <v>97000</v>
      </c>
      <c r="G439" s="3">
        <f t="shared" ref="G439" si="208">G440+G448+G449+G450</f>
        <v>95000</v>
      </c>
      <c r="H439" s="3">
        <v>408000</v>
      </c>
      <c r="I439" s="3">
        <f t="shared" si="185"/>
        <v>377923.5</v>
      </c>
      <c r="J439" s="3">
        <f>IF(AND(H439=0,I439=0),"",IF(OR(C439='ჯამი (HIDE)'!$B$11,C439='ჯამი (HIDE)'!$B$12,C439='ჯამი (HIDE)'!$B$13,C439='ჯამი (HIDE)'!$B$14),"",H439-I439))</f>
        <v>30076.5</v>
      </c>
      <c r="K439" s="41">
        <f>IF(AND(H439=0,I439=0),"",IF(OR(C439='ჯამი (HIDE)'!$B$11,C439='ჯამი (HIDE)'!$B$12,C439='ჯამი (HIDE)'!$B$13,C439='ჯამი (HIDE)'!$B$14),"",I439/H439))</f>
        <v>0.92628308823529415</v>
      </c>
      <c r="L439" s="35"/>
    </row>
    <row r="440" spans="1:12" ht="16.5" hidden="1" thickTop="1" thickBot="1" x14ac:dyDescent="0.3">
      <c r="A440" t="s">
        <v>194</v>
      </c>
      <c r="B440" s="29"/>
      <c r="C440" s="5" t="s">
        <v>5</v>
      </c>
      <c r="D440" s="13">
        <v>206000</v>
      </c>
      <c r="E440" s="13">
        <f>SUM(E441:E447)</f>
        <v>185923.5</v>
      </c>
      <c r="F440" s="13">
        <f t="shared" ref="F440" si="209">SUM(F441:F447)</f>
        <v>97000</v>
      </c>
      <c r="G440" s="13">
        <f t="shared" ref="G440" si="210">SUM(G441:G447)</f>
        <v>95000</v>
      </c>
      <c r="H440" s="13">
        <v>408000</v>
      </c>
      <c r="I440" s="13">
        <f t="shared" si="185"/>
        <v>377923.5</v>
      </c>
      <c r="J440" s="13">
        <f>IF(AND(H440=0,I440=0),"",IF(OR(C440='ჯამი (HIDE)'!$B$11,C440='ჯამი (HIDE)'!$B$12,C440='ჯამი (HIDE)'!$B$13,C440='ჯამი (HIDE)'!$B$14),"",H440-I440))</f>
        <v>30076.5</v>
      </c>
      <c r="K440" s="38">
        <f>IF(AND(H440=0,I440=0),"",IF(OR(C440='ჯამი (HIDE)'!$B$11,C440='ჯამი (HIDE)'!$B$12,C440='ჯამი (HIDE)'!$B$13,C440='ჯამი (HIDE)'!$B$14),"",I440/H440))</f>
        <v>0.92628308823529415</v>
      </c>
      <c r="L440" s="35"/>
    </row>
    <row r="441" spans="1:12" ht="16.5" hidden="1" thickTop="1" thickBot="1" x14ac:dyDescent="0.3">
      <c r="A441" t="s">
        <v>194</v>
      </c>
      <c r="B441" s="30"/>
      <c r="C441" s="7" t="s">
        <v>6</v>
      </c>
      <c r="D441" s="14">
        <v>0</v>
      </c>
      <c r="E441" s="14">
        <v>0</v>
      </c>
      <c r="F441" s="14">
        <v>0</v>
      </c>
      <c r="G441" s="14">
        <v>0</v>
      </c>
      <c r="H441" s="14">
        <v>0</v>
      </c>
      <c r="I441" s="14">
        <f t="shared" si="185"/>
        <v>0</v>
      </c>
      <c r="J441" s="14" t="str">
        <f>IF(AND(H441=0,I441=0),"",IF(OR(C441='ჯამი (HIDE)'!$B$11,C441='ჯამი (HIDE)'!$B$12,C441='ჯამი (HIDE)'!$B$13,C441='ჯამი (HIDE)'!$B$14),"",H441-I441))</f>
        <v/>
      </c>
      <c r="K441" s="39" t="str">
        <f>IF(AND(H441=0,I441=0),"",IF(OR(C441='ჯამი (HIDE)'!$B$11,C441='ჯამი (HIDE)'!$B$12,C441='ჯამი (HIDE)'!$B$13,C441='ჯამი (HIDE)'!$B$14),"",I441/H441))</f>
        <v/>
      </c>
      <c r="L441" s="35"/>
    </row>
    <row r="442" spans="1:12" ht="16.5" hidden="1" thickTop="1" thickBot="1" x14ac:dyDescent="0.3">
      <c r="A442" t="s">
        <v>194</v>
      </c>
      <c r="B442" s="30"/>
      <c r="C442" s="7" t="s">
        <v>7</v>
      </c>
      <c r="D442" s="14">
        <v>0</v>
      </c>
      <c r="E442" s="14">
        <v>0</v>
      </c>
      <c r="F442" s="14">
        <v>0</v>
      </c>
      <c r="G442" s="14">
        <v>0</v>
      </c>
      <c r="H442" s="14">
        <v>0</v>
      </c>
      <c r="I442" s="14">
        <f t="shared" si="185"/>
        <v>0</v>
      </c>
      <c r="J442" s="14" t="str">
        <f>IF(AND(H442=0,I442=0),"",IF(OR(C442='ჯამი (HIDE)'!$B$11,C442='ჯამი (HIDE)'!$B$12,C442='ჯამი (HIDE)'!$B$13,C442='ჯამი (HIDE)'!$B$14),"",H442-I442))</f>
        <v/>
      </c>
      <c r="K442" s="39" t="str">
        <f>IF(AND(H442=0,I442=0),"",IF(OR(C442='ჯამი (HIDE)'!$B$11,C442='ჯამი (HIDE)'!$B$12,C442='ჯამი (HIDE)'!$B$13,C442='ჯამი (HIDE)'!$B$14),"",I442/H442))</f>
        <v/>
      </c>
      <c r="L442" s="35"/>
    </row>
    <row r="443" spans="1:12" ht="16.5" hidden="1" thickTop="1" thickBot="1" x14ac:dyDescent="0.3">
      <c r="A443" t="s">
        <v>194</v>
      </c>
      <c r="B443" s="30"/>
      <c r="C443" s="7" t="s">
        <v>8</v>
      </c>
      <c r="D443" s="14">
        <v>0</v>
      </c>
      <c r="E443" s="14">
        <v>0</v>
      </c>
      <c r="F443" s="14">
        <v>0</v>
      </c>
      <c r="G443" s="14">
        <v>0</v>
      </c>
      <c r="H443" s="14">
        <v>0</v>
      </c>
      <c r="I443" s="14">
        <f t="shared" si="185"/>
        <v>0</v>
      </c>
      <c r="J443" s="14" t="str">
        <f>IF(AND(H443=0,I443=0),"",IF(OR(C443='ჯამი (HIDE)'!$B$11,C443='ჯამი (HIDE)'!$B$12,C443='ჯამი (HIDE)'!$B$13,C443='ჯამი (HIDE)'!$B$14),"",H443-I443))</f>
        <v/>
      </c>
      <c r="K443" s="39" t="str">
        <f>IF(AND(H443=0,I443=0),"",IF(OR(C443='ჯამი (HIDE)'!$B$11,C443='ჯამი (HIDE)'!$B$12,C443='ჯამი (HIDE)'!$B$13,C443='ჯამი (HIDE)'!$B$14),"",I443/H443))</f>
        <v/>
      </c>
      <c r="L443" s="35"/>
    </row>
    <row r="444" spans="1:12" ht="16.5" hidden="1" thickTop="1" thickBot="1" x14ac:dyDescent="0.3">
      <c r="A444" t="s">
        <v>194</v>
      </c>
      <c r="B444" s="30"/>
      <c r="C444" s="7" t="s">
        <v>9</v>
      </c>
      <c r="D444" s="14">
        <v>0</v>
      </c>
      <c r="E444" s="14">
        <v>0</v>
      </c>
      <c r="F444" s="14">
        <v>0</v>
      </c>
      <c r="G444" s="14">
        <v>0</v>
      </c>
      <c r="H444" s="14">
        <v>0</v>
      </c>
      <c r="I444" s="14">
        <f t="shared" si="185"/>
        <v>0</v>
      </c>
      <c r="J444" s="14" t="str">
        <f>IF(AND(H444=0,I444=0),"",IF(OR(C444='ჯამი (HIDE)'!$B$11,C444='ჯამი (HIDE)'!$B$12,C444='ჯამი (HIDE)'!$B$13,C444='ჯამი (HIDE)'!$B$14),"",H444-I444))</f>
        <v/>
      </c>
      <c r="K444" s="39" t="str">
        <f>IF(AND(H444=0,I444=0),"",IF(OR(C444='ჯამი (HIDE)'!$B$11,C444='ჯამი (HIDE)'!$B$12,C444='ჯამი (HIDE)'!$B$13,C444='ჯამი (HIDE)'!$B$14),"",I444/H444))</f>
        <v/>
      </c>
      <c r="L444" s="35"/>
    </row>
    <row r="445" spans="1:12" ht="16.5" hidden="1" thickTop="1" thickBot="1" x14ac:dyDescent="0.3">
      <c r="A445" t="s">
        <v>194</v>
      </c>
      <c r="B445" s="30"/>
      <c r="C445" s="7" t="s">
        <v>10</v>
      </c>
      <c r="D445" s="14">
        <v>0</v>
      </c>
      <c r="E445" s="14">
        <v>0</v>
      </c>
      <c r="F445" s="14">
        <v>0</v>
      </c>
      <c r="G445" s="14">
        <v>0</v>
      </c>
      <c r="H445" s="14">
        <v>0</v>
      </c>
      <c r="I445" s="14">
        <f t="shared" si="185"/>
        <v>0</v>
      </c>
      <c r="J445" s="14" t="str">
        <f>IF(AND(H445=0,I445=0),"",IF(OR(C445='ჯამი (HIDE)'!$B$11,C445='ჯამი (HIDE)'!$B$12,C445='ჯამი (HIDE)'!$B$13,C445='ჯამი (HIDE)'!$B$14),"",H445-I445))</f>
        <v/>
      </c>
      <c r="K445" s="39" t="str">
        <f>IF(AND(H445=0,I445=0),"",IF(OR(C445='ჯამი (HIDE)'!$B$11,C445='ჯამი (HIDE)'!$B$12,C445='ჯამი (HIDE)'!$B$13,C445='ჯამი (HIDE)'!$B$14),"",I445/H445))</f>
        <v/>
      </c>
      <c r="L445" s="35"/>
    </row>
    <row r="446" spans="1:12" ht="16.5" hidden="1" thickTop="1" thickBot="1" x14ac:dyDescent="0.3">
      <c r="A446" t="s">
        <v>194</v>
      </c>
      <c r="B446" s="30"/>
      <c r="C446" s="7" t="s">
        <v>11</v>
      </c>
      <c r="D446" s="14">
        <v>206000</v>
      </c>
      <c r="E446" s="14">
        <v>185923.5</v>
      </c>
      <c r="F446" s="14">
        <v>97000</v>
      </c>
      <c r="G446" s="14">
        <v>95000</v>
      </c>
      <c r="H446" s="14">
        <v>408000</v>
      </c>
      <c r="I446" s="14">
        <f t="shared" si="185"/>
        <v>377923.5</v>
      </c>
      <c r="J446" s="14">
        <f>IF(AND(H446=0,I446=0),"",IF(OR(C446='ჯამი (HIDE)'!$B$11,C446='ჯამი (HIDE)'!$B$12,C446='ჯამი (HIDE)'!$B$13,C446='ჯამი (HIDE)'!$B$14),"",H446-I446))</f>
        <v>30076.5</v>
      </c>
      <c r="K446" s="39">
        <f>IF(AND(H446=0,I446=0),"",IF(OR(C446='ჯამი (HIDE)'!$B$11,C446='ჯამი (HIDE)'!$B$12,C446='ჯამი (HIDE)'!$B$13,C446='ჯამი (HIDE)'!$B$14),"",I446/H446))</f>
        <v>0.92628308823529415</v>
      </c>
      <c r="L446" s="35"/>
    </row>
    <row r="447" spans="1:12" ht="16.5" hidden="1" thickTop="1" thickBot="1" x14ac:dyDescent="0.3">
      <c r="A447" t="s">
        <v>194</v>
      </c>
      <c r="B447" s="30"/>
      <c r="C447" s="7" t="s">
        <v>12</v>
      </c>
      <c r="D447" s="14">
        <v>0</v>
      </c>
      <c r="E447" s="14">
        <v>0</v>
      </c>
      <c r="F447" s="14">
        <v>0</v>
      </c>
      <c r="G447" s="14">
        <v>0</v>
      </c>
      <c r="H447" s="14">
        <v>0</v>
      </c>
      <c r="I447" s="14">
        <f t="shared" si="185"/>
        <v>0</v>
      </c>
      <c r="J447" s="14" t="str">
        <f>IF(AND(H447=0,I447=0),"",IF(OR(C447='ჯამი (HIDE)'!$B$11,C447='ჯამი (HIDE)'!$B$12,C447='ჯამი (HIDE)'!$B$13,C447='ჯამი (HIDE)'!$B$14),"",H447-I447))</f>
        <v/>
      </c>
      <c r="K447" s="39" t="str">
        <f>IF(AND(H447=0,I447=0),"",IF(OR(C447='ჯამი (HIDE)'!$B$11,C447='ჯამი (HIDE)'!$B$12,C447='ჯამი (HIDE)'!$B$13,C447='ჯამი (HIDE)'!$B$14),"",I447/H447))</f>
        <v/>
      </c>
      <c r="L447" s="35"/>
    </row>
    <row r="448" spans="1:12" ht="16.5" hidden="1" thickTop="1" thickBot="1" x14ac:dyDescent="0.3">
      <c r="A448" t="s">
        <v>194</v>
      </c>
      <c r="B448" s="29"/>
      <c r="C448" s="5" t="s">
        <v>13</v>
      </c>
      <c r="D448" s="13">
        <v>0</v>
      </c>
      <c r="E448" s="13">
        <v>0</v>
      </c>
      <c r="F448" s="13">
        <v>0</v>
      </c>
      <c r="G448" s="13">
        <v>0</v>
      </c>
      <c r="H448" s="13">
        <v>0</v>
      </c>
      <c r="I448" s="13">
        <f t="shared" si="185"/>
        <v>0</v>
      </c>
      <c r="J448" s="13" t="str">
        <f>IF(AND(H448=0,I448=0),"",IF(OR(C448='ჯამი (HIDE)'!$B$11,C448='ჯამი (HIDE)'!$B$12,C448='ჯამი (HIDE)'!$B$13,C448='ჯამი (HIDE)'!$B$14),"",H448-I448))</f>
        <v/>
      </c>
      <c r="K448" s="38" t="str">
        <f>IF(AND(H448=0,I448=0),"",IF(OR(C448='ჯამი (HIDE)'!$B$11,C448='ჯამი (HIDE)'!$B$12,C448='ჯამი (HIDE)'!$B$13,C448='ჯამი (HIDE)'!$B$14),"",I448/H448))</f>
        <v/>
      </c>
      <c r="L448" s="35"/>
    </row>
    <row r="449" spans="1:12" ht="16.5" hidden="1" thickTop="1" thickBot="1" x14ac:dyDescent="0.3">
      <c r="A449" t="s">
        <v>194</v>
      </c>
      <c r="B449" s="29"/>
      <c r="C449" s="5" t="s">
        <v>14</v>
      </c>
      <c r="D449" s="13">
        <v>0</v>
      </c>
      <c r="E449" s="13">
        <v>0</v>
      </c>
      <c r="F449" s="13">
        <v>0</v>
      </c>
      <c r="G449" s="13">
        <v>0</v>
      </c>
      <c r="H449" s="13">
        <v>0</v>
      </c>
      <c r="I449" s="13">
        <f t="shared" si="185"/>
        <v>0</v>
      </c>
      <c r="J449" s="13" t="str">
        <f>IF(AND(H449=0,I449=0),"",IF(OR(C449='ჯამი (HIDE)'!$B$11,C449='ჯამი (HIDE)'!$B$12,C449='ჯამი (HIDE)'!$B$13,C449='ჯამი (HIDE)'!$B$14),"",H449-I449))</f>
        <v/>
      </c>
      <c r="K449" s="38" t="str">
        <f>IF(AND(H449=0,I449=0),"",IF(OR(C449='ჯამი (HIDE)'!$B$11,C449='ჯამი (HIDE)'!$B$12,C449='ჯამი (HIDE)'!$B$13,C449='ჯამი (HIDE)'!$B$14),"",I449/H449))</f>
        <v/>
      </c>
      <c r="L449" s="35"/>
    </row>
    <row r="450" spans="1:12" ht="16.5" hidden="1" thickTop="1" thickBot="1" x14ac:dyDescent="0.3">
      <c r="A450" t="s">
        <v>194</v>
      </c>
      <c r="B450" s="31"/>
      <c r="C450" s="9" t="s">
        <v>15</v>
      </c>
      <c r="D450" s="15">
        <v>0</v>
      </c>
      <c r="E450" s="15">
        <v>0</v>
      </c>
      <c r="F450" s="15">
        <v>0</v>
      </c>
      <c r="G450" s="15">
        <v>0</v>
      </c>
      <c r="H450" s="15">
        <v>0</v>
      </c>
      <c r="I450" s="15">
        <f t="shared" si="185"/>
        <v>0</v>
      </c>
      <c r="J450" s="15" t="str">
        <f>IF(AND(H450=0,I450=0),"",IF(OR(C450='ჯამი (HIDE)'!$B$11,C450='ჯამი (HIDE)'!$B$12,C450='ჯამი (HIDE)'!$B$13,C450='ჯამი (HIDE)'!$B$14),"",H450-I450))</f>
        <v/>
      </c>
      <c r="K450" s="40" t="str">
        <f>IF(AND(H450=0,I450=0),"",IF(OR(C450='ჯამი (HIDE)'!$B$11,C450='ჯამი (HIDE)'!$B$12,C450='ჯამი (HIDE)'!$B$13,C450='ჯამი (HIDE)'!$B$14),"",I450/H450))</f>
        <v/>
      </c>
      <c r="L450" s="35"/>
    </row>
    <row r="451" spans="1:12" ht="16.5" thickTop="1" thickBot="1" x14ac:dyDescent="0.3">
      <c r="A451" t="str">
        <f t="shared" ref="A451" si="211">IF(OR(H451&lt;&gt;0,I451&lt;&gt;0,),"a","b")</f>
        <v>a</v>
      </c>
      <c r="B451" s="2" t="s">
        <v>81</v>
      </c>
      <c r="C451" s="24" t="s">
        <v>82</v>
      </c>
      <c r="D451" s="3">
        <v>3769000</v>
      </c>
      <c r="E451" s="3">
        <f>E452+E460+E461+E462</f>
        <v>3242845</v>
      </c>
      <c r="F451" s="3">
        <f t="shared" ref="F451" si="212">F452+F460+F461+F462</f>
        <v>1659000</v>
      </c>
      <c r="G451" s="3">
        <f t="shared" ref="G451" si="213">G452+G460+G461+G462</f>
        <v>1677000</v>
      </c>
      <c r="H451" s="3">
        <v>6769000</v>
      </c>
      <c r="I451" s="3">
        <f t="shared" si="185"/>
        <v>6578845</v>
      </c>
      <c r="J451" s="3">
        <f>IF(AND(H451=0,I451=0),"",IF(OR(C451='ჯამი (HIDE)'!$B$11,C451='ჯამი (HIDE)'!$B$12,C451='ჯამი (HIDE)'!$B$13,C451='ჯამი (HIDE)'!$B$14),"",H451-I451))</f>
        <v>190155</v>
      </c>
      <c r="K451" s="41">
        <f>IF(AND(H451=0,I451=0),"",IF(OR(C451='ჯამი (HIDE)'!$B$11,C451='ჯამი (HIDE)'!$B$12,C451='ჯამი (HIDE)'!$B$13,C451='ჯამი (HIDE)'!$B$14),"",I451/H451))</f>
        <v>0.97190796277145808</v>
      </c>
      <c r="L451" s="35"/>
    </row>
    <row r="452" spans="1:12" ht="16.5" hidden="1" thickTop="1" thickBot="1" x14ac:dyDescent="0.3">
      <c r="A452" t="s">
        <v>194</v>
      </c>
      <c r="B452" s="29"/>
      <c r="C452" s="5" t="s">
        <v>5</v>
      </c>
      <c r="D452" s="13">
        <v>3769000</v>
      </c>
      <c r="E452" s="13">
        <f>SUM(E453:E459)</f>
        <v>3242845</v>
      </c>
      <c r="F452" s="13">
        <f t="shared" ref="F452" si="214">SUM(F453:F459)</f>
        <v>1659000</v>
      </c>
      <c r="G452" s="13">
        <f t="shared" ref="G452" si="215">SUM(G453:G459)</f>
        <v>1677000</v>
      </c>
      <c r="H452" s="13">
        <v>6769000</v>
      </c>
      <c r="I452" s="13">
        <f t="shared" ref="I452:I515" si="216">E452+F452+G452</f>
        <v>6578845</v>
      </c>
      <c r="J452" s="13">
        <f>IF(AND(H452=0,I452=0),"",IF(OR(C452='ჯამი (HIDE)'!$B$11,C452='ჯამი (HIDE)'!$B$12,C452='ჯამი (HIDE)'!$B$13,C452='ჯამი (HIDE)'!$B$14),"",H452-I452))</f>
        <v>190155</v>
      </c>
      <c r="K452" s="38">
        <f>IF(AND(H452=0,I452=0),"",IF(OR(C452='ჯამი (HIDE)'!$B$11,C452='ჯამი (HIDE)'!$B$12,C452='ჯამი (HIDE)'!$B$13,C452='ჯამი (HIDE)'!$B$14),"",I452/H452))</f>
        <v>0.97190796277145808</v>
      </c>
      <c r="L452" s="35"/>
    </row>
    <row r="453" spans="1:12" ht="16.5" hidden="1" thickTop="1" thickBot="1" x14ac:dyDescent="0.3">
      <c r="A453" t="s">
        <v>194</v>
      </c>
      <c r="B453" s="30"/>
      <c r="C453" s="7" t="s">
        <v>6</v>
      </c>
      <c r="D453" s="14">
        <v>0</v>
      </c>
      <c r="E453" s="14">
        <v>0</v>
      </c>
      <c r="F453" s="14">
        <v>0</v>
      </c>
      <c r="G453" s="14">
        <v>0</v>
      </c>
      <c r="H453" s="14">
        <v>0</v>
      </c>
      <c r="I453" s="14">
        <f t="shared" si="216"/>
        <v>0</v>
      </c>
      <c r="J453" s="14" t="str">
        <f>IF(AND(H453=0,I453=0),"",IF(OR(C453='ჯამი (HIDE)'!$B$11,C453='ჯამი (HIDE)'!$B$12,C453='ჯამი (HIDE)'!$B$13,C453='ჯამი (HIDE)'!$B$14),"",H453-I453))</f>
        <v/>
      </c>
      <c r="K453" s="39" t="str">
        <f>IF(AND(H453=0,I453=0),"",IF(OR(C453='ჯამი (HIDE)'!$B$11,C453='ჯამი (HIDE)'!$B$12,C453='ჯამი (HIDE)'!$B$13,C453='ჯამი (HIDE)'!$B$14),"",I453/H453))</f>
        <v/>
      </c>
      <c r="L453" s="35"/>
    </row>
    <row r="454" spans="1:12" ht="16.5" hidden="1" thickTop="1" thickBot="1" x14ac:dyDescent="0.3">
      <c r="A454" t="s">
        <v>194</v>
      </c>
      <c r="B454" s="30"/>
      <c r="C454" s="7" t="s">
        <v>7</v>
      </c>
      <c r="D454" s="14">
        <v>0</v>
      </c>
      <c r="E454" s="14">
        <v>0</v>
      </c>
      <c r="F454" s="14">
        <v>0</v>
      </c>
      <c r="G454" s="14">
        <v>0</v>
      </c>
      <c r="H454" s="14">
        <v>0</v>
      </c>
      <c r="I454" s="14">
        <f t="shared" si="216"/>
        <v>0</v>
      </c>
      <c r="J454" s="14" t="str">
        <f>IF(AND(H454=0,I454=0),"",IF(OR(C454='ჯამი (HIDE)'!$B$11,C454='ჯამი (HIDE)'!$B$12,C454='ჯამი (HIDE)'!$B$13,C454='ჯამი (HIDE)'!$B$14),"",H454-I454))</f>
        <v/>
      </c>
      <c r="K454" s="39" t="str">
        <f>IF(AND(H454=0,I454=0),"",IF(OR(C454='ჯამი (HIDE)'!$B$11,C454='ჯამი (HIDE)'!$B$12,C454='ჯამი (HIDE)'!$B$13,C454='ჯამი (HIDE)'!$B$14),"",I454/H454))</f>
        <v/>
      </c>
      <c r="L454" s="35"/>
    </row>
    <row r="455" spans="1:12" ht="16.5" hidden="1" thickTop="1" thickBot="1" x14ac:dyDescent="0.3">
      <c r="A455" t="s">
        <v>194</v>
      </c>
      <c r="B455" s="30"/>
      <c r="C455" s="7" t="s">
        <v>8</v>
      </c>
      <c r="D455" s="14">
        <v>0</v>
      </c>
      <c r="E455" s="14">
        <v>0</v>
      </c>
      <c r="F455" s="14">
        <v>0</v>
      </c>
      <c r="G455" s="14">
        <v>0</v>
      </c>
      <c r="H455" s="14">
        <v>0</v>
      </c>
      <c r="I455" s="14">
        <f t="shared" si="216"/>
        <v>0</v>
      </c>
      <c r="J455" s="14" t="str">
        <f>IF(AND(H455=0,I455=0),"",IF(OR(C455='ჯამი (HIDE)'!$B$11,C455='ჯამი (HIDE)'!$B$12,C455='ჯამი (HIDE)'!$B$13,C455='ჯამი (HIDE)'!$B$14),"",H455-I455))</f>
        <v/>
      </c>
      <c r="K455" s="39" t="str">
        <f>IF(AND(H455=0,I455=0),"",IF(OR(C455='ჯამი (HIDE)'!$B$11,C455='ჯამი (HIDE)'!$B$12,C455='ჯამი (HIDE)'!$B$13,C455='ჯამი (HIDE)'!$B$14),"",I455/H455))</f>
        <v/>
      </c>
      <c r="L455" s="35"/>
    </row>
    <row r="456" spans="1:12" ht="16.5" hidden="1" thickTop="1" thickBot="1" x14ac:dyDescent="0.3">
      <c r="A456" t="s">
        <v>194</v>
      </c>
      <c r="B456" s="30"/>
      <c r="C456" s="7" t="s">
        <v>9</v>
      </c>
      <c r="D456" s="14">
        <v>0</v>
      </c>
      <c r="E456" s="14">
        <v>0</v>
      </c>
      <c r="F456" s="14">
        <v>0</v>
      </c>
      <c r="G456" s="14">
        <v>0</v>
      </c>
      <c r="H456" s="14">
        <v>0</v>
      </c>
      <c r="I456" s="14">
        <f t="shared" si="216"/>
        <v>0</v>
      </c>
      <c r="J456" s="14" t="str">
        <f>IF(AND(H456=0,I456=0),"",IF(OR(C456='ჯამი (HIDE)'!$B$11,C456='ჯამი (HIDE)'!$B$12,C456='ჯამი (HIDE)'!$B$13,C456='ჯამი (HIDE)'!$B$14),"",H456-I456))</f>
        <v/>
      </c>
      <c r="K456" s="39" t="str">
        <f>IF(AND(H456=0,I456=0),"",IF(OR(C456='ჯამი (HIDE)'!$B$11,C456='ჯამი (HIDE)'!$B$12,C456='ჯამი (HIDE)'!$B$13,C456='ჯამი (HIDE)'!$B$14),"",I456/H456))</f>
        <v/>
      </c>
      <c r="L456" s="35"/>
    </row>
    <row r="457" spans="1:12" ht="16.5" hidden="1" thickTop="1" thickBot="1" x14ac:dyDescent="0.3">
      <c r="A457" t="s">
        <v>194</v>
      </c>
      <c r="B457" s="30"/>
      <c r="C457" s="7" t="s">
        <v>10</v>
      </c>
      <c r="D457" s="14">
        <v>0</v>
      </c>
      <c r="E457" s="14">
        <v>0</v>
      </c>
      <c r="F457" s="14">
        <v>0</v>
      </c>
      <c r="G457" s="14">
        <v>0</v>
      </c>
      <c r="H457" s="14">
        <v>0</v>
      </c>
      <c r="I457" s="14">
        <f t="shared" si="216"/>
        <v>0</v>
      </c>
      <c r="J457" s="14" t="str">
        <f>IF(AND(H457=0,I457=0),"",IF(OR(C457='ჯამი (HIDE)'!$B$11,C457='ჯამი (HIDE)'!$B$12,C457='ჯამი (HIDE)'!$B$13,C457='ჯამი (HIDE)'!$B$14),"",H457-I457))</f>
        <v/>
      </c>
      <c r="K457" s="39" t="str">
        <f>IF(AND(H457=0,I457=0),"",IF(OR(C457='ჯამი (HIDE)'!$B$11,C457='ჯამი (HIDE)'!$B$12,C457='ჯამი (HIDE)'!$B$13,C457='ჯამი (HIDE)'!$B$14),"",I457/H457))</f>
        <v/>
      </c>
      <c r="L457" s="35"/>
    </row>
    <row r="458" spans="1:12" ht="16.5" hidden="1" thickTop="1" thickBot="1" x14ac:dyDescent="0.3">
      <c r="A458" t="s">
        <v>194</v>
      </c>
      <c r="B458" s="30"/>
      <c r="C458" s="7" t="s">
        <v>11</v>
      </c>
      <c r="D458" s="14">
        <v>3769000</v>
      </c>
      <c r="E458" s="14">
        <v>3242845</v>
      </c>
      <c r="F458" s="14">
        <v>1659000</v>
      </c>
      <c r="G458" s="14">
        <v>1677000</v>
      </c>
      <c r="H458" s="14">
        <v>6769000</v>
      </c>
      <c r="I458" s="14">
        <f t="shared" si="216"/>
        <v>6578845</v>
      </c>
      <c r="J458" s="14">
        <f>IF(AND(H458=0,I458=0),"",IF(OR(C458='ჯამი (HIDE)'!$B$11,C458='ჯამი (HIDE)'!$B$12,C458='ჯამი (HIDE)'!$B$13,C458='ჯამი (HIDE)'!$B$14),"",H458-I458))</f>
        <v>190155</v>
      </c>
      <c r="K458" s="39">
        <f>IF(AND(H458=0,I458=0),"",IF(OR(C458='ჯამი (HIDE)'!$B$11,C458='ჯამი (HIDE)'!$B$12,C458='ჯამი (HIDE)'!$B$13,C458='ჯამი (HIDE)'!$B$14),"",I458/H458))</f>
        <v>0.97190796277145808</v>
      </c>
      <c r="L458" s="35"/>
    </row>
    <row r="459" spans="1:12" ht="16.5" hidden="1" thickTop="1" thickBot="1" x14ac:dyDescent="0.3">
      <c r="A459" t="s">
        <v>194</v>
      </c>
      <c r="B459" s="30"/>
      <c r="C459" s="7" t="s">
        <v>12</v>
      </c>
      <c r="D459" s="14">
        <v>0</v>
      </c>
      <c r="E459" s="14">
        <v>0</v>
      </c>
      <c r="F459" s="14">
        <v>0</v>
      </c>
      <c r="G459" s="14">
        <v>0</v>
      </c>
      <c r="H459" s="14">
        <v>0</v>
      </c>
      <c r="I459" s="14">
        <f t="shared" si="216"/>
        <v>0</v>
      </c>
      <c r="J459" s="14" t="str">
        <f>IF(AND(H459=0,I459=0),"",IF(OR(C459='ჯამი (HIDE)'!$B$11,C459='ჯამი (HIDE)'!$B$12,C459='ჯამი (HIDE)'!$B$13,C459='ჯამი (HIDE)'!$B$14),"",H459-I459))</f>
        <v/>
      </c>
      <c r="K459" s="39" t="str">
        <f>IF(AND(H459=0,I459=0),"",IF(OR(C459='ჯამი (HIDE)'!$B$11,C459='ჯამი (HIDE)'!$B$12,C459='ჯამი (HIDE)'!$B$13,C459='ჯამი (HIDE)'!$B$14),"",I459/H459))</f>
        <v/>
      </c>
      <c r="L459" s="35"/>
    </row>
    <row r="460" spans="1:12" ht="16.5" hidden="1" thickTop="1" thickBot="1" x14ac:dyDescent="0.3">
      <c r="A460" t="s">
        <v>194</v>
      </c>
      <c r="B460" s="29"/>
      <c r="C460" s="5" t="s">
        <v>13</v>
      </c>
      <c r="D460" s="13">
        <v>0</v>
      </c>
      <c r="E460" s="13">
        <v>0</v>
      </c>
      <c r="F460" s="13">
        <v>0</v>
      </c>
      <c r="G460" s="13">
        <v>0</v>
      </c>
      <c r="H460" s="13">
        <v>0</v>
      </c>
      <c r="I460" s="13">
        <f t="shared" si="216"/>
        <v>0</v>
      </c>
      <c r="J460" s="13" t="str">
        <f>IF(AND(H460=0,I460=0),"",IF(OR(C460='ჯამი (HIDE)'!$B$11,C460='ჯამი (HIDE)'!$B$12,C460='ჯამი (HIDE)'!$B$13,C460='ჯამი (HIDE)'!$B$14),"",H460-I460))</f>
        <v/>
      </c>
      <c r="K460" s="38" t="str">
        <f>IF(AND(H460=0,I460=0),"",IF(OR(C460='ჯამი (HIDE)'!$B$11,C460='ჯამი (HIDE)'!$B$12,C460='ჯამი (HIDE)'!$B$13,C460='ჯამი (HIDE)'!$B$14),"",I460/H460))</f>
        <v/>
      </c>
      <c r="L460" s="35"/>
    </row>
    <row r="461" spans="1:12" ht="16.5" hidden="1" thickTop="1" thickBot="1" x14ac:dyDescent="0.3">
      <c r="A461" t="s">
        <v>194</v>
      </c>
      <c r="B461" s="29"/>
      <c r="C461" s="5" t="s">
        <v>14</v>
      </c>
      <c r="D461" s="13">
        <v>0</v>
      </c>
      <c r="E461" s="13">
        <v>0</v>
      </c>
      <c r="F461" s="13">
        <v>0</v>
      </c>
      <c r="G461" s="13">
        <v>0</v>
      </c>
      <c r="H461" s="13">
        <v>0</v>
      </c>
      <c r="I461" s="13">
        <f t="shared" si="216"/>
        <v>0</v>
      </c>
      <c r="J461" s="13" t="str">
        <f>IF(AND(H461=0,I461=0),"",IF(OR(C461='ჯამი (HIDE)'!$B$11,C461='ჯამი (HIDE)'!$B$12,C461='ჯამი (HIDE)'!$B$13,C461='ჯამი (HIDE)'!$B$14),"",H461-I461))</f>
        <v/>
      </c>
      <c r="K461" s="38" t="str">
        <f>IF(AND(H461=0,I461=0),"",IF(OR(C461='ჯამი (HIDE)'!$B$11,C461='ჯამი (HIDE)'!$B$12,C461='ჯამი (HIDE)'!$B$13,C461='ჯამი (HIDE)'!$B$14),"",I461/H461))</f>
        <v/>
      </c>
      <c r="L461" s="35"/>
    </row>
    <row r="462" spans="1:12" ht="16.5" hidden="1" thickTop="1" thickBot="1" x14ac:dyDescent="0.3">
      <c r="A462" t="s">
        <v>194</v>
      </c>
      <c r="B462" s="31"/>
      <c r="C462" s="9" t="s">
        <v>15</v>
      </c>
      <c r="D462" s="15">
        <v>0</v>
      </c>
      <c r="E462" s="15">
        <v>0</v>
      </c>
      <c r="F462" s="15">
        <v>0</v>
      </c>
      <c r="G462" s="15">
        <v>0</v>
      </c>
      <c r="H462" s="15">
        <v>0</v>
      </c>
      <c r="I462" s="15">
        <f t="shared" si="216"/>
        <v>0</v>
      </c>
      <c r="J462" s="15" t="str">
        <f>IF(AND(H462=0,I462=0),"",IF(OR(C462='ჯამი (HIDE)'!$B$11,C462='ჯამი (HIDE)'!$B$12,C462='ჯამი (HIDE)'!$B$13,C462='ჯამი (HIDE)'!$B$14),"",H462-I462))</f>
        <v/>
      </c>
      <c r="K462" s="40" t="str">
        <f>IF(AND(H462=0,I462=0),"",IF(OR(C462='ჯამი (HIDE)'!$B$11,C462='ჯამი (HIDE)'!$B$12,C462='ჯამი (HIDE)'!$B$13,C462='ჯამი (HIDE)'!$B$14),"",I462/H462))</f>
        <v/>
      </c>
      <c r="L462" s="35"/>
    </row>
    <row r="463" spans="1:12" ht="16.5" thickTop="1" thickBot="1" x14ac:dyDescent="0.3">
      <c r="A463" t="str">
        <f t="shared" ref="A463" si="217">IF(OR(H463&lt;&gt;0,I463&lt;&gt;0,),"a","b")</f>
        <v>a</v>
      </c>
      <c r="B463" s="2" t="s">
        <v>83</v>
      </c>
      <c r="C463" s="24" t="s">
        <v>84</v>
      </c>
      <c r="D463" s="3">
        <v>1292000</v>
      </c>
      <c r="E463" s="3">
        <f>E464+E472+E473+E474</f>
        <v>939238.5</v>
      </c>
      <c r="F463" s="3">
        <f t="shared" ref="F463" si="218">F464+F472+F473+F474</f>
        <v>595000</v>
      </c>
      <c r="G463" s="3">
        <f t="shared" ref="G463" si="219">G464+G472+G473+G474</f>
        <v>590000</v>
      </c>
      <c r="H463" s="3">
        <v>2348000</v>
      </c>
      <c r="I463" s="3">
        <f t="shared" si="216"/>
        <v>2124238.5</v>
      </c>
      <c r="J463" s="3">
        <f>IF(AND(H463=0,I463=0),"",IF(OR(C463='ჯამი (HIDE)'!$B$11,C463='ჯამი (HIDE)'!$B$12,C463='ჯამი (HIDE)'!$B$13,C463='ჯამი (HIDE)'!$B$14),"",H463-I463))</f>
        <v>223761.5</v>
      </c>
      <c r="K463" s="41">
        <f>IF(AND(H463=0,I463=0),"",IF(OR(C463='ჯამი (HIDE)'!$B$11,C463='ჯამი (HIDE)'!$B$12,C463='ჯამი (HIDE)'!$B$13,C463='ჯამი (HIDE)'!$B$14),"",I463/H463))</f>
        <v>0.90470123509369671</v>
      </c>
      <c r="L463" s="35"/>
    </row>
    <row r="464" spans="1:12" ht="16.5" hidden="1" thickTop="1" thickBot="1" x14ac:dyDescent="0.3">
      <c r="A464" t="s">
        <v>194</v>
      </c>
      <c r="B464" s="29"/>
      <c r="C464" s="5" t="s">
        <v>5</v>
      </c>
      <c r="D464" s="13">
        <v>1292000</v>
      </c>
      <c r="E464" s="13">
        <f>SUM(E465:E471)</f>
        <v>939238.5</v>
      </c>
      <c r="F464" s="13">
        <f t="shared" ref="F464" si="220">SUM(F465:F471)</f>
        <v>595000</v>
      </c>
      <c r="G464" s="13">
        <f t="shared" ref="G464" si="221">SUM(G465:G471)</f>
        <v>590000</v>
      </c>
      <c r="H464" s="13">
        <v>2348000</v>
      </c>
      <c r="I464" s="13">
        <f t="shared" si="216"/>
        <v>2124238.5</v>
      </c>
      <c r="J464" s="13">
        <f>IF(AND(H464=0,I464=0),"",IF(OR(C464='ჯამი (HIDE)'!$B$11,C464='ჯამი (HIDE)'!$B$12,C464='ჯამი (HIDE)'!$B$13,C464='ჯამი (HIDE)'!$B$14),"",H464-I464))</f>
        <v>223761.5</v>
      </c>
      <c r="K464" s="38">
        <f>IF(AND(H464=0,I464=0),"",IF(OR(C464='ჯამი (HIDE)'!$B$11,C464='ჯამი (HIDE)'!$B$12,C464='ჯამი (HIDE)'!$B$13,C464='ჯამი (HIDE)'!$B$14),"",I464/H464))</f>
        <v>0.90470123509369671</v>
      </c>
      <c r="L464" s="35"/>
    </row>
    <row r="465" spans="1:12" ht="16.5" hidden="1" thickTop="1" thickBot="1" x14ac:dyDescent="0.3">
      <c r="A465" t="s">
        <v>194</v>
      </c>
      <c r="B465" s="30"/>
      <c r="C465" s="7" t="s">
        <v>6</v>
      </c>
      <c r="D465" s="14">
        <v>0</v>
      </c>
      <c r="E465" s="14">
        <v>0</v>
      </c>
      <c r="F465" s="14">
        <v>0</v>
      </c>
      <c r="G465" s="14">
        <v>0</v>
      </c>
      <c r="H465" s="14">
        <v>0</v>
      </c>
      <c r="I465" s="14">
        <f t="shared" si="216"/>
        <v>0</v>
      </c>
      <c r="J465" s="14" t="str">
        <f>IF(AND(H465=0,I465=0),"",IF(OR(C465='ჯამი (HIDE)'!$B$11,C465='ჯამი (HIDE)'!$B$12,C465='ჯამი (HIDE)'!$B$13,C465='ჯამი (HIDE)'!$B$14),"",H465-I465))</f>
        <v/>
      </c>
      <c r="K465" s="39" t="str">
        <f>IF(AND(H465=0,I465=0),"",IF(OR(C465='ჯამი (HIDE)'!$B$11,C465='ჯამი (HIDE)'!$B$12,C465='ჯამი (HIDE)'!$B$13,C465='ჯამი (HIDE)'!$B$14),"",I465/H465))</f>
        <v/>
      </c>
      <c r="L465" s="35"/>
    </row>
    <row r="466" spans="1:12" ht="16.5" hidden="1" thickTop="1" thickBot="1" x14ac:dyDescent="0.3">
      <c r="A466" t="s">
        <v>194</v>
      </c>
      <c r="B466" s="30"/>
      <c r="C466" s="7" t="s">
        <v>7</v>
      </c>
      <c r="D466" s="14">
        <v>0</v>
      </c>
      <c r="E466" s="14">
        <v>0</v>
      </c>
      <c r="F466" s="14">
        <v>0</v>
      </c>
      <c r="G466" s="14">
        <v>0</v>
      </c>
      <c r="H466" s="14">
        <v>0</v>
      </c>
      <c r="I466" s="14">
        <f t="shared" si="216"/>
        <v>0</v>
      </c>
      <c r="J466" s="14" t="str">
        <f>IF(AND(H466=0,I466=0),"",IF(OR(C466='ჯამი (HIDE)'!$B$11,C466='ჯამი (HIDE)'!$B$12,C466='ჯამი (HIDE)'!$B$13,C466='ჯამი (HIDE)'!$B$14),"",H466-I466))</f>
        <v/>
      </c>
      <c r="K466" s="39" t="str">
        <f>IF(AND(H466=0,I466=0),"",IF(OR(C466='ჯამი (HIDE)'!$B$11,C466='ჯამი (HIDE)'!$B$12,C466='ჯამი (HIDE)'!$B$13,C466='ჯამი (HIDE)'!$B$14),"",I466/H466))</f>
        <v/>
      </c>
      <c r="L466" s="35"/>
    </row>
    <row r="467" spans="1:12" ht="16.5" hidden="1" thickTop="1" thickBot="1" x14ac:dyDescent="0.3">
      <c r="A467" t="s">
        <v>194</v>
      </c>
      <c r="B467" s="30"/>
      <c r="C467" s="7" t="s">
        <v>8</v>
      </c>
      <c r="D467" s="14">
        <v>0</v>
      </c>
      <c r="E467" s="14">
        <v>0</v>
      </c>
      <c r="F467" s="14">
        <v>0</v>
      </c>
      <c r="G467" s="14">
        <v>0</v>
      </c>
      <c r="H467" s="14">
        <v>0</v>
      </c>
      <c r="I467" s="14">
        <f t="shared" si="216"/>
        <v>0</v>
      </c>
      <c r="J467" s="14" t="str">
        <f>IF(AND(H467=0,I467=0),"",IF(OR(C467='ჯამი (HIDE)'!$B$11,C467='ჯამი (HIDE)'!$B$12,C467='ჯამი (HIDE)'!$B$13,C467='ჯამი (HIDE)'!$B$14),"",H467-I467))</f>
        <v/>
      </c>
      <c r="K467" s="39" t="str">
        <f>IF(AND(H467=0,I467=0),"",IF(OR(C467='ჯამი (HIDE)'!$B$11,C467='ჯამი (HIDE)'!$B$12,C467='ჯამი (HIDE)'!$B$13,C467='ჯამი (HIDE)'!$B$14),"",I467/H467))</f>
        <v/>
      </c>
      <c r="L467" s="35"/>
    </row>
    <row r="468" spans="1:12" ht="16.5" hidden="1" thickTop="1" thickBot="1" x14ac:dyDescent="0.3">
      <c r="A468" t="s">
        <v>194</v>
      </c>
      <c r="B468" s="30"/>
      <c r="C468" s="7" t="s">
        <v>9</v>
      </c>
      <c r="D468" s="14">
        <v>0</v>
      </c>
      <c r="E468" s="14">
        <v>0</v>
      </c>
      <c r="F468" s="14">
        <v>0</v>
      </c>
      <c r="G468" s="14">
        <v>0</v>
      </c>
      <c r="H468" s="14">
        <v>0</v>
      </c>
      <c r="I468" s="14">
        <f t="shared" si="216"/>
        <v>0</v>
      </c>
      <c r="J468" s="14" t="str">
        <f>IF(AND(H468=0,I468=0),"",IF(OR(C468='ჯამი (HIDE)'!$B$11,C468='ჯამი (HIDE)'!$B$12,C468='ჯამი (HIDE)'!$B$13,C468='ჯამი (HIDE)'!$B$14),"",H468-I468))</f>
        <v/>
      </c>
      <c r="K468" s="39" t="str">
        <f>IF(AND(H468=0,I468=0),"",IF(OR(C468='ჯამი (HIDE)'!$B$11,C468='ჯამი (HIDE)'!$B$12,C468='ჯამი (HIDE)'!$B$13,C468='ჯამი (HIDE)'!$B$14),"",I468/H468))</f>
        <v/>
      </c>
      <c r="L468" s="35"/>
    </row>
    <row r="469" spans="1:12" ht="16.5" hidden="1" thickTop="1" thickBot="1" x14ac:dyDescent="0.3">
      <c r="A469" t="s">
        <v>194</v>
      </c>
      <c r="B469" s="30"/>
      <c r="C469" s="7" t="s">
        <v>10</v>
      </c>
      <c r="D469" s="14">
        <v>0</v>
      </c>
      <c r="E469" s="14">
        <v>0</v>
      </c>
      <c r="F469" s="14">
        <v>0</v>
      </c>
      <c r="G469" s="14">
        <v>0</v>
      </c>
      <c r="H469" s="14">
        <v>0</v>
      </c>
      <c r="I469" s="14">
        <f t="shared" si="216"/>
        <v>0</v>
      </c>
      <c r="J469" s="14" t="str">
        <f>IF(AND(H469=0,I469=0),"",IF(OR(C469='ჯამი (HIDE)'!$B$11,C469='ჯამი (HIDE)'!$B$12,C469='ჯამი (HIDE)'!$B$13,C469='ჯამი (HIDE)'!$B$14),"",H469-I469))</f>
        <v/>
      </c>
      <c r="K469" s="39" t="str">
        <f>IF(AND(H469=0,I469=0),"",IF(OR(C469='ჯამი (HIDE)'!$B$11,C469='ჯამი (HIDE)'!$B$12,C469='ჯამი (HIDE)'!$B$13,C469='ჯამი (HIDE)'!$B$14),"",I469/H469))</f>
        <v/>
      </c>
      <c r="L469" s="35"/>
    </row>
    <row r="470" spans="1:12" ht="16.5" hidden="1" thickTop="1" thickBot="1" x14ac:dyDescent="0.3">
      <c r="A470" t="s">
        <v>194</v>
      </c>
      <c r="B470" s="30"/>
      <c r="C470" s="7" t="s">
        <v>11</v>
      </c>
      <c r="D470" s="14">
        <v>1292000</v>
      </c>
      <c r="E470" s="14">
        <v>939238.5</v>
      </c>
      <c r="F470" s="14">
        <v>595000</v>
      </c>
      <c r="G470" s="14">
        <v>590000</v>
      </c>
      <c r="H470" s="14">
        <v>2348000</v>
      </c>
      <c r="I470" s="14">
        <f t="shared" si="216"/>
        <v>2124238.5</v>
      </c>
      <c r="J470" s="14">
        <f>IF(AND(H470=0,I470=0),"",IF(OR(C470='ჯამი (HIDE)'!$B$11,C470='ჯამი (HIDE)'!$B$12,C470='ჯამი (HIDE)'!$B$13,C470='ჯამი (HIDE)'!$B$14),"",H470-I470))</f>
        <v>223761.5</v>
      </c>
      <c r="K470" s="39">
        <f>IF(AND(H470=0,I470=0),"",IF(OR(C470='ჯამი (HIDE)'!$B$11,C470='ჯამი (HIDE)'!$B$12,C470='ჯამი (HIDE)'!$B$13,C470='ჯამი (HIDE)'!$B$14),"",I470/H470))</f>
        <v>0.90470123509369671</v>
      </c>
      <c r="L470" s="35"/>
    </row>
    <row r="471" spans="1:12" ht="16.5" hidden="1" thickTop="1" thickBot="1" x14ac:dyDescent="0.3">
      <c r="A471" t="s">
        <v>194</v>
      </c>
      <c r="B471" s="30"/>
      <c r="C471" s="7" t="s">
        <v>12</v>
      </c>
      <c r="D471" s="14">
        <v>0</v>
      </c>
      <c r="E471" s="14">
        <v>0</v>
      </c>
      <c r="F471" s="14">
        <v>0</v>
      </c>
      <c r="G471" s="14">
        <v>0</v>
      </c>
      <c r="H471" s="14">
        <v>0</v>
      </c>
      <c r="I471" s="14">
        <f t="shared" si="216"/>
        <v>0</v>
      </c>
      <c r="J471" s="14" t="str">
        <f>IF(AND(H471=0,I471=0),"",IF(OR(C471='ჯამი (HIDE)'!$B$11,C471='ჯამი (HIDE)'!$B$12,C471='ჯამი (HIDE)'!$B$13,C471='ჯამი (HIDE)'!$B$14),"",H471-I471))</f>
        <v/>
      </c>
      <c r="K471" s="39" t="str">
        <f>IF(AND(H471=0,I471=0),"",IF(OR(C471='ჯამი (HIDE)'!$B$11,C471='ჯამი (HIDE)'!$B$12,C471='ჯამი (HIDE)'!$B$13,C471='ჯამი (HIDE)'!$B$14),"",I471/H471))</f>
        <v/>
      </c>
      <c r="L471" s="35"/>
    </row>
    <row r="472" spans="1:12" ht="16.5" hidden="1" thickTop="1" thickBot="1" x14ac:dyDescent="0.3">
      <c r="A472" t="s">
        <v>194</v>
      </c>
      <c r="B472" s="29"/>
      <c r="C472" s="5" t="s">
        <v>13</v>
      </c>
      <c r="D472" s="13">
        <v>0</v>
      </c>
      <c r="E472" s="13">
        <v>0</v>
      </c>
      <c r="F472" s="13">
        <v>0</v>
      </c>
      <c r="G472" s="13">
        <v>0</v>
      </c>
      <c r="H472" s="13">
        <v>0</v>
      </c>
      <c r="I472" s="13">
        <f t="shared" si="216"/>
        <v>0</v>
      </c>
      <c r="J472" s="13" t="str">
        <f>IF(AND(H472=0,I472=0),"",IF(OR(C472='ჯამი (HIDE)'!$B$11,C472='ჯამი (HIDE)'!$B$12,C472='ჯამი (HIDE)'!$B$13,C472='ჯამი (HIDE)'!$B$14),"",H472-I472))</f>
        <v/>
      </c>
      <c r="K472" s="38" t="str">
        <f>IF(AND(H472=0,I472=0),"",IF(OR(C472='ჯამი (HIDE)'!$B$11,C472='ჯამი (HIDE)'!$B$12,C472='ჯამი (HIDE)'!$B$13,C472='ჯამი (HIDE)'!$B$14),"",I472/H472))</f>
        <v/>
      </c>
      <c r="L472" s="35"/>
    </row>
    <row r="473" spans="1:12" ht="16.5" hidden="1" thickTop="1" thickBot="1" x14ac:dyDescent="0.3">
      <c r="A473" t="s">
        <v>194</v>
      </c>
      <c r="B473" s="29"/>
      <c r="C473" s="5" t="s">
        <v>14</v>
      </c>
      <c r="D473" s="13">
        <v>0</v>
      </c>
      <c r="E473" s="13">
        <v>0</v>
      </c>
      <c r="F473" s="13">
        <v>0</v>
      </c>
      <c r="G473" s="13">
        <v>0</v>
      </c>
      <c r="H473" s="13">
        <v>0</v>
      </c>
      <c r="I473" s="13">
        <f t="shared" si="216"/>
        <v>0</v>
      </c>
      <c r="J473" s="13" t="str">
        <f>IF(AND(H473=0,I473=0),"",IF(OR(C473='ჯამი (HIDE)'!$B$11,C473='ჯამი (HIDE)'!$B$12,C473='ჯამი (HIDE)'!$B$13,C473='ჯამი (HIDE)'!$B$14),"",H473-I473))</f>
        <v/>
      </c>
      <c r="K473" s="38" t="str">
        <f>IF(AND(H473=0,I473=0),"",IF(OR(C473='ჯამი (HIDE)'!$B$11,C473='ჯამი (HIDE)'!$B$12,C473='ჯამი (HIDE)'!$B$13,C473='ჯამი (HIDE)'!$B$14),"",I473/H473))</f>
        <v/>
      </c>
      <c r="L473" s="35"/>
    </row>
    <row r="474" spans="1:12" ht="16.5" hidden="1" thickTop="1" thickBot="1" x14ac:dyDescent="0.3">
      <c r="A474" t="s">
        <v>194</v>
      </c>
      <c r="B474" s="31"/>
      <c r="C474" s="9" t="s">
        <v>15</v>
      </c>
      <c r="D474" s="15">
        <v>0</v>
      </c>
      <c r="E474" s="15">
        <v>0</v>
      </c>
      <c r="F474" s="15">
        <v>0</v>
      </c>
      <c r="G474" s="15">
        <v>0</v>
      </c>
      <c r="H474" s="15">
        <v>0</v>
      </c>
      <c r="I474" s="15">
        <f t="shared" si="216"/>
        <v>0</v>
      </c>
      <c r="J474" s="15" t="str">
        <f>IF(AND(H474=0,I474=0),"",IF(OR(C474='ჯამი (HIDE)'!$B$11,C474='ჯამი (HIDE)'!$B$12,C474='ჯამი (HIDE)'!$B$13,C474='ჯამი (HIDE)'!$B$14),"",H474-I474))</f>
        <v/>
      </c>
      <c r="K474" s="40" t="str">
        <f>IF(AND(H474=0,I474=0),"",IF(OR(C474='ჯამი (HIDE)'!$B$11,C474='ჯამი (HIDE)'!$B$12,C474='ჯამი (HIDE)'!$B$13,C474='ჯამი (HIDE)'!$B$14),"",I474/H474))</f>
        <v/>
      </c>
      <c r="L474" s="35"/>
    </row>
    <row r="475" spans="1:12" ht="31.5" thickTop="1" thickBot="1" x14ac:dyDescent="0.3">
      <c r="A475" t="str">
        <f t="shared" ref="A475" si="222">IF(OR(H475&lt;&gt;0,I475&lt;&gt;0,),"a","b")</f>
        <v>a</v>
      </c>
      <c r="B475" s="2" t="s">
        <v>85</v>
      </c>
      <c r="C475" s="27" t="s">
        <v>86</v>
      </c>
      <c r="D475" s="3">
        <v>410000</v>
      </c>
      <c r="E475" s="3">
        <f>E476+E484+E485+E486</f>
        <v>329916</v>
      </c>
      <c r="F475" s="3">
        <f t="shared" ref="F475" si="223">F476+F484+F485+F486</f>
        <v>165000</v>
      </c>
      <c r="G475" s="3">
        <f t="shared" ref="G475" si="224">G476+G484+G485+G486</f>
        <v>180000</v>
      </c>
      <c r="H475" s="3">
        <v>810000</v>
      </c>
      <c r="I475" s="3">
        <f t="shared" si="216"/>
        <v>674916</v>
      </c>
      <c r="J475" s="3">
        <f>IF(AND(H475=0,I475=0),"",IF(OR(C475='ჯამი (HIDE)'!$B$11,C475='ჯამი (HIDE)'!$B$12,C475='ჯამი (HIDE)'!$B$13,C475='ჯამი (HIDE)'!$B$14),"",H475-I475))</f>
        <v>135084</v>
      </c>
      <c r="K475" s="41">
        <f>IF(AND(H475=0,I475=0),"",IF(OR(C475='ჯამი (HIDE)'!$B$11,C475='ჯამი (HIDE)'!$B$12,C475='ჯამი (HIDE)'!$B$13,C475='ჯამი (HIDE)'!$B$14),"",I475/H475))</f>
        <v>0.83322962962962965</v>
      </c>
      <c r="L475" s="35"/>
    </row>
    <row r="476" spans="1:12" ht="16.5" hidden="1" thickTop="1" thickBot="1" x14ac:dyDescent="0.3">
      <c r="A476" t="s">
        <v>194</v>
      </c>
      <c r="B476" s="29"/>
      <c r="C476" s="5" t="s">
        <v>5</v>
      </c>
      <c r="D476" s="13">
        <v>410000</v>
      </c>
      <c r="E476" s="13">
        <f>SUM(E477:E483)</f>
        <v>329916</v>
      </c>
      <c r="F476" s="13">
        <f t="shared" ref="F476" si="225">SUM(F477:F483)</f>
        <v>165000</v>
      </c>
      <c r="G476" s="13">
        <f t="shared" ref="G476" si="226">SUM(G477:G483)</f>
        <v>180000</v>
      </c>
      <c r="H476" s="13">
        <v>810000</v>
      </c>
      <c r="I476" s="13">
        <f t="shared" si="216"/>
        <v>674916</v>
      </c>
      <c r="J476" s="13">
        <f>IF(AND(H476=0,I476=0),"",IF(OR(C476='ჯამი (HIDE)'!$B$11,C476='ჯამი (HIDE)'!$B$12,C476='ჯამი (HIDE)'!$B$13,C476='ჯამი (HIDE)'!$B$14),"",H476-I476))</f>
        <v>135084</v>
      </c>
      <c r="K476" s="38">
        <f>IF(AND(H476=0,I476=0),"",IF(OR(C476='ჯამი (HIDE)'!$B$11,C476='ჯამი (HIDE)'!$B$12,C476='ჯამი (HIDE)'!$B$13,C476='ჯამი (HIDE)'!$B$14),"",I476/H476))</f>
        <v>0.83322962962962965</v>
      </c>
      <c r="L476" s="35"/>
    </row>
    <row r="477" spans="1:12" ht="16.5" hidden="1" thickTop="1" thickBot="1" x14ac:dyDescent="0.3">
      <c r="A477" t="s">
        <v>194</v>
      </c>
      <c r="B477" s="30"/>
      <c r="C477" s="7" t="s">
        <v>6</v>
      </c>
      <c r="D477" s="14">
        <v>0</v>
      </c>
      <c r="E477" s="14">
        <v>0</v>
      </c>
      <c r="F477" s="14">
        <v>0</v>
      </c>
      <c r="G477" s="14">
        <v>0</v>
      </c>
      <c r="H477" s="14">
        <v>0</v>
      </c>
      <c r="I477" s="14">
        <f t="shared" si="216"/>
        <v>0</v>
      </c>
      <c r="J477" s="14" t="str">
        <f>IF(AND(H477=0,I477=0),"",IF(OR(C477='ჯამი (HIDE)'!$B$11,C477='ჯამი (HIDE)'!$B$12,C477='ჯამი (HIDE)'!$B$13,C477='ჯამი (HIDE)'!$B$14),"",H477-I477))</f>
        <v/>
      </c>
      <c r="K477" s="39" t="str">
        <f>IF(AND(H477=0,I477=0),"",IF(OR(C477='ჯამი (HIDE)'!$B$11,C477='ჯამი (HIDE)'!$B$12,C477='ჯამი (HIDE)'!$B$13,C477='ჯამი (HIDE)'!$B$14),"",I477/H477))</f>
        <v/>
      </c>
      <c r="L477" s="35"/>
    </row>
    <row r="478" spans="1:12" ht="16.5" hidden="1" thickTop="1" thickBot="1" x14ac:dyDescent="0.3">
      <c r="A478" t="s">
        <v>194</v>
      </c>
      <c r="B478" s="30"/>
      <c r="C478" s="7" t="s">
        <v>7</v>
      </c>
      <c r="D478" s="14">
        <v>410000</v>
      </c>
      <c r="E478" s="14">
        <v>329916</v>
      </c>
      <c r="F478" s="14">
        <v>165000</v>
      </c>
      <c r="G478" s="14">
        <v>180000</v>
      </c>
      <c r="H478" s="14">
        <v>810000</v>
      </c>
      <c r="I478" s="14">
        <f t="shared" si="216"/>
        <v>674916</v>
      </c>
      <c r="J478" s="14">
        <f>IF(AND(H478=0,I478=0),"",IF(OR(C478='ჯამი (HIDE)'!$B$11,C478='ჯამი (HIDE)'!$B$12,C478='ჯამი (HIDE)'!$B$13,C478='ჯამი (HIDE)'!$B$14),"",H478-I478))</f>
        <v>135084</v>
      </c>
      <c r="K478" s="39">
        <f>IF(AND(H478=0,I478=0),"",IF(OR(C478='ჯამი (HIDE)'!$B$11,C478='ჯამი (HIDE)'!$B$12,C478='ჯამი (HIDE)'!$B$13,C478='ჯამი (HIDE)'!$B$14),"",I478/H478))</f>
        <v>0.83322962962962965</v>
      </c>
      <c r="L478" s="35"/>
    </row>
    <row r="479" spans="1:12" ht="16.5" hidden="1" thickTop="1" thickBot="1" x14ac:dyDescent="0.3">
      <c r="A479" t="s">
        <v>194</v>
      </c>
      <c r="B479" s="30"/>
      <c r="C479" s="7" t="s">
        <v>8</v>
      </c>
      <c r="D479" s="14">
        <v>0</v>
      </c>
      <c r="E479" s="14">
        <v>0</v>
      </c>
      <c r="F479" s="14">
        <v>0</v>
      </c>
      <c r="G479" s="14">
        <v>0</v>
      </c>
      <c r="H479" s="14">
        <v>0</v>
      </c>
      <c r="I479" s="14">
        <f t="shared" si="216"/>
        <v>0</v>
      </c>
      <c r="J479" s="14" t="str">
        <f>IF(AND(H479=0,I479=0),"",IF(OR(C479='ჯამი (HIDE)'!$B$11,C479='ჯამი (HIDE)'!$B$12,C479='ჯამი (HIDE)'!$B$13,C479='ჯამი (HIDE)'!$B$14),"",H479-I479))</f>
        <v/>
      </c>
      <c r="K479" s="39" t="str">
        <f>IF(AND(H479=0,I479=0),"",IF(OR(C479='ჯამი (HIDE)'!$B$11,C479='ჯამი (HIDE)'!$B$12,C479='ჯამი (HIDE)'!$B$13,C479='ჯამი (HIDE)'!$B$14),"",I479/H479))</f>
        <v/>
      </c>
      <c r="L479" s="35"/>
    </row>
    <row r="480" spans="1:12" ht="16.5" hidden="1" thickTop="1" thickBot="1" x14ac:dyDescent="0.3">
      <c r="A480" t="s">
        <v>194</v>
      </c>
      <c r="B480" s="30"/>
      <c r="C480" s="7" t="s">
        <v>9</v>
      </c>
      <c r="D480" s="14">
        <v>0</v>
      </c>
      <c r="E480" s="14">
        <v>0</v>
      </c>
      <c r="F480" s="14">
        <v>0</v>
      </c>
      <c r="G480" s="14">
        <v>0</v>
      </c>
      <c r="H480" s="14">
        <v>0</v>
      </c>
      <c r="I480" s="14">
        <f t="shared" si="216"/>
        <v>0</v>
      </c>
      <c r="J480" s="14" t="str">
        <f>IF(AND(H480=0,I480=0),"",IF(OR(C480='ჯამი (HIDE)'!$B$11,C480='ჯამი (HIDE)'!$B$12,C480='ჯამი (HIDE)'!$B$13,C480='ჯამი (HIDE)'!$B$14),"",H480-I480))</f>
        <v/>
      </c>
      <c r="K480" s="39" t="str">
        <f>IF(AND(H480=0,I480=0),"",IF(OR(C480='ჯამი (HIDE)'!$B$11,C480='ჯამი (HIDE)'!$B$12,C480='ჯამი (HIDE)'!$B$13,C480='ჯამი (HIDE)'!$B$14),"",I480/H480))</f>
        <v/>
      </c>
      <c r="L480" s="35"/>
    </row>
    <row r="481" spans="1:12" ht="16.5" hidden="1" thickTop="1" thickBot="1" x14ac:dyDescent="0.3">
      <c r="A481" t="s">
        <v>194</v>
      </c>
      <c r="B481" s="30"/>
      <c r="C481" s="7" t="s">
        <v>10</v>
      </c>
      <c r="D481" s="14">
        <v>0</v>
      </c>
      <c r="E481" s="14">
        <v>0</v>
      </c>
      <c r="F481" s="14">
        <v>0</v>
      </c>
      <c r="G481" s="14">
        <v>0</v>
      </c>
      <c r="H481" s="14">
        <v>0</v>
      </c>
      <c r="I481" s="14">
        <f t="shared" si="216"/>
        <v>0</v>
      </c>
      <c r="J481" s="14" t="str">
        <f>IF(AND(H481=0,I481=0),"",IF(OR(C481='ჯამი (HIDE)'!$B$11,C481='ჯამი (HIDE)'!$B$12,C481='ჯამი (HIDE)'!$B$13,C481='ჯამი (HIDE)'!$B$14),"",H481-I481))</f>
        <v/>
      </c>
      <c r="K481" s="39" t="str">
        <f>IF(AND(H481=0,I481=0),"",IF(OR(C481='ჯამი (HIDE)'!$B$11,C481='ჯამი (HIDE)'!$B$12,C481='ჯამი (HIDE)'!$B$13,C481='ჯამი (HIDE)'!$B$14),"",I481/H481))</f>
        <v/>
      </c>
      <c r="L481" s="35"/>
    </row>
    <row r="482" spans="1:12" ht="16.5" hidden="1" thickTop="1" thickBot="1" x14ac:dyDescent="0.3">
      <c r="A482" t="s">
        <v>194</v>
      </c>
      <c r="B482" s="30"/>
      <c r="C482" s="7" t="s">
        <v>11</v>
      </c>
      <c r="D482" s="14">
        <v>0</v>
      </c>
      <c r="E482" s="14">
        <v>0</v>
      </c>
      <c r="F482" s="14">
        <v>0</v>
      </c>
      <c r="G482" s="14">
        <v>0</v>
      </c>
      <c r="H482" s="14">
        <v>0</v>
      </c>
      <c r="I482" s="14">
        <f t="shared" si="216"/>
        <v>0</v>
      </c>
      <c r="J482" s="14" t="str">
        <f>IF(AND(H482=0,I482=0),"",IF(OR(C482='ჯამი (HIDE)'!$B$11,C482='ჯამი (HIDE)'!$B$12,C482='ჯამი (HIDE)'!$B$13,C482='ჯამი (HIDE)'!$B$14),"",H482-I482))</f>
        <v/>
      </c>
      <c r="K482" s="39" t="str">
        <f>IF(AND(H482=0,I482=0),"",IF(OR(C482='ჯამი (HIDE)'!$B$11,C482='ჯამი (HIDE)'!$B$12,C482='ჯამი (HIDE)'!$B$13,C482='ჯამი (HIDE)'!$B$14),"",I482/H482))</f>
        <v/>
      </c>
      <c r="L482" s="35"/>
    </row>
    <row r="483" spans="1:12" ht="16.5" hidden="1" thickTop="1" thickBot="1" x14ac:dyDescent="0.3">
      <c r="A483" t="s">
        <v>194</v>
      </c>
      <c r="B483" s="30"/>
      <c r="C483" s="7" t="s">
        <v>12</v>
      </c>
      <c r="D483" s="14">
        <v>0</v>
      </c>
      <c r="E483" s="14">
        <v>0</v>
      </c>
      <c r="F483" s="14">
        <v>0</v>
      </c>
      <c r="G483" s="14">
        <v>0</v>
      </c>
      <c r="H483" s="14">
        <v>0</v>
      </c>
      <c r="I483" s="14">
        <f t="shared" si="216"/>
        <v>0</v>
      </c>
      <c r="J483" s="14" t="str">
        <f>IF(AND(H483=0,I483=0),"",IF(OR(C483='ჯამი (HIDE)'!$B$11,C483='ჯამი (HIDE)'!$B$12,C483='ჯამი (HIDE)'!$B$13,C483='ჯამი (HIDE)'!$B$14),"",H483-I483))</f>
        <v/>
      </c>
      <c r="K483" s="39" t="str">
        <f>IF(AND(H483=0,I483=0),"",IF(OR(C483='ჯამი (HIDE)'!$B$11,C483='ჯამი (HIDE)'!$B$12,C483='ჯამი (HIDE)'!$B$13,C483='ჯამი (HIDE)'!$B$14),"",I483/H483))</f>
        <v/>
      </c>
      <c r="L483" s="35"/>
    </row>
    <row r="484" spans="1:12" ht="16.5" hidden="1" thickTop="1" thickBot="1" x14ac:dyDescent="0.3">
      <c r="A484" t="s">
        <v>194</v>
      </c>
      <c r="B484" s="29"/>
      <c r="C484" s="5" t="s">
        <v>13</v>
      </c>
      <c r="D484" s="13">
        <v>0</v>
      </c>
      <c r="E484" s="13">
        <v>0</v>
      </c>
      <c r="F484" s="13">
        <v>0</v>
      </c>
      <c r="G484" s="13">
        <v>0</v>
      </c>
      <c r="H484" s="13">
        <v>0</v>
      </c>
      <c r="I484" s="13">
        <f t="shared" si="216"/>
        <v>0</v>
      </c>
      <c r="J484" s="13" t="str">
        <f>IF(AND(H484=0,I484=0),"",IF(OR(C484='ჯამი (HIDE)'!$B$11,C484='ჯამი (HIDE)'!$B$12,C484='ჯამი (HIDE)'!$B$13,C484='ჯამი (HIDE)'!$B$14),"",H484-I484))</f>
        <v/>
      </c>
      <c r="K484" s="38" t="str">
        <f>IF(AND(H484=0,I484=0),"",IF(OR(C484='ჯამი (HIDE)'!$B$11,C484='ჯამი (HIDE)'!$B$12,C484='ჯამი (HIDE)'!$B$13,C484='ჯამი (HIDE)'!$B$14),"",I484/H484))</f>
        <v/>
      </c>
      <c r="L484" s="35"/>
    </row>
    <row r="485" spans="1:12" ht="16.5" hidden="1" thickTop="1" thickBot="1" x14ac:dyDescent="0.3">
      <c r="A485" t="s">
        <v>194</v>
      </c>
      <c r="B485" s="29"/>
      <c r="C485" s="5" t="s">
        <v>14</v>
      </c>
      <c r="D485" s="13">
        <v>0</v>
      </c>
      <c r="E485" s="13">
        <v>0</v>
      </c>
      <c r="F485" s="13">
        <v>0</v>
      </c>
      <c r="G485" s="13">
        <v>0</v>
      </c>
      <c r="H485" s="13">
        <v>0</v>
      </c>
      <c r="I485" s="13">
        <f t="shared" si="216"/>
        <v>0</v>
      </c>
      <c r="J485" s="13" t="str">
        <f>IF(AND(H485=0,I485=0),"",IF(OR(C485='ჯამი (HIDE)'!$B$11,C485='ჯამი (HIDE)'!$B$12,C485='ჯამი (HIDE)'!$B$13,C485='ჯამი (HIDE)'!$B$14),"",H485-I485))</f>
        <v/>
      </c>
      <c r="K485" s="38" t="str">
        <f>IF(AND(H485=0,I485=0),"",IF(OR(C485='ჯამი (HIDE)'!$B$11,C485='ჯამი (HIDE)'!$B$12,C485='ჯამი (HIDE)'!$B$13,C485='ჯამი (HIDE)'!$B$14),"",I485/H485))</f>
        <v/>
      </c>
      <c r="L485" s="35"/>
    </row>
    <row r="486" spans="1:12" ht="16.5" hidden="1" thickTop="1" thickBot="1" x14ac:dyDescent="0.3">
      <c r="A486" t="s">
        <v>194</v>
      </c>
      <c r="B486" s="31"/>
      <c r="C486" s="9" t="s">
        <v>15</v>
      </c>
      <c r="D486" s="15">
        <v>0</v>
      </c>
      <c r="E486" s="15">
        <v>0</v>
      </c>
      <c r="F486" s="15">
        <v>0</v>
      </c>
      <c r="G486" s="15">
        <v>0</v>
      </c>
      <c r="H486" s="15">
        <v>0</v>
      </c>
      <c r="I486" s="15">
        <f t="shared" si="216"/>
        <v>0</v>
      </c>
      <c r="J486" s="15" t="str">
        <f>IF(AND(H486=0,I486=0),"",IF(OR(C486='ჯამი (HIDE)'!$B$11,C486='ჯამი (HIDE)'!$B$12,C486='ჯამი (HIDE)'!$B$13,C486='ჯამი (HIDE)'!$B$14),"",H486-I486))</f>
        <v/>
      </c>
      <c r="K486" s="40" t="str">
        <f>IF(AND(H486=0,I486=0),"",IF(OR(C486='ჯამი (HIDE)'!$B$11,C486='ჯამი (HIDE)'!$B$12,C486='ჯამი (HIDE)'!$B$13,C486='ჯამი (HIDE)'!$B$14),"",I486/H486))</f>
        <v/>
      </c>
      <c r="L486" s="35"/>
    </row>
    <row r="487" spans="1:12" ht="16.5" thickTop="1" thickBot="1" x14ac:dyDescent="0.3">
      <c r="A487" t="str">
        <f t="shared" ref="A487" si="227">IF(OR(H487&lt;&gt;0,I487&lt;&gt;0,),"a","b")</f>
        <v>a</v>
      </c>
      <c r="B487" s="2" t="s">
        <v>87</v>
      </c>
      <c r="C487" s="24" t="s">
        <v>88</v>
      </c>
      <c r="D487" s="3">
        <v>630000</v>
      </c>
      <c r="E487" s="3">
        <f>E488+E496+E497+E498</f>
        <v>452777</v>
      </c>
      <c r="F487" s="3">
        <f t="shared" ref="F487" si="228">F488+F496+F497+F498</f>
        <v>310000</v>
      </c>
      <c r="G487" s="3">
        <f t="shared" ref="G487" si="229">G488+G496+G497+G498</f>
        <v>305000</v>
      </c>
      <c r="H487" s="3">
        <v>1230000</v>
      </c>
      <c r="I487" s="3">
        <f t="shared" si="216"/>
        <v>1067777</v>
      </c>
      <c r="J487" s="3">
        <f>IF(AND(H487=0,I487=0),"",IF(OR(C487='ჯამი (HIDE)'!$B$11,C487='ჯამი (HIDE)'!$B$12,C487='ჯამი (HIDE)'!$B$13,C487='ჯამი (HIDE)'!$B$14),"",H487-I487))</f>
        <v>162223</v>
      </c>
      <c r="K487" s="41">
        <f>IF(AND(H487=0,I487=0),"",IF(OR(C487='ჯამი (HIDE)'!$B$11,C487='ჯამი (HIDE)'!$B$12,C487='ჯამი (HIDE)'!$B$13,C487='ჯამი (HIDE)'!$B$14),"",I487/H487))</f>
        <v>0.86811138211382111</v>
      </c>
      <c r="L487" s="35"/>
    </row>
    <row r="488" spans="1:12" ht="16.5" hidden="1" thickTop="1" thickBot="1" x14ac:dyDescent="0.3">
      <c r="A488" t="s">
        <v>194</v>
      </c>
      <c r="B488" s="29"/>
      <c r="C488" s="5" t="s">
        <v>5</v>
      </c>
      <c r="D488" s="13">
        <v>630000</v>
      </c>
      <c r="E488" s="13">
        <f>SUM(E489:E495)</f>
        <v>452777</v>
      </c>
      <c r="F488" s="13">
        <f t="shared" ref="F488" si="230">SUM(F489:F495)</f>
        <v>310000</v>
      </c>
      <c r="G488" s="13">
        <f t="shared" ref="G488" si="231">SUM(G489:G495)</f>
        <v>305000</v>
      </c>
      <c r="H488" s="13">
        <v>1230000</v>
      </c>
      <c r="I488" s="13">
        <f t="shared" si="216"/>
        <v>1067777</v>
      </c>
      <c r="J488" s="13">
        <f>IF(AND(H488=0,I488=0),"",IF(OR(C488='ჯამი (HIDE)'!$B$11,C488='ჯამი (HIDE)'!$B$12,C488='ჯამი (HIDE)'!$B$13,C488='ჯამი (HIDE)'!$B$14),"",H488-I488))</f>
        <v>162223</v>
      </c>
      <c r="K488" s="38">
        <f>IF(AND(H488=0,I488=0),"",IF(OR(C488='ჯამი (HIDE)'!$B$11,C488='ჯამი (HIDE)'!$B$12,C488='ჯამი (HIDE)'!$B$13,C488='ჯამი (HIDE)'!$B$14),"",I488/H488))</f>
        <v>0.86811138211382111</v>
      </c>
      <c r="L488" s="35"/>
    </row>
    <row r="489" spans="1:12" ht="16.5" hidden="1" thickTop="1" thickBot="1" x14ac:dyDescent="0.3">
      <c r="A489" t="s">
        <v>194</v>
      </c>
      <c r="B489" s="30"/>
      <c r="C489" s="7" t="s">
        <v>6</v>
      </c>
      <c r="D489" s="14">
        <v>0</v>
      </c>
      <c r="E489" s="14">
        <v>0</v>
      </c>
      <c r="F489" s="14">
        <v>0</v>
      </c>
      <c r="G489" s="14">
        <v>0</v>
      </c>
      <c r="H489" s="14">
        <v>0</v>
      </c>
      <c r="I489" s="14">
        <f t="shared" si="216"/>
        <v>0</v>
      </c>
      <c r="J489" s="14" t="str">
        <f>IF(AND(H489=0,I489=0),"",IF(OR(C489='ჯამი (HIDE)'!$B$11,C489='ჯამი (HIDE)'!$B$12,C489='ჯამი (HIDE)'!$B$13,C489='ჯამი (HIDE)'!$B$14),"",H489-I489))</f>
        <v/>
      </c>
      <c r="K489" s="39" t="str">
        <f>IF(AND(H489=0,I489=0),"",IF(OR(C489='ჯამი (HIDE)'!$B$11,C489='ჯამი (HIDE)'!$B$12,C489='ჯამი (HIDE)'!$B$13,C489='ჯამი (HIDE)'!$B$14),"",I489/H489))</f>
        <v/>
      </c>
      <c r="L489" s="35"/>
    </row>
    <row r="490" spans="1:12" ht="16.5" hidden="1" thickTop="1" thickBot="1" x14ac:dyDescent="0.3">
      <c r="A490" t="s">
        <v>194</v>
      </c>
      <c r="B490" s="30"/>
      <c r="C490" s="7" t="s">
        <v>7</v>
      </c>
      <c r="D490" s="14">
        <v>0</v>
      </c>
      <c r="E490" s="14">
        <v>0</v>
      </c>
      <c r="F490" s="14">
        <v>0</v>
      </c>
      <c r="G490" s="14">
        <v>0</v>
      </c>
      <c r="H490" s="14">
        <v>0</v>
      </c>
      <c r="I490" s="14">
        <f t="shared" si="216"/>
        <v>0</v>
      </c>
      <c r="J490" s="14" t="str">
        <f>IF(AND(H490=0,I490=0),"",IF(OR(C490='ჯამი (HIDE)'!$B$11,C490='ჯამი (HIDE)'!$B$12,C490='ჯამი (HIDE)'!$B$13,C490='ჯამი (HIDE)'!$B$14),"",H490-I490))</f>
        <v/>
      </c>
      <c r="K490" s="39" t="str">
        <f>IF(AND(H490=0,I490=0),"",IF(OR(C490='ჯამი (HIDE)'!$B$11,C490='ჯამი (HIDE)'!$B$12,C490='ჯამი (HIDE)'!$B$13,C490='ჯამი (HIDE)'!$B$14),"",I490/H490))</f>
        <v/>
      </c>
      <c r="L490" s="35"/>
    </row>
    <row r="491" spans="1:12" ht="16.5" hidden="1" thickTop="1" thickBot="1" x14ac:dyDescent="0.3">
      <c r="A491" t="s">
        <v>194</v>
      </c>
      <c r="B491" s="30"/>
      <c r="C491" s="7" t="s">
        <v>8</v>
      </c>
      <c r="D491" s="14">
        <v>0</v>
      </c>
      <c r="E491" s="14">
        <v>0</v>
      </c>
      <c r="F491" s="14">
        <v>0</v>
      </c>
      <c r="G491" s="14">
        <v>0</v>
      </c>
      <c r="H491" s="14">
        <v>0</v>
      </c>
      <c r="I491" s="14">
        <f t="shared" si="216"/>
        <v>0</v>
      </c>
      <c r="J491" s="14" t="str">
        <f>IF(AND(H491=0,I491=0),"",IF(OR(C491='ჯამი (HIDE)'!$B$11,C491='ჯამი (HIDE)'!$B$12,C491='ჯამი (HIDE)'!$B$13,C491='ჯამი (HIDE)'!$B$14),"",H491-I491))</f>
        <v/>
      </c>
      <c r="K491" s="39" t="str">
        <f>IF(AND(H491=0,I491=0),"",IF(OR(C491='ჯამი (HIDE)'!$B$11,C491='ჯამი (HIDE)'!$B$12,C491='ჯამი (HIDE)'!$B$13,C491='ჯამი (HIDE)'!$B$14),"",I491/H491))</f>
        <v/>
      </c>
      <c r="L491" s="35"/>
    </row>
    <row r="492" spans="1:12" ht="16.5" hidden="1" thickTop="1" thickBot="1" x14ac:dyDescent="0.3">
      <c r="A492" t="s">
        <v>194</v>
      </c>
      <c r="B492" s="30"/>
      <c r="C492" s="7" t="s">
        <v>9</v>
      </c>
      <c r="D492" s="14">
        <v>0</v>
      </c>
      <c r="E492" s="14">
        <v>0</v>
      </c>
      <c r="F492" s="14">
        <v>0</v>
      </c>
      <c r="G492" s="14">
        <v>0</v>
      </c>
      <c r="H492" s="14">
        <v>0</v>
      </c>
      <c r="I492" s="14">
        <f t="shared" si="216"/>
        <v>0</v>
      </c>
      <c r="J492" s="14" t="str">
        <f>IF(AND(H492=0,I492=0),"",IF(OR(C492='ჯამი (HIDE)'!$B$11,C492='ჯამი (HIDE)'!$B$12,C492='ჯამი (HIDE)'!$B$13,C492='ჯამი (HIDE)'!$B$14),"",H492-I492))</f>
        <v/>
      </c>
      <c r="K492" s="39" t="str">
        <f>IF(AND(H492=0,I492=0),"",IF(OR(C492='ჯამი (HIDE)'!$B$11,C492='ჯამი (HIDE)'!$B$12,C492='ჯამი (HIDE)'!$B$13,C492='ჯამი (HIDE)'!$B$14),"",I492/H492))</f>
        <v/>
      </c>
      <c r="L492" s="35"/>
    </row>
    <row r="493" spans="1:12" ht="16.5" hidden="1" thickTop="1" thickBot="1" x14ac:dyDescent="0.3">
      <c r="A493" t="s">
        <v>194</v>
      </c>
      <c r="B493" s="30"/>
      <c r="C493" s="7" t="s">
        <v>10</v>
      </c>
      <c r="D493" s="14">
        <v>0</v>
      </c>
      <c r="E493" s="14">
        <v>0</v>
      </c>
      <c r="F493" s="14">
        <v>0</v>
      </c>
      <c r="G493" s="14">
        <v>0</v>
      </c>
      <c r="H493" s="14">
        <v>0</v>
      </c>
      <c r="I493" s="14">
        <f t="shared" si="216"/>
        <v>0</v>
      </c>
      <c r="J493" s="14" t="str">
        <f>IF(AND(H493=0,I493=0),"",IF(OR(C493='ჯამი (HIDE)'!$B$11,C493='ჯამი (HIDE)'!$B$12,C493='ჯამი (HIDE)'!$B$13,C493='ჯამი (HIDE)'!$B$14),"",H493-I493))</f>
        <v/>
      </c>
      <c r="K493" s="39" t="str">
        <f>IF(AND(H493=0,I493=0),"",IF(OR(C493='ჯამი (HIDE)'!$B$11,C493='ჯამი (HIDE)'!$B$12,C493='ჯამი (HIDE)'!$B$13,C493='ჯამი (HIDE)'!$B$14),"",I493/H493))</f>
        <v/>
      </c>
      <c r="L493" s="35"/>
    </row>
    <row r="494" spans="1:12" ht="16.5" hidden="1" thickTop="1" thickBot="1" x14ac:dyDescent="0.3">
      <c r="A494" t="s">
        <v>194</v>
      </c>
      <c r="B494" s="30"/>
      <c r="C494" s="7" t="s">
        <v>11</v>
      </c>
      <c r="D494" s="14">
        <v>630000</v>
      </c>
      <c r="E494" s="14">
        <v>452777</v>
      </c>
      <c r="F494" s="14">
        <v>310000</v>
      </c>
      <c r="G494" s="14">
        <v>305000</v>
      </c>
      <c r="H494" s="14">
        <v>1230000</v>
      </c>
      <c r="I494" s="14">
        <f t="shared" si="216"/>
        <v>1067777</v>
      </c>
      <c r="J494" s="14">
        <f>IF(AND(H494=0,I494=0),"",IF(OR(C494='ჯამი (HIDE)'!$B$11,C494='ჯამი (HIDE)'!$B$12,C494='ჯამი (HIDE)'!$B$13,C494='ჯამი (HIDE)'!$B$14),"",H494-I494))</f>
        <v>162223</v>
      </c>
      <c r="K494" s="39">
        <f>IF(AND(H494=0,I494=0),"",IF(OR(C494='ჯამი (HIDE)'!$B$11,C494='ჯამი (HIDE)'!$B$12,C494='ჯამი (HIDE)'!$B$13,C494='ჯამი (HIDE)'!$B$14),"",I494/H494))</f>
        <v>0.86811138211382111</v>
      </c>
      <c r="L494" s="35"/>
    </row>
    <row r="495" spans="1:12" ht="16.5" hidden="1" thickTop="1" thickBot="1" x14ac:dyDescent="0.3">
      <c r="A495" t="s">
        <v>194</v>
      </c>
      <c r="B495" s="30"/>
      <c r="C495" s="7" t="s">
        <v>12</v>
      </c>
      <c r="D495" s="14">
        <v>0</v>
      </c>
      <c r="E495" s="14">
        <v>0</v>
      </c>
      <c r="F495" s="14">
        <v>0</v>
      </c>
      <c r="G495" s="14">
        <v>0</v>
      </c>
      <c r="H495" s="14">
        <v>0</v>
      </c>
      <c r="I495" s="14">
        <f t="shared" si="216"/>
        <v>0</v>
      </c>
      <c r="J495" s="14" t="str">
        <f>IF(AND(H495=0,I495=0),"",IF(OR(C495='ჯამი (HIDE)'!$B$11,C495='ჯამი (HIDE)'!$B$12,C495='ჯამი (HIDE)'!$B$13,C495='ჯამი (HIDE)'!$B$14),"",H495-I495))</f>
        <v/>
      </c>
      <c r="K495" s="39" t="str">
        <f>IF(AND(H495=0,I495=0),"",IF(OR(C495='ჯამი (HIDE)'!$B$11,C495='ჯამი (HIDE)'!$B$12,C495='ჯამი (HIDE)'!$B$13,C495='ჯამი (HIDE)'!$B$14),"",I495/H495))</f>
        <v/>
      </c>
      <c r="L495" s="35"/>
    </row>
    <row r="496" spans="1:12" ht="16.5" hidden="1" thickTop="1" thickBot="1" x14ac:dyDescent="0.3">
      <c r="A496" t="s">
        <v>194</v>
      </c>
      <c r="B496" s="29"/>
      <c r="C496" s="5" t="s">
        <v>13</v>
      </c>
      <c r="D496" s="13">
        <v>0</v>
      </c>
      <c r="E496" s="13">
        <v>0</v>
      </c>
      <c r="F496" s="13">
        <v>0</v>
      </c>
      <c r="G496" s="13">
        <v>0</v>
      </c>
      <c r="H496" s="13">
        <v>0</v>
      </c>
      <c r="I496" s="13">
        <f t="shared" si="216"/>
        <v>0</v>
      </c>
      <c r="J496" s="13" t="str">
        <f>IF(AND(H496=0,I496=0),"",IF(OR(C496='ჯამი (HIDE)'!$B$11,C496='ჯამი (HIDE)'!$B$12,C496='ჯამი (HIDE)'!$B$13,C496='ჯამი (HIDE)'!$B$14),"",H496-I496))</f>
        <v/>
      </c>
      <c r="K496" s="38" t="str">
        <f>IF(AND(H496=0,I496=0),"",IF(OR(C496='ჯამი (HIDE)'!$B$11,C496='ჯამი (HIDE)'!$B$12,C496='ჯამი (HIDE)'!$B$13,C496='ჯამი (HIDE)'!$B$14),"",I496/H496))</f>
        <v/>
      </c>
      <c r="L496" s="35"/>
    </row>
    <row r="497" spans="1:12" ht="16.5" hidden="1" thickTop="1" thickBot="1" x14ac:dyDescent="0.3">
      <c r="A497" t="s">
        <v>194</v>
      </c>
      <c r="B497" s="29"/>
      <c r="C497" s="5" t="s">
        <v>14</v>
      </c>
      <c r="D497" s="13">
        <v>0</v>
      </c>
      <c r="E497" s="13">
        <v>0</v>
      </c>
      <c r="F497" s="13">
        <v>0</v>
      </c>
      <c r="G497" s="13">
        <v>0</v>
      </c>
      <c r="H497" s="13">
        <v>0</v>
      </c>
      <c r="I497" s="13">
        <f t="shared" si="216"/>
        <v>0</v>
      </c>
      <c r="J497" s="13" t="str">
        <f>IF(AND(H497=0,I497=0),"",IF(OR(C497='ჯამი (HIDE)'!$B$11,C497='ჯამი (HIDE)'!$B$12,C497='ჯამი (HIDE)'!$B$13,C497='ჯამი (HIDE)'!$B$14),"",H497-I497))</f>
        <v/>
      </c>
      <c r="K497" s="38" t="str">
        <f>IF(AND(H497=0,I497=0),"",IF(OR(C497='ჯამი (HIDE)'!$B$11,C497='ჯამი (HIDE)'!$B$12,C497='ჯამი (HIDE)'!$B$13,C497='ჯამი (HIDE)'!$B$14),"",I497/H497))</f>
        <v/>
      </c>
      <c r="L497" s="35"/>
    </row>
    <row r="498" spans="1:12" ht="16.5" hidden="1" thickTop="1" thickBot="1" x14ac:dyDescent="0.3">
      <c r="A498" t="s">
        <v>194</v>
      </c>
      <c r="B498" s="31"/>
      <c r="C498" s="9" t="s">
        <v>15</v>
      </c>
      <c r="D498" s="15">
        <v>0</v>
      </c>
      <c r="E498" s="15">
        <v>0</v>
      </c>
      <c r="F498" s="15">
        <v>0</v>
      </c>
      <c r="G498" s="15">
        <v>0</v>
      </c>
      <c r="H498" s="15">
        <v>0</v>
      </c>
      <c r="I498" s="15">
        <f t="shared" si="216"/>
        <v>0</v>
      </c>
      <c r="J498" s="15" t="str">
        <f>IF(AND(H498=0,I498=0),"",IF(OR(C498='ჯამი (HIDE)'!$B$11,C498='ჯამი (HIDE)'!$B$12,C498='ჯამი (HIDE)'!$B$13,C498='ჯამი (HIDE)'!$B$14),"",H498-I498))</f>
        <v/>
      </c>
      <c r="K498" s="40" t="str">
        <f>IF(AND(H498=0,I498=0),"",IF(OR(C498='ჯამი (HIDE)'!$B$11,C498='ჯამი (HIDE)'!$B$12,C498='ჯამი (HIDE)'!$B$13,C498='ჯამი (HIDE)'!$B$14),"",I498/H498))</f>
        <v/>
      </c>
      <c r="L498" s="35"/>
    </row>
    <row r="499" spans="1:12" ht="46.5" thickTop="1" thickBot="1" x14ac:dyDescent="0.3">
      <c r="A499" t="str">
        <f t="shared" ref="A499" si="232">IF(OR(H499&lt;&gt;0,I499&lt;&gt;0,),"a","b")</f>
        <v>a</v>
      </c>
      <c r="B499" s="2" t="s">
        <v>89</v>
      </c>
      <c r="C499" s="26" t="s">
        <v>90</v>
      </c>
      <c r="D499" s="3">
        <v>63000</v>
      </c>
      <c r="E499" s="3">
        <f>E500+E508+E509+E510</f>
        <v>53970.02</v>
      </c>
      <c r="F499" s="3">
        <f t="shared" ref="F499" si="233">F500+F508+F509+F510</f>
        <v>36000</v>
      </c>
      <c r="G499" s="3">
        <f t="shared" ref="G499" si="234">G500+G508+G509+G510</f>
        <v>36000</v>
      </c>
      <c r="H499" s="3">
        <v>126000</v>
      </c>
      <c r="I499" s="3">
        <f t="shared" si="216"/>
        <v>125970.01999999999</v>
      </c>
      <c r="J499" s="3">
        <f>IF(AND(H499=0,I499=0),"",IF(OR(C499='ჯამი (HIDE)'!$B$11,C499='ჯამი (HIDE)'!$B$12,C499='ჯამი (HIDE)'!$B$13,C499='ჯამი (HIDE)'!$B$14),"",H499-I499))</f>
        <v>29.980000000010477</v>
      </c>
      <c r="K499" s="41">
        <f>IF(AND(H499=0,I499=0),"",IF(OR(C499='ჯამი (HIDE)'!$B$11,C499='ჯამი (HIDE)'!$B$12,C499='ჯამი (HIDE)'!$B$13,C499='ჯამი (HIDE)'!$B$14),"",I499/H499))</f>
        <v>0.99976206349206342</v>
      </c>
      <c r="L499" s="35"/>
    </row>
    <row r="500" spans="1:12" ht="16.5" hidden="1" thickTop="1" thickBot="1" x14ac:dyDescent="0.3">
      <c r="A500" t="s">
        <v>194</v>
      </c>
      <c r="B500" s="29"/>
      <c r="C500" s="5" t="s">
        <v>5</v>
      </c>
      <c r="D500" s="13">
        <v>63000</v>
      </c>
      <c r="E500" s="13">
        <f>SUM(E501:E507)</f>
        <v>53970.02</v>
      </c>
      <c r="F500" s="13">
        <f t="shared" ref="F500" si="235">SUM(F501:F507)</f>
        <v>36000</v>
      </c>
      <c r="G500" s="13">
        <f t="shared" ref="G500" si="236">SUM(G501:G507)</f>
        <v>36000</v>
      </c>
      <c r="H500" s="13">
        <v>126000</v>
      </c>
      <c r="I500" s="13">
        <f t="shared" si="216"/>
        <v>125970.01999999999</v>
      </c>
      <c r="J500" s="13">
        <f>IF(AND(H500=0,I500=0),"",IF(OR(C500='ჯამი (HIDE)'!$B$11,C500='ჯამი (HIDE)'!$B$12,C500='ჯამი (HIDE)'!$B$13,C500='ჯამი (HIDE)'!$B$14),"",H500-I500))</f>
        <v>29.980000000010477</v>
      </c>
      <c r="K500" s="38">
        <f>IF(AND(H500=0,I500=0),"",IF(OR(C500='ჯამი (HIDE)'!$B$11,C500='ჯამი (HIDE)'!$B$12,C500='ჯამი (HIDE)'!$B$13,C500='ჯამი (HIDE)'!$B$14),"",I500/H500))</f>
        <v>0.99976206349206342</v>
      </c>
      <c r="L500" s="35"/>
    </row>
    <row r="501" spans="1:12" ht="16.5" hidden="1" thickTop="1" thickBot="1" x14ac:dyDescent="0.3">
      <c r="A501" t="s">
        <v>194</v>
      </c>
      <c r="B501" s="30"/>
      <c r="C501" s="7" t="s">
        <v>6</v>
      </c>
      <c r="D501" s="14">
        <v>0</v>
      </c>
      <c r="E501" s="14">
        <v>0</v>
      </c>
      <c r="F501" s="14">
        <v>0</v>
      </c>
      <c r="G501" s="14">
        <v>0</v>
      </c>
      <c r="H501" s="14">
        <v>0</v>
      </c>
      <c r="I501" s="14">
        <f t="shared" si="216"/>
        <v>0</v>
      </c>
      <c r="J501" s="14" t="str">
        <f>IF(AND(H501=0,I501=0),"",IF(OR(C501='ჯამი (HIDE)'!$B$11,C501='ჯამი (HIDE)'!$B$12,C501='ჯამი (HIDE)'!$B$13,C501='ჯამი (HIDE)'!$B$14),"",H501-I501))</f>
        <v/>
      </c>
      <c r="K501" s="39" t="str">
        <f>IF(AND(H501=0,I501=0),"",IF(OR(C501='ჯამი (HIDE)'!$B$11,C501='ჯამი (HIDE)'!$B$12,C501='ჯამი (HIDE)'!$B$13,C501='ჯამი (HIDE)'!$B$14),"",I501/H501))</f>
        <v/>
      </c>
      <c r="L501" s="35"/>
    </row>
    <row r="502" spans="1:12" ht="16.5" hidden="1" thickTop="1" thickBot="1" x14ac:dyDescent="0.3">
      <c r="A502" t="s">
        <v>194</v>
      </c>
      <c r="B502" s="30"/>
      <c r="C502" s="7" t="s">
        <v>7</v>
      </c>
      <c r="D502" s="14">
        <v>0</v>
      </c>
      <c r="E502" s="14">
        <v>0</v>
      </c>
      <c r="F502" s="14">
        <v>0</v>
      </c>
      <c r="G502" s="14">
        <v>0</v>
      </c>
      <c r="H502" s="14">
        <v>0</v>
      </c>
      <c r="I502" s="14">
        <f t="shared" si="216"/>
        <v>0</v>
      </c>
      <c r="J502" s="14" t="str">
        <f>IF(AND(H502=0,I502=0),"",IF(OR(C502='ჯამი (HIDE)'!$B$11,C502='ჯამი (HIDE)'!$B$12,C502='ჯამი (HIDE)'!$B$13,C502='ჯამი (HIDE)'!$B$14),"",H502-I502))</f>
        <v/>
      </c>
      <c r="K502" s="39" t="str">
        <f>IF(AND(H502=0,I502=0),"",IF(OR(C502='ჯამი (HIDE)'!$B$11,C502='ჯამი (HIDE)'!$B$12,C502='ჯამი (HIDE)'!$B$13,C502='ჯამი (HIDE)'!$B$14),"",I502/H502))</f>
        <v/>
      </c>
      <c r="L502" s="35"/>
    </row>
    <row r="503" spans="1:12" ht="16.5" hidden="1" thickTop="1" thickBot="1" x14ac:dyDescent="0.3">
      <c r="A503" t="s">
        <v>194</v>
      </c>
      <c r="B503" s="30"/>
      <c r="C503" s="7" t="s">
        <v>8</v>
      </c>
      <c r="D503" s="14">
        <v>0</v>
      </c>
      <c r="E503" s="14">
        <v>0</v>
      </c>
      <c r="F503" s="14">
        <v>0</v>
      </c>
      <c r="G503" s="14">
        <v>0</v>
      </c>
      <c r="H503" s="14">
        <v>0</v>
      </c>
      <c r="I503" s="14">
        <f t="shared" si="216"/>
        <v>0</v>
      </c>
      <c r="J503" s="14" t="str">
        <f>IF(AND(H503=0,I503=0),"",IF(OR(C503='ჯამი (HIDE)'!$B$11,C503='ჯამი (HIDE)'!$B$12,C503='ჯამი (HIDE)'!$B$13,C503='ჯამი (HIDE)'!$B$14),"",H503-I503))</f>
        <v/>
      </c>
      <c r="K503" s="39" t="str">
        <f>IF(AND(H503=0,I503=0),"",IF(OR(C503='ჯამი (HIDE)'!$B$11,C503='ჯამი (HIDE)'!$B$12,C503='ჯამი (HIDE)'!$B$13,C503='ჯამი (HIDE)'!$B$14),"",I503/H503))</f>
        <v/>
      </c>
      <c r="L503" s="35"/>
    </row>
    <row r="504" spans="1:12" ht="16.5" hidden="1" thickTop="1" thickBot="1" x14ac:dyDescent="0.3">
      <c r="A504" t="s">
        <v>194</v>
      </c>
      <c r="B504" s="30"/>
      <c r="C504" s="7" t="s">
        <v>9</v>
      </c>
      <c r="D504" s="14">
        <v>0</v>
      </c>
      <c r="E504" s="14">
        <v>0</v>
      </c>
      <c r="F504" s="14">
        <v>0</v>
      </c>
      <c r="G504" s="14">
        <v>0</v>
      </c>
      <c r="H504" s="14">
        <v>0</v>
      </c>
      <c r="I504" s="14">
        <f t="shared" si="216"/>
        <v>0</v>
      </c>
      <c r="J504" s="14" t="str">
        <f>IF(AND(H504=0,I504=0),"",IF(OR(C504='ჯამი (HIDE)'!$B$11,C504='ჯამი (HIDE)'!$B$12,C504='ჯამი (HIDE)'!$B$13,C504='ჯამი (HIDE)'!$B$14),"",H504-I504))</f>
        <v/>
      </c>
      <c r="K504" s="39" t="str">
        <f>IF(AND(H504=0,I504=0),"",IF(OR(C504='ჯამი (HIDE)'!$B$11,C504='ჯამი (HIDE)'!$B$12,C504='ჯამი (HIDE)'!$B$13,C504='ჯამი (HIDE)'!$B$14),"",I504/H504))</f>
        <v/>
      </c>
      <c r="L504" s="35"/>
    </row>
    <row r="505" spans="1:12" ht="16.5" hidden="1" thickTop="1" thickBot="1" x14ac:dyDescent="0.3">
      <c r="A505" t="s">
        <v>194</v>
      </c>
      <c r="B505" s="30"/>
      <c r="C505" s="7" t="s">
        <v>10</v>
      </c>
      <c r="D505" s="14">
        <v>0</v>
      </c>
      <c r="E505" s="14">
        <v>0</v>
      </c>
      <c r="F505" s="14">
        <v>0</v>
      </c>
      <c r="G505" s="14">
        <v>0</v>
      </c>
      <c r="H505" s="14">
        <v>0</v>
      </c>
      <c r="I505" s="14">
        <f t="shared" si="216"/>
        <v>0</v>
      </c>
      <c r="J505" s="14" t="str">
        <f>IF(AND(H505=0,I505=0),"",IF(OR(C505='ჯამი (HIDE)'!$B$11,C505='ჯამი (HIDE)'!$B$12,C505='ჯამი (HIDE)'!$B$13,C505='ჯამი (HIDE)'!$B$14),"",H505-I505))</f>
        <v/>
      </c>
      <c r="K505" s="39" t="str">
        <f>IF(AND(H505=0,I505=0),"",IF(OR(C505='ჯამი (HIDE)'!$B$11,C505='ჯამი (HIDE)'!$B$12,C505='ჯამი (HIDE)'!$B$13,C505='ჯამი (HIDE)'!$B$14),"",I505/H505))</f>
        <v/>
      </c>
      <c r="L505" s="35"/>
    </row>
    <row r="506" spans="1:12" ht="16.5" hidden="1" thickTop="1" thickBot="1" x14ac:dyDescent="0.3">
      <c r="A506" t="s">
        <v>194</v>
      </c>
      <c r="B506" s="30"/>
      <c r="C506" s="7" t="s">
        <v>11</v>
      </c>
      <c r="D506" s="14">
        <v>63000</v>
      </c>
      <c r="E506" s="14">
        <v>53970.02</v>
      </c>
      <c r="F506" s="14">
        <v>36000</v>
      </c>
      <c r="G506" s="14">
        <v>36000</v>
      </c>
      <c r="H506" s="14">
        <v>126000</v>
      </c>
      <c r="I506" s="14">
        <f t="shared" si="216"/>
        <v>125970.01999999999</v>
      </c>
      <c r="J506" s="14">
        <f>IF(AND(H506=0,I506=0),"",IF(OR(C506='ჯამი (HIDE)'!$B$11,C506='ჯამი (HIDE)'!$B$12,C506='ჯამი (HIDE)'!$B$13,C506='ჯამი (HIDE)'!$B$14),"",H506-I506))</f>
        <v>29.980000000010477</v>
      </c>
      <c r="K506" s="39">
        <f>IF(AND(H506=0,I506=0),"",IF(OR(C506='ჯამი (HIDE)'!$B$11,C506='ჯამი (HIDE)'!$B$12,C506='ჯამი (HIDE)'!$B$13,C506='ჯამი (HIDE)'!$B$14),"",I506/H506))</f>
        <v>0.99976206349206342</v>
      </c>
      <c r="L506" s="35"/>
    </row>
    <row r="507" spans="1:12" ht="16.5" hidden="1" thickTop="1" thickBot="1" x14ac:dyDescent="0.3">
      <c r="A507" t="s">
        <v>194</v>
      </c>
      <c r="B507" s="30"/>
      <c r="C507" s="7" t="s">
        <v>12</v>
      </c>
      <c r="D507" s="14">
        <v>0</v>
      </c>
      <c r="E507" s="14">
        <v>0</v>
      </c>
      <c r="F507" s="14">
        <v>0</v>
      </c>
      <c r="G507" s="14">
        <v>0</v>
      </c>
      <c r="H507" s="14">
        <v>0</v>
      </c>
      <c r="I507" s="14">
        <f t="shared" si="216"/>
        <v>0</v>
      </c>
      <c r="J507" s="14" t="str">
        <f>IF(AND(H507=0,I507=0),"",IF(OR(C507='ჯამი (HIDE)'!$B$11,C507='ჯამი (HIDE)'!$B$12,C507='ჯამი (HIDE)'!$B$13,C507='ჯამი (HIDE)'!$B$14),"",H507-I507))</f>
        <v/>
      </c>
      <c r="K507" s="39" t="str">
        <f>IF(AND(H507=0,I507=0),"",IF(OR(C507='ჯამი (HIDE)'!$B$11,C507='ჯამი (HIDE)'!$B$12,C507='ჯამი (HIDE)'!$B$13,C507='ჯამი (HIDE)'!$B$14),"",I507/H507))</f>
        <v/>
      </c>
      <c r="L507" s="35"/>
    </row>
    <row r="508" spans="1:12" ht="16.5" hidden="1" thickTop="1" thickBot="1" x14ac:dyDescent="0.3">
      <c r="A508" t="s">
        <v>194</v>
      </c>
      <c r="B508" s="29"/>
      <c r="C508" s="5" t="s">
        <v>13</v>
      </c>
      <c r="D508" s="13">
        <v>0</v>
      </c>
      <c r="E508" s="13">
        <v>0</v>
      </c>
      <c r="F508" s="13">
        <v>0</v>
      </c>
      <c r="G508" s="13">
        <v>0</v>
      </c>
      <c r="H508" s="13">
        <v>0</v>
      </c>
      <c r="I508" s="13">
        <f t="shared" si="216"/>
        <v>0</v>
      </c>
      <c r="J508" s="13" t="str">
        <f>IF(AND(H508=0,I508=0),"",IF(OR(C508='ჯამი (HIDE)'!$B$11,C508='ჯამი (HIDE)'!$B$12,C508='ჯამი (HIDE)'!$B$13,C508='ჯამი (HIDE)'!$B$14),"",H508-I508))</f>
        <v/>
      </c>
      <c r="K508" s="38" t="str">
        <f>IF(AND(H508=0,I508=0),"",IF(OR(C508='ჯამი (HIDE)'!$B$11,C508='ჯამი (HIDE)'!$B$12,C508='ჯამი (HIDE)'!$B$13,C508='ჯამი (HIDE)'!$B$14),"",I508/H508))</f>
        <v/>
      </c>
      <c r="L508" s="35"/>
    </row>
    <row r="509" spans="1:12" ht="16.5" hidden="1" thickTop="1" thickBot="1" x14ac:dyDescent="0.3">
      <c r="A509" t="s">
        <v>194</v>
      </c>
      <c r="B509" s="29"/>
      <c r="C509" s="5" t="s">
        <v>14</v>
      </c>
      <c r="D509" s="13">
        <v>0</v>
      </c>
      <c r="E509" s="13">
        <v>0</v>
      </c>
      <c r="F509" s="13">
        <v>0</v>
      </c>
      <c r="G509" s="13">
        <v>0</v>
      </c>
      <c r="H509" s="13">
        <v>0</v>
      </c>
      <c r="I509" s="13">
        <f t="shared" si="216"/>
        <v>0</v>
      </c>
      <c r="J509" s="13" t="str">
        <f>IF(AND(H509=0,I509=0),"",IF(OR(C509='ჯამი (HIDE)'!$B$11,C509='ჯამი (HIDE)'!$B$12,C509='ჯამი (HIDE)'!$B$13,C509='ჯამი (HIDE)'!$B$14),"",H509-I509))</f>
        <v/>
      </c>
      <c r="K509" s="38" t="str">
        <f>IF(AND(H509=0,I509=0),"",IF(OR(C509='ჯამი (HIDE)'!$B$11,C509='ჯამი (HIDE)'!$B$12,C509='ჯამი (HIDE)'!$B$13,C509='ჯამი (HIDE)'!$B$14),"",I509/H509))</f>
        <v/>
      </c>
      <c r="L509" s="35"/>
    </row>
    <row r="510" spans="1:12" ht="16.5" hidden="1" thickTop="1" thickBot="1" x14ac:dyDescent="0.3">
      <c r="A510" t="s">
        <v>194</v>
      </c>
      <c r="B510" s="31"/>
      <c r="C510" s="9" t="s">
        <v>15</v>
      </c>
      <c r="D510" s="15">
        <v>0</v>
      </c>
      <c r="E510" s="15">
        <v>0</v>
      </c>
      <c r="F510" s="15">
        <v>0</v>
      </c>
      <c r="G510" s="15">
        <v>0</v>
      </c>
      <c r="H510" s="15">
        <v>0</v>
      </c>
      <c r="I510" s="15">
        <f t="shared" si="216"/>
        <v>0</v>
      </c>
      <c r="J510" s="15" t="str">
        <f>IF(AND(H510=0,I510=0),"",IF(OR(C510='ჯამი (HIDE)'!$B$11,C510='ჯამი (HIDE)'!$B$12,C510='ჯამი (HIDE)'!$B$13,C510='ჯამი (HIDE)'!$B$14),"",H510-I510))</f>
        <v/>
      </c>
      <c r="K510" s="40" t="str">
        <f>IF(AND(H510=0,I510=0),"",IF(OR(C510='ჯამი (HIDE)'!$B$11,C510='ჯამი (HIDE)'!$B$12,C510='ჯამი (HIDE)'!$B$13,C510='ჯამი (HIDE)'!$B$14),"",I510/H510))</f>
        <v/>
      </c>
      <c r="L510" s="35"/>
    </row>
    <row r="511" spans="1:12" ht="31.5" thickTop="1" thickBot="1" x14ac:dyDescent="0.3">
      <c r="A511" t="str">
        <f t="shared" ref="A511" si="237">IF(OR(H511&lt;&gt;0,I511&lt;&gt;0,),"a","b")</f>
        <v>a</v>
      </c>
      <c r="B511" s="2" t="s">
        <v>91</v>
      </c>
      <c r="C511" s="26" t="s">
        <v>92</v>
      </c>
      <c r="D511" s="3">
        <v>12200</v>
      </c>
      <c r="E511" s="3">
        <f>E512+E520+E521+E522</f>
        <v>0</v>
      </c>
      <c r="F511" s="3">
        <f t="shared" ref="F511" si="238">F512+F520+F521+F522</f>
        <v>9150</v>
      </c>
      <c r="G511" s="3">
        <f t="shared" ref="G511" si="239">G512+G520+G521+G522</f>
        <v>27450</v>
      </c>
      <c r="H511" s="3">
        <v>36600</v>
      </c>
      <c r="I511" s="3">
        <f t="shared" si="216"/>
        <v>36600</v>
      </c>
      <c r="J511" s="3">
        <f>IF(AND(H511=0,I511=0),"",IF(OR(C511='ჯამი (HIDE)'!$B$11,C511='ჯამი (HIDE)'!$B$12,C511='ჯამი (HIDE)'!$B$13,C511='ჯამი (HIDE)'!$B$14),"",H511-I511))</f>
        <v>0</v>
      </c>
      <c r="K511" s="41">
        <f>IF(AND(H511=0,I511=0),"",IF(OR(C511='ჯამი (HIDE)'!$B$11,C511='ჯამი (HIDE)'!$B$12,C511='ჯამი (HIDE)'!$B$13,C511='ჯამი (HIDE)'!$B$14),"",I511/H511))</f>
        <v>1</v>
      </c>
      <c r="L511" s="35"/>
    </row>
    <row r="512" spans="1:12" ht="16.5" hidden="1" thickTop="1" thickBot="1" x14ac:dyDescent="0.3">
      <c r="A512" t="s">
        <v>194</v>
      </c>
      <c r="B512" s="29"/>
      <c r="C512" s="5" t="s">
        <v>5</v>
      </c>
      <c r="D512" s="13">
        <v>12200</v>
      </c>
      <c r="E512" s="13">
        <f>SUM(E513:E519)</f>
        <v>0</v>
      </c>
      <c r="F512" s="13">
        <f t="shared" ref="F512" si="240">SUM(F513:F519)</f>
        <v>9150</v>
      </c>
      <c r="G512" s="13">
        <f t="shared" ref="G512" si="241">SUM(G513:G519)</f>
        <v>27450</v>
      </c>
      <c r="H512" s="13">
        <v>36600</v>
      </c>
      <c r="I512" s="13">
        <f t="shared" si="216"/>
        <v>36600</v>
      </c>
      <c r="J512" s="13">
        <f>IF(AND(H512=0,I512=0),"",IF(OR(C512='ჯამი (HIDE)'!$B$11,C512='ჯამი (HIDE)'!$B$12,C512='ჯამი (HIDE)'!$B$13,C512='ჯამი (HIDE)'!$B$14),"",H512-I512))</f>
        <v>0</v>
      </c>
      <c r="K512" s="38">
        <f>IF(AND(H512=0,I512=0),"",IF(OR(C512='ჯამი (HIDE)'!$B$11,C512='ჯამი (HIDE)'!$B$12,C512='ჯამი (HIDE)'!$B$13,C512='ჯამი (HIDE)'!$B$14),"",I512/H512))</f>
        <v>1</v>
      </c>
      <c r="L512" s="35"/>
    </row>
    <row r="513" spans="1:12" ht="16.5" hidden="1" thickTop="1" thickBot="1" x14ac:dyDescent="0.3">
      <c r="A513" t="s">
        <v>194</v>
      </c>
      <c r="B513" s="30"/>
      <c r="C513" s="7" t="s">
        <v>6</v>
      </c>
      <c r="D513" s="14">
        <v>0</v>
      </c>
      <c r="E513" s="14">
        <v>0</v>
      </c>
      <c r="F513" s="14">
        <v>0</v>
      </c>
      <c r="G513" s="14">
        <v>0</v>
      </c>
      <c r="H513" s="14">
        <v>0</v>
      </c>
      <c r="I513" s="14">
        <f t="shared" si="216"/>
        <v>0</v>
      </c>
      <c r="J513" s="14" t="str">
        <f>IF(AND(H513=0,I513=0),"",IF(OR(C513='ჯამი (HIDE)'!$B$11,C513='ჯამი (HIDE)'!$B$12,C513='ჯამი (HIDE)'!$B$13,C513='ჯამი (HIDE)'!$B$14),"",H513-I513))</f>
        <v/>
      </c>
      <c r="K513" s="39" t="str">
        <f>IF(AND(H513=0,I513=0),"",IF(OR(C513='ჯამი (HIDE)'!$B$11,C513='ჯამი (HIDE)'!$B$12,C513='ჯამი (HIDE)'!$B$13,C513='ჯამი (HIDE)'!$B$14),"",I513/H513))</f>
        <v/>
      </c>
      <c r="L513" s="35"/>
    </row>
    <row r="514" spans="1:12" ht="16.5" hidden="1" thickTop="1" thickBot="1" x14ac:dyDescent="0.3">
      <c r="A514" t="s">
        <v>194</v>
      </c>
      <c r="B514" s="30"/>
      <c r="C514" s="7" t="s">
        <v>7</v>
      </c>
      <c r="D514" s="14">
        <v>0</v>
      </c>
      <c r="E514" s="14">
        <v>0</v>
      </c>
      <c r="F514" s="14">
        <v>0</v>
      </c>
      <c r="G514" s="14">
        <v>0</v>
      </c>
      <c r="H514" s="14">
        <v>0</v>
      </c>
      <c r="I514" s="14">
        <f t="shared" si="216"/>
        <v>0</v>
      </c>
      <c r="J514" s="14" t="str">
        <f>IF(AND(H514=0,I514=0),"",IF(OR(C514='ჯამი (HIDE)'!$B$11,C514='ჯამი (HIDE)'!$B$12,C514='ჯამი (HIDE)'!$B$13,C514='ჯამი (HIDE)'!$B$14),"",H514-I514))</f>
        <v/>
      </c>
      <c r="K514" s="39" t="str">
        <f>IF(AND(H514=0,I514=0),"",IF(OR(C514='ჯამი (HIDE)'!$B$11,C514='ჯამი (HIDE)'!$B$12,C514='ჯამი (HIDE)'!$B$13,C514='ჯამი (HIDE)'!$B$14),"",I514/H514))</f>
        <v/>
      </c>
      <c r="L514" s="35"/>
    </row>
    <row r="515" spans="1:12" ht="16.5" hidden="1" thickTop="1" thickBot="1" x14ac:dyDescent="0.3">
      <c r="A515" t="s">
        <v>194</v>
      </c>
      <c r="B515" s="30"/>
      <c r="C515" s="7" t="s">
        <v>8</v>
      </c>
      <c r="D515" s="14">
        <v>0</v>
      </c>
      <c r="E515" s="14">
        <v>0</v>
      </c>
      <c r="F515" s="14">
        <v>0</v>
      </c>
      <c r="G515" s="14">
        <v>0</v>
      </c>
      <c r="H515" s="14">
        <v>0</v>
      </c>
      <c r="I515" s="14">
        <f t="shared" si="216"/>
        <v>0</v>
      </c>
      <c r="J515" s="14" t="str">
        <f>IF(AND(H515=0,I515=0),"",IF(OR(C515='ჯამი (HIDE)'!$B$11,C515='ჯამი (HIDE)'!$B$12,C515='ჯამი (HIDE)'!$B$13,C515='ჯამი (HIDE)'!$B$14),"",H515-I515))</f>
        <v/>
      </c>
      <c r="K515" s="39" t="str">
        <f>IF(AND(H515=0,I515=0),"",IF(OR(C515='ჯამი (HIDE)'!$B$11,C515='ჯამი (HIDE)'!$B$12,C515='ჯამი (HIDE)'!$B$13,C515='ჯამი (HIDE)'!$B$14),"",I515/H515))</f>
        <v/>
      </c>
      <c r="L515" s="35"/>
    </row>
    <row r="516" spans="1:12" ht="16.5" hidden="1" thickTop="1" thickBot="1" x14ac:dyDescent="0.3">
      <c r="A516" t="s">
        <v>194</v>
      </c>
      <c r="B516" s="30"/>
      <c r="C516" s="7" t="s">
        <v>9</v>
      </c>
      <c r="D516" s="14">
        <v>0</v>
      </c>
      <c r="E516" s="14">
        <v>0</v>
      </c>
      <c r="F516" s="14">
        <v>0</v>
      </c>
      <c r="G516" s="14">
        <v>0</v>
      </c>
      <c r="H516" s="14">
        <v>0</v>
      </c>
      <c r="I516" s="14">
        <f t="shared" ref="I516:I579" si="242">E516+F516+G516</f>
        <v>0</v>
      </c>
      <c r="J516" s="14" t="str">
        <f>IF(AND(H516=0,I516=0),"",IF(OR(C516='ჯამი (HIDE)'!$B$11,C516='ჯამი (HIDE)'!$B$12,C516='ჯამი (HIDE)'!$B$13,C516='ჯამი (HIDE)'!$B$14),"",H516-I516))</f>
        <v/>
      </c>
      <c r="K516" s="39" t="str">
        <f>IF(AND(H516=0,I516=0),"",IF(OR(C516='ჯამი (HIDE)'!$B$11,C516='ჯამი (HIDE)'!$B$12,C516='ჯამი (HIDE)'!$B$13,C516='ჯამი (HIDE)'!$B$14),"",I516/H516))</f>
        <v/>
      </c>
      <c r="L516" s="35"/>
    </row>
    <row r="517" spans="1:12" ht="16.5" hidden="1" thickTop="1" thickBot="1" x14ac:dyDescent="0.3">
      <c r="A517" t="s">
        <v>194</v>
      </c>
      <c r="B517" s="30"/>
      <c r="C517" s="7" t="s">
        <v>10</v>
      </c>
      <c r="D517" s="14">
        <v>0</v>
      </c>
      <c r="E517" s="14">
        <v>0</v>
      </c>
      <c r="F517" s="14">
        <v>0</v>
      </c>
      <c r="G517" s="14">
        <v>0</v>
      </c>
      <c r="H517" s="14">
        <v>0</v>
      </c>
      <c r="I517" s="14">
        <f t="shared" si="242"/>
        <v>0</v>
      </c>
      <c r="J517" s="14" t="str">
        <f>IF(AND(H517=0,I517=0),"",IF(OR(C517='ჯამი (HIDE)'!$B$11,C517='ჯამი (HIDE)'!$B$12,C517='ჯამი (HIDE)'!$B$13,C517='ჯამი (HIDE)'!$B$14),"",H517-I517))</f>
        <v/>
      </c>
      <c r="K517" s="39" t="str">
        <f>IF(AND(H517=0,I517=0),"",IF(OR(C517='ჯამი (HIDE)'!$B$11,C517='ჯამი (HIDE)'!$B$12,C517='ჯამი (HIDE)'!$B$13,C517='ჯამი (HIDE)'!$B$14),"",I517/H517))</f>
        <v/>
      </c>
      <c r="L517" s="35"/>
    </row>
    <row r="518" spans="1:12" ht="16.5" hidden="1" thickTop="1" thickBot="1" x14ac:dyDescent="0.3">
      <c r="A518" t="s">
        <v>194</v>
      </c>
      <c r="B518" s="30"/>
      <c r="C518" s="7" t="s">
        <v>11</v>
      </c>
      <c r="D518" s="14">
        <v>12200</v>
      </c>
      <c r="E518" s="14">
        <v>0</v>
      </c>
      <c r="F518" s="14">
        <v>9150</v>
      </c>
      <c r="G518" s="14">
        <v>27450</v>
      </c>
      <c r="H518" s="14">
        <v>36600</v>
      </c>
      <c r="I518" s="14">
        <f t="shared" si="242"/>
        <v>36600</v>
      </c>
      <c r="J518" s="14">
        <f>IF(AND(H518=0,I518=0),"",IF(OR(C518='ჯამი (HIDE)'!$B$11,C518='ჯამი (HIDE)'!$B$12,C518='ჯამი (HIDE)'!$B$13,C518='ჯამი (HIDE)'!$B$14),"",H518-I518))</f>
        <v>0</v>
      </c>
      <c r="K518" s="39">
        <f>IF(AND(H518=0,I518=0),"",IF(OR(C518='ჯამი (HIDE)'!$B$11,C518='ჯამი (HIDE)'!$B$12,C518='ჯამი (HIDE)'!$B$13,C518='ჯამი (HIDE)'!$B$14),"",I518/H518))</f>
        <v>1</v>
      </c>
      <c r="L518" s="35"/>
    </row>
    <row r="519" spans="1:12" ht="16.5" hidden="1" thickTop="1" thickBot="1" x14ac:dyDescent="0.3">
      <c r="A519" t="s">
        <v>194</v>
      </c>
      <c r="B519" s="30"/>
      <c r="C519" s="7" t="s">
        <v>12</v>
      </c>
      <c r="D519" s="14">
        <v>0</v>
      </c>
      <c r="E519" s="14">
        <v>0</v>
      </c>
      <c r="F519" s="14">
        <v>0</v>
      </c>
      <c r="G519" s="14">
        <v>0</v>
      </c>
      <c r="H519" s="14">
        <v>0</v>
      </c>
      <c r="I519" s="14">
        <f t="shared" si="242"/>
        <v>0</v>
      </c>
      <c r="J519" s="14" t="str">
        <f>IF(AND(H519=0,I519=0),"",IF(OR(C519='ჯამი (HIDE)'!$B$11,C519='ჯამი (HIDE)'!$B$12,C519='ჯამი (HIDE)'!$B$13,C519='ჯამი (HIDE)'!$B$14),"",H519-I519))</f>
        <v/>
      </c>
      <c r="K519" s="39" t="str">
        <f>IF(AND(H519=0,I519=0),"",IF(OR(C519='ჯამი (HIDE)'!$B$11,C519='ჯამი (HIDE)'!$B$12,C519='ჯამი (HIDE)'!$B$13,C519='ჯამი (HIDE)'!$B$14),"",I519/H519))</f>
        <v/>
      </c>
      <c r="L519" s="35"/>
    </row>
    <row r="520" spans="1:12" ht="16.5" hidden="1" thickTop="1" thickBot="1" x14ac:dyDescent="0.3">
      <c r="A520" t="s">
        <v>194</v>
      </c>
      <c r="B520" s="29"/>
      <c r="C520" s="5" t="s">
        <v>13</v>
      </c>
      <c r="D520" s="13">
        <v>0</v>
      </c>
      <c r="E520" s="13">
        <v>0</v>
      </c>
      <c r="F520" s="13">
        <v>0</v>
      </c>
      <c r="G520" s="13">
        <v>0</v>
      </c>
      <c r="H520" s="13">
        <v>0</v>
      </c>
      <c r="I520" s="13">
        <f t="shared" si="242"/>
        <v>0</v>
      </c>
      <c r="J520" s="13" t="str">
        <f>IF(AND(H520=0,I520=0),"",IF(OR(C520='ჯამი (HIDE)'!$B$11,C520='ჯამი (HIDE)'!$B$12,C520='ჯამი (HIDE)'!$B$13,C520='ჯამი (HIDE)'!$B$14),"",H520-I520))</f>
        <v/>
      </c>
      <c r="K520" s="38" t="str">
        <f>IF(AND(H520=0,I520=0),"",IF(OR(C520='ჯამი (HIDE)'!$B$11,C520='ჯამი (HIDE)'!$B$12,C520='ჯამი (HIDE)'!$B$13,C520='ჯამი (HIDE)'!$B$14),"",I520/H520))</f>
        <v/>
      </c>
      <c r="L520" s="35"/>
    </row>
    <row r="521" spans="1:12" ht="16.5" hidden="1" thickTop="1" thickBot="1" x14ac:dyDescent="0.3">
      <c r="A521" t="s">
        <v>194</v>
      </c>
      <c r="B521" s="29"/>
      <c r="C521" s="5" t="s">
        <v>14</v>
      </c>
      <c r="D521" s="13">
        <v>0</v>
      </c>
      <c r="E521" s="13">
        <v>0</v>
      </c>
      <c r="F521" s="13">
        <v>0</v>
      </c>
      <c r="G521" s="13">
        <v>0</v>
      </c>
      <c r="H521" s="13">
        <v>0</v>
      </c>
      <c r="I521" s="13">
        <f t="shared" si="242"/>
        <v>0</v>
      </c>
      <c r="J521" s="13" t="str">
        <f>IF(AND(H521=0,I521=0),"",IF(OR(C521='ჯამი (HIDE)'!$B$11,C521='ჯამი (HIDE)'!$B$12,C521='ჯამი (HIDE)'!$B$13,C521='ჯამი (HIDE)'!$B$14),"",H521-I521))</f>
        <v/>
      </c>
      <c r="K521" s="38" t="str">
        <f>IF(AND(H521=0,I521=0),"",IF(OR(C521='ჯამი (HIDE)'!$B$11,C521='ჯამი (HIDE)'!$B$12,C521='ჯამი (HIDE)'!$B$13,C521='ჯამი (HIDE)'!$B$14),"",I521/H521))</f>
        <v/>
      </c>
      <c r="L521" s="35"/>
    </row>
    <row r="522" spans="1:12" ht="16.5" hidden="1" thickTop="1" thickBot="1" x14ac:dyDescent="0.3">
      <c r="A522" t="s">
        <v>194</v>
      </c>
      <c r="B522" s="31"/>
      <c r="C522" s="9" t="s">
        <v>15</v>
      </c>
      <c r="D522" s="15">
        <v>0</v>
      </c>
      <c r="E522" s="15">
        <v>0</v>
      </c>
      <c r="F522" s="15">
        <v>0</v>
      </c>
      <c r="G522" s="15">
        <v>0</v>
      </c>
      <c r="H522" s="15">
        <v>0</v>
      </c>
      <c r="I522" s="15">
        <f t="shared" si="242"/>
        <v>0</v>
      </c>
      <c r="J522" s="15" t="str">
        <f>IF(AND(H522=0,I522=0),"",IF(OR(C522='ჯამი (HIDE)'!$B$11,C522='ჯამი (HIDE)'!$B$12,C522='ჯამი (HIDE)'!$B$13,C522='ჯამი (HIDE)'!$B$14),"",H522-I522))</f>
        <v/>
      </c>
      <c r="K522" s="40" t="str">
        <f>IF(AND(H522=0,I522=0),"",IF(OR(C522='ჯამი (HIDE)'!$B$11,C522='ჯამი (HIDE)'!$B$12,C522='ჯამი (HIDE)'!$B$13,C522='ჯამი (HIDE)'!$B$14),"",I522/H522))</f>
        <v/>
      </c>
      <c r="L522" s="35"/>
    </row>
    <row r="523" spans="1:12" ht="16.5" thickTop="1" thickBot="1" x14ac:dyDescent="0.3">
      <c r="A523" t="str">
        <f t="shared" ref="A523" si="243">IF(OR(H523&lt;&gt;0,I523&lt;&gt;0,),"a","b")</f>
        <v>a</v>
      </c>
      <c r="B523" s="2" t="s">
        <v>93</v>
      </c>
      <c r="C523" s="24" t="s">
        <v>94</v>
      </c>
      <c r="D523" s="3">
        <v>429243600</v>
      </c>
      <c r="E523" s="3">
        <f>SUM(E535,E547,E811,E979)</f>
        <v>423293654.82000005</v>
      </c>
      <c r="F523" s="3">
        <f t="shared" ref="F523:G523" si="244">SUM(F535,F547,F811,F979)</f>
        <v>204409144.46000001</v>
      </c>
      <c r="G523" s="3">
        <f t="shared" si="244"/>
        <v>205241753.57999998</v>
      </c>
      <c r="H523" s="3">
        <v>801475000</v>
      </c>
      <c r="I523" s="3">
        <f t="shared" si="242"/>
        <v>832944552.86000013</v>
      </c>
      <c r="J523" s="3">
        <f>IF(AND(H523=0,I523=0),"",IF(OR(C523='ჯამი (HIDE)'!$B$11,C523='ჯამი (HIDE)'!$B$12,C523='ჯამი (HIDE)'!$B$13,C523='ჯამი (HIDE)'!$B$14),"",H523-I523))</f>
        <v>-31469552.860000134</v>
      </c>
      <c r="K523" s="41">
        <f>IF(AND(H523=0,I523=0),"",IF(OR(C523='ჯამი (HIDE)'!$B$11,C523='ჯამი (HIDE)'!$B$12,C523='ჯამი (HIDE)'!$B$13,C523='ჯამი (HIDE)'!$B$14),"",I523/H523))</f>
        <v>1.0392645470663466</v>
      </c>
      <c r="L523" s="35"/>
    </row>
    <row r="524" spans="1:12" ht="16.5" hidden="1" thickTop="1" thickBot="1" x14ac:dyDescent="0.3">
      <c r="A524" t="s">
        <v>194</v>
      </c>
      <c r="B524" s="29"/>
      <c r="C524" s="5" t="s">
        <v>5</v>
      </c>
      <c r="D524" s="13">
        <v>428867829</v>
      </c>
      <c r="E524" s="13">
        <f t="shared" ref="E524:G524" si="245">SUM(E536,E548,E812,E980)</f>
        <v>422934372.23000008</v>
      </c>
      <c r="F524" s="13">
        <f t="shared" si="245"/>
        <v>204409144.46000001</v>
      </c>
      <c r="G524" s="13">
        <f t="shared" si="245"/>
        <v>205241753.57999998</v>
      </c>
      <c r="H524" s="13">
        <v>801084229</v>
      </c>
      <c r="I524" s="13">
        <f t="shared" si="242"/>
        <v>832585270.26999998</v>
      </c>
      <c r="J524" s="13">
        <f>IF(AND(H524=0,I524=0),"",IF(OR(C524='ჯამი (HIDE)'!$B$11,C524='ჯამი (HIDE)'!$B$12,C524='ჯამი (HIDE)'!$B$13,C524='ჯამი (HIDE)'!$B$14),"",H524-I524))</f>
        <v>-31501041.269999981</v>
      </c>
      <c r="K524" s="38">
        <f>IF(AND(H524=0,I524=0),"",IF(OR(C524='ჯამი (HIDE)'!$B$11,C524='ჯამი (HIDE)'!$B$12,C524='ჯამი (HIDE)'!$B$13,C524='ჯამი (HIDE)'!$B$14),"",I524/H524))</f>
        <v>1.0393230076559152</v>
      </c>
      <c r="L524" s="35"/>
    </row>
    <row r="525" spans="1:12" ht="16.5" hidden="1" thickTop="1" thickBot="1" x14ac:dyDescent="0.3">
      <c r="A525" t="s">
        <v>194</v>
      </c>
      <c r="B525" s="30"/>
      <c r="C525" s="7" t="s">
        <v>6</v>
      </c>
      <c r="D525" s="14">
        <v>0</v>
      </c>
      <c r="E525" s="14">
        <f t="shared" ref="E525:G525" si="246">SUM(E537,E549,E813,E981)</f>
        <v>0</v>
      </c>
      <c r="F525" s="14">
        <f t="shared" si="246"/>
        <v>0</v>
      </c>
      <c r="G525" s="14">
        <f t="shared" si="246"/>
        <v>0</v>
      </c>
      <c r="H525" s="14">
        <v>0</v>
      </c>
      <c r="I525" s="14">
        <f t="shared" si="242"/>
        <v>0</v>
      </c>
      <c r="J525" s="14" t="str">
        <f>IF(AND(H525=0,I525=0),"",IF(OR(C525='ჯამი (HIDE)'!$B$11,C525='ჯამი (HIDE)'!$B$12,C525='ჯამი (HIDE)'!$B$13,C525='ჯამი (HIDE)'!$B$14),"",H525-I525))</f>
        <v/>
      </c>
      <c r="K525" s="39" t="str">
        <f>IF(AND(H525=0,I525=0),"",IF(OR(C525='ჯამი (HIDE)'!$B$11,C525='ჯამი (HIDE)'!$B$12,C525='ჯამი (HIDE)'!$B$13,C525='ჯამი (HIDE)'!$B$14),"",I525/H525))</f>
        <v/>
      </c>
      <c r="L525" s="35"/>
    </row>
    <row r="526" spans="1:12" ht="16.5" hidden="1" thickTop="1" thickBot="1" x14ac:dyDescent="0.3">
      <c r="A526" t="s">
        <v>194</v>
      </c>
      <c r="B526" s="30"/>
      <c r="C526" s="7" t="s">
        <v>7</v>
      </c>
      <c r="D526" s="14">
        <v>32193347</v>
      </c>
      <c r="E526" s="14">
        <f t="shared" ref="E526:G526" si="247">SUM(E538,E550,E814,E982)</f>
        <v>24933904.649999999</v>
      </c>
      <c r="F526" s="14">
        <f t="shared" si="247"/>
        <v>13322821.68</v>
      </c>
      <c r="G526" s="14">
        <f t="shared" si="247"/>
        <v>14155322.879999999</v>
      </c>
      <c r="H526" s="14">
        <v>52919947</v>
      </c>
      <c r="I526" s="14">
        <f t="shared" si="242"/>
        <v>52412049.209999993</v>
      </c>
      <c r="J526" s="14">
        <f>IF(AND(H526=0,I526=0),"",IF(OR(C526='ჯამი (HIDE)'!$B$11,C526='ჯამი (HIDE)'!$B$12,C526='ჯამი (HIDE)'!$B$13,C526='ჯამი (HIDE)'!$B$14),"",H526-I526))</f>
        <v>507897.79000000656</v>
      </c>
      <c r="K526" s="39">
        <f>IF(AND(H526=0,I526=0),"",IF(OR(C526='ჯამი (HIDE)'!$B$11,C526='ჯამი (HIDE)'!$B$12,C526='ჯამი (HIDE)'!$B$13,C526='ჯამი (HIDE)'!$B$14),"",I526/H526))</f>
        <v>0.99040252648023241</v>
      </c>
      <c r="L526" s="35"/>
    </row>
    <row r="527" spans="1:12" ht="16.5" hidden="1" thickTop="1" thickBot="1" x14ac:dyDescent="0.3">
      <c r="A527" t="s">
        <v>194</v>
      </c>
      <c r="B527" s="30"/>
      <c r="C527" s="7" t="s">
        <v>8</v>
      </c>
      <c r="D527" s="14">
        <v>0</v>
      </c>
      <c r="E527" s="14">
        <f t="shared" ref="E527:G527" si="248">SUM(E539,E551,E815,E983)</f>
        <v>0</v>
      </c>
      <c r="F527" s="14">
        <f t="shared" si="248"/>
        <v>0</v>
      </c>
      <c r="G527" s="14">
        <f t="shared" si="248"/>
        <v>0</v>
      </c>
      <c r="H527" s="14">
        <v>0</v>
      </c>
      <c r="I527" s="14">
        <f t="shared" si="242"/>
        <v>0</v>
      </c>
      <c r="J527" s="14" t="str">
        <f>IF(AND(H527=0,I527=0),"",IF(OR(C527='ჯამი (HIDE)'!$B$11,C527='ჯამი (HIDE)'!$B$12,C527='ჯამი (HIDE)'!$B$13,C527='ჯამი (HIDE)'!$B$14),"",H527-I527))</f>
        <v/>
      </c>
      <c r="K527" s="39" t="str">
        <f>IF(AND(H527=0,I527=0),"",IF(OR(C527='ჯამი (HIDE)'!$B$11,C527='ჯამი (HIDE)'!$B$12,C527='ჯამი (HIDE)'!$B$13,C527='ჯამი (HIDE)'!$B$14),"",I527/H527))</f>
        <v/>
      </c>
      <c r="L527" s="35"/>
    </row>
    <row r="528" spans="1:12" ht="16.5" hidden="1" thickTop="1" thickBot="1" x14ac:dyDescent="0.3">
      <c r="A528" t="s">
        <v>194</v>
      </c>
      <c r="B528" s="30"/>
      <c r="C528" s="7" t="s">
        <v>9</v>
      </c>
      <c r="D528" s="14">
        <v>0</v>
      </c>
      <c r="E528" s="14">
        <f t="shared" ref="E528:G528" si="249">SUM(E540,E552,E816,E984)</f>
        <v>0</v>
      </c>
      <c r="F528" s="14">
        <f t="shared" si="249"/>
        <v>0</v>
      </c>
      <c r="G528" s="14">
        <f t="shared" si="249"/>
        <v>0</v>
      </c>
      <c r="H528" s="14">
        <v>0</v>
      </c>
      <c r="I528" s="14">
        <f t="shared" si="242"/>
        <v>0</v>
      </c>
      <c r="J528" s="14" t="str">
        <f>IF(AND(H528=0,I528=0),"",IF(OR(C528='ჯამი (HIDE)'!$B$11,C528='ჯამი (HIDE)'!$B$12,C528='ჯამი (HIDE)'!$B$13,C528='ჯამი (HIDE)'!$B$14),"",H528-I528))</f>
        <v/>
      </c>
      <c r="K528" s="39" t="str">
        <f>IF(AND(H528=0,I528=0),"",IF(OR(C528='ჯამი (HIDE)'!$B$11,C528='ჯამი (HIDE)'!$B$12,C528='ჯამი (HIDE)'!$B$13,C528='ჯამი (HIDE)'!$B$14),"",I528/H528))</f>
        <v/>
      </c>
      <c r="L528" s="35"/>
    </row>
    <row r="529" spans="1:12" ht="16.5" hidden="1" thickTop="1" thickBot="1" x14ac:dyDescent="0.3">
      <c r="A529" t="s">
        <v>194</v>
      </c>
      <c r="B529" s="30"/>
      <c r="C529" s="7" t="s">
        <v>10</v>
      </c>
      <c r="D529" s="14">
        <v>0</v>
      </c>
      <c r="E529" s="14">
        <f t="shared" ref="E529:G529" si="250">SUM(E541,E553,E817,E985)</f>
        <v>0</v>
      </c>
      <c r="F529" s="14">
        <f t="shared" si="250"/>
        <v>0</v>
      </c>
      <c r="G529" s="14">
        <f t="shared" si="250"/>
        <v>0</v>
      </c>
      <c r="H529" s="14">
        <v>0</v>
      </c>
      <c r="I529" s="14">
        <f t="shared" si="242"/>
        <v>0</v>
      </c>
      <c r="J529" s="14" t="str">
        <f>IF(AND(H529=0,I529=0),"",IF(OR(C529='ჯამი (HIDE)'!$B$11,C529='ჯამი (HIDE)'!$B$12,C529='ჯამი (HIDE)'!$B$13,C529='ჯამი (HIDE)'!$B$14),"",H529-I529))</f>
        <v/>
      </c>
      <c r="K529" s="39" t="str">
        <f>IF(AND(H529=0,I529=0),"",IF(OR(C529='ჯამი (HIDE)'!$B$11,C529='ჯამი (HIDE)'!$B$12,C529='ჯამი (HIDE)'!$B$13,C529='ჯამი (HIDE)'!$B$14),"",I529/H529))</f>
        <v/>
      </c>
      <c r="L529" s="35"/>
    </row>
    <row r="530" spans="1:12" ht="16.5" hidden="1" thickTop="1" thickBot="1" x14ac:dyDescent="0.3">
      <c r="A530" t="s">
        <v>194</v>
      </c>
      <c r="B530" s="30"/>
      <c r="C530" s="7" t="s">
        <v>11</v>
      </c>
      <c r="D530" s="14">
        <v>396158657</v>
      </c>
      <c r="E530" s="14">
        <f t="shared" ref="E530:G530" si="251">SUM(E542,E554,E818,E986)</f>
        <v>397717970.76999998</v>
      </c>
      <c r="F530" s="14">
        <f t="shared" si="251"/>
        <v>190985511.5</v>
      </c>
      <c r="G530" s="14">
        <f t="shared" si="251"/>
        <v>190952015.66</v>
      </c>
      <c r="H530" s="14">
        <v>747288457</v>
      </c>
      <c r="I530" s="14">
        <f t="shared" si="242"/>
        <v>779655497.92999995</v>
      </c>
      <c r="J530" s="14">
        <f>IF(AND(H530=0,I530=0),"",IF(OR(C530='ჯამი (HIDE)'!$B$11,C530='ჯამი (HIDE)'!$B$12,C530='ჯამი (HIDE)'!$B$13,C530='ჯამი (HIDE)'!$B$14),"",H530-I530))</f>
        <v>-32367040.929999948</v>
      </c>
      <c r="K530" s="39">
        <f>IF(AND(H530=0,I530=0),"",IF(OR(C530='ჯამი (HIDE)'!$B$11,C530='ჯამი (HIDE)'!$B$12,C530='ჯამი (HIDE)'!$B$13,C530='ჯამი (HIDE)'!$B$14),"",I530/H530))</f>
        <v>1.0433126467120044</v>
      </c>
      <c r="L530" s="35"/>
    </row>
    <row r="531" spans="1:12" ht="16.5" hidden="1" thickTop="1" thickBot="1" x14ac:dyDescent="0.3">
      <c r="A531" t="s">
        <v>194</v>
      </c>
      <c r="B531" s="30"/>
      <c r="C531" s="7" t="s">
        <v>12</v>
      </c>
      <c r="D531" s="14">
        <v>515825</v>
      </c>
      <c r="E531" s="14">
        <f t="shared" ref="E531:G531" si="252">SUM(E543,E555,E819,E987)</f>
        <v>282496.81</v>
      </c>
      <c r="F531" s="14">
        <f t="shared" si="252"/>
        <v>100811.28</v>
      </c>
      <c r="G531" s="14">
        <f t="shared" si="252"/>
        <v>134415.03999999998</v>
      </c>
      <c r="H531" s="14">
        <v>875825</v>
      </c>
      <c r="I531" s="14">
        <f t="shared" si="242"/>
        <v>517723.12999999995</v>
      </c>
      <c r="J531" s="14">
        <f>IF(AND(H531=0,I531=0),"",IF(OR(C531='ჯამი (HIDE)'!$B$11,C531='ჯამი (HIDE)'!$B$12,C531='ჯამი (HIDE)'!$B$13,C531='ჯამი (HIDE)'!$B$14),"",H531-I531))</f>
        <v>358101.87000000005</v>
      </c>
      <c r="K531" s="39">
        <f>IF(AND(H531=0,I531=0),"",IF(OR(C531='ჯამი (HIDE)'!$B$11,C531='ჯამი (HIDE)'!$B$12,C531='ჯამი (HIDE)'!$B$13,C531='ჯამი (HIDE)'!$B$14),"",I531/H531))</f>
        <v>0.59112622955499095</v>
      </c>
      <c r="L531" s="35"/>
    </row>
    <row r="532" spans="1:12" ht="16.5" hidden="1" thickTop="1" thickBot="1" x14ac:dyDescent="0.3">
      <c r="A532" t="s">
        <v>194</v>
      </c>
      <c r="B532" s="29"/>
      <c r="C532" s="5" t="s">
        <v>13</v>
      </c>
      <c r="D532" s="13">
        <v>15000</v>
      </c>
      <c r="E532" s="13">
        <f t="shared" ref="E532:G532" si="253">SUM(E544,E556,E820,E988)</f>
        <v>0</v>
      </c>
      <c r="F532" s="13">
        <f t="shared" si="253"/>
        <v>0</v>
      </c>
      <c r="G532" s="13">
        <f t="shared" si="253"/>
        <v>0</v>
      </c>
      <c r="H532" s="13">
        <v>30000</v>
      </c>
      <c r="I532" s="13">
        <f t="shared" si="242"/>
        <v>0</v>
      </c>
      <c r="J532" s="13">
        <f>IF(AND(H532=0,I532=0),"",IF(OR(C532='ჯამი (HIDE)'!$B$11,C532='ჯამი (HIDE)'!$B$12,C532='ჯამი (HIDE)'!$B$13,C532='ჯამი (HIDE)'!$B$14),"",H532-I532))</f>
        <v>30000</v>
      </c>
      <c r="K532" s="38">
        <f>IF(AND(H532=0,I532=0),"",IF(OR(C532='ჯამი (HIDE)'!$B$11,C532='ჯამი (HIDE)'!$B$12,C532='ჯამი (HIDE)'!$B$13,C532='ჯამი (HIDE)'!$B$14),"",I532/H532))</f>
        <v>0</v>
      </c>
      <c r="L532" s="35"/>
    </row>
    <row r="533" spans="1:12" ht="16.5" hidden="1" thickTop="1" thickBot="1" x14ac:dyDescent="0.3">
      <c r="A533" t="s">
        <v>194</v>
      </c>
      <c r="B533" s="29"/>
      <c r="C533" s="5" t="s">
        <v>14</v>
      </c>
      <c r="D533" s="13">
        <v>0</v>
      </c>
      <c r="E533" s="13">
        <f t="shared" ref="E533:G533" si="254">SUM(E545,E557,E821,E989)</f>
        <v>0</v>
      </c>
      <c r="F533" s="13">
        <f t="shared" si="254"/>
        <v>0</v>
      </c>
      <c r="G533" s="13">
        <f t="shared" si="254"/>
        <v>0</v>
      </c>
      <c r="H533" s="13">
        <v>0</v>
      </c>
      <c r="I533" s="13">
        <f t="shared" si="242"/>
        <v>0</v>
      </c>
      <c r="J533" s="13" t="str">
        <f>IF(AND(H533=0,I533=0),"",IF(OR(C533='ჯამი (HIDE)'!$B$11,C533='ჯამი (HIDE)'!$B$12,C533='ჯამი (HIDE)'!$B$13,C533='ჯამი (HIDE)'!$B$14),"",H533-I533))</f>
        <v/>
      </c>
      <c r="K533" s="38" t="str">
        <f>IF(AND(H533=0,I533=0),"",IF(OR(C533='ჯამი (HIDE)'!$B$11,C533='ჯამი (HIDE)'!$B$12,C533='ჯამი (HIDE)'!$B$13,C533='ჯამი (HIDE)'!$B$14),"",I533/H533))</f>
        <v/>
      </c>
      <c r="L533" s="35"/>
    </row>
    <row r="534" spans="1:12" ht="16.5" hidden="1" thickTop="1" thickBot="1" x14ac:dyDescent="0.3">
      <c r="A534" t="s">
        <v>194</v>
      </c>
      <c r="B534" s="31"/>
      <c r="C534" s="9" t="s">
        <v>15</v>
      </c>
      <c r="D534" s="15">
        <v>360771</v>
      </c>
      <c r="E534" s="15">
        <f t="shared" ref="E534:G534" si="255">SUM(E546,E558,E822,E990)</f>
        <v>359282.59</v>
      </c>
      <c r="F534" s="15">
        <f t="shared" si="255"/>
        <v>0</v>
      </c>
      <c r="G534" s="15">
        <f t="shared" si="255"/>
        <v>0</v>
      </c>
      <c r="H534" s="15">
        <v>360771</v>
      </c>
      <c r="I534" s="15">
        <f t="shared" si="242"/>
        <v>359282.59</v>
      </c>
      <c r="J534" s="15">
        <f>IF(AND(H534=0,I534=0),"",IF(OR(C534='ჯამი (HIDE)'!$B$11,C534='ჯამი (HIDE)'!$B$12,C534='ჯამი (HIDE)'!$B$13,C534='ჯამი (HIDE)'!$B$14),"",H534-I534))</f>
        <v>1488.4099999999744</v>
      </c>
      <c r="K534" s="40">
        <f>IF(AND(H534=0,I534=0),"",IF(OR(C534='ჯამი (HIDE)'!$B$11,C534='ჯამი (HIDE)'!$B$12,C534='ჯამი (HIDE)'!$B$13,C534='ჯამი (HIDE)'!$B$14),"",I534/H534))</f>
        <v>0.99587436351591463</v>
      </c>
      <c r="L534" s="35"/>
    </row>
    <row r="535" spans="1:12" ht="31.5" thickTop="1" thickBot="1" x14ac:dyDescent="0.3">
      <c r="A535" t="str">
        <f t="shared" ref="A535" si="256">IF(OR(H535&lt;&gt;0,I535&lt;&gt;0,),"a","b")</f>
        <v>a</v>
      </c>
      <c r="B535" s="2" t="s">
        <v>95</v>
      </c>
      <c r="C535" s="26" t="s">
        <v>96</v>
      </c>
      <c r="D535" s="3">
        <v>307970000</v>
      </c>
      <c r="E535" s="3">
        <f>E536+E544+E545+E546</f>
        <v>316018982.34000003</v>
      </c>
      <c r="F535" s="3">
        <f t="shared" ref="F535" si="257">F536+F544+F545+F546</f>
        <v>151000000</v>
      </c>
      <c r="G535" s="3">
        <f t="shared" ref="G535" si="258">G536+G544+G545+G546</f>
        <v>151000000</v>
      </c>
      <c r="H535" s="3">
        <v>570000000</v>
      </c>
      <c r="I535" s="3">
        <f t="shared" si="242"/>
        <v>618018982.34000003</v>
      </c>
      <c r="J535" s="3">
        <f>IF(AND(H535=0,I535=0),"",IF(OR(C535='ჯამი (HIDE)'!$B$11,C535='ჯამი (HIDE)'!$B$12,C535='ჯამი (HIDE)'!$B$13,C535='ჯამი (HIDE)'!$B$14),"",H535-I535))</f>
        <v>-48018982.340000033</v>
      </c>
      <c r="K535" s="41">
        <f>IF(AND(H535=0,I535=0),"",IF(OR(C535='ჯამი (HIDE)'!$B$11,C535='ჯამი (HIDE)'!$B$12,C535='ჯამი (HIDE)'!$B$13,C535='ჯამი (HIDE)'!$B$14),"",I535/H535))</f>
        <v>1.0842438286666667</v>
      </c>
      <c r="L535" s="35"/>
    </row>
    <row r="536" spans="1:12" ht="16.5" hidden="1" thickTop="1" thickBot="1" x14ac:dyDescent="0.3">
      <c r="A536" t="s">
        <v>194</v>
      </c>
      <c r="B536" s="29"/>
      <c r="C536" s="5" t="s">
        <v>5</v>
      </c>
      <c r="D536" s="13">
        <v>307963560</v>
      </c>
      <c r="E536" s="13">
        <f>SUM(E537:E543)</f>
        <v>316012542.34000003</v>
      </c>
      <c r="F536" s="13">
        <f t="shared" ref="F536" si="259">SUM(F537:F543)</f>
        <v>151000000</v>
      </c>
      <c r="G536" s="13">
        <f t="shared" ref="G536" si="260">SUM(G537:G543)</f>
        <v>151000000</v>
      </c>
      <c r="H536" s="13">
        <v>569993560</v>
      </c>
      <c r="I536" s="13">
        <f t="shared" si="242"/>
        <v>618012542.34000003</v>
      </c>
      <c r="J536" s="13">
        <f>IF(AND(H536=0,I536=0),"",IF(OR(C536='ჯამი (HIDE)'!$B$11,C536='ჯამი (HIDE)'!$B$12,C536='ჯამი (HIDE)'!$B$13,C536='ჯამი (HIDE)'!$B$14),"",H536-I536))</f>
        <v>-48018982.340000033</v>
      </c>
      <c r="K536" s="38">
        <f>IF(AND(H536=0,I536=0),"",IF(OR(C536='ჯამი (HIDE)'!$B$11,C536='ჯამი (HIDE)'!$B$12,C536='ჯამი (HIDE)'!$B$13,C536='ჯამი (HIDE)'!$B$14),"",I536/H536))</f>
        <v>1.0842447804848883</v>
      </c>
      <c r="L536" s="35"/>
    </row>
    <row r="537" spans="1:12" ht="16.5" hidden="1" thickTop="1" thickBot="1" x14ac:dyDescent="0.3">
      <c r="A537" t="s">
        <v>194</v>
      </c>
      <c r="B537" s="30"/>
      <c r="C537" s="7" t="s">
        <v>6</v>
      </c>
      <c r="D537" s="14">
        <v>0</v>
      </c>
      <c r="E537" s="14">
        <v>0</v>
      </c>
      <c r="F537" s="14">
        <v>0</v>
      </c>
      <c r="G537" s="14">
        <v>0</v>
      </c>
      <c r="H537" s="14">
        <v>0</v>
      </c>
      <c r="I537" s="14">
        <f t="shared" si="242"/>
        <v>0</v>
      </c>
      <c r="J537" s="14" t="str">
        <f>IF(AND(H537=0,I537=0),"",IF(OR(C537='ჯამი (HIDE)'!$B$11,C537='ჯამი (HIDE)'!$B$12,C537='ჯამი (HIDE)'!$B$13,C537='ჯამი (HIDE)'!$B$14),"",H537-I537))</f>
        <v/>
      </c>
      <c r="K537" s="39" t="str">
        <f>IF(AND(H537=0,I537=0),"",IF(OR(C537='ჯამი (HIDE)'!$B$11,C537='ჯამი (HIDE)'!$B$12,C537='ჯამი (HIDE)'!$B$13,C537='ჯამი (HIDE)'!$B$14),"",I537/H537))</f>
        <v/>
      </c>
      <c r="L537" s="35"/>
    </row>
    <row r="538" spans="1:12" ht="16.5" hidden="1" thickTop="1" thickBot="1" x14ac:dyDescent="0.3">
      <c r="A538" t="s">
        <v>194</v>
      </c>
      <c r="B538" s="30"/>
      <c r="C538" s="7" t="s">
        <v>7</v>
      </c>
      <c r="D538" s="14">
        <v>1826560</v>
      </c>
      <c r="E538" s="14">
        <v>1798269.1099999999</v>
      </c>
      <c r="F538" s="14">
        <v>1000000</v>
      </c>
      <c r="G538" s="14">
        <v>1000000</v>
      </c>
      <c r="H538" s="14">
        <v>3826560</v>
      </c>
      <c r="I538" s="14">
        <f t="shared" si="242"/>
        <v>3798269.11</v>
      </c>
      <c r="J538" s="14">
        <f>IF(AND(H538=0,I538=0),"",IF(OR(C538='ჯამი (HIDE)'!$B$11,C538='ჯამი (HIDE)'!$B$12,C538='ჯამი (HIDE)'!$B$13,C538='ჯამი (HIDE)'!$B$14),"",H538-I538))</f>
        <v>28290.89000000013</v>
      </c>
      <c r="K538" s="39">
        <f>IF(AND(H538=0,I538=0),"",IF(OR(C538='ჯამი (HIDE)'!$B$11,C538='ჯამი (HIDE)'!$B$12,C538='ჯამი (HIDE)'!$B$13,C538='ჯამი (HIDE)'!$B$14),"",I538/H538))</f>
        <v>0.99260670419384511</v>
      </c>
      <c r="L538" s="35"/>
    </row>
    <row r="539" spans="1:12" ht="16.5" hidden="1" thickTop="1" thickBot="1" x14ac:dyDescent="0.3">
      <c r="A539" t="s">
        <v>194</v>
      </c>
      <c r="B539" s="30"/>
      <c r="C539" s="7" t="s">
        <v>8</v>
      </c>
      <c r="D539" s="14">
        <v>0</v>
      </c>
      <c r="E539" s="14">
        <v>0</v>
      </c>
      <c r="F539" s="14">
        <v>0</v>
      </c>
      <c r="G539" s="14">
        <v>0</v>
      </c>
      <c r="H539" s="14">
        <v>0</v>
      </c>
      <c r="I539" s="14">
        <f t="shared" si="242"/>
        <v>0</v>
      </c>
      <c r="J539" s="14" t="str">
        <f>IF(AND(H539=0,I539=0),"",IF(OR(C539='ჯამი (HIDE)'!$B$11,C539='ჯამი (HIDE)'!$B$12,C539='ჯამი (HIDE)'!$B$13,C539='ჯამი (HIDE)'!$B$14),"",H539-I539))</f>
        <v/>
      </c>
      <c r="K539" s="39" t="str">
        <f>IF(AND(H539=0,I539=0),"",IF(OR(C539='ჯამი (HIDE)'!$B$11,C539='ჯამი (HIDE)'!$B$12,C539='ჯამი (HIDE)'!$B$13,C539='ჯამი (HIDE)'!$B$14),"",I539/H539))</f>
        <v/>
      </c>
      <c r="L539" s="35"/>
    </row>
    <row r="540" spans="1:12" ht="16.5" hidden="1" thickTop="1" thickBot="1" x14ac:dyDescent="0.3">
      <c r="A540" t="s">
        <v>194</v>
      </c>
      <c r="B540" s="30"/>
      <c r="C540" s="7" t="s">
        <v>9</v>
      </c>
      <c r="D540" s="14">
        <v>0</v>
      </c>
      <c r="E540" s="14">
        <v>0</v>
      </c>
      <c r="F540" s="14">
        <v>0</v>
      </c>
      <c r="G540" s="14">
        <v>0</v>
      </c>
      <c r="H540" s="14">
        <v>0</v>
      </c>
      <c r="I540" s="14">
        <f t="shared" si="242"/>
        <v>0</v>
      </c>
      <c r="J540" s="14" t="str">
        <f>IF(AND(H540=0,I540=0),"",IF(OR(C540='ჯამი (HIDE)'!$B$11,C540='ჯამი (HIDE)'!$B$12,C540='ჯამი (HIDE)'!$B$13,C540='ჯამი (HIDE)'!$B$14),"",H540-I540))</f>
        <v/>
      </c>
      <c r="K540" s="39" t="str">
        <f>IF(AND(H540=0,I540=0),"",IF(OR(C540='ჯამი (HIDE)'!$B$11,C540='ჯამი (HIDE)'!$B$12,C540='ჯამი (HIDE)'!$B$13,C540='ჯამი (HIDE)'!$B$14),"",I540/H540))</f>
        <v/>
      </c>
      <c r="L540" s="35"/>
    </row>
    <row r="541" spans="1:12" ht="16.5" hidden="1" thickTop="1" thickBot="1" x14ac:dyDescent="0.3">
      <c r="A541" t="s">
        <v>194</v>
      </c>
      <c r="B541" s="30"/>
      <c r="C541" s="7" t="s">
        <v>10</v>
      </c>
      <c r="D541" s="14">
        <v>0</v>
      </c>
      <c r="E541" s="14">
        <v>0</v>
      </c>
      <c r="F541" s="14">
        <v>0</v>
      </c>
      <c r="G541" s="14">
        <v>0</v>
      </c>
      <c r="H541" s="14">
        <v>0</v>
      </c>
      <c r="I541" s="14">
        <f t="shared" si="242"/>
        <v>0</v>
      </c>
      <c r="J541" s="14" t="str">
        <f>IF(AND(H541=0,I541=0),"",IF(OR(C541='ჯამი (HIDE)'!$B$11,C541='ჯამი (HIDE)'!$B$12,C541='ჯამი (HIDE)'!$B$13,C541='ჯამი (HIDE)'!$B$14),"",H541-I541))</f>
        <v/>
      </c>
      <c r="K541" s="39" t="str">
        <f>IF(AND(H541=0,I541=0),"",IF(OR(C541='ჯამი (HIDE)'!$B$11,C541='ჯამი (HIDE)'!$B$12,C541='ჯამი (HIDE)'!$B$13,C541='ჯამი (HIDE)'!$B$14),"",I541/H541))</f>
        <v/>
      </c>
      <c r="L541" s="35"/>
    </row>
    <row r="542" spans="1:12" ht="16.5" hidden="1" thickTop="1" thickBot="1" x14ac:dyDescent="0.3">
      <c r="A542" t="s">
        <v>194</v>
      </c>
      <c r="B542" s="30"/>
      <c r="C542" s="7" t="s">
        <v>11</v>
      </c>
      <c r="D542" s="14">
        <v>306137000</v>
      </c>
      <c r="E542" s="14">
        <v>314214273.23000002</v>
      </c>
      <c r="F542" s="14">
        <v>150000000</v>
      </c>
      <c r="G542" s="14">
        <v>150000000</v>
      </c>
      <c r="H542" s="14">
        <v>566167000</v>
      </c>
      <c r="I542" s="14">
        <f t="shared" si="242"/>
        <v>614214273.23000002</v>
      </c>
      <c r="J542" s="14">
        <f>IF(AND(H542=0,I542=0),"",IF(OR(C542='ჯამი (HIDE)'!$B$11,C542='ჯამი (HIDE)'!$B$12,C542='ჯამი (HIDE)'!$B$13,C542='ჯამი (HIDE)'!$B$14),"",H542-I542))</f>
        <v>-48047273.230000019</v>
      </c>
      <c r="K542" s="39">
        <f>IF(AND(H542=0,I542=0),"",IF(OR(C542='ჯამი (HIDE)'!$B$11,C542='ჯამი (HIDE)'!$B$12,C542='ჯამი (HIDE)'!$B$13,C542='ჯამი (HIDE)'!$B$14),"",I542/H542))</f>
        <v>1.0848641358998317</v>
      </c>
      <c r="L542" s="35"/>
    </row>
    <row r="543" spans="1:12" ht="16.5" hidden="1" thickTop="1" thickBot="1" x14ac:dyDescent="0.3">
      <c r="A543" t="s">
        <v>194</v>
      </c>
      <c r="B543" s="30"/>
      <c r="C543" s="7" t="s">
        <v>12</v>
      </c>
      <c r="D543" s="14">
        <v>0</v>
      </c>
      <c r="E543" s="14">
        <v>0</v>
      </c>
      <c r="F543" s="14">
        <v>0</v>
      </c>
      <c r="G543" s="14">
        <v>0</v>
      </c>
      <c r="H543" s="14">
        <v>0</v>
      </c>
      <c r="I543" s="14">
        <f t="shared" si="242"/>
        <v>0</v>
      </c>
      <c r="J543" s="14" t="str">
        <f>IF(AND(H543=0,I543=0),"",IF(OR(C543='ჯამი (HIDE)'!$B$11,C543='ჯამი (HIDE)'!$B$12,C543='ჯამი (HIDE)'!$B$13,C543='ჯამი (HIDE)'!$B$14),"",H543-I543))</f>
        <v/>
      </c>
      <c r="K543" s="39" t="str">
        <f>IF(AND(H543=0,I543=0),"",IF(OR(C543='ჯამი (HIDE)'!$B$11,C543='ჯამი (HIDE)'!$B$12,C543='ჯამი (HIDE)'!$B$13,C543='ჯამი (HIDE)'!$B$14),"",I543/H543))</f>
        <v/>
      </c>
      <c r="L543" s="35"/>
    </row>
    <row r="544" spans="1:12" ht="16.5" hidden="1" thickTop="1" thickBot="1" x14ac:dyDescent="0.3">
      <c r="A544" t="s">
        <v>194</v>
      </c>
      <c r="B544" s="29"/>
      <c r="C544" s="5" t="s">
        <v>13</v>
      </c>
      <c r="D544" s="13">
        <v>0</v>
      </c>
      <c r="E544" s="13">
        <v>0</v>
      </c>
      <c r="F544" s="13">
        <v>0</v>
      </c>
      <c r="G544" s="13">
        <v>0</v>
      </c>
      <c r="H544" s="13">
        <v>0</v>
      </c>
      <c r="I544" s="13">
        <f t="shared" si="242"/>
        <v>0</v>
      </c>
      <c r="J544" s="13" t="str">
        <f>IF(AND(H544=0,I544=0),"",IF(OR(C544='ჯამი (HIDE)'!$B$11,C544='ჯამი (HIDE)'!$B$12,C544='ჯამი (HIDE)'!$B$13,C544='ჯამი (HIDE)'!$B$14),"",H544-I544))</f>
        <v/>
      </c>
      <c r="K544" s="38" t="str">
        <f>IF(AND(H544=0,I544=0),"",IF(OR(C544='ჯამი (HIDE)'!$B$11,C544='ჯამი (HIDE)'!$B$12,C544='ჯამი (HIDE)'!$B$13,C544='ჯამი (HIDE)'!$B$14),"",I544/H544))</f>
        <v/>
      </c>
      <c r="L544" s="35"/>
    </row>
    <row r="545" spans="1:12" ht="16.5" hidden="1" thickTop="1" thickBot="1" x14ac:dyDescent="0.3">
      <c r="A545" t="s">
        <v>194</v>
      </c>
      <c r="B545" s="29"/>
      <c r="C545" s="5" t="s">
        <v>14</v>
      </c>
      <c r="D545" s="13">
        <v>0</v>
      </c>
      <c r="E545" s="13">
        <v>0</v>
      </c>
      <c r="F545" s="13">
        <v>0</v>
      </c>
      <c r="G545" s="13">
        <v>0</v>
      </c>
      <c r="H545" s="13">
        <v>0</v>
      </c>
      <c r="I545" s="13">
        <f t="shared" si="242"/>
        <v>0</v>
      </c>
      <c r="J545" s="13" t="str">
        <f>IF(AND(H545=0,I545=0),"",IF(OR(C545='ჯამი (HIDE)'!$B$11,C545='ჯამი (HIDE)'!$B$12,C545='ჯამი (HIDE)'!$B$13,C545='ჯამი (HIDE)'!$B$14),"",H545-I545))</f>
        <v/>
      </c>
      <c r="K545" s="38" t="str">
        <f>IF(AND(H545=0,I545=0),"",IF(OR(C545='ჯამი (HIDE)'!$B$11,C545='ჯამი (HIDE)'!$B$12,C545='ჯამი (HIDE)'!$B$13,C545='ჯამი (HIDE)'!$B$14),"",I545/H545))</f>
        <v/>
      </c>
      <c r="L545" s="35"/>
    </row>
    <row r="546" spans="1:12" ht="16.5" hidden="1" thickTop="1" thickBot="1" x14ac:dyDescent="0.3">
      <c r="A546" t="s">
        <v>194</v>
      </c>
      <c r="B546" s="31"/>
      <c r="C546" s="9" t="s">
        <v>15</v>
      </c>
      <c r="D546" s="15">
        <v>6440</v>
      </c>
      <c r="E546" s="15">
        <v>6440</v>
      </c>
      <c r="F546" s="15">
        <v>0</v>
      </c>
      <c r="G546" s="15">
        <v>0</v>
      </c>
      <c r="H546" s="15">
        <v>6440</v>
      </c>
      <c r="I546" s="15">
        <f t="shared" si="242"/>
        <v>6440</v>
      </c>
      <c r="J546" s="15">
        <f>IF(AND(H546=0,I546=0),"",IF(OR(C546='ჯამი (HIDE)'!$B$11,C546='ჯამი (HIDE)'!$B$12,C546='ჯამი (HIDE)'!$B$13,C546='ჯამი (HIDE)'!$B$14),"",H546-I546))</f>
        <v>0</v>
      </c>
      <c r="K546" s="40">
        <f>IF(AND(H546=0,I546=0),"",IF(OR(C546='ჯამი (HIDE)'!$B$11,C546='ჯამი (HIDE)'!$B$12,C546='ჯამი (HIDE)'!$B$13,C546='ჯამი (HIDE)'!$B$14),"",I546/H546))</f>
        <v>1</v>
      </c>
      <c r="L546" s="35"/>
    </row>
    <row r="547" spans="1:12" ht="16.5" thickTop="1" thickBot="1" x14ac:dyDescent="0.3">
      <c r="A547" t="str">
        <f t="shared" ref="A547" si="261">IF(OR(H547&lt;&gt;0,I547&lt;&gt;0,),"a","b")</f>
        <v>a</v>
      </c>
      <c r="B547" s="2" t="s">
        <v>97</v>
      </c>
      <c r="C547" s="24" t="s">
        <v>98</v>
      </c>
      <c r="D547" s="3">
        <v>46555600</v>
      </c>
      <c r="E547" s="3">
        <f>SUM(E559,E571,E583,E595,E607,E619,E643,E691,E739,E775,E787,E799)</f>
        <v>35952047.289999999</v>
      </c>
      <c r="F547" s="3">
        <f t="shared" ref="F547:G547" si="262">SUM(F559,F571,F583,F595,F607,F619,F643,F691,F739,F775,F787,F799)</f>
        <v>19807770</v>
      </c>
      <c r="G547" s="3">
        <f t="shared" si="262"/>
        <v>18101494</v>
      </c>
      <c r="H547" s="3">
        <v>84024000</v>
      </c>
      <c r="I547" s="3">
        <f t="shared" si="242"/>
        <v>73861311.289999992</v>
      </c>
      <c r="J547" s="3">
        <f>IF(AND(H547=0,I547=0),"",IF(OR(C547='ჯამი (HIDE)'!$B$11,C547='ჯამი (HIDE)'!$B$12,C547='ჯამი (HIDE)'!$B$13,C547='ჯამი (HIDE)'!$B$14),"",H547-I547))</f>
        <v>10162688.710000008</v>
      </c>
      <c r="K547" s="41">
        <f>IF(AND(H547=0,I547=0),"",IF(OR(C547='ჯამი (HIDE)'!$B$11,C547='ჯამი (HIDE)'!$B$12,C547='ჯამი (HIDE)'!$B$13,C547='ჯამი (HIDE)'!$B$14),"",I547/H547))</f>
        <v>0.87905016769018363</v>
      </c>
      <c r="L547" s="35"/>
    </row>
    <row r="548" spans="1:12" ht="16.5" hidden="1" thickTop="1" thickBot="1" x14ac:dyDescent="0.3">
      <c r="A548" t="s">
        <v>194</v>
      </c>
      <c r="B548" s="29"/>
      <c r="C548" s="5" t="s">
        <v>5</v>
      </c>
      <c r="D548" s="13">
        <v>46555600</v>
      </c>
      <c r="E548" s="13">
        <f t="shared" ref="E548:G548" si="263">SUM(E560,E572,E584,E596,E608,E620,E644,E692,E740,E776,E788,E800)</f>
        <v>35952047.289999999</v>
      </c>
      <c r="F548" s="13">
        <f t="shared" si="263"/>
        <v>19807770</v>
      </c>
      <c r="G548" s="13">
        <f t="shared" si="263"/>
        <v>18101494</v>
      </c>
      <c r="H548" s="13">
        <v>84024000</v>
      </c>
      <c r="I548" s="13">
        <f t="shared" si="242"/>
        <v>73861311.289999992</v>
      </c>
      <c r="J548" s="13">
        <f>IF(AND(H548=0,I548=0),"",IF(OR(C548='ჯამი (HIDE)'!$B$11,C548='ჯამი (HIDE)'!$B$12,C548='ჯამი (HIDE)'!$B$13,C548='ჯამი (HIDE)'!$B$14),"",H548-I548))</f>
        <v>10162688.710000008</v>
      </c>
      <c r="K548" s="38">
        <f>IF(AND(H548=0,I548=0),"",IF(OR(C548='ჯამი (HIDE)'!$B$11,C548='ჯამი (HIDE)'!$B$12,C548='ჯამი (HIDE)'!$B$13,C548='ჯამი (HIDE)'!$B$14),"",I548/H548))</f>
        <v>0.87905016769018363</v>
      </c>
      <c r="L548" s="35"/>
    </row>
    <row r="549" spans="1:12" ht="16.5" hidden="1" thickTop="1" thickBot="1" x14ac:dyDescent="0.3">
      <c r="A549" t="s">
        <v>194</v>
      </c>
      <c r="B549" s="30"/>
      <c r="C549" s="7" t="s">
        <v>6</v>
      </c>
      <c r="D549" s="14">
        <v>0</v>
      </c>
      <c r="E549" s="14">
        <f t="shared" ref="E549:G549" si="264">SUM(E561,E573,E585,E597,E609,E621,E645,E693,E741,E777,E789,E801)</f>
        <v>0</v>
      </c>
      <c r="F549" s="14">
        <f t="shared" si="264"/>
        <v>0</v>
      </c>
      <c r="G549" s="14">
        <f t="shared" si="264"/>
        <v>0</v>
      </c>
      <c r="H549" s="14">
        <v>0</v>
      </c>
      <c r="I549" s="14">
        <f t="shared" si="242"/>
        <v>0</v>
      </c>
      <c r="J549" s="14" t="str">
        <f>IF(AND(H549=0,I549=0),"",IF(OR(C549='ჯამი (HIDE)'!$B$11,C549='ჯამი (HIDE)'!$B$12,C549='ჯამი (HIDE)'!$B$13,C549='ჯამი (HIDE)'!$B$14),"",H549-I549))</f>
        <v/>
      </c>
      <c r="K549" s="39" t="str">
        <f>IF(AND(H549=0,I549=0),"",IF(OR(C549='ჯამი (HIDE)'!$B$11,C549='ჯამი (HIDE)'!$B$12,C549='ჯამი (HIDE)'!$B$13,C549='ჯამი (HIDE)'!$B$14),"",I549/H549))</f>
        <v/>
      </c>
      <c r="L549" s="35"/>
    </row>
    <row r="550" spans="1:12" ht="16.5" hidden="1" thickTop="1" thickBot="1" x14ac:dyDescent="0.3">
      <c r="A550" t="s">
        <v>194</v>
      </c>
      <c r="B550" s="30"/>
      <c r="C550" s="7" t="s">
        <v>7</v>
      </c>
      <c r="D550" s="14">
        <v>18742600</v>
      </c>
      <c r="E550" s="14">
        <f t="shared" ref="E550:G550" si="265">SUM(E562,E574,E586,E598,E610,E622,E646,E694,E742,E778,E790,E802)</f>
        <v>13784640.279999999</v>
      </c>
      <c r="F550" s="14">
        <f t="shared" si="265"/>
        <v>6464434</v>
      </c>
      <c r="G550" s="14">
        <f t="shared" si="265"/>
        <v>5554644</v>
      </c>
      <c r="H550" s="14">
        <v>25720200</v>
      </c>
      <c r="I550" s="14">
        <f t="shared" si="242"/>
        <v>25803718.280000001</v>
      </c>
      <c r="J550" s="14">
        <f>IF(AND(H550=0,I550=0),"",IF(OR(C550='ჯამი (HIDE)'!$B$11,C550='ჯამი (HIDE)'!$B$12,C550='ჯამი (HIDE)'!$B$13,C550='ჯამი (HIDE)'!$B$14),"",H550-I550))</f>
        <v>-83518.280000001192</v>
      </c>
      <c r="K550" s="39">
        <f>IF(AND(H550=0,I550=0),"",IF(OR(C550='ჯამი (HIDE)'!$B$11,C550='ჯამი (HIDE)'!$B$12,C550='ჯამი (HIDE)'!$B$13,C550='ჯამი (HIDE)'!$B$14),"",I550/H550))</f>
        <v>1.0032471862582717</v>
      </c>
      <c r="L550" s="35"/>
    </row>
    <row r="551" spans="1:12" ht="16.5" hidden="1" thickTop="1" thickBot="1" x14ac:dyDescent="0.3">
      <c r="A551" t="s">
        <v>194</v>
      </c>
      <c r="B551" s="30"/>
      <c r="C551" s="7" t="s">
        <v>8</v>
      </c>
      <c r="D551" s="14">
        <v>0</v>
      </c>
      <c r="E551" s="14">
        <f t="shared" ref="E551:G551" si="266">SUM(E563,E575,E587,E599,E611,E623,E647,E695,E743,E779,E791,E803)</f>
        <v>0</v>
      </c>
      <c r="F551" s="14">
        <f t="shared" si="266"/>
        <v>0</v>
      </c>
      <c r="G551" s="14">
        <f t="shared" si="266"/>
        <v>0</v>
      </c>
      <c r="H551" s="14">
        <v>0</v>
      </c>
      <c r="I551" s="14">
        <f t="shared" si="242"/>
        <v>0</v>
      </c>
      <c r="J551" s="14" t="str">
        <f>IF(AND(H551=0,I551=0),"",IF(OR(C551='ჯამი (HIDE)'!$B$11,C551='ჯამი (HIDE)'!$B$12,C551='ჯამი (HIDE)'!$B$13,C551='ჯამი (HIDE)'!$B$14),"",H551-I551))</f>
        <v/>
      </c>
      <c r="K551" s="39" t="str">
        <f>IF(AND(H551=0,I551=0),"",IF(OR(C551='ჯამი (HIDE)'!$B$11,C551='ჯამი (HIDE)'!$B$12,C551='ჯამი (HIDE)'!$B$13,C551='ჯამი (HIDE)'!$B$14),"",I551/H551))</f>
        <v/>
      </c>
      <c r="L551" s="35"/>
    </row>
    <row r="552" spans="1:12" ht="16.5" hidden="1" thickTop="1" thickBot="1" x14ac:dyDescent="0.3">
      <c r="A552" t="s">
        <v>194</v>
      </c>
      <c r="B552" s="30"/>
      <c r="C552" s="7" t="s">
        <v>9</v>
      </c>
      <c r="D552" s="14">
        <v>0</v>
      </c>
      <c r="E552" s="14">
        <f t="shared" ref="E552:G552" si="267">SUM(E564,E576,E588,E600,E612,E624,E648,E696,E744,E780,E792,E804)</f>
        <v>0</v>
      </c>
      <c r="F552" s="14">
        <f t="shared" si="267"/>
        <v>0</v>
      </c>
      <c r="G552" s="14">
        <f t="shared" si="267"/>
        <v>0</v>
      </c>
      <c r="H552" s="14">
        <v>0</v>
      </c>
      <c r="I552" s="14">
        <f t="shared" si="242"/>
        <v>0</v>
      </c>
      <c r="J552" s="14" t="str">
        <f>IF(AND(H552=0,I552=0),"",IF(OR(C552='ჯამი (HIDE)'!$B$11,C552='ჯამი (HIDE)'!$B$12,C552='ჯამი (HIDE)'!$B$13,C552='ჯამი (HIDE)'!$B$14),"",H552-I552))</f>
        <v/>
      </c>
      <c r="K552" s="39" t="str">
        <f>IF(AND(H552=0,I552=0),"",IF(OR(C552='ჯამი (HIDE)'!$B$11,C552='ჯამი (HIDE)'!$B$12,C552='ჯამი (HIDE)'!$B$13,C552='ჯამი (HIDE)'!$B$14),"",I552/H552))</f>
        <v/>
      </c>
      <c r="L552" s="35"/>
    </row>
    <row r="553" spans="1:12" ht="16.5" hidden="1" thickTop="1" thickBot="1" x14ac:dyDescent="0.3">
      <c r="A553" t="s">
        <v>194</v>
      </c>
      <c r="B553" s="30"/>
      <c r="C553" s="7" t="s">
        <v>10</v>
      </c>
      <c r="D553" s="14">
        <v>0</v>
      </c>
      <c r="E553" s="14">
        <f t="shared" ref="E553:G553" si="268">SUM(E565,E577,E589,E601,E613,E625,E649,E697,E745,E781,E793,E805)</f>
        <v>0</v>
      </c>
      <c r="F553" s="14">
        <f t="shared" si="268"/>
        <v>0</v>
      </c>
      <c r="G553" s="14">
        <f t="shared" si="268"/>
        <v>0</v>
      </c>
      <c r="H553" s="14">
        <v>0</v>
      </c>
      <c r="I553" s="14">
        <f t="shared" si="242"/>
        <v>0</v>
      </c>
      <c r="J553" s="14" t="str">
        <f>IF(AND(H553=0,I553=0),"",IF(OR(C553='ჯამი (HIDE)'!$B$11,C553='ჯამი (HIDE)'!$B$12,C553='ჯამი (HIDE)'!$B$13,C553='ჯამი (HIDE)'!$B$14),"",H553-I553))</f>
        <v/>
      </c>
      <c r="K553" s="39" t="str">
        <f>IF(AND(H553=0,I553=0),"",IF(OR(C553='ჯამი (HIDE)'!$B$11,C553='ჯამი (HIDE)'!$B$12,C553='ჯამი (HIDE)'!$B$13,C553='ჯამი (HIDE)'!$B$14),"",I553/H553))</f>
        <v/>
      </c>
      <c r="L553" s="35"/>
    </row>
    <row r="554" spans="1:12" ht="16.5" hidden="1" thickTop="1" thickBot="1" x14ac:dyDescent="0.3">
      <c r="A554" t="s">
        <v>194</v>
      </c>
      <c r="B554" s="30"/>
      <c r="C554" s="7" t="s">
        <v>11</v>
      </c>
      <c r="D554" s="14">
        <v>27813000</v>
      </c>
      <c r="E554" s="14">
        <f t="shared" ref="E554:G554" si="269">SUM(E566,E578,E590,E602,E614,E626,E650,E698,E746,E782,E794,E806)</f>
        <v>22167407.009999998</v>
      </c>
      <c r="F554" s="14">
        <f t="shared" si="269"/>
        <v>13343336</v>
      </c>
      <c r="G554" s="14">
        <f t="shared" si="269"/>
        <v>12546850</v>
      </c>
      <c r="H554" s="14">
        <v>58303800</v>
      </c>
      <c r="I554" s="14">
        <f t="shared" si="242"/>
        <v>48057593.009999998</v>
      </c>
      <c r="J554" s="14">
        <f>IF(AND(H554=0,I554=0),"",IF(OR(C554='ჯამი (HIDE)'!$B$11,C554='ჯამი (HIDE)'!$B$12,C554='ჯამი (HIDE)'!$B$13,C554='ჯამი (HIDE)'!$B$14),"",H554-I554))</f>
        <v>10246206.990000002</v>
      </c>
      <c r="K554" s="39">
        <f>IF(AND(H554=0,I554=0),"",IF(OR(C554='ჯამი (HIDE)'!$B$11,C554='ჯამი (HIDE)'!$B$12,C554='ჯამი (HIDE)'!$B$13,C554='ჯამი (HIDE)'!$B$14),"",I554/H554))</f>
        <v>0.82426176355572023</v>
      </c>
      <c r="L554" s="35"/>
    </row>
    <row r="555" spans="1:12" ht="16.5" hidden="1" thickTop="1" thickBot="1" x14ac:dyDescent="0.3">
      <c r="A555" t="s">
        <v>194</v>
      </c>
      <c r="B555" s="30"/>
      <c r="C555" s="7" t="s">
        <v>12</v>
      </c>
      <c r="D555" s="14">
        <v>0</v>
      </c>
      <c r="E555" s="14">
        <f t="shared" ref="E555:G555" si="270">SUM(E567,E579,E591,E603,E615,E627,E651,E699,E747,E783,E795,E807)</f>
        <v>0</v>
      </c>
      <c r="F555" s="14">
        <f t="shared" si="270"/>
        <v>0</v>
      </c>
      <c r="G555" s="14">
        <f t="shared" si="270"/>
        <v>0</v>
      </c>
      <c r="H555" s="14">
        <v>0</v>
      </c>
      <c r="I555" s="14">
        <f t="shared" si="242"/>
        <v>0</v>
      </c>
      <c r="J555" s="14" t="str">
        <f>IF(AND(H555=0,I555=0),"",IF(OR(C555='ჯამი (HIDE)'!$B$11,C555='ჯამი (HIDE)'!$B$12,C555='ჯამი (HIDE)'!$B$13,C555='ჯამი (HIDE)'!$B$14),"",H555-I555))</f>
        <v/>
      </c>
      <c r="K555" s="39" t="str">
        <f>IF(AND(H555=0,I555=0),"",IF(OR(C555='ჯამი (HIDE)'!$B$11,C555='ჯამი (HIDE)'!$B$12,C555='ჯამი (HIDE)'!$B$13,C555='ჯამი (HIDE)'!$B$14),"",I555/H555))</f>
        <v/>
      </c>
      <c r="L555" s="35"/>
    </row>
    <row r="556" spans="1:12" ht="16.5" hidden="1" thickTop="1" thickBot="1" x14ac:dyDescent="0.3">
      <c r="A556" t="s">
        <v>194</v>
      </c>
      <c r="B556" s="29"/>
      <c r="C556" s="5" t="s">
        <v>13</v>
      </c>
      <c r="D556" s="13">
        <v>0</v>
      </c>
      <c r="E556" s="13">
        <f t="shared" ref="E556:G556" si="271">SUM(E568,E580,E592,E604,E616,E628,E652,E700,E748,E784,E796,E808)</f>
        <v>0</v>
      </c>
      <c r="F556" s="13">
        <f t="shared" si="271"/>
        <v>0</v>
      </c>
      <c r="G556" s="13">
        <f t="shared" si="271"/>
        <v>0</v>
      </c>
      <c r="H556" s="13">
        <v>0</v>
      </c>
      <c r="I556" s="13">
        <f t="shared" si="242"/>
        <v>0</v>
      </c>
      <c r="J556" s="13" t="str">
        <f>IF(AND(H556=0,I556=0),"",IF(OR(C556='ჯამი (HIDE)'!$B$11,C556='ჯამი (HIDE)'!$B$12,C556='ჯამი (HIDE)'!$B$13,C556='ჯამი (HIDE)'!$B$14),"",H556-I556))</f>
        <v/>
      </c>
      <c r="K556" s="38" t="str">
        <f>IF(AND(H556=0,I556=0),"",IF(OR(C556='ჯამი (HIDE)'!$B$11,C556='ჯამი (HIDE)'!$B$12,C556='ჯამი (HIDE)'!$B$13,C556='ჯამი (HIDE)'!$B$14),"",I556/H556))</f>
        <v/>
      </c>
      <c r="L556" s="35"/>
    </row>
    <row r="557" spans="1:12" ht="16.5" hidden="1" thickTop="1" thickBot="1" x14ac:dyDescent="0.3">
      <c r="A557" t="s">
        <v>194</v>
      </c>
      <c r="B557" s="29"/>
      <c r="C557" s="5" t="s">
        <v>14</v>
      </c>
      <c r="D557" s="13">
        <v>0</v>
      </c>
      <c r="E557" s="13">
        <f t="shared" ref="E557:G557" si="272">SUM(E569,E581,E593,E605,E617,E629,E653,E701,E749,E785,E797,E809)</f>
        <v>0</v>
      </c>
      <c r="F557" s="13">
        <f t="shared" si="272"/>
        <v>0</v>
      </c>
      <c r="G557" s="13">
        <f t="shared" si="272"/>
        <v>0</v>
      </c>
      <c r="H557" s="13">
        <v>0</v>
      </c>
      <c r="I557" s="13">
        <f t="shared" si="242"/>
        <v>0</v>
      </c>
      <c r="J557" s="13" t="str">
        <f>IF(AND(H557=0,I557=0),"",IF(OR(C557='ჯამი (HIDE)'!$B$11,C557='ჯამი (HIDE)'!$B$12,C557='ჯამი (HIDE)'!$B$13,C557='ჯამი (HIDE)'!$B$14),"",H557-I557))</f>
        <v/>
      </c>
      <c r="K557" s="38" t="str">
        <f>IF(AND(H557=0,I557=0),"",IF(OR(C557='ჯამი (HIDE)'!$B$11,C557='ჯამი (HIDE)'!$B$12,C557='ჯამი (HIDE)'!$B$13,C557='ჯამი (HIDE)'!$B$14),"",I557/H557))</f>
        <v/>
      </c>
      <c r="L557" s="35"/>
    </row>
    <row r="558" spans="1:12" ht="16.5" hidden="1" thickTop="1" thickBot="1" x14ac:dyDescent="0.3">
      <c r="A558" t="s">
        <v>194</v>
      </c>
      <c r="B558" s="31"/>
      <c r="C558" s="9" t="s">
        <v>15</v>
      </c>
      <c r="D558" s="15">
        <v>0</v>
      </c>
      <c r="E558" s="15">
        <f t="shared" ref="E558:G558" si="273">SUM(E570,E582,E594,E606,E618,E630,E654,E702,E750,E786,E798,E810)</f>
        <v>0</v>
      </c>
      <c r="F558" s="15">
        <f t="shared" si="273"/>
        <v>0</v>
      </c>
      <c r="G558" s="15">
        <f t="shared" si="273"/>
        <v>0</v>
      </c>
      <c r="H558" s="15">
        <v>0</v>
      </c>
      <c r="I558" s="15">
        <f t="shared" si="242"/>
        <v>0</v>
      </c>
      <c r="J558" s="15" t="str">
        <f>IF(AND(H558=0,I558=0),"",IF(OR(C558='ჯამი (HIDE)'!$B$11,C558='ჯამი (HIDE)'!$B$12,C558='ჯამი (HIDE)'!$B$13,C558='ჯამი (HIDE)'!$B$14),"",H558-I558))</f>
        <v/>
      </c>
      <c r="K558" s="40" t="str">
        <f>IF(AND(H558=0,I558=0),"",IF(OR(C558='ჯამი (HIDE)'!$B$11,C558='ჯამი (HIDE)'!$B$12,C558='ჯამი (HIDE)'!$B$13,C558='ჯამი (HIDE)'!$B$14),"",I558/H558))</f>
        <v/>
      </c>
      <c r="L558" s="35"/>
    </row>
    <row r="559" spans="1:12" ht="31.5" thickTop="1" thickBot="1" x14ac:dyDescent="0.3">
      <c r="A559" t="str">
        <f t="shared" ref="A559" si="274">IF(OR(H559&lt;&gt;0,I559&lt;&gt;0,),"a","b")</f>
        <v>a</v>
      </c>
      <c r="B559" s="2" t="s">
        <v>99</v>
      </c>
      <c r="C559" s="27" t="s">
        <v>100</v>
      </c>
      <c r="D559" s="3">
        <v>900000</v>
      </c>
      <c r="E559" s="3">
        <f>SUM(E560,E568,E569,E570)</f>
        <v>831323</v>
      </c>
      <c r="F559" s="3">
        <f t="shared" ref="F559" si="275">SUM(F560,F568,F569,F570)</f>
        <v>574700</v>
      </c>
      <c r="G559" s="3">
        <f t="shared" ref="G559" si="276">SUM(G560,G568,G569,G570)</f>
        <v>519700</v>
      </c>
      <c r="H559" s="3">
        <v>2000000</v>
      </c>
      <c r="I559" s="3">
        <f t="shared" si="242"/>
        <v>1925723</v>
      </c>
      <c r="J559" s="3">
        <f>IF(AND(H559=0,I559=0),"",IF(OR(C559='ჯამი (HIDE)'!$B$11,C559='ჯამი (HIDE)'!$B$12,C559='ჯამი (HIDE)'!$B$13,C559='ჯამი (HIDE)'!$B$14),"",H559-I559))</f>
        <v>74277</v>
      </c>
      <c r="K559" s="41">
        <f>IF(AND(H559=0,I559=0),"",IF(OR(C559='ჯამი (HIDE)'!$B$11,C559='ჯამი (HIDE)'!$B$12,C559='ჯამი (HIDE)'!$B$13,C559='ჯამი (HIDE)'!$B$14),"",I559/H559))</f>
        <v>0.96286150000000004</v>
      </c>
      <c r="L559" s="35" t="s">
        <v>220</v>
      </c>
    </row>
    <row r="560" spans="1:12" ht="16.5" hidden="1" thickTop="1" thickBot="1" x14ac:dyDescent="0.3">
      <c r="A560" t="s">
        <v>194</v>
      </c>
      <c r="B560" s="29"/>
      <c r="C560" s="5" t="s">
        <v>5</v>
      </c>
      <c r="D560" s="13">
        <v>900000</v>
      </c>
      <c r="E560" s="13">
        <f>SUM(E561:E567)</f>
        <v>831323</v>
      </c>
      <c r="F560" s="13">
        <f t="shared" ref="F560" si="277">SUM(F561:F567)</f>
        <v>574700</v>
      </c>
      <c r="G560" s="13">
        <f t="shared" ref="G560" si="278">SUM(G561:G567)</f>
        <v>519700</v>
      </c>
      <c r="H560" s="13">
        <v>2000000</v>
      </c>
      <c r="I560" s="13">
        <f t="shared" si="242"/>
        <v>1925723</v>
      </c>
      <c r="J560" s="13">
        <f>IF(AND(H560=0,I560=0),"",IF(OR(C560='ჯამი (HIDE)'!$B$11,C560='ჯამი (HIDE)'!$B$12,C560='ჯამი (HIDE)'!$B$13,C560='ჯამი (HIDE)'!$B$14),"",H560-I560))</f>
        <v>74277</v>
      </c>
      <c r="K560" s="38">
        <f>IF(AND(H560=0,I560=0),"",IF(OR(C560='ჯამი (HIDE)'!$B$11,C560='ჯამი (HIDE)'!$B$12,C560='ჯამი (HIDE)'!$B$13,C560='ჯამი (HIDE)'!$B$14),"",I560/H560))</f>
        <v>0.96286150000000004</v>
      </c>
      <c r="L560" s="35"/>
    </row>
    <row r="561" spans="1:12" ht="16.5" hidden="1" thickTop="1" thickBot="1" x14ac:dyDescent="0.3">
      <c r="A561" t="s">
        <v>194</v>
      </c>
      <c r="B561" s="30"/>
      <c r="C561" s="7" t="s">
        <v>6</v>
      </c>
      <c r="D561" s="14">
        <v>0</v>
      </c>
      <c r="E561" s="14">
        <v>0</v>
      </c>
      <c r="F561" s="14">
        <v>0</v>
      </c>
      <c r="G561" s="14">
        <v>0</v>
      </c>
      <c r="H561" s="14">
        <v>0</v>
      </c>
      <c r="I561" s="14">
        <f t="shared" si="242"/>
        <v>0</v>
      </c>
      <c r="J561" s="14" t="str">
        <f>IF(AND(H561=0,I561=0),"",IF(OR(C561='ჯამი (HIDE)'!$B$11,C561='ჯამი (HIDE)'!$B$12,C561='ჯამი (HIDE)'!$B$13,C561='ჯამი (HIDE)'!$B$14),"",H561-I561))</f>
        <v/>
      </c>
      <c r="K561" s="39" t="str">
        <f>IF(AND(H561=0,I561=0),"",IF(OR(C561='ჯამი (HIDE)'!$B$11,C561='ჯამი (HIDE)'!$B$12,C561='ჯამი (HIDE)'!$B$13,C561='ჯამი (HIDE)'!$B$14),"",I561/H561))</f>
        <v/>
      </c>
      <c r="L561" s="35"/>
    </row>
    <row r="562" spans="1:12" ht="16.5" hidden="1" thickTop="1" thickBot="1" x14ac:dyDescent="0.3">
      <c r="A562" t="s">
        <v>194</v>
      </c>
      <c r="B562" s="30"/>
      <c r="C562" s="7" t="s">
        <v>7</v>
      </c>
      <c r="D562" s="14">
        <v>900000</v>
      </c>
      <c r="E562" s="14">
        <v>831323</v>
      </c>
      <c r="F562" s="14">
        <v>574700</v>
      </c>
      <c r="G562" s="14">
        <v>519700</v>
      </c>
      <c r="H562" s="14">
        <v>2000000</v>
      </c>
      <c r="I562" s="14">
        <f t="shared" si="242"/>
        <v>1925723</v>
      </c>
      <c r="J562" s="14">
        <f>IF(AND(H562=0,I562=0),"",IF(OR(C562='ჯამი (HIDE)'!$B$11,C562='ჯამი (HIDE)'!$B$12,C562='ჯამი (HIDE)'!$B$13,C562='ჯამი (HIDE)'!$B$14),"",H562-I562))</f>
        <v>74277</v>
      </c>
      <c r="K562" s="39">
        <f>IF(AND(H562=0,I562=0),"",IF(OR(C562='ჯამი (HIDE)'!$B$11,C562='ჯამი (HIDE)'!$B$12,C562='ჯამი (HIDE)'!$B$13,C562='ჯამი (HIDE)'!$B$14),"",I562/H562))</f>
        <v>0.96286150000000004</v>
      </c>
      <c r="L562" s="35"/>
    </row>
    <row r="563" spans="1:12" ht="16.5" hidden="1" thickTop="1" thickBot="1" x14ac:dyDescent="0.3">
      <c r="A563" t="s">
        <v>194</v>
      </c>
      <c r="B563" s="30"/>
      <c r="C563" s="7" t="s">
        <v>8</v>
      </c>
      <c r="D563" s="14">
        <v>0</v>
      </c>
      <c r="E563" s="14">
        <v>0</v>
      </c>
      <c r="F563" s="14">
        <v>0</v>
      </c>
      <c r="G563" s="14">
        <v>0</v>
      </c>
      <c r="H563" s="14">
        <v>0</v>
      </c>
      <c r="I563" s="14">
        <f t="shared" si="242"/>
        <v>0</v>
      </c>
      <c r="J563" s="14" t="str">
        <f>IF(AND(H563=0,I563=0),"",IF(OR(C563='ჯამი (HIDE)'!$B$11,C563='ჯამი (HIDE)'!$B$12,C563='ჯამი (HIDE)'!$B$13,C563='ჯამი (HIDE)'!$B$14),"",H563-I563))</f>
        <v/>
      </c>
      <c r="K563" s="39" t="str">
        <f>IF(AND(H563=0,I563=0),"",IF(OR(C563='ჯამი (HIDE)'!$B$11,C563='ჯამი (HIDE)'!$B$12,C563='ჯამი (HIDE)'!$B$13,C563='ჯამი (HIDE)'!$B$14),"",I563/H563))</f>
        <v/>
      </c>
      <c r="L563" s="35"/>
    </row>
    <row r="564" spans="1:12" ht="16.5" hidden="1" thickTop="1" thickBot="1" x14ac:dyDescent="0.3">
      <c r="A564" t="s">
        <v>194</v>
      </c>
      <c r="B564" s="30"/>
      <c r="C564" s="7" t="s">
        <v>9</v>
      </c>
      <c r="D564" s="14">
        <v>0</v>
      </c>
      <c r="E564" s="14">
        <v>0</v>
      </c>
      <c r="F564" s="14">
        <v>0</v>
      </c>
      <c r="G564" s="14">
        <v>0</v>
      </c>
      <c r="H564" s="14">
        <v>0</v>
      </c>
      <c r="I564" s="14">
        <f t="shared" si="242"/>
        <v>0</v>
      </c>
      <c r="J564" s="14" t="str">
        <f>IF(AND(H564=0,I564=0),"",IF(OR(C564='ჯამი (HIDE)'!$B$11,C564='ჯამი (HIDE)'!$B$12,C564='ჯამი (HIDE)'!$B$13,C564='ჯამი (HIDE)'!$B$14),"",H564-I564))</f>
        <v/>
      </c>
      <c r="K564" s="39" t="str">
        <f>IF(AND(H564=0,I564=0),"",IF(OR(C564='ჯამი (HIDE)'!$B$11,C564='ჯამი (HIDE)'!$B$12,C564='ჯამი (HIDE)'!$B$13,C564='ჯამი (HIDE)'!$B$14),"",I564/H564))</f>
        <v/>
      </c>
      <c r="L564" s="35"/>
    </row>
    <row r="565" spans="1:12" ht="16.5" hidden="1" thickTop="1" thickBot="1" x14ac:dyDescent="0.3">
      <c r="A565" t="s">
        <v>194</v>
      </c>
      <c r="B565" s="30"/>
      <c r="C565" s="7" t="s">
        <v>10</v>
      </c>
      <c r="D565" s="14">
        <v>0</v>
      </c>
      <c r="E565" s="14">
        <v>0</v>
      </c>
      <c r="F565" s="14">
        <v>0</v>
      </c>
      <c r="G565" s="14">
        <v>0</v>
      </c>
      <c r="H565" s="14">
        <v>0</v>
      </c>
      <c r="I565" s="14">
        <f t="shared" si="242"/>
        <v>0</v>
      </c>
      <c r="J565" s="14" t="str">
        <f>IF(AND(H565=0,I565=0),"",IF(OR(C565='ჯამი (HIDE)'!$B$11,C565='ჯამი (HIDE)'!$B$12,C565='ჯამი (HIDE)'!$B$13,C565='ჯამი (HIDE)'!$B$14),"",H565-I565))</f>
        <v/>
      </c>
      <c r="K565" s="39" t="str">
        <f>IF(AND(H565=0,I565=0),"",IF(OR(C565='ჯამი (HIDE)'!$B$11,C565='ჯამი (HIDE)'!$B$12,C565='ჯამი (HIDE)'!$B$13,C565='ჯამი (HIDE)'!$B$14),"",I565/H565))</f>
        <v/>
      </c>
      <c r="L565" s="35"/>
    </row>
    <row r="566" spans="1:12" ht="16.5" hidden="1" thickTop="1" thickBot="1" x14ac:dyDescent="0.3">
      <c r="A566" t="s">
        <v>194</v>
      </c>
      <c r="B566" s="30"/>
      <c r="C566" s="7" t="s">
        <v>11</v>
      </c>
      <c r="D566" s="14">
        <v>0</v>
      </c>
      <c r="E566" s="14">
        <v>0</v>
      </c>
      <c r="F566" s="14">
        <v>0</v>
      </c>
      <c r="G566" s="14">
        <v>0</v>
      </c>
      <c r="H566" s="14">
        <v>0</v>
      </c>
      <c r="I566" s="14">
        <f t="shared" si="242"/>
        <v>0</v>
      </c>
      <c r="J566" s="14" t="str">
        <f>IF(AND(H566=0,I566=0),"",IF(OR(C566='ჯამი (HIDE)'!$B$11,C566='ჯამი (HIDE)'!$B$12,C566='ჯამი (HIDE)'!$B$13,C566='ჯამი (HIDE)'!$B$14),"",H566-I566))</f>
        <v/>
      </c>
      <c r="K566" s="39" t="str">
        <f>IF(AND(H566=0,I566=0),"",IF(OR(C566='ჯამი (HIDE)'!$B$11,C566='ჯამი (HIDE)'!$B$12,C566='ჯამი (HIDE)'!$B$13,C566='ჯამი (HIDE)'!$B$14),"",I566/H566))</f>
        <v/>
      </c>
      <c r="L566" s="35"/>
    </row>
    <row r="567" spans="1:12" ht="16.5" hidden="1" thickTop="1" thickBot="1" x14ac:dyDescent="0.3">
      <c r="A567" t="s">
        <v>194</v>
      </c>
      <c r="B567" s="30"/>
      <c r="C567" s="7" t="s">
        <v>12</v>
      </c>
      <c r="D567" s="14">
        <v>0</v>
      </c>
      <c r="E567" s="14">
        <v>0</v>
      </c>
      <c r="F567" s="14">
        <v>0</v>
      </c>
      <c r="G567" s="14">
        <v>0</v>
      </c>
      <c r="H567" s="14">
        <v>0</v>
      </c>
      <c r="I567" s="14">
        <f t="shared" si="242"/>
        <v>0</v>
      </c>
      <c r="J567" s="14" t="str">
        <f>IF(AND(H567=0,I567=0),"",IF(OR(C567='ჯამი (HIDE)'!$B$11,C567='ჯამი (HIDE)'!$B$12,C567='ჯამი (HIDE)'!$B$13,C567='ჯამი (HIDE)'!$B$14),"",H567-I567))</f>
        <v/>
      </c>
      <c r="K567" s="39" t="str">
        <f>IF(AND(H567=0,I567=0),"",IF(OR(C567='ჯამი (HIDE)'!$B$11,C567='ჯამი (HIDE)'!$B$12,C567='ჯამი (HIDE)'!$B$13,C567='ჯამი (HIDE)'!$B$14),"",I567/H567))</f>
        <v/>
      </c>
      <c r="L567" s="35"/>
    </row>
    <row r="568" spans="1:12" ht="16.5" hidden="1" thickTop="1" thickBot="1" x14ac:dyDescent="0.3">
      <c r="A568" t="s">
        <v>194</v>
      </c>
      <c r="B568" s="29"/>
      <c r="C568" s="5" t="s">
        <v>13</v>
      </c>
      <c r="D568" s="13">
        <v>0</v>
      </c>
      <c r="E568" s="13">
        <v>0</v>
      </c>
      <c r="F568" s="13">
        <v>0</v>
      </c>
      <c r="G568" s="13">
        <v>0</v>
      </c>
      <c r="H568" s="13">
        <v>0</v>
      </c>
      <c r="I568" s="13">
        <f t="shared" si="242"/>
        <v>0</v>
      </c>
      <c r="J568" s="13" t="str">
        <f>IF(AND(H568=0,I568=0),"",IF(OR(C568='ჯამი (HIDE)'!$B$11,C568='ჯამი (HIDE)'!$B$12,C568='ჯამი (HIDE)'!$B$13,C568='ჯამი (HIDE)'!$B$14),"",H568-I568))</f>
        <v/>
      </c>
      <c r="K568" s="38" t="str">
        <f>IF(AND(H568=0,I568=0),"",IF(OR(C568='ჯამი (HIDE)'!$B$11,C568='ჯამი (HIDE)'!$B$12,C568='ჯამი (HIDE)'!$B$13,C568='ჯამი (HIDE)'!$B$14),"",I568/H568))</f>
        <v/>
      </c>
      <c r="L568" s="35"/>
    </row>
    <row r="569" spans="1:12" ht="16.5" hidden="1" thickTop="1" thickBot="1" x14ac:dyDescent="0.3">
      <c r="A569" t="s">
        <v>194</v>
      </c>
      <c r="B569" s="29"/>
      <c r="C569" s="5" t="s">
        <v>14</v>
      </c>
      <c r="D569" s="13">
        <v>0</v>
      </c>
      <c r="E569" s="13">
        <v>0</v>
      </c>
      <c r="F569" s="13">
        <v>0</v>
      </c>
      <c r="G569" s="13">
        <v>0</v>
      </c>
      <c r="H569" s="13">
        <v>0</v>
      </c>
      <c r="I569" s="13">
        <f t="shared" si="242"/>
        <v>0</v>
      </c>
      <c r="J569" s="13" t="str">
        <f>IF(AND(H569=0,I569=0),"",IF(OR(C569='ჯამი (HIDE)'!$B$11,C569='ჯამი (HIDE)'!$B$12,C569='ჯამი (HIDE)'!$B$13,C569='ჯამი (HIDE)'!$B$14),"",H569-I569))</f>
        <v/>
      </c>
      <c r="K569" s="38" t="str">
        <f>IF(AND(H569=0,I569=0),"",IF(OR(C569='ჯამი (HIDE)'!$B$11,C569='ჯამი (HIDE)'!$B$12,C569='ჯამი (HIDE)'!$B$13,C569='ჯამი (HIDE)'!$B$14),"",I569/H569))</f>
        <v/>
      </c>
      <c r="L569" s="35"/>
    </row>
    <row r="570" spans="1:12" ht="16.5" hidden="1" thickTop="1" thickBot="1" x14ac:dyDescent="0.3">
      <c r="A570" t="s">
        <v>194</v>
      </c>
      <c r="B570" s="31"/>
      <c r="C570" s="9" t="s">
        <v>15</v>
      </c>
      <c r="D570" s="15">
        <v>0</v>
      </c>
      <c r="E570" s="15">
        <v>0</v>
      </c>
      <c r="F570" s="15">
        <v>0</v>
      </c>
      <c r="G570" s="15">
        <v>0</v>
      </c>
      <c r="H570" s="15">
        <v>0</v>
      </c>
      <c r="I570" s="15">
        <f t="shared" si="242"/>
        <v>0</v>
      </c>
      <c r="J570" s="15" t="str">
        <f>IF(AND(H570=0,I570=0),"",IF(OR(C570='ჯამი (HIDE)'!$B$11,C570='ჯამი (HIDE)'!$B$12,C570='ჯამი (HIDE)'!$B$13,C570='ჯამი (HIDE)'!$B$14),"",H570-I570))</f>
        <v/>
      </c>
      <c r="K570" s="40" t="str">
        <f>IF(AND(H570=0,I570=0),"",IF(OR(C570='ჯამი (HIDE)'!$B$11,C570='ჯამი (HIDE)'!$B$12,C570='ჯამი (HIDE)'!$B$13,C570='ჯამი (HIDE)'!$B$14),"",I570/H570))</f>
        <v/>
      </c>
      <c r="L570" s="35"/>
    </row>
    <row r="571" spans="1:12" ht="16.5" thickTop="1" thickBot="1" x14ac:dyDescent="0.3">
      <c r="A571" t="str">
        <f t="shared" ref="A571" si="279">IF(OR(H571&lt;&gt;0,I571&lt;&gt;0,),"a","b")</f>
        <v>a</v>
      </c>
      <c r="B571" s="2" t="s">
        <v>101</v>
      </c>
      <c r="C571" s="24" t="s">
        <v>102</v>
      </c>
      <c r="D571" s="3">
        <v>14260000</v>
      </c>
      <c r="E571" s="3">
        <f>SUM(E572,E580,E581,E582)</f>
        <v>10593107.77</v>
      </c>
      <c r="F571" s="3">
        <f t="shared" ref="F571" si="280">SUM(F572,F580,F581,F582)</f>
        <v>3534892</v>
      </c>
      <c r="G571" s="3">
        <f t="shared" ref="G571" si="281">SUM(G572,G580,G581,G582)</f>
        <v>152000</v>
      </c>
      <c r="H571" s="3">
        <v>14280000</v>
      </c>
      <c r="I571" s="3">
        <f t="shared" si="242"/>
        <v>14279999.77</v>
      </c>
      <c r="J571" s="3">
        <f>IF(AND(H571=0,I571=0),"",IF(OR(C571='ჯამი (HIDE)'!$B$11,C571='ჯამი (HIDE)'!$B$12,C571='ჯამი (HIDE)'!$B$13,C571='ჯამი (HIDE)'!$B$14),"",H571-I571))</f>
        <v>0.23000000044703484</v>
      </c>
      <c r="K571" s="41">
        <f>IF(AND(H571=0,I571=0),"",IF(OR(C571='ჯამი (HIDE)'!$B$11,C571='ჯამი (HIDE)'!$B$12,C571='ჯამი (HIDE)'!$B$13,C571='ჯამი (HIDE)'!$B$14),"",I571/H571))</f>
        <v>0.99999998389355738</v>
      </c>
      <c r="L571" s="35"/>
    </row>
    <row r="572" spans="1:12" ht="16.5" hidden="1" thickTop="1" thickBot="1" x14ac:dyDescent="0.3">
      <c r="A572" t="s">
        <v>194</v>
      </c>
      <c r="B572" s="29"/>
      <c r="C572" s="5" t="s">
        <v>5</v>
      </c>
      <c r="D572" s="13">
        <v>14260000</v>
      </c>
      <c r="E572" s="13">
        <f>SUM(E573:E579)</f>
        <v>10593107.77</v>
      </c>
      <c r="F572" s="13">
        <f t="shared" ref="F572" si="282">SUM(F573:F579)</f>
        <v>3534892</v>
      </c>
      <c r="G572" s="13">
        <f t="shared" ref="G572" si="283">SUM(G573:G579)</f>
        <v>152000</v>
      </c>
      <c r="H572" s="13">
        <v>14280000</v>
      </c>
      <c r="I572" s="13">
        <f t="shared" si="242"/>
        <v>14279999.77</v>
      </c>
      <c r="J572" s="13">
        <f>IF(AND(H572=0,I572=0),"",IF(OR(C572='ჯამი (HIDE)'!$B$11,C572='ჯამი (HIDE)'!$B$12,C572='ჯამი (HIDE)'!$B$13,C572='ჯამი (HIDE)'!$B$14),"",H572-I572))</f>
        <v>0.23000000044703484</v>
      </c>
      <c r="K572" s="38">
        <f>IF(AND(H572=0,I572=0),"",IF(OR(C572='ჯამი (HIDE)'!$B$11,C572='ჯამი (HIDE)'!$B$12,C572='ჯამი (HIDE)'!$B$13,C572='ჯამი (HIDE)'!$B$14),"",I572/H572))</f>
        <v>0.99999998389355738</v>
      </c>
      <c r="L572" s="35"/>
    </row>
    <row r="573" spans="1:12" ht="16.5" hidden="1" thickTop="1" thickBot="1" x14ac:dyDescent="0.3">
      <c r="A573" t="s">
        <v>194</v>
      </c>
      <c r="B573" s="30"/>
      <c r="C573" s="7" t="s">
        <v>6</v>
      </c>
      <c r="D573" s="14">
        <v>0</v>
      </c>
      <c r="E573" s="14">
        <v>0</v>
      </c>
      <c r="F573" s="14">
        <v>0</v>
      </c>
      <c r="G573" s="14">
        <v>0</v>
      </c>
      <c r="H573" s="14">
        <v>0</v>
      </c>
      <c r="I573" s="14">
        <f t="shared" si="242"/>
        <v>0</v>
      </c>
      <c r="J573" s="14" t="str">
        <f>IF(AND(H573=0,I573=0),"",IF(OR(C573='ჯამი (HIDE)'!$B$11,C573='ჯამი (HIDE)'!$B$12,C573='ჯამი (HIDE)'!$B$13,C573='ჯამი (HIDE)'!$B$14),"",H573-I573))</f>
        <v/>
      </c>
      <c r="K573" s="39" t="str">
        <f>IF(AND(H573=0,I573=0),"",IF(OR(C573='ჯამი (HIDE)'!$B$11,C573='ჯამი (HIDE)'!$B$12,C573='ჯამი (HIDE)'!$B$13,C573='ჯამი (HIDE)'!$B$14),"",I573/H573))</f>
        <v/>
      </c>
      <c r="L573" s="35"/>
    </row>
    <row r="574" spans="1:12" ht="16.5" hidden="1" thickTop="1" thickBot="1" x14ac:dyDescent="0.3">
      <c r="A574" t="s">
        <v>194</v>
      </c>
      <c r="B574" s="30"/>
      <c r="C574" s="7" t="s">
        <v>7</v>
      </c>
      <c r="D574" s="14">
        <v>14240000</v>
      </c>
      <c r="E574" s="14">
        <v>10589107.77</v>
      </c>
      <c r="F574" s="14">
        <v>3517892</v>
      </c>
      <c r="G574" s="14">
        <v>135000</v>
      </c>
      <c r="H574" s="14">
        <v>14240000</v>
      </c>
      <c r="I574" s="14">
        <f t="shared" si="242"/>
        <v>14241999.77</v>
      </c>
      <c r="J574" s="14">
        <f>IF(AND(H574=0,I574=0),"",IF(OR(C574='ჯამი (HIDE)'!$B$11,C574='ჯამი (HIDE)'!$B$12,C574='ჯამი (HIDE)'!$B$13,C574='ჯამი (HIDE)'!$B$14),"",H574-I574))</f>
        <v>-1999.769999999553</v>
      </c>
      <c r="K574" s="39">
        <f>IF(AND(H574=0,I574=0),"",IF(OR(C574='ჯამი (HIDE)'!$B$11,C574='ჯამი (HIDE)'!$B$12,C574='ჯამი (HIDE)'!$B$13,C574='ჯამი (HIDE)'!$B$14),"",I574/H574))</f>
        <v>1.0001404332865169</v>
      </c>
      <c r="L574" s="35"/>
    </row>
    <row r="575" spans="1:12" ht="16.5" hidden="1" thickTop="1" thickBot="1" x14ac:dyDescent="0.3">
      <c r="A575" t="s">
        <v>194</v>
      </c>
      <c r="B575" s="30"/>
      <c r="C575" s="7" t="s">
        <v>8</v>
      </c>
      <c r="D575" s="14">
        <v>0</v>
      </c>
      <c r="E575" s="14">
        <v>0</v>
      </c>
      <c r="F575" s="14">
        <v>0</v>
      </c>
      <c r="G575" s="14">
        <v>0</v>
      </c>
      <c r="H575" s="14">
        <v>0</v>
      </c>
      <c r="I575" s="14">
        <f t="shared" si="242"/>
        <v>0</v>
      </c>
      <c r="J575" s="14" t="str">
        <f>IF(AND(H575=0,I575=0),"",IF(OR(C575='ჯამი (HIDE)'!$B$11,C575='ჯამი (HIDE)'!$B$12,C575='ჯამი (HIDE)'!$B$13,C575='ჯამი (HIDE)'!$B$14),"",H575-I575))</f>
        <v/>
      </c>
      <c r="K575" s="39" t="str">
        <f>IF(AND(H575=0,I575=0),"",IF(OR(C575='ჯამი (HIDE)'!$B$11,C575='ჯამი (HIDE)'!$B$12,C575='ჯამი (HIDE)'!$B$13,C575='ჯამი (HIDE)'!$B$14),"",I575/H575))</f>
        <v/>
      </c>
      <c r="L575" s="35"/>
    </row>
    <row r="576" spans="1:12" ht="16.5" hidden="1" thickTop="1" thickBot="1" x14ac:dyDescent="0.3">
      <c r="A576" t="s">
        <v>194</v>
      </c>
      <c r="B576" s="30"/>
      <c r="C576" s="7" t="s">
        <v>9</v>
      </c>
      <c r="D576" s="14">
        <v>0</v>
      </c>
      <c r="E576" s="14">
        <v>0</v>
      </c>
      <c r="F576" s="14">
        <v>0</v>
      </c>
      <c r="G576" s="14">
        <v>0</v>
      </c>
      <c r="H576" s="14">
        <v>0</v>
      </c>
      <c r="I576" s="14">
        <f t="shared" si="242"/>
        <v>0</v>
      </c>
      <c r="J576" s="14" t="str">
        <f>IF(AND(H576=0,I576=0),"",IF(OR(C576='ჯამი (HIDE)'!$B$11,C576='ჯამი (HIDE)'!$B$12,C576='ჯამი (HIDE)'!$B$13,C576='ჯამი (HIDE)'!$B$14),"",H576-I576))</f>
        <v/>
      </c>
      <c r="K576" s="39" t="str">
        <f>IF(AND(H576=0,I576=0),"",IF(OR(C576='ჯამი (HIDE)'!$B$11,C576='ჯამი (HIDE)'!$B$12,C576='ჯამი (HIDE)'!$B$13,C576='ჯამი (HIDE)'!$B$14),"",I576/H576))</f>
        <v/>
      </c>
      <c r="L576" s="35"/>
    </row>
    <row r="577" spans="1:12" ht="16.5" hidden="1" thickTop="1" thickBot="1" x14ac:dyDescent="0.3">
      <c r="A577" t="s">
        <v>194</v>
      </c>
      <c r="B577" s="30"/>
      <c r="C577" s="7" t="s">
        <v>10</v>
      </c>
      <c r="D577" s="14">
        <v>0</v>
      </c>
      <c r="E577" s="14">
        <v>0</v>
      </c>
      <c r="F577" s="14">
        <v>0</v>
      </c>
      <c r="G577" s="14">
        <v>0</v>
      </c>
      <c r="H577" s="14">
        <v>0</v>
      </c>
      <c r="I577" s="14">
        <f t="shared" si="242"/>
        <v>0</v>
      </c>
      <c r="J577" s="14" t="str">
        <f>IF(AND(H577=0,I577=0),"",IF(OR(C577='ჯამი (HIDE)'!$B$11,C577='ჯამი (HIDE)'!$B$12,C577='ჯამი (HIDE)'!$B$13,C577='ჯამი (HIDE)'!$B$14),"",H577-I577))</f>
        <v/>
      </c>
      <c r="K577" s="39" t="str">
        <f>IF(AND(H577=0,I577=0),"",IF(OR(C577='ჯამი (HIDE)'!$B$11,C577='ჯამი (HIDE)'!$B$12,C577='ჯამი (HIDE)'!$B$13,C577='ჯამი (HIDE)'!$B$14),"",I577/H577))</f>
        <v/>
      </c>
      <c r="L577" s="35"/>
    </row>
    <row r="578" spans="1:12" ht="16.5" hidden="1" thickTop="1" thickBot="1" x14ac:dyDescent="0.3">
      <c r="A578" t="s">
        <v>194</v>
      </c>
      <c r="B578" s="30"/>
      <c r="C578" s="7" t="s">
        <v>11</v>
      </c>
      <c r="D578" s="14">
        <v>20000</v>
      </c>
      <c r="E578" s="14">
        <v>4000</v>
      </c>
      <c r="F578" s="14">
        <v>17000</v>
      </c>
      <c r="G578" s="14">
        <v>17000</v>
      </c>
      <c r="H578" s="14">
        <v>40000</v>
      </c>
      <c r="I578" s="14">
        <f t="shared" si="242"/>
        <v>38000</v>
      </c>
      <c r="J578" s="14">
        <f>IF(AND(H578=0,I578=0),"",IF(OR(C578='ჯამი (HIDE)'!$B$11,C578='ჯამი (HIDE)'!$B$12,C578='ჯამი (HIDE)'!$B$13,C578='ჯამი (HIDE)'!$B$14),"",H578-I578))</f>
        <v>2000</v>
      </c>
      <c r="K578" s="39">
        <f>IF(AND(H578=0,I578=0),"",IF(OR(C578='ჯამი (HIDE)'!$B$11,C578='ჯამი (HIDE)'!$B$12,C578='ჯამი (HIDE)'!$B$13,C578='ჯამი (HIDE)'!$B$14),"",I578/H578))</f>
        <v>0.95</v>
      </c>
      <c r="L578" s="35"/>
    </row>
    <row r="579" spans="1:12" ht="16.5" hidden="1" thickTop="1" thickBot="1" x14ac:dyDescent="0.3">
      <c r="A579" t="s">
        <v>194</v>
      </c>
      <c r="B579" s="30"/>
      <c r="C579" s="7" t="s">
        <v>12</v>
      </c>
      <c r="D579" s="14">
        <v>0</v>
      </c>
      <c r="E579" s="14">
        <v>0</v>
      </c>
      <c r="F579" s="14">
        <v>0</v>
      </c>
      <c r="G579" s="14">
        <v>0</v>
      </c>
      <c r="H579" s="14">
        <v>0</v>
      </c>
      <c r="I579" s="14">
        <f t="shared" si="242"/>
        <v>0</v>
      </c>
      <c r="J579" s="14" t="str">
        <f>IF(AND(H579=0,I579=0),"",IF(OR(C579='ჯამი (HIDE)'!$B$11,C579='ჯამი (HIDE)'!$B$12,C579='ჯამი (HIDE)'!$B$13,C579='ჯამი (HIDE)'!$B$14),"",H579-I579))</f>
        <v/>
      </c>
      <c r="K579" s="39" t="str">
        <f>IF(AND(H579=0,I579=0),"",IF(OR(C579='ჯამი (HIDE)'!$B$11,C579='ჯამი (HIDE)'!$B$12,C579='ჯამი (HIDE)'!$B$13,C579='ჯამი (HIDE)'!$B$14),"",I579/H579))</f>
        <v/>
      </c>
      <c r="L579" s="35"/>
    </row>
    <row r="580" spans="1:12" ht="16.5" hidden="1" thickTop="1" thickBot="1" x14ac:dyDescent="0.3">
      <c r="A580" t="s">
        <v>194</v>
      </c>
      <c r="B580" s="29"/>
      <c r="C580" s="5" t="s">
        <v>13</v>
      </c>
      <c r="D580" s="13">
        <v>0</v>
      </c>
      <c r="E580" s="13">
        <v>0</v>
      </c>
      <c r="F580" s="13">
        <v>0</v>
      </c>
      <c r="G580" s="13">
        <v>0</v>
      </c>
      <c r="H580" s="13">
        <v>0</v>
      </c>
      <c r="I580" s="13">
        <f t="shared" ref="I580:I643" si="284">E580+F580+G580</f>
        <v>0</v>
      </c>
      <c r="J580" s="13" t="str">
        <f>IF(AND(H580=0,I580=0),"",IF(OR(C580='ჯამი (HIDE)'!$B$11,C580='ჯამი (HIDE)'!$B$12,C580='ჯამი (HIDE)'!$B$13,C580='ჯამი (HIDE)'!$B$14),"",H580-I580))</f>
        <v/>
      </c>
      <c r="K580" s="38" t="str">
        <f>IF(AND(H580=0,I580=0),"",IF(OR(C580='ჯამი (HIDE)'!$B$11,C580='ჯამი (HIDE)'!$B$12,C580='ჯამი (HIDE)'!$B$13,C580='ჯამი (HIDE)'!$B$14),"",I580/H580))</f>
        <v/>
      </c>
      <c r="L580" s="35"/>
    </row>
    <row r="581" spans="1:12" ht="16.5" hidden="1" thickTop="1" thickBot="1" x14ac:dyDescent="0.3">
      <c r="A581" t="s">
        <v>194</v>
      </c>
      <c r="B581" s="29"/>
      <c r="C581" s="5" t="s">
        <v>14</v>
      </c>
      <c r="D581" s="13">
        <v>0</v>
      </c>
      <c r="E581" s="13">
        <v>0</v>
      </c>
      <c r="F581" s="13">
        <v>0</v>
      </c>
      <c r="G581" s="13">
        <v>0</v>
      </c>
      <c r="H581" s="13">
        <v>0</v>
      </c>
      <c r="I581" s="13">
        <f t="shared" si="284"/>
        <v>0</v>
      </c>
      <c r="J581" s="13" t="str">
        <f>IF(AND(H581=0,I581=0),"",IF(OR(C581='ჯამი (HIDE)'!$B$11,C581='ჯამი (HIDE)'!$B$12,C581='ჯამი (HIDE)'!$B$13,C581='ჯამი (HIDE)'!$B$14),"",H581-I581))</f>
        <v/>
      </c>
      <c r="K581" s="38" t="str">
        <f>IF(AND(H581=0,I581=0),"",IF(OR(C581='ჯამი (HIDE)'!$B$11,C581='ჯამი (HIDE)'!$B$12,C581='ჯამი (HIDE)'!$B$13,C581='ჯამი (HIDE)'!$B$14),"",I581/H581))</f>
        <v/>
      </c>
      <c r="L581" s="35"/>
    </row>
    <row r="582" spans="1:12" ht="16.5" hidden="1" thickTop="1" thickBot="1" x14ac:dyDescent="0.3">
      <c r="A582" t="s">
        <v>194</v>
      </c>
      <c r="B582" s="31"/>
      <c r="C582" s="9" t="s">
        <v>15</v>
      </c>
      <c r="D582" s="15">
        <v>0</v>
      </c>
      <c r="E582" s="15">
        <v>0</v>
      </c>
      <c r="F582" s="15">
        <v>0</v>
      </c>
      <c r="G582" s="15">
        <v>0</v>
      </c>
      <c r="H582" s="15">
        <v>0</v>
      </c>
      <c r="I582" s="15">
        <f t="shared" si="284"/>
        <v>0</v>
      </c>
      <c r="J582" s="15" t="str">
        <f>IF(AND(H582=0,I582=0),"",IF(OR(C582='ჯამი (HIDE)'!$B$11,C582='ჯამი (HIDE)'!$B$12,C582='ჯამი (HIDE)'!$B$13,C582='ჯამი (HIDE)'!$B$14),"",H582-I582))</f>
        <v/>
      </c>
      <c r="K582" s="40" t="str">
        <f>IF(AND(H582=0,I582=0),"",IF(OR(C582='ჯამი (HIDE)'!$B$11,C582='ჯამი (HIDE)'!$B$12,C582='ჯამი (HIDE)'!$B$13,C582='ჯამი (HIDE)'!$B$14),"",I582/H582))</f>
        <v/>
      </c>
      <c r="L582" s="35"/>
    </row>
    <row r="583" spans="1:12" ht="31.5" thickTop="1" thickBot="1" x14ac:dyDescent="0.3">
      <c r="A583" t="str">
        <f t="shared" ref="A583" si="285">IF(OR(H583&lt;&gt;0,I583&lt;&gt;0,),"a","b")</f>
        <v>a</v>
      </c>
      <c r="B583" s="2" t="s">
        <v>103</v>
      </c>
      <c r="C583" s="24" t="s">
        <v>104</v>
      </c>
      <c r="D583" s="3">
        <v>1200000</v>
      </c>
      <c r="E583" s="3">
        <f>SUM(E584,E592,E593,E594)</f>
        <v>385000</v>
      </c>
      <c r="F583" s="3">
        <f t="shared" ref="F583" si="286">SUM(F584,F592,F593,F594)</f>
        <v>815000</v>
      </c>
      <c r="G583" s="3">
        <f t="shared" ref="G583" si="287">SUM(G584,G592,G593,G594)</f>
        <v>497209</v>
      </c>
      <c r="H583" s="3">
        <v>1700000</v>
      </c>
      <c r="I583" s="3">
        <f t="shared" si="284"/>
        <v>1697209</v>
      </c>
      <c r="J583" s="3">
        <f>IF(AND(H583=0,I583=0),"",IF(OR(C583='ჯამი (HIDE)'!$B$11,C583='ჯამი (HIDE)'!$B$12,C583='ჯამი (HIDE)'!$B$13,C583='ჯამი (HIDE)'!$B$14),"",H583-I583))</f>
        <v>2791</v>
      </c>
      <c r="K583" s="41">
        <f>IF(AND(H583=0,I583=0),"",IF(OR(C583='ჯამი (HIDE)'!$B$11,C583='ჯამი (HIDE)'!$B$12,C583='ჯამი (HIDE)'!$B$13,C583='ჯამი (HIDE)'!$B$14),"",I583/H583))</f>
        <v>0.9983582352941176</v>
      </c>
      <c r="L583" s="35" t="s">
        <v>221</v>
      </c>
    </row>
    <row r="584" spans="1:12" ht="16.5" hidden="1" thickTop="1" thickBot="1" x14ac:dyDescent="0.3">
      <c r="A584" t="s">
        <v>194</v>
      </c>
      <c r="B584" s="29"/>
      <c r="C584" s="5" t="s">
        <v>5</v>
      </c>
      <c r="D584" s="13">
        <v>1200000</v>
      </c>
      <c r="E584" s="13">
        <f>SUM(E585:E591)</f>
        <v>385000</v>
      </c>
      <c r="F584" s="13">
        <f t="shared" ref="F584" si="288">SUM(F585:F591)</f>
        <v>815000</v>
      </c>
      <c r="G584" s="13">
        <f t="shared" ref="G584" si="289">SUM(G585:G591)</f>
        <v>497209</v>
      </c>
      <c r="H584" s="13">
        <v>1700000</v>
      </c>
      <c r="I584" s="13">
        <f t="shared" si="284"/>
        <v>1697209</v>
      </c>
      <c r="J584" s="13">
        <f>IF(AND(H584=0,I584=0),"",IF(OR(C584='ჯამი (HIDE)'!$B$11,C584='ჯამი (HIDE)'!$B$12,C584='ჯამი (HIDE)'!$B$13,C584='ჯამი (HIDE)'!$B$14),"",H584-I584))</f>
        <v>2791</v>
      </c>
      <c r="K584" s="38">
        <f>IF(AND(H584=0,I584=0),"",IF(OR(C584='ჯამი (HIDE)'!$B$11,C584='ჯამი (HIDE)'!$B$12,C584='ჯამი (HIDE)'!$B$13,C584='ჯამი (HIDE)'!$B$14),"",I584/H584))</f>
        <v>0.9983582352941176</v>
      </c>
      <c r="L584" s="35"/>
    </row>
    <row r="585" spans="1:12" ht="16.5" hidden="1" thickTop="1" thickBot="1" x14ac:dyDescent="0.3">
      <c r="A585" t="s">
        <v>194</v>
      </c>
      <c r="B585" s="30"/>
      <c r="C585" s="7" t="s">
        <v>6</v>
      </c>
      <c r="D585" s="14">
        <v>0</v>
      </c>
      <c r="E585" s="14">
        <v>0</v>
      </c>
      <c r="F585" s="14">
        <v>0</v>
      </c>
      <c r="G585" s="14">
        <v>0</v>
      </c>
      <c r="H585" s="14">
        <v>0</v>
      </c>
      <c r="I585" s="14">
        <f t="shared" si="284"/>
        <v>0</v>
      </c>
      <c r="J585" s="14" t="str">
        <f>IF(AND(H585=0,I585=0),"",IF(OR(C585='ჯამი (HIDE)'!$B$11,C585='ჯამი (HIDE)'!$B$12,C585='ჯამი (HIDE)'!$B$13,C585='ჯამი (HIDE)'!$B$14),"",H585-I585))</f>
        <v/>
      </c>
      <c r="K585" s="39" t="str">
        <f>IF(AND(H585=0,I585=0),"",IF(OR(C585='ჯამი (HIDE)'!$B$11,C585='ჯამი (HIDE)'!$B$12,C585='ჯამი (HIDE)'!$B$13,C585='ჯამი (HIDE)'!$B$14),"",I585/H585))</f>
        <v/>
      </c>
      <c r="L585" s="35"/>
    </row>
    <row r="586" spans="1:12" ht="16.5" hidden="1" thickTop="1" thickBot="1" x14ac:dyDescent="0.3">
      <c r="A586" t="s">
        <v>194</v>
      </c>
      <c r="B586" s="30"/>
      <c r="C586" s="7" t="s">
        <v>7</v>
      </c>
      <c r="D586" s="14">
        <v>1200000</v>
      </c>
      <c r="E586" s="14">
        <v>385000</v>
      </c>
      <c r="F586" s="14">
        <v>815000</v>
      </c>
      <c r="G586" s="14">
        <v>497209</v>
      </c>
      <c r="H586" s="14">
        <v>1700000</v>
      </c>
      <c r="I586" s="14">
        <f t="shared" si="284"/>
        <v>1697209</v>
      </c>
      <c r="J586" s="14">
        <f>IF(AND(H586=0,I586=0),"",IF(OR(C586='ჯამი (HIDE)'!$B$11,C586='ჯამი (HIDE)'!$B$12,C586='ჯამი (HIDE)'!$B$13,C586='ჯამი (HIDE)'!$B$14),"",H586-I586))</f>
        <v>2791</v>
      </c>
      <c r="K586" s="39">
        <f>IF(AND(H586=0,I586=0),"",IF(OR(C586='ჯამი (HIDE)'!$B$11,C586='ჯამი (HIDE)'!$B$12,C586='ჯამი (HIDE)'!$B$13,C586='ჯამი (HIDE)'!$B$14),"",I586/H586))</f>
        <v>0.9983582352941176</v>
      </c>
      <c r="L586" s="35"/>
    </row>
    <row r="587" spans="1:12" ht="16.5" hidden="1" thickTop="1" thickBot="1" x14ac:dyDescent="0.3">
      <c r="A587" t="s">
        <v>194</v>
      </c>
      <c r="B587" s="30"/>
      <c r="C587" s="7" t="s">
        <v>8</v>
      </c>
      <c r="D587" s="14">
        <v>0</v>
      </c>
      <c r="E587" s="14">
        <v>0</v>
      </c>
      <c r="F587" s="14">
        <v>0</v>
      </c>
      <c r="G587" s="14">
        <v>0</v>
      </c>
      <c r="H587" s="14">
        <v>0</v>
      </c>
      <c r="I587" s="14">
        <f t="shared" si="284"/>
        <v>0</v>
      </c>
      <c r="J587" s="14" t="str">
        <f>IF(AND(H587=0,I587=0),"",IF(OR(C587='ჯამი (HIDE)'!$B$11,C587='ჯამი (HIDE)'!$B$12,C587='ჯამი (HIDE)'!$B$13,C587='ჯამი (HIDE)'!$B$14),"",H587-I587))</f>
        <v/>
      </c>
      <c r="K587" s="39" t="str">
        <f>IF(AND(H587=0,I587=0),"",IF(OR(C587='ჯამი (HIDE)'!$B$11,C587='ჯამი (HIDE)'!$B$12,C587='ჯამი (HIDE)'!$B$13,C587='ჯამი (HIDE)'!$B$14),"",I587/H587))</f>
        <v/>
      </c>
      <c r="L587" s="35"/>
    </row>
    <row r="588" spans="1:12" ht="16.5" hidden="1" thickTop="1" thickBot="1" x14ac:dyDescent="0.3">
      <c r="A588" t="s">
        <v>194</v>
      </c>
      <c r="B588" s="30"/>
      <c r="C588" s="7" t="s">
        <v>9</v>
      </c>
      <c r="D588" s="14">
        <v>0</v>
      </c>
      <c r="E588" s="14">
        <v>0</v>
      </c>
      <c r="F588" s="14">
        <v>0</v>
      </c>
      <c r="G588" s="14">
        <v>0</v>
      </c>
      <c r="H588" s="14">
        <v>0</v>
      </c>
      <c r="I588" s="14">
        <f t="shared" si="284"/>
        <v>0</v>
      </c>
      <c r="J588" s="14" t="str">
        <f>IF(AND(H588=0,I588=0),"",IF(OR(C588='ჯამი (HIDE)'!$B$11,C588='ჯამი (HIDE)'!$B$12,C588='ჯამი (HIDE)'!$B$13,C588='ჯამი (HIDE)'!$B$14),"",H588-I588))</f>
        <v/>
      </c>
      <c r="K588" s="39" t="str">
        <f>IF(AND(H588=0,I588=0),"",IF(OR(C588='ჯამი (HIDE)'!$B$11,C588='ჯამი (HIDE)'!$B$12,C588='ჯამი (HIDE)'!$B$13,C588='ჯამი (HIDE)'!$B$14),"",I588/H588))</f>
        <v/>
      </c>
      <c r="L588" s="35"/>
    </row>
    <row r="589" spans="1:12" ht="16.5" hidden="1" thickTop="1" thickBot="1" x14ac:dyDescent="0.3">
      <c r="A589" t="s">
        <v>194</v>
      </c>
      <c r="B589" s="30"/>
      <c r="C589" s="7" t="s">
        <v>10</v>
      </c>
      <c r="D589" s="14">
        <v>0</v>
      </c>
      <c r="E589" s="14">
        <v>0</v>
      </c>
      <c r="F589" s="14">
        <v>0</v>
      </c>
      <c r="G589" s="14">
        <v>0</v>
      </c>
      <c r="H589" s="14">
        <v>0</v>
      </c>
      <c r="I589" s="14">
        <f t="shared" si="284"/>
        <v>0</v>
      </c>
      <c r="J589" s="14" t="str">
        <f>IF(AND(H589=0,I589=0),"",IF(OR(C589='ჯამი (HIDE)'!$B$11,C589='ჯამი (HIDE)'!$B$12,C589='ჯამი (HIDE)'!$B$13,C589='ჯამი (HIDE)'!$B$14),"",H589-I589))</f>
        <v/>
      </c>
      <c r="K589" s="39" t="str">
        <f>IF(AND(H589=0,I589=0),"",IF(OR(C589='ჯამი (HIDE)'!$B$11,C589='ჯამი (HIDE)'!$B$12,C589='ჯამი (HIDE)'!$B$13,C589='ჯამი (HIDE)'!$B$14),"",I589/H589))</f>
        <v/>
      </c>
      <c r="L589" s="35"/>
    </row>
    <row r="590" spans="1:12" ht="16.5" hidden="1" thickTop="1" thickBot="1" x14ac:dyDescent="0.3">
      <c r="A590" t="s">
        <v>194</v>
      </c>
      <c r="B590" s="30"/>
      <c r="C590" s="7" t="s">
        <v>11</v>
      </c>
      <c r="D590" s="14">
        <v>0</v>
      </c>
      <c r="E590" s="14">
        <v>0</v>
      </c>
      <c r="F590" s="14">
        <v>0</v>
      </c>
      <c r="G590" s="14">
        <v>0</v>
      </c>
      <c r="H590" s="14">
        <v>0</v>
      </c>
      <c r="I590" s="14">
        <f t="shared" si="284"/>
        <v>0</v>
      </c>
      <c r="J590" s="14" t="str">
        <f>IF(AND(H590=0,I590=0),"",IF(OR(C590='ჯამი (HIDE)'!$B$11,C590='ჯამი (HIDE)'!$B$12,C590='ჯამი (HIDE)'!$B$13,C590='ჯამი (HIDE)'!$B$14),"",H590-I590))</f>
        <v/>
      </c>
      <c r="K590" s="39" t="str">
        <f>IF(AND(H590=0,I590=0),"",IF(OR(C590='ჯამი (HIDE)'!$B$11,C590='ჯამი (HIDE)'!$B$12,C590='ჯამი (HIDE)'!$B$13,C590='ჯამი (HIDE)'!$B$14),"",I590/H590))</f>
        <v/>
      </c>
      <c r="L590" s="35"/>
    </row>
    <row r="591" spans="1:12" ht="16.5" hidden="1" thickTop="1" thickBot="1" x14ac:dyDescent="0.3">
      <c r="A591" t="s">
        <v>194</v>
      </c>
      <c r="B591" s="30"/>
      <c r="C591" s="7" t="s">
        <v>12</v>
      </c>
      <c r="D591" s="14">
        <v>0</v>
      </c>
      <c r="E591" s="14">
        <v>0</v>
      </c>
      <c r="F591" s="14">
        <v>0</v>
      </c>
      <c r="G591" s="14">
        <v>0</v>
      </c>
      <c r="H591" s="14">
        <v>0</v>
      </c>
      <c r="I591" s="14">
        <f t="shared" si="284"/>
        <v>0</v>
      </c>
      <c r="J591" s="14" t="str">
        <f>IF(AND(H591=0,I591=0),"",IF(OR(C591='ჯამი (HIDE)'!$B$11,C591='ჯამი (HIDE)'!$B$12,C591='ჯამი (HIDE)'!$B$13,C591='ჯამი (HIDE)'!$B$14),"",H591-I591))</f>
        <v/>
      </c>
      <c r="K591" s="39" t="str">
        <f>IF(AND(H591=0,I591=0),"",IF(OR(C591='ჯამი (HIDE)'!$B$11,C591='ჯამი (HIDE)'!$B$12,C591='ჯამი (HIDE)'!$B$13,C591='ჯამი (HIDE)'!$B$14),"",I591/H591))</f>
        <v/>
      </c>
      <c r="L591" s="35"/>
    </row>
    <row r="592" spans="1:12" ht="16.5" hidden="1" thickTop="1" thickBot="1" x14ac:dyDescent="0.3">
      <c r="A592" t="s">
        <v>194</v>
      </c>
      <c r="B592" s="29"/>
      <c r="C592" s="5" t="s">
        <v>13</v>
      </c>
      <c r="D592" s="13">
        <v>0</v>
      </c>
      <c r="E592" s="13">
        <v>0</v>
      </c>
      <c r="F592" s="13">
        <v>0</v>
      </c>
      <c r="G592" s="13">
        <v>0</v>
      </c>
      <c r="H592" s="13">
        <v>0</v>
      </c>
      <c r="I592" s="13">
        <f t="shared" si="284"/>
        <v>0</v>
      </c>
      <c r="J592" s="13" t="str">
        <f>IF(AND(H592=0,I592=0),"",IF(OR(C592='ჯამი (HIDE)'!$B$11,C592='ჯამი (HIDE)'!$B$12,C592='ჯამი (HIDE)'!$B$13,C592='ჯამი (HIDE)'!$B$14),"",H592-I592))</f>
        <v/>
      </c>
      <c r="K592" s="38" t="str">
        <f>IF(AND(H592=0,I592=0),"",IF(OR(C592='ჯამი (HIDE)'!$B$11,C592='ჯამი (HIDE)'!$B$12,C592='ჯამი (HIDE)'!$B$13,C592='ჯამი (HIDE)'!$B$14),"",I592/H592))</f>
        <v/>
      </c>
      <c r="L592" s="35"/>
    </row>
    <row r="593" spans="1:12" ht="16.5" hidden="1" thickTop="1" thickBot="1" x14ac:dyDescent="0.3">
      <c r="A593" t="s">
        <v>194</v>
      </c>
      <c r="B593" s="29"/>
      <c r="C593" s="5" t="s">
        <v>14</v>
      </c>
      <c r="D593" s="13">
        <v>0</v>
      </c>
      <c r="E593" s="13">
        <v>0</v>
      </c>
      <c r="F593" s="13">
        <v>0</v>
      </c>
      <c r="G593" s="13">
        <v>0</v>
      </c>
      <c r="H593" s="13">
        <v>0</v>
      </c>
      <c r="I593" s="13">
        <f t="shared" si="284"/>
        <v>0</v>
      </c>
      <c r="J593" s="13" t="str">
        <f>IF(AND(H593=0,I593=0),"",IF(OR(C593='ჯამი (HIDE)'!$B$11,C593='ჯამი (HIDE)'!$B$12,C593='ჯამი (HIDE)'!$B$13,C593='ჯამი (HIDE)'!$B$14),"",H593-I593))</f>
        <v/>
      </c>
      <c r="K593" s="38" t="str">
        <f>IF(AND(H593=0,I593=0),"",IF(OR(C593='ჯამი (HIDE)'!$B$11,C593='ჯამი (HIDE)'!$B$12,C593='ჯამი (HIDE)'!$B$13,C593='ჯამი (HIDE)'!$B$14),"",I593/H593))</f>
        <v/>
      </c>
      <c r="L593" s="35"/>
    </row>
    <row r="594" spans="1:12" ht="16.5" hidden="1" thickTop="1" thickBot="1" x14ac:dyDescent="0.3">
      <c r="A594" t="s">
        <v>194</v>
      </c>
      <c r="B594" s="31"/>
      <c r="C594" s="9" t="s">
        <v>15</v>
      </c>
      <c r="D594" s="15">
        <v>0</v>
      </c>
      <c r="E594" s="15">
        <v>0</v>
      </c>
      <c r="F594" s="15">
        <v>0</v>
      </c>
      <c r="G594" s="15">
        <v>0</v>
      </c>
      <c r="H594" s="15">
        <v>0</v>
      </c>
      <c r="I594" s="15">
        <f t="shared" si="284"/>
        <v>0</v>
      </c>
      <c r="J594" s="15" t="str">
        <f>IF(AND(H594=0,I594=0),"",IF(OR(C594='ჯამი (HIDE)'!$B$11,C594='ჯამი (HIDE)'!$B$12,C594='ჯამი (HIDE)'!$B$13,C594='ჯამი (HIDE)'!$B$14),"",H594-I594))</f>
        <v/>
      </c>
      <c r="K594" s="40" t="str">
        <f>IF(AND(H594=0,I594=0),"",IF(OR(C594='ჯამი (HIDE)'!$B$11,C594='ჯამი (HIDE)'!$B$12,C594='ჯამი (HIDE)'!$B$13,C594='ჯამი (HIDE)'!$B$14),"",I594/H594))</f>
        <v/>
      </c>
      <c r="L594" s="35"/>
    </row>
    <row r="595" spans="1:12" ht="16.5" thickTop="1" thickBot="1" x14ac:dyDescent="0.3">
      <c r="A595" t="str">
        <f t="shared" ref="A595" si="290">IF(OR(H595&lt;&gt;0,I595&lt;&gt;0,),"a","b")</f>
        <v>a</v>
      </c>
      <c r="B595" s="2" t="s">
        <v>105</v>
      </c>
      <c r="C595" s="24" t="s">
        <v>106</v>
      </c>
      <c r="D595" s="3">
        <v>810000</v>
      </c>
      <c r="E595" s="3">
        <f>SUM(E596,E604,E605,E606)</f>
        <v>829216</v>
      </c>
      <c r="F595" s="3">
        <f t="shared" ref="F595" si="291">SUM(F596,F604,F605,F606)</f>
        <v>446081</v>
      </c>
      <c r="G595" s="3">
        <f t="shared" ref="G595" si="292">SUM(G596,G604,G605,G606)</f>
        <v>356081</v>
      </c>
      <c r="H595" s="3">
        <v>1650000</v>
      </c>
      <c r="I595" s="3">
        <f t="shared" si="284"/>
        <v>1631378</v>
      </c>
      <c r="J595" s="3">
        <f>IF(AND(H595=0,I595=0),"",IF(OR(C595='ჯამი (HIDE)'!$B$11,C595='ჯამი (HIDE)'!$B$12,C595='ჯამი (HIDE)'!$B$13,C595='ჯამი (HIDE)'!$B$14),"",H595-I595))</f>
        <v>18622</v>
      </c>
      <c r="K595" s="41">
        <f>IF(AND(H595=0,I595=0),"",IF(OR(C595='ჯამი (HIDE)'!$B$11,C595='ჯამი (HIDE)'!$B$12,C595='ჯამი (HIDE)'!$B$13,C595='ჯამი (HIDE)'!$B$14),"",I595/H595))</f>
        <v>0.98871393939393937</v>
      </c>
      <c r="L595" s="35"/>
    </row>
    <row r="596" spans="1:12" ht="16.5" hidden="1" thickTop="1" thickBot="1" x14ac:dyDescent="0.3">
      <c r="A596" t="s">
        <v>194</v>
      </c>
      <c r="B596" s="29"/>
      <c r="C596" s="5" t="s">
        <v>5</v>
      </c>
      <c r="D596" s="13">
        <v>810000</v>
      </c>
      <c r="E596" s="13">
        <f>SUM(E597:E603)</f>
        <v>829216</v>
      </c>
      <c r="F596" s="13">
        <f t="shared" ref="F596" si="293">SUM(F597:F603)</f>
        <v>446081</v>
      </c>
      <c r="G596" s="13">
        <f t="shared" ref="G596" si="294">SUM(G597:G603)</f>
        <v>356081</v>
      </c>
      <c r="H596" s="13">
        <v>1650000</v>
      </c>
      <c r="I596" s="13">
        <f t="shared" si="284"/>
        <v>1631378</v>
      </c>
      <c r="J596" s="13">
        <f>IF(AND(H596=0,I596=0),"",IF(OR(C596='ჯამი (HIDE)'!$B$11,C596='ჯამი (HIDE)'!$B$12,C596='ჯამი (HIDE)'!$B$13,C596='ჯამი (HIDE)'!$B$14),"",H596-I596))</f>
        <v>18622</v>
      </c>
      <c r="K596" s="38">
        <f>IF(AND(H596=0,I596=0),"",IF(OR(C596='ჯამი (HIDE)'!$B$11,C596='ჯამი (HIDE)'!$B$12,C596='ჯამი (HIDE)'!$B$13,C596='ჯამი (HIDE)'!$B$14),"",I596/H596))</f>
        <v>0.98871393939393937</v>
      </c>
      <c r="L596" s="35"/>
    </row>
    <row r="597" spans="1:12" ht="16.5" hidden="1" thickTop="1" thickBot="1" x14ac:dyDescent="0.3">
      <c r="A597" t="s">
        <v>194</v>
      </c>
      <c r="B597" s="30"/>
      <c r="C597" s="7" t="s">
        <v>6</v>
      </c>
      <c r="D597" s="14">
        <v>0</v>
      </c>
      <c r="E597" s="14">
        <v>0</v>
      </c>
      <c r="F597" s="14">
        <v>0</v>
      </c>
      <c r="G597" s="14">
        <v>0</v>
      </c>
      <c r="H597" s="14">
        <v>0</v>
      </c>
      <c r="I597" s="14">
        <f t="shared" si="284"/>
        <v>0</v>
      </c>
      <c r="J597" s="14" t="str">
        <f>IF(AND(H597=0,I597=0),"",IF(OR(C597='ჯამი (HIDE)'!$B$11,C597='ჯამი (HIDE)'!$B$12,C597='ჯამი (HIDE)'!$B$13,C597='ჯამი (HIDE)'!$B$14),"",H597-I597))</f>
        <v/>
      </c>
      <c r="K597" s="39" t="str">
        <f>IF(AND(H597=0,I597=0),"",IF(OR(C597='ჯამი (HIDE)'!$B$11,C597='ჯამი (HIDE)'!$B$12,C597='ჯამი (HIDE)'!$B$13,C597='ჯამი (HIDE)'!$B$14),"",I597/H597))</f>
        <v/>
      </c>
      <c r="L597" s="35"/>
    </row>
    <row r="598" spans="1:12" ht="16.5" hidden="1" thickTop="1" thickBot="1" x14ac:dyDescent="0.3">
      <c r="A598" t="s">
        <v>194</v>
      </c>
      <c r="B598" s="30"/>
      <c r="C598" s="7" t="s">
        <v>7</v>
      </c>
      <c r="D598" s="14">
        <v>810000</v>
      </c>
      <c r="E598" s="14">
        <v>829216</v>
      </c>
      <c r="F598" s="14">
        <v>446081</v>
      </c>
      <c r="G598" s="14">
        <v>356081</v>
      </c>
      <c r="H598" s="14">
        <v>1650000</v>
      </c>
      <c r="I598" s="14">
        <f t="shared" si="284"/>
        <v>1631378</v>
      </c>
      <c r="J598" s="14">
        <f>IF(AND(H598=0,I598=0),"",IF(OR(C598='ჯამი (HIDE)'!$B$11,C598='ჯამი (HIDE)'!$B$12,C598='ჯამი (HIDE)'!$B$13,C598='ჯამი (HIDE)'!$B$14),"",H598-I598))</f>
        <v>18622</v>
      </c>
      <c r="K598" s="39">
        <f>IF(AND(H598=0,I598=0),"",IF(OR(C598='ჯამი (HIDE)'!$B$11,C598='ჯამი (HIDE)'!$B$12,C598='ჯამი (HIDE)'!$B$13,C598='ჯამი (HIDE)'!$B$14),"",I598/H598))</f>
        <v>0.98871393939393937</v>
      </c>
      <c r="L598" s="35"/>
    </row>
    <row r="599" spans="1:12" ht="16.5" hidden="1" thickTop="1" thickBot="1" x14ac:dyDescent="0.3">
      <c r="A599" t="s">
        <v>194</v>
      </c>
      <c r="B599" s="30"/>
      <c r="C599" s="7" t="s">
        <v>8</v>
      </c>
      <c r="D599" s="14">
        <v>0</v>
      </c>
      <c r="E599" s="14">
        <v>0</v>
      </c>
      <c r="F599" s="14">
        <v>0</v>
      </c>
      <c r="G599" s="14">
        <v>0</v>
      </c>
      <c r="H599" s="14">
        <v>0</v>
      </c>
      <c r="I599" s="14">
        <f t="shared" si="284"/>
        <v>0</v>
      </c>
      <c r="J599" s="14" t="str">
        <f>IF(AND(H599=0,I599=0),"",IF(OR(C599='ჯამი (HIDE)'!$B$11,C599='ჯამი (HIDE)'!$B$12,C599='ჯამი (HIDE)'!$B$13,C599='ჯამი (HIDE)'!$B$14),"",H599-I599))</f>
        <v/>
      </c>
      <c r="K599" s="39" t="str">
        <f>IF(AND(H599=0,I599=0),"",IF(OR(C599='ჯამი (HIDE)'!$B$11,C599='ჯამი (HIDE)'!$B$12,C599='ჯამი (HIDE)'!$B$13,C599='ჯამი (HIDE)'!$B$14),"",I599/H599))</f>
        <v/>
      </c>
      <c r="L599" s="35"/>
    </row>
    <row r="600" spans="1:12" ht="16.5" hidden="1" thickTop="1" thickBot="1" x14ac:dyDescent="0.3">
      <c r="A600" t="s">
        <v>194</v>
      </c>
      <c r="B600" s="30"/>
      <c r="C600" s="7" t="s">
        <v>9</v>
      </c>
      <c r="D600" s="14">
        <v>0</v>
      </c>
      <c r="E600" s="14">
        <v>0</v>
      </c>
      <c r="F600" s="14">
        <v>0</v>
      </c>
      <c r="G600" s="14">
        <v>0</v>
      </c>
      <c r="H600" s="14">
        <v>0</v>
      </c>
      <c r="I600" s="14">
        <f t="shared" si="284"/>
        <v>0</v>
      </c>
      <c r="J600" s="14" t="str">
        <f>IF(AND(H600=0,I600=0),"",IF(OR(C600='ჯამი (HIDE)'!$B$11,C600='ჯამი (HIDE)'!$B$12,C600='ჯამი (HIDE)'!$B$13,C600='ჯამი (HIDE)'!$B$14),"",H600-I600))</f>
        <v/>
      </c>
      <c r="K600" s="39" t="str">
        <f>IF(AND(H600=0,I600=0),"",IF(OR(C600='ჯამი (HIDE)'!$B$11,C600='ჯამი (HIDE)'!$B$12,C600='ჯამი (HIDE)'!$B$13,C600='ჯამი (HIDE)'!$B$14),"",I600/H600))</f>
        <v/>
      </c>
      <c r="L600" s="35"/>
    </row>
    <row r="601" spans="1:12" ht="16.5" hidden="1" thickTop="1" thickBot="1" x14ac:dyDescent="0.3">
      <c r="A601" t="s">
        <v>194</v>
      </c>
      <c r="B601" s="30"/>
      <c r="C601" s="7" t="s">
        <v>10</v>
      </c>
      <c r="D601" s="14">
        <v>0</v>
      </c>
      <c r="E601" s="14">
        <v>0</v>
      </c>
      <c r="F601" s="14">
        <v>0</v>
      </c>
      <c r="G601" s="14">
        <v>0</v>
      </c>
      <c r="H601" s="14">
        <v>0</v>
      </c>
      <c r="I601" s="14">
        <f t="shared" si="284"/>
        <v>0</v>
      </c>
      <c r="J601" s="14" t="str">
        <f>IF(AND(H601=0,I601=0),"",IF(OR(C601='ჯამი (HIDE)'!$B$11,C601='ჯამი (HIDE)'!$B$12,C601='ჯამი (HIDE)'!$B$13,C601='ჯამი (HIDE)'!$B$14),"",H601-I601))</f>
        <v/>
      </c>
      <c r="K601" s="39" t="str">
        <f>IF(AND(H601=0,I601=0),"",IF(OR(C601='ჯამი (HIDE)'!$B$11,C601='ჯამი (HIDE)'!$B$12,C601='ჯამი (HIDE)'!$B$13,C601='ჯამი (HIDE)'!$B$14),"",I601/H601))</f>
        <v/>
      </c>
      <c r="L601" s="35"/>
    </row>
    <row r="602" spans="1:12" ht="16.5" hidden="1" thickTop="1" thickBot="1" x14ac:dyDescent="0.3">
      <c r="A602" t="s">
        <v>194</v>
      </c>
      <c r="B602" s="30"/>
      <c r="C602" s="7" t="s">
        <v>11</v>
      </c>
      <c r="D602" s="14">
        <v>0</v>
      </c>
      <c r="E602" s="14">
        <v>0</v>
      </c>
      <c r="F602" s="14">
        <v>0</v>
      </c>
      <c r="G602" s="14">
        <v>0</v>
      </c>
      <c r="H602" s="14">
        <v>0</v>
      </c>
      <c r="I602" s="14">
        <f t="shared" si="284"/>
        <v>0</v>
      </c>
      <c r="J602" s="14" t="str">
        <f>IF(AND(H602=0,I602=0),"",IF(OR(C602='ჯამი (HIDE)'!$B$11,C602='ჯამი (HIDE)'!$B$12,C602='ჯამი (HIDE)'!$B$13,C602='ჯამი (HIDE)'!$B$14),"",H602-I602))</f>
        <v/>
      </c>
      <c r="K602" s="39" t="str">
        <f>IF(AND(H602=0,I602=0),"",IF(OR(C602='ჯამი (HIDE)'!$B$11,C602='ჯამი (HIDE)'!$B$12,C602='ჯამი (HIDE)'!$B$13,C602='ჯამი (HIDE)'!$B$14),"",I602/H602))</f>
        <v/>
      </c>
      <c r="L602" s="35"/>
    </row>
    <row r="603" spans="1:12" ht="16.5" hidden="1" thickTop="1" thickBot="1" x14ac:dyDescent="0.3">
      <c r="A603" t="s">
        <v>194</v>
      </c>
      <c r="B603" s="30"/>
      <c r="C603" s="7" t="s">
        <v>12</v>
      </c>
      <c r="D603" s="14">
        <v>0</v>
      </c>
      <c r="E603" s="14">
        <v>0</v>
      </c>
      <c r="F603" s="14">
        <v>0</v>
      </c>
      <c r="G603" s="14">
        <v>0</v>
      </c>
      <c r="H603" s="14">
        <v>0</v>
      </c>
      <c r="I603" s="14">
        <f t="shared" si="284"/>
        <v>0</v>
      </c>
      <c r="J603" s="14" t="str">
        <f>IF(AND(H603=0,I603=0),"",IF(OR(C603='ჯამი (HIDE)'!$B$11,C603='ჯამი (HIDE)'!$B$12,C603='ჯამი (HIDE)'!$B$13,C603='ჯამი (HIDE)'!$B$14),"",H603-I603))</f>
        <v/>
      </c>
      <c r="K603" s="39" t="str">
        <f>IF(AND(H603=0,I603=0),"",IF(OR(C603='ჯამი (HIDE)'!$B$11,C603='ჯამი (HIDE)'!$B$12,C603='ჯამი (HIDE)'!$B$13,C603='ჯამი (HIDE)'!$B$14),"",I603/H603))</f>
        <v/>
      </c>
      <c r="L603" s="35"/>
    </row>
    <row r="604" spans="1:12" ht="16.5" hidden="1" thickTop="1" thickBot="1" x14ac:dyDescent="0.3">
      <c r="A604" t="s">
        <v>194</v>
      </c>
      <c r="B604" s="29"/>
      <c r="C604" s="5" t="s">
        <v>13</v>
      </c>
      <c r="D604" s="13">
        <v>0</v>
      </c>
      <c r="E604" s="13">
        <v>0</v>
      </c>
      <c r="F604" s="13">
        <v>0</v>
      </c>
      <c r="G604" s="13">
        <v>0</v>
      </c>
      <c r="H604" s="13">
        <v>0</v>
      </c>
      <c r="I604" s="13">
        <f t="shared" si="284"/>
        <v>0</v>
      </c>
      <c r="J604" s="13" t="str">
        <f>IF(AND(H604=0,I604=0),"",IF(OR(C604='ჯამი (HIDE)'!$B$11,C604='ჯამი (HIDE)'!$B$12,C604='ჯამი (HIDE)'!$B$13,C604='ჯამი (HIDE)'!$B$14),"",H604-I604))</f>
        <v/>
      </c>
      <c r="K604" s="38" t="str">
        <f>IF(AND(H604=0,I604=0),"",IF(OR(C604='ჯამი (HIDE)'!$B$11,C604='ჯამი (HIDE)'!$B$12,C604='ჯამი (HIDE)'!$B$13,C604='ჯამი (HIDE)'!$B$14),"",I604/H604))</f>
        <v/>
      </c>
      <c r="L604" s="35"/>
    </row>
    <row r="605" spans="1:12" ht="16.5" hidden="1" thickTop="1" thickBot="1" x14ac:dyDescent="0.3">
      <c r="A605" t="s">
        <v>194</v>
      </c>
      <c r="B605" s="29"/>
      <c r="C605" s="5" t="s">
        <v>14</v>
      </c>
      <c r="D605" s="13">
        <v>0</v>
      </c>
      <c r="E605" s="13">
        <v>0</v>
      </c>
      <c r="F605" s="13">
        <v>0</v>
      </c>
      <c r="G605" s="13">
        <v>0</v>
      </c>
      <c r="H605" s="13">
        <v>0</v>
      </c>
      <c r="I605" s="13">
        <f t="shared" si="284"/>
        <v>0</v>
      </c>
      <c r="J605" s="13" t="str">
        <f>IF(AND(H605=0,I605=0),"",IF(OR(C605='ჯამი (HIDE)'!$B$11,C605='ჯამი (HIDE)'!$B$12,C605='ჯამი (HIDE)'!$B$13,C605='ჯამი (HIDE)'!$B$14),"",H605-I605))</f>
        <v/>
      </c>
      <c r="K605" s="38" t="str">
        <f>IF(AND(H605=0,I605=0),"",IF(OR(C605='ჯამი (HIDE)'!$B$11,C605='ჯამი (HIDE)'!$B$12,C605='ჯამი (HIDE)'!$B$13,C605='ჯამი (HIDE)'!$B$14),"",I605/H605))</f>
        <v/>
      </c>
      <c r="L605" s="35"/>
    </row>
    <row r="606" spans="1:12" ht="16.5" hidden="1" thickTop="1" thickBot="1" x14ac:dyDescent="0.3">
      <c r="A606" t="s">
        <v>194</v>
      </c>
      <c r="B606" s="31"/>
      <c r="C606" s="9" t="s">
        <v>15</v>
      </c>
      <c r="D606" s="15">
        <v>0</v>
      </c>
      <c r="E606" s="15">
        <v>0</v>
      </c>
      <c r="F606" s="15">
        <v>0</v>
      </c>
      <c r="G606" s="15">
        <v>0</v>
      </c>
      <c r="H606" s="15">
        <v>0</v>
      </c>
      <c r="I606" s="15">
        <f t="shared" si="284"/>
        <v>0</v>
      </c>
      <c r="J606" s="15" t="str">
        <f>IF(AND(H606=0,I606=0),"",IF(OR(C606='ჯამი (HIDE)'!$B$11,C606='ჯამი (HIDE)'!$B$12,C606='ჯამი (HIDE)'!$B$13,C606='ჯამი (HIDE)'!$B$14),"",H606-I606))</f>
        <v/>
      </c>
      <c r="K606" s="40" t="str">
        <f>IF(AND(H606=0,I606=0),"",IF(OR(C606='ჯამი (HIDE)'!$B$11,C606='ჯამი (HIDE)'!$B$12,C606='ჯამი (HIDE)'!$B$13,C606='ჯამი (HIDE)'!$B$14),"",I606/H606))</f>
        <v/>
      </c>
      <c r="L606" s="35"/>
    </row>
    <row r="607" spans="1:12" ht="16.5" thickTop="1" thickBot="1" x14ac:dyDescent="0.3">
      <c r="A607" t="str">
        <f t="shared" ref="A607" si="295">IF(OR(H607&lt;&gt;0,I607&lt;&gt;0,),"a","b")</f>
        <v>a</v>
      </c>
      <c r="B607" s="2" t="s">
        <v>107</v>
      </c>
      <c r="C607" s="24" t="s">
        <v>108</v>
      </c>
      <c r="D607" s="3">
        <v>135000</v>
      </c>
      <c r="E607" s="3">
        <f>SUM(E608,E616,E617,E618)</f>
        <v>135000</v>
      </c>
      <c r="F607" s="3">
        <f t="shared" ref="F607" si="296">SUM(F608,F616,F617,F618)</f>
        <v>67500</v>
      </c>
      <c r="G607" s="3">
        <f t="shared" ref="G607" si="297">SUM(G608,G616,G617,G618)</f>
        <v>67500</v>
      </c>
      <c r="H607" s="3">
        <v>270000</v>
      </c>
      <c r="I607" s="3">
        <f t="shared" si="284"/>
        <v>270000</v>
      </c>
      <c r="J607" s="3">
        <f>IF(AND(H607=0,I607=0),"",IF(OR(C607='ჯამი (HIDE)'!$B$11,C607='ჯამი (HIDE)'!$B$12,C607='ჯამი (HIDE)'!$B$13,C607='ჯამი (HIDE)'!$B$14),"",H607-I607))</f>
        <v>0</v>
      </c>
      <c r="K607" s="41">
        <f>IF(AND(H607=0,I607=0),"",IF(OR(C607='ჯამი (HIDE)'!$B$11,C607='ჯამი (HIDE)'!$B$12,C607='ჯამი (HIDE)'!$B$13,C607='ჯამი (HIDE)'!$B$14),"",I607/H607))</f>
        <v>1</v>
      </c>
      <c r="L607" s="35"/>
    </row>
    <row r="608" spans="1:12" ht="16.5" hidden="1" thickTop="1" thickBot="1" x14ac:dyDescent="0.3">
      <c r="A608" t="s">
        <v>194</v>
      </c>
      <c r="B608" s="29"/>
      <c r="C608" s="5" t="s">
        <v>5</v>
      </c>
      <c r="D608" s="13">
        <v>135000</v>
      </c>
      <c r="E608" s="13">
        <f>SUM(E609:E615)</f>
        <v>135000</v>
      </c>
      <c r="F608" s="13">
        <f t="shared" ref="F608" si="298">SUM(F609:F615)</f>
        <v>67500</v>
      </c>
      <c r="G608" s="13">
        <f t="shared" ref="G608" si="299">SUM(G609:G615)</f>
        <v>67500</v>
      </c>
      <c r="H608" s="13">
        <v>270000</v>
      </c>
      <c r="I608" s="13">
        <f t="shared" si="284"/>
        <v>270000</v>
      </c>
      <c r="J608" s="13">
        <f>IF(AND(H608=0,I608=0),"",IF(OR(C608='ჯამი (HIDE)'!$B$11,C608='ჯამი (HIDE)'!$B$12,C608='ჯამი (HIDE)'!$B$13,C608='ჯამი (HIDE)'!$B$14),"",H608-I608))</f>
        <v>0</v>
      </c>
      <c r="K608" s="38">
        <f>IF(AND(H608=0,I608=0),"",IF(OR(C608='ჯამი (HIDE)'!$B$11,C608='ჯამი (HIDE)'!$B$12,C608='ჯამი (HIDE)'!$B$13,C608='ჯამი (HIDE)'!$B$14),"",I608/H608))</f>
        <v>1</v>
      </c>
      <c r="L608" s="35"/>
    </row>
    <row r="609" spans="1:12" ht="16.5" hidden="1" thickTop="1" thickBot="1" x14ac:dyDescent="0.3">
      <c r="A609" t="s">
        <v>194</v>
      </c>
      <c r="B609" s="30"/>
      <c r="C609" s="7" t="s">
        <v>6</v>
      </c>
      <c r="D609" s="14">
        <v>0</v>
      </c>
      <c r="E609" s="14">
        <v>0</v>
      </c>
      <c r="F609" s="14">
        <v>0</v>
      </c>
      <c r="G609" s="14">
        <v>0</v>
      </c>
      <c r="H609" s="14">
        <v>0</v>
      </c>
      <c r="I609" s="14">
        <f t="shared" si="284"/>
        <v>0</v>
      </c>
      <c r="J609" s="14" t="str">
        <f>IF(AND(H609=0,I609=0),"",IF(OR(C609='ჯამი (HIDE)'!$B$11,C609='ჯამი (HIDE)'!$B$12,C609='ჯამი (HIDE)'!$B$13,C609='ჯამი (HIDE)'!$B$14),"",H609-I609))</f>
        <v/>
      </c>
      <c r="K609" s="39" t="str">
        <f>IF(AND(H609=0,I609=0),"",IF(OR(C609='ჯამი (HIDE)'!$B$11,C609='ჯამი (HIDE)'!$B$12,C609='ჯამი (HIDE)'!$B$13,C609='ჯამი (HIDE)'!$B$14),"",I609/H609))</f>
        <v/>
      </c>
      <c r="L609" s="35"/>
    </row>
    <row r="610" spans="1:12" ht="16.5" hidden="1" thickTop="1" thickBot="1" x14ac:dyDescent="0.3">
      <c r="A610" t="s">
        <v>194</v>
      </c>
      <c r="B610" s="30"/>
      <c r="C610" s="7" t="s">
        <v>7</v>
      </c>
      <c r="D610" s="14">
        <v>135000</v>
      </c>
      <c r="E610" s="14">
        <v>135000</v>
      </c>
      <c r="F610" s="14">
        <v>67500</v>
      </c>
      <c r="G610" s="14">
        <v>67500</v>
      </c>
      <c r="H610" s="14">
        <v>270000</v>
      </c>
      <c r="I610" s="14">
        <f t="shared" si="284"/>
        <v>270000</v>
      </c>
      <c r="J610" s="14">
        <f>IF(AND(H610=0,I610=0),"",IF(OR(C610='ჯამი (HIDE)'!$B$11,C610='ჯამი (HIDE)'!$B$12,C610='ჯამი (HIDE)'!$B$13,C610='ჯამი (HIDE)'!$B$14),"",H610-I610))</f>
        <v>0</v>
      </c>
      <c r="K610" s="39">
        <f>IF(AND(H610=0,I610=0),"",IF(OR(C610='ჯამი (HIDE)'!$B$11,C610='ჯამი (HIDE)'!$B$12,C610='ჯამი (HIDE)'!$B$13,C610='ჯამი (HIDE)'!$B$14),"",I610/H610))</f>
        <v>1</v>
      </c>
      <c r="L610" s="35"/>
    </row>
    <row r="611" spans="1:12" ht="16.5" hidden="1" thickTop="1" thickBot="1" x14ac:dyDescent="0.3">
      <c r="A611" t="s">
        <v>194</v>
      </c>
      <c r="B611" s="30"/>
      <c r="C611" s="7" t="s">
        <v>8</v>
      </c>
      <c r="D611" s="14">
        <v>0</v>
      </c>
      <c r="E611" s="14">
        <v>0</v>
      </c>
      <c r="F611" s="14">
        <v>0</v>
      </c>
      <c r="G611" s="14">
        <v>0</v>
      </c>
      <c r="H611" s="14">
        <v>0</v>
      </c>
      <c r="I611" s="14">
        <f t="shared" si="284"/>
        <v>0</v>
      </c>
      <c r="J611" s="14" t="str">
        <f>IF(AND(H611=0,I611=0),"",IF(OR(C611='ჯამი (HIDE)'!$B$11,C611='ჯამი (HIDE)'!$B$12,C611='ჯამი (HIDE)'!$B$13,C611='ჯამი (HIDE)'!$B$14),"",H611-I611))</f>
        <v/>
      </c>
      <c r="K611" s="39" t="str">
        <f>IF(AND(H611=0,I611=0),"",IF(OR(C611='ჯამი (HIDE)'!$B$11,C611='ჯამი (HIDE)'!$B$12,C611='ჯამი (HIDE)'!$B$13,C611='ჯამი (HIDE)'!$B$14),"",I611/H611))</f>
        <v/>
      </c>
      <c r="L611" s="35"/>
    </row>
    <row r="612" spans="1:12" ht="16.5" hidden="1" thickTop="1" thickBot="1" x14ac:dyDescent="0.3">
      <c r="A612" t="s">
        <v>194</v>
      </c>
      <c r="B612" s="30"/>
      <c r="C612" s="7" t="s">
        <v>9</v>
      </c>
      <c r="D612" s="14">
        <v>0</v>
      </c>
      <c r="E612" s="14">
        <v>0</v>
      </c>
      <c r="F612" s="14">
        <v>0</v>
      </c>
      <c r="G612" s="14">
        <v>0</v>
      </c>
      <c r="H612" s="14">
        <v>0</v>
      </c>
      <c r="I612" s="14">
        <f t="shared" si="284"/>
        <v>0</v>
      </c>
      <c r="J612" s="14" t="str">
        <f>IF(AND(H612=0,I612=0),"",IF(OR(C612='ჯამი (HIDE)'!$B$11,C612='ჯამი (HIDE)'!$B$12,C612='ჯამი (HIDE)'!$B$13,C612='ჯამი (HIDE)'!$B$14),"",H612-I612))</f>
        <v/>
      </c>
      <c r="K612" s="39" t="str">
        <f>IF(AND(H612=0,I612=0),"",IF(OR(C612='ჯამი (HIDE)'!$B$11,C612='ჯამი (HIDE)'!$B$12,C612='ჯამი (HIDE)'!$B$13,C612='ჯამი (HIDE)'!$B$14),"",I612/H612))</f>
        <v/>
      </c>
      <c r="L612" s="35"/>
    </row>
    <row r="613" spans="1:12" ht="16.5" hidden="1" thickTop="1" thickBot="1" x14ac:dyDescent="0.3">
      <c r="A613" t="s">
        <v>194</v>
      </c>
      <c r="B613" s="30"/>
      <c r="C613" s="7" t="s">
        <v>10</v>
      </c>
      <c r="D613" s="14">
        <v>0</v>
      </c>
      <c r="E613" s="14">
        <v>0</v>
      </c>
      <c r="F613" s="14">
        <v>0</v>
      </c>
      <c r="G613" s="14">
        <v>0</v>
      </c>
      <c r="H613" s="14">
        <v>0</v>
      </c>
      <c r="I613" s="14">
        <f t="shared" si="284"/>
        <v>0</v>
      </c>
      <c r="J613" s="14" t="str">
        <f>IF(AND(H613=0,I613=0),"",IF(OR(C613='ჯამი (HIDE)'!$B$11,C613='ჯამი (HIDE)'!$B$12,C613='ჯამი (HIDE)'!$B$13,C613='ჯამი (HIDE)'!$B$14),"",H613-I613))</f>
        <v/>
      </c>
      <c r="K613" s="39" t="str">
        <f>IF(AND(H613=0,I613=0),"",IF(OR(C613='ჯამი (HIDE)'!$B$11,C613='ჯამი (HIDE)'!$B$12,C613='ჯამი (HIDE)'!$B$13,C613='ჯამი (HIDE)'!$B$14),"",I613/H613))</f>
        <v/>
      </c>
      <c r="L613" s="35"/>
    </row>
    <row r="614" spans="1:12" ht="16.5" hidden="1" thickTop="1" thickBot="1" x14ac:dyDescent="0.3">
      <c r="A614" t="s">
        <v>194</v>
      </c>
      <c r="B614" s="30"/>
      <c r="C614" s="7" t="s">
        <v>11</v>
      </c>
      <c r="D614" s="14">
        <v>0</v>
      </c>
      <c r="E614" s="14">
        <v>0</v>
      </c>
      <c r="F614" s="14">
        <v>0</v>
      </c>
      <c r="G614" s="14">
        <v>0</v>
      </c>
      <c r="H614" s="14">
        <v>0</v>
      </c>
      <c r="I614" s="14">
        <f t="shared" si="284"/>
        <v>0</v>
      </c>
      <c r="J614" s="14" t="str">
        <f>IF(AND(H614=0,I614=0),"",IF(OR(C614='ჯამი (HIDE)'!$B$11,C614='ჯამი (HIDE)'!$B$12,C614='ჯამი (HIDE)'!$B$13,C614='ჯამი (HIDE)'!$B$14),"",H614-I614))</f>
        <v/>
      </c>
      <c r="K614" s="39" t="str">
        <f>IF(AND(H614=0,I614=0),"",IF(OR(C614='ჯამი (HIDE)'!$B$11,C614='ჯამი (HIDE)'!$B$12,C614='ჯამი (HIDE)'!$B$13,C614='ჯამი (HIDE)'!$B$14),"",I614/H614))</f>
        <v/>
      </c>
      <c r="L614" s="35"/>
    </row>
    <row r="615" spans="1:12" ht="16.5" hidden="1" thickTop="1" thickBot="1" x14ac:dyDescent="0.3">
      <c r="A615" t="s">
        <v>194</v>
      </c>
      <c r="B615" s="30"/>
      <c r="C615" s="7" t="s">
        <v>12</v>
      </c>
      <c r="D615" s="14">
        <v>0</v>
      </c>
      <c r="E615" s="14">
        <v>0</v>
      </c>
      <c r="F615" s="14">
        <v>0</v>
      </c>
      <c r="G615" s="14">
        <v>0</v>
      </c>
      <c r="H615" s="14">
        <v>0</v>
      </c>
      <c r="I615" s="14">
        <f t="shared" si="284"/>
        <v>0</v>
      </c>
      <c r="J615" s="14" t="str">
        <f>IF(AND(H615=0,I615=0),"",IF(OR(C615='ჯამი (HIDE)'!$B$11,C615='ჯამი (HIDE)'!$B$12,C615='ჯამი (HIDE)'!$B$13,C615='ჯამი (HIDE)'!$B$14),"",H615-I615))</f>
        <v/>
      </c>
      <c r="K615" s="39" t="str">
        <f>IF(AND(H615=0,I615=0),"",IF(OR(C615='ჯამი (HIDE)'!$B$11,C615='ჯამი (HIDE)'!$B$12,C615='ჯამი (HIDE)'!$B$13,C615='ჯამი (HIDE)'!$B$14),"",I615/H615))</f>
        <v/>
      </c>
      <c r="L615" s="35"/>
    </row>
    <row r="616" spans="1:12" ht="16.5" hidden="1" thickTop="1" thickBot="1" x14ac:dyDescent="0.3">
      <c r="A616" t="s">
        <v>194</v>
      </c>
      <c r="B616" s="29"/>
      <c r="C616" s="5" t="s">
        <v>13</v>
      </c>
      <c r="D616" s="13">
        <v>0</v>
      </c>
      <c r="E616" s="13">
        <v>0</v>
      </c>
      <c r="F616" s="13">
        <v>0</v>
      </c>
      <c r="G616" s="13">
        <v>0</v>
      </c>
      <c r="H616" s="13">
        <v>0</v>
      </c>
      <c r="I616" s="13">
        <f t="shared" si="284"/>
        <v>0</v>
      </c>
      <c r="J616" s="13" t="str">
        <f>IF(AND(H616=0,I616=0),"",IF(OR(C616='ჯამი (HIDE)'!$B$11,C616='ჯამი (HIDE)'!$B$12,C616='ჯამი (HIDE)'!$B$13,C616='ჯამი (HIDE)'!$B$14),"",H616-I616))</f>
        <v/>
      </c>
      <c r="K616" s="38" t="str">
        <f>IF(AND(H616=0,I616=0),"",IF(OR(C616='ჯამი (HIDE)'!$B$11,C616='ჯამი (HIDE)'!$B$12,C616='ჯამი (HIDE)'!$B$13,C616='ჯამი (HIDE)'!$B$14),"",I616/H616))</f>
        <v/>
      </c>
      <c r="L616" s="35"/>
    </row>
    <row r="617" spans="1:12" ht="16.5" hidden="1" thickTop="1" thickBot="1" x14ac:dyDescent="0.3">
      <c r="A617" t="s">
        <v>194</v>
      </c>
      <c r="B617" s="29"/>
      <c r="C617" s="5" t="s">
        <v>14</v>
      </c>
      <c r="D617" s="13">
        <v>0</v>
      </c>
      <c r="E617" s="13">
        <v>0</v>
      </c>
      <c r="F617" s="13">
        <v>0</v>
      </c>
      <c r="G617" s="13">
        <v>0</v>
      </c>
      <c r="H617" s="13">
        <v>0</v>
      </c>
      <c r="I617" s="13">
        <f t="shared" si="284"/>
        <v>0</v>
      </c>
      <c r="J617" s="13" t="str">
        <f>IF(AND(H617=0,I617=0),"",IF(OR(C617='ჯამი (HIDE)'!$B$11,C617='ჯამი (HIDE)'!$B$12,C617='ჯამი (HIDE)'!$B$13,C617='ჯამი (HIDE)'!$B$14),"",H617-I617))</f>
        <v/>
      </c>
      <c r="K617" s="38" t="str">
        <f>IF(AND(H617=0,I617=0),"",IF(OR(C617='ჯამი (HIDE)'!$B$11,C617='ჯამი (HIDE)'!$B$12,C617='ჯამი (HIDE)'!$B$13,C617='ჯამი (HIDE)'!$B$14),"",I617/H617))</f>
        <v/>
      </c>
      <c r="L617" s="35"/>
    </row>
    <row r="618" spans="1:12" ht="16.5" hidden="1" thickTop="1" thickBot="1" x14ac:dyDescent="0.3">
      <c r="A618" t="s">
        <v>194</v>
      </c>
      <c r="B618" s="31"/>
      <c r="C618" s="9" t="s">
        <v>15</v>
      </c>
      <c r="D618" s="15">
        <v>0</v>
      </c>
      <c r="E618" s="15">
        <v>0</v>
      </c>
      <c r="F618" s="15">
        <v>0</v>
      </c>
      <c r="G618" s="15">
        <v>0</v>
      </c>
      <c r="H618" s="15">
        <v>0</v>
      </c>
      <c r="I618" s="15">
        <f t="shared" si="284"/>
        <v>0</v>
      </c>
      <c r="J618" s="15" t="str">
        <f>IF(AND(H618=0,I618=0),"",IF(OR(C618='ჯამი (HIDE)'!$B$11,C618='ჯამი (HIDE)'!$B$12,C618='ჯამი (HIDE)'!$B$13,C618='ჯამი (HIDE)'!$B$14),"",H618-I618))</f>
        <v/>
      </c>
      <c r="K618" s="40" t="str">
        <f>IF(AND(H618=0,I618=0),"",IF(OR(C618='ჯამი (HIDE)'!$B$11,C618='ჯამი (HIDE)'!$B$12,C618='ჯამი (HIDE)'!$B$13,C618='ჯამი (HIDE)'!$B$14),"",I618/H618))</f>
        <v/>
      </c>
      <c r="L618" s="35"/>
    </row>
    <row r="619" spans="1:12" ht="16.5" thickTop="1" thickBot="1" x14ac:dyDescent="0.3">
      <c r="A619" t="str">
        <f t="shared" ref="A619" si="300">IF(OR(H619&lt;&gt;0,I619&lt;&gt;0,),"a","b")</f>
        <v>a</v>
      </c>
      <c r="B619" s="2" t="s">
        <v>109</v>
      </c>
      <c r="C619" s="24" t="s">
        <v>110</v>
      </c>
      <c r="D619" s="3">
        <v>3800000</v>
      </c>
      <c r="E619" s="3">
        <f>E631</f>
        <v>4703781.67</v>
      </c>
      <c r="F619" s="3">
        <f t="shared" ref="F619:G619" si="301">F631</f>
        <v>2470000</v>
      </c>
      <c r="G619" s="3">
        <f t="shared" si="301"/>
        <v>2420000</v>
      </c>
      <c r="H619" s="3">
        <v>8000000</v>
      </c>
      <c r="I619" s="3">
        <f t="shared" si="284"/>
        <v>9593781.6699999999</v>
      </c>
      <c r="J619" s="3">
        <f>IF(AND(H619=0,I619=0),"",IF(OR(C619='ჯამი (HIDE)'!$B$11,C619='ჯამი (HIDE)'!$B$12,C619='ჯამი (HIDE)'!$B$13,C619='ჯამი (HIDE)'!$B$14),"",H619-I619))</f>
        <v>-1593781.67</v>
      </c>
      <c r="K619" s="41">
        <f>IF(AND(H619=0,I619=0),"",IF(OR(C619='ჯამი (HIDE)'!$B$11,C619='ჯამი (HIDE)'!$B$12,C619='ჯამი (HIDE)'!$B$13,C619='ჯამი (HIDE)'!$B$14),"",I619/H619))</f>
        <v>1.19922270875</v>
      </c>
      <c r="L619" s="35"/>
    </row>
    <row r="620" spans="1:12" ht="16.5" hidden="1" thickTop="1" thickBot="1" x14ac:dyDescent="0.3">
      <c r="A620" t="s">
        <v>194</v>
      </c>
      <c r="B620" s="29"/>
      <c r="C620" s="5" t="s">
        <v>5</v>
      </c>
      <c r="D620" s="13">
        <v>3800000</v>
      </c>
      <c r="E620" s="13">
        <f t="shared" ref="E620:G620" si="302">E632</f>
        <v>4703781.67</v>
      </c>
      <c r="F620" s="13">
        <f t="shared" si="302"/>
        <v>2470000</v>
      </c>
      <c r="G620" s="13">
        <f t="shared" si="302"/>
        <v>2420000</v>
      </c>
      <c r="H620" s="13">
        <v>8000000</v>
      </c>
      <c r="I620" s="13">
        <f t="shared" si="284"/>
        <v>9593781.6699999999</v>
      </c>
      <c r="J620" s="13">
        <f>IF(AND(H620=0,I620=0),"",IF(OR(C620='ჯამი (HIDE)'!$B$11,C620='ჯამი (HIDE)'!$B$12,C620='ჯამი (HIDE)'!$B$13,C620='ჯამი (HIDE)'!$B$14),"",H620-I620))</f>
        <v>-1593781.67</v>
      </c>
      <c r="K620" s="38">
        <f>IF(AND(H620=0,I620=0),"",IF(OR(C620='ჯამი (HIDE)'!$B$11,C620='ჯამი (HIDE)'!$B$12,C620='ჯამი (HIDE)'!$B$13,C620='ჯამი (HIDE)'!$B$14),"",I620/H620))</f>
        <v>1.19922270875</v>
      </c>
      <c r="L620" s="35"/>
    </row>
    <row r="621" spans="1:12" ht="16.5" hidden="1" thickTop="1" thickBot="1" x14ac:dyDescent="0.3">
      <c r="A621" t="s">
        <v>194</v>
      </c>
      <c r="B621" s="30"/>
      <c r="C621" s="7" t="s">
        <v>6</v>
      </c>
      <c r="D621" s="14">
        <v>0</v>
      </c>
      <c r="E621" s="14">
        <f t="shared" ref="E621:G621" si="303">E633</f>
        <v>0</v>
      </c>
      <c r="F621" s="14">
        <f t="shared" si="303"/>
        <v>0</v>
      </c>
      <c r="G621" s="14">
        <f t="shared" si="303"/>
        <v>0</v>
      </c>
      <c r="H621" s="14">
        <v>0</v>
      </c>
      <c r="I621" s="14">
        <f t="shared" si="284"/>
        <v>0</v>
      </c>
      <c r="J621" s="14" t="str">
        <f>IF(AND(H621=0,I621=0),"",IF(OR(C621='ჯამი (HIDE)'!$B$11,C621='ჯამი (HIDE)'!$B$12,C621='ჯამი (HIDE)'!$B$13,C621='ჯამი (HIDE)'!$B$14),"",H621-I621))</f>
        <v/>
      </c>
      <c r="K621" s="39" t="str">
        <f>IF(AND(H621=0,I621=0),"",IF(OR(C621='ჯამი (HIDE)'!$B$11,C621='ჯამი (HIDE)'!$B$12,C621='ჯამი (HIDE)'!$B$13,C621='ჯამი (HIDE)'!$B$14),"",I621/H621))</f>
        <v/>
      </c>
      <c r="L621" s="35"/>
    </row>
    <row r="622" spans="1:12" ht="16.5" hidden="1" thickTop="1" thickBot="1" x14ac:dyDescent="0.3">
      <c r="A622" t="s">
        <v>194</v>
      </c>
      <c r="B622" s="30"/>
      <c r="C622" s="7" t="s">
        <v>7</v>
      </c>
      <c r="D622" s="14">
        <v>0</v>
      </c>
      <c r="E622" s="14">
        <f t="shared" ref="E622:G622" si="304">E634</f>
        <v>0</v>
      </c>
      <c r="F622" s="14">
        <f t="shared" si="304"/>
        <v>0</v>
      </c>
      <c r="G622" s="14">
        <f t="shared" si="304"/>
        <v>0</v>
      </c>
      <c r="H622" s="14">
        <v>0</v>
      </c>
      <c r="I622" s="14">
        <f t="shared" si="284"/>
        <v>0</v>
      </c>
      <c r="J622" s="14" t="str">
        <f>IF(AND(H622=0,I622=0),"",IF(OR(C622='ჯამი (HIDE)'!$B$11,C622='ჯამი (HIDE)'!$B$12,C622='ჯამი (HIDE)'!$B$13,C622='ჯამი (HIDE)'!$B$14),"",H622-I622))</f>
        <v/>
      </c>
      <c r="K622" s="39" t="str">
        <f>IF(AND(H622=0,I622=0),"",IF(OR(C622='ჯამი (HIDE)'!$B$11,C622='ჯამი (HIDE)'!$B$12,C622='ჯამი (HIDE)'!$B$13,C622='ჯამი (HIDE)'!$B$14),"",I622/H622))</f>
        <v/>
      </c>
      <c r="L622" s="35"/>
    </row>
    <row r="623" spans="1:12" ht="16.5" hidden="1" thickTop="1" thickBot="1" x14ac:dyDescent="0.3">
      <c r="A623" t="s">
        <v>194</v>
      </c>
      <c r="B623" s="30"/>
      <c r="C623" s="7" t="s">
        <v>8</v>
      </c>
      <c r="D623" s="14">
        <v>0</v>
      </c>
      <c r="E623" s="14">
        <f t="shared" ref="E623:G623" si="305">E635</f>
        <v>0</v>
      </c>
      <c r="F623" s="14">
        <f t="shared" si="305"/>
        <v>0</v>
      </c>
      <c r="G623" s="14">
        <f t="shared" si="305"/>
        <v>0</v>
      </c>
      <c r="H623" s="14">
        <v>0</v>
      </c>
      <c r="I623" s="14">
        <f t="shared" si="284"/>
        <v>0</v>
      </c>
      <c r="J623" s="14" t="str">
        <f>IF(AND(H623=0,I623=0),"",IF(OR(C623='ჯამი (HIDE)'!$B$11,C623='ჯამი (HIDE)'!$B$12,C623='ჯამი (HIDE)'!$B$13,C623='ჯამი (HIDE)'!$B$14),"",H623-I623))</f>
        <v/>
      </c>
      <c r="K623" s="39" t="str">
        <f>IF(AND(H623=0,I623=0),"",IF(OR(C623='ჯამი (HIDE)'!$B$11,C623='ჯამი (HIDE)'!$B$12,C623='ჯამი (HIDE)'!$B$13,C623='ჯამი (HIDE)'!$B$14),"",I623/H623))</f>
        <v/>
      </c>
      <c r="L623" s="35"/>
    </row>
    <row r="624" spans="1:12" ht="16.5" hidden="1" thickTop="1" thickBot="1" x14ac:dyDescent="0.3">
      <c r="A624" t="s">
        <v>194</v>
      </c>
      <c r="B624" s="30"/>
      <c r="C624" s="7" t="s">
        <v>9</v>
      </c>
      <c r="D624" s="14">
        <v>0</v>
      </c>
      <c r="E624" s="14">
        <f t="shared" ref="E624:G624" si="306">E636</f>
        <v>0</v>
      </c>
      <c r="F624" s="14">
        <f t="shared" si="306"/>
        <v>0</v>
      </c>
      <c r="G624" s="14">
        <f t="shared" si="306"/>
        <v>0</v>
      </c>
      <c r="H624" s="14">
        <v>0</v>
      </c>
      <c r="I624" s="14">
        <f t="shared" si="284"/>
        <v>0</v>
      </c>
      <c r="J624" s="14" t="str">
        <f>IF(AND(H624=0,I624=0),"",IF(OR(C624='ჯამი (HIDE)'!$B$11,C624='ჯამი (HIDE)'!$B$12,C624='ჯამი (HIDE)'!$B$13,C624='ჯამი (HIDE)'!$B$14),"",H624-I624))</f>
        <v/>
      </c>
      <c r="K624" s="39" t="str">
        <f>IF(AND(H624=0,I624=0),"",IF(OR(C624='ჯამი (HIDE)'!$B$11,C624='ჯამი (HIDE)'!$B$12,C624='ჯამი (HIDE)'!$B$13,C624='ჯამი (HIDE)'!$B$14),"",I624/H624))</f>
        <v/>
      </c>
      <c r="L624" s="35"/>
    </row>
    <row r="625" spans="1:12" ht="16.5" hidden="1" thickTop="1" thickBot="1" x14ac:dyDescent="0.3">
      <c r="A625" t="s">
        <v>194</v>
      </c>
      <c r="B625" s="30"/>
      <c r="C625" s="7" t="s">
        <v>10</v>
      </c>
      <c r="D625" s="14">
        <v>0</v>
      </c>
      <c r="E625" s="14">
        <f t="shared" ref="E625:G625" si="307">E637</f>
        <v>0</v>
      </c>
      <c r="F625" s="14">
        <f t="shared" si="307"/>
        <v>0</v>
      </c>
      <c r="G625" s="14">
        <f t="shared" si="307"/>
        <v>0</v>
      </c>
      <c r="H625" s="14">
        <v>0</v>
      </c>
      <c r="I625" s="14">
        <f t="shared" si="284"/>
        <v>0</v>
      </c>
      <c r="J625" s="14" t="str">
        <f>IF(AND(H625=0,I625=0),"",IF(OR(C625='ჯამი (HIDE)'!$B$11,C625='ჯამი (HIDE)'!$B$12,C625='ჯამი (HIDE)'!$B$13,C625='ჯამი (HIDE)'!$B$14),"",H625-I625))</f>
        <v/>
      </c>
      <c r="K625" s="39" t="str">
        <f>IF(AND(H625=0,I625=0),"",IF(OR(C625='ჯამი (HIDE)'!$B$11,C625='ჯამი (HIDE)'!$B$12,C625='ჯამი (HIDE)'!$B$13,C625='ჯამი (HIDE)'!$B$14),"",I625/H625))</f>
        <v/>
      </c>
      <c r="L625" s="35"/>
    </row>
    <row r="626" spans="1:12" ht="16.5" hidden="1" thickTop="1" thickBot="1" x14ac:dyDescent="0.3">
      <c r="A626" t="s">
        <v>194</v>
      </c>
      <c r="B626" s="30"/>
      <c r="C626" s="7" t="s">
        <v>11</v>
      </c>
      <c r="D626" s="14">
        <v>3800000</v>
      </c>
      <c r="E626" s="14">
        <f t="shared" ref="E626:G626" si="308">E638</f>
        <v>4703781.67</v>
      </c>
      <c r="F626" s="14">
        <f t="shared" si="308"/>
        <v>2470000</v>
      </c>
      <c r="G626" s="14">
        <f t="shared" si="308"/>
        <v>2420000</v>
      </c>
      <c r="H626" s="14">
        <v>8000000</v>
      </c>
      <c r="I626" s="14">
        <f t="shared" si="284"/>
        <v>9593781.6699999999</v>
      </c>
      <c r="J626" s="14">
        <f>IF(AND(H626=0,I626=0),"",IF(OR(C626='ჯამი (HIDE)'!$B$11,C626='ჯამი (HIDE)'!$B$12,C626='ჯამი (HIDE)'!$B$13,C626='ჯამი (HIDE)'!$B$14),"",H626-I626))</f>
        <v>-1593781.67</v>
      </c>
      <c r="K626" s="39">
        <f>IF(AND(H626=0,I626=0),"",IF(OR(C626='ჯამი (HIDE)'!$B$11,C626='ჯამი (HIDE)'!$B$12,C626='ჯამი (HIDE)'!$B$13,C626='ჯამი (HIDE)'!$B$14),"",I626/H626))</f>
        <v>1.19922270875</v>
      </c>
      <c r="L626" s="35"/>
    </row>
    <row r="627" spans="1:12" ht="16.5" hidden="1" thickTop="1" thickBot="1" x14ac:dyDescent="0.3">
      <c r="A627" t="s">
        <v>194</v>
      </c>
      <c r="B627" s="30"/>
      <c r="C627" s="7" t="s">
        <v>12</v>
      </c>
      <c r="D627" s="14">
        <v>0</v>
      </c>
      <c r="E627" s="14">
        <f>E639</f>
        <v>0</v>
      </c>
      <c r="F627" s="14">
        <f t="shared" ref="F627:G627" si="309">F639</f>
        <v>0</v>
      </c>
      <c r="G627" s="14">
        <f t="shared" si="309"/>
        <v>0</v>
      </c>
      <c r="H627" s="14">
        <v>0</v>
      </c>
      <c r="I627" s="14">
        <f t="shared" si="284"/>
        <v>0</v>
      </c>
      <c r="J627" s="14" t="str">
        <f>IF(AND(H627=0,I627=0),"",IF(OR(C627='ჯამი (HIDE)'!$B$11,C627='ჯამი (HIDE)'!$B$12,C627='ჯამი (HIDE)'!$B$13,C627='ჯამი (HIDE)'!$B$14),"",H627-I627))</f>
        <v/>
      </c>
      <c r="K627" s="39" t="str">
        <f>IF(AND(H627=0,I627=0),"",IF(OR(C627='ჯამი (HIDE)'!$B$11,C627='ჯამი (HIDE)'!$B$12,C627='ჯამი (HIDE)'!$B$13,C627='ჯამი (HIDE)'!$B$14),"",I627/H627))</f>
        <v/>
      </c>
      <c r="L627" s="35"/>
    </row>
    <row r="628" spans="1:12" ht="16.5" hidden="1" thickTop="1" thickBot="1" x14ac:dyDescent="0.3">
      <c r="A628" t="s">
        <v>194</v>
      </c>
      <c r="B628" s="29"/>
      <c r="C628" s="5" t="s">
        <v>13</v>
      </c>
      <c r="D628" s="13">
        <v>0</v>
      </c>
      <c r="E628" s="13">
        <f t="shared" ref="E628:G628" si="310">E640</f>
        <v>0</v>
      </c>
      <c r="F628" s="13">
        <f t="shared" si="310"/>
        <v>0</v>
      </c>
      <c r="G628" s="13">
        <f t="shared" si="310"/>
        <v>0</v>
      </c>
      <c r="H628" s="13">
        <v>0</v>
      </c>
      <c r="I628" s="13">
        <f t="shared" si="284"/>
        <v>0</v>
      </c>
      <c r="J628" s="13" t="str">
        <f>IF(AND(H628=0,I628=0),"",IF(OR(C628='ჯამი (HIDE)'!$B$11,C628='ჯამი (HIDE)'!$B$12,C628='ჯამი (HIDE)'!$B$13,C628='ჯამი (HIDE)'!$B$14),"",H628-I628))</f>
        <v/>
      </c>
      <c r="K628" s="38" t="str">
        <f>IF(AND(H628=0,I628=0),"",IF(OR(C628='ჯამი (HIDE)'!$B$11,C628='ჯამი (HIDE)'!$B$12,C628='ჯამი (HIDE)'!$B$13,C628='ჯამი (HIDE)'!$B$14),"",I628/H628))</f>
        <v/>
      </c>
      <c r="L628" s="35"/>
    </row>
    <row r="629" spans="1:12" ht="16.5" hidden="1" thickTop="1" thickBot="1" x14ac:dyDescent="0.3">
      <c r="A629" t="s">
        <v>194</v>
      </c>
      <c r="B629" s="29"/>
      <c r="C629" s="5" t="s">
        <v>14</v>
      </c>
      <c r="D629" s="13">
        <v>0</v>
      </c>
      <c r="E629" s="13">
        <f t="shared" ref="E629:G629" si="311">E641</f>
        <v>0</v>
      </c>
      <c r="F629" s="13">
        <f t="shared" si="311"/>
        <v>0</v>
      </c>
      <c r="G629" s="13">
        <f t="shared" si="311"/>
        <v>0</v>
      </c>
      <c r="H629" s="13">
        <v>0</v>
      </c>
      <c r="I629" s="13">
        <f t="shared" si="284"/>
        <v>0</v>
      </c>
      <c r="J629" s="13" t="str">
        <f>IF(AND(H629=0,I629=0),"",IF(OR(C629='ჯამი (HIDE)'!$B$11,C629='ჯამი (HIDE)'!$B$12,C629='ჯამი (HIDE)'!$B$13,C629='ჯამი (HIDE)'!$B$14),"",H629-I629))</f>
        <v/>
      </c>
      <c r="K629" s="38" t="str">
        <f>IF(AND(H629=0,I629=0),"",IF(OR(C629='ჯამი (HIDE)'!$B$11,C629='ჯამი (HIDE)'!$B$12,C629='ჯამი (HIDE)'!$B$13,C629='ჯამი (HIDE)'!$B$14),"",I629/H629))</f>
        <v/>
      </c>
      <c r="L629" s="35"/>
    </row>
    <row r="630" spans="1:12" ht="16.5" hidden="1" thickTop="1" thickBot="1" x14ac:dyDescent="0.3">
      <c r="A630" t="s">
        <v>194</v>
      </c>
      <c r="B630" s="31"/>
      <c r="C630" s="9" t="s">
        <v>15</v>
      </c>
      <c r="D630" s="15">
        <v>0</v>
      </c>
      <c r="E630" s="15">
        <f t="shared" ref="E630:G630" si="312">E642</f>
        <v>0</v>
      </c>
      <c r="F630" s="15">
        <f t="shared" si="312"/>
        <v>0</v>
      </c>
      <c r="G630" s="15">
        <f t="shared" si="312"/>
        <v>0</v>
      </c>
      <c r="H630" s="15">
        <v>0</v>
      </c>
      <c r="I630" s="15">
        <f t="shared" si="284"/>
        <v>0</v>
      </c>
      <c r="J630" s="15" t="str">
        <f>IF(AND(H630=0,I630=0),"",IF(OR(C630='ჯამი (HIDE)'!$B$11,C630='ჯამი (HIDE)'!$B$12,C630='ჯამი (HIDE)'!$B$13,C630='ჯამი (HIDE)'!$B$14),"",H630-I630))</f>
        <v/>
      </c>
      <c r="K630" s="40" t="str">
        <f>IF(AND(H630=0,I630=0),"",IF(OR(C630='ჯამი (HIDE)'!$B$11,C630='ჯამი (HIDE)'!$B$12,C630='ჯამი (HIDE)'!$B$13,C630='ჯამი (HIDE)'!$B$14),"",I630/H630))</f>
        <v/>
      </c>
      <c r="L630" s="35"/>
    </row>
    <row r="631" spans="1:12" ht="31.5" thickTop="1" thickBot="1" x14ac:dyDescent="0.3">
      <c r="A631" t="str">
        <f t="shared" ref="A631" si="313">IF(OR(H631&lt;&gt;0,I631&lt;&gt;0,),"a","b")</f>
        <v>a</v>
      </c>
      <c r="B631" s="2" t="s">
        <v>111</v>
      </c>
      <c r="C631" s="24" t="s">
        <v>110</v>
      </c>
      <c r="D631" s="3">
        <v>3800000</v>
      </c>
      <c r="E631" s="3">
        <f>E632+E640+E641+E642</f>
        <v>4703781.67</v>
      </c>
      <c r="F631" s="3">
        <f t="shared" ref="F631" si="314">F632+F640+F641+F642</f>
        <v>2470000</v>
      </c>
      <c r="G631" s="3">
        <f t="shared" ref="G631" si="315">G632+G640+G641+G642</f>
        <v>2420000</v>
      </c>
      <c r="H631" s="3">
        <v>8000000</v>
      </c>
      <c r="I631" s="3">
        <f t="shared" si="284"/>
        <v>9593781.6699999999</v>
      </c>
      <c r="J631" s="3">
        <f>IF(AND(H631=0,I631=0),"",IF(OR(C631='ჯამი (HIDE)'!$B$11,C631='ჯამი (HIDE)'!$B$12,C631='ჯამი (HIDE)'!$B$13,C631='ჯამი (HIDE)'!$B$14),"",H631-I631))</f>
        <v>-1593781.67</v>
      </c>
      <c r="K631" s="41">
        <f>IF(AND(H631=0,I631=0),"",IF(OR(C631='ჯამი (HIDE)'!$B$11,C631='ჯამი (HIDE)'!$B$12,C631='ჯამი (HIDE)'!$B$13,C631='ჯამი (HIDE)'!$B$14),"",I631/H631))</f>
        <v>1.19922270875</v>
      </c>
      <c r="L631" s="35"/>
    </row>
    <row r="632" spans="1:12" ht="16.5" hidden="1" thickTop="1" thickBot="1" x14ac:dyDescent="0.3">
      <c r="A632" t="s">
        <v>194</v>
      </c>
      <c r="B632" s="29"/>
      <c r="C632" s="5" t="s">
        <v>5</v>
      </c>
      <c r="D632" s="13">
        <v>3800000</v>
      </c>
      <c r="E632" s="13">
        <f>SUM(E633:E639)</f>
        <v>4703781.67</v>
      </c>
      <c r="F632" s="13">
        <f t="shared" ref="F632" si="316">SUM(F633:F639)</f>
        <v>2470000</v>
      </c>
      <c r="G632" s="13">
        <f t="shared" ref="G632" si="317">SUM(G633:G639)</f>
        <v>2420000</v>
      </c>
      <c r="H632" s="13">
        <v>8000000</v>
      </c>
      <c r="I632" s="13">
        <f t="shared" si="284"/>
        <v>9593781.6699999999</v>
      </c>
      <c r="J632" s="13">
        <f>IF(AND(H632=0,I632=0),"",IF(OR(C632='ჯამი (HIDE)'!$B$11,C632='ჯამი (HIDE)'!$B$12,C632='ჯამი (HIDE)'!$B$13,C632='ჯამი (HIDE)'!$B$14),"",H632-I632))</f>
        <v>-1593781.67</v>
      </c>
      <c r="K632" s="38">
        <f>IF(AND(H632=0,I632=0),"",IF(OR(C632='ჯამი (HIDE)'!$B$11,C632='ჯამი (HIDE)'!$B$12,C632='ჯამი (HIDE)'!$B$13,C632='ჯამი (HIDE)'!$B$14),"",I632/H632))</f>
        <v>1.19922270875</v>
      </c>
      <c r="L632" s="35"/>
    </row>
    <row r="633" spans="1:12" ht="16.5" hidden="1" thickTop="1" thickBot="1" x14ac:dyDescent="0.3">
      <c r="A633" t="s">
        <v>194</v>
      </c>
      <c r="B633" s="30"/>
      <c r="C633" s="7" t="s">
        <v>6</v>
      </c>
      <c r="D633" s="14">
        <v>0</v>
      </c>
      <c r="E633" s="14">
        <v>0</v>
      </c>
      <c r="F633" s="14">
        <v>0</v>
      </c>
      <c r="G633" s="14">
        <v>0</v>
      </c>
      <c r="H633" s="14">
        <v>0</v>
      </c>
      <c r="I633" s="14">
        <f t="shared" si="284"/>
        <v>0</v>
      </c>
      <c r="J633" s="14" t="str">
        <f>IF(AND(H633=0,I633=0),"",IF(OR(C633='ჯამი (HIDE)'!$B$11,C633='ჯამი (HIDE)'!$B$12,C633='ჯამი (HIDE)'!$B$13,C633='ჯამი (HIDE)'!$B$14),"",H633-I633))</f>
        <v/>
      </c>
      <c r="K633" s="39" t="str">
        <f>IF(AND(H633=0,I633=0),"",IF(OR(C633='ჯამი (HIDE)'!$B$11,C633='ჯამი (HIDE)'!$B$12,C633='ჯამი (HIDE)'!$B$13,C633='ჯამი (HIDE)'!$B$14),"",I633/H633))</f>
        <v/>
      </c>
      <c r="L633" s="35"/>
    </row>
    <row r="634" spans="1:12" ht="16.5" hidden="1" thickTop="1" thickBot="1" x14ac:dyDescent="0.3">
      <c r="A634" t="s">
        <v>194</v>
      </c>
      <c r="B634" s="30"/>
      <c r="C634" s="7" t="s">
        <v>7</v>
      </c>
      <c r="D634" s="14">
        <v>0</v>
      </c>
      <c r="E634" s="14">
        <v>0</v>
      </c>
      <c r="F634" s="14">
        <v>0</v>
      </c>
      <c r="G634" s="14">
        <v>0</v>
      </c>
      <c r="H634" s="14">
        <v>0</v>
      </c>
      <c r="I634" s="14">
        <f t="shared" si="284"/>
        <v>0</v>
      </c>
      <c r="J634" s="14" t="str">
        <f>IF(AND(H634=0,I634=0),"",IF(OR(C634='ჯამი (HIDE)'!$B$11,C634='ჯამი (HIDE)'!$B$12,C634='ჯამი (HIDE)'!$B$13,C634='ჯამი (HIDE)'!$B$14),"",H634-I634))</f>
        <v/>
      </c>
      <c r="K634" s="39" t="str">
        <f>IF(AND(H634=0,I634=0),"",IF(OR(C634='ჯამი (HIDE)'!$B$11,C634='ჯამი (HIDE)'!$B$12,C634='ჯამი (HIDE)'!$B$13,C634='ჯამი (HIDE)'!$B$14),"",I634/H634))</f>
        <v/>
      </c>
      <c r="L634" s="35"/>
    </row>
    <row r="635" spans="1:12" ht="16.5" hidden="1" thickTop="1" thickBot="1" x14ac:dyDescent="0.3">
      <c r="A635" t="s">
        <v>194</v>
      </c>
      <c r="B635" s="30"/>
      <c r="C635" s="7" t="s">
        <v>8</v>
      </c>
      <c r="D635" s="14">
        <v>0</v>
      </c>
      <c r="E635" s="14">
        <v>0</v>
      </c>
      <c r="F635" s="14">
        <v>0</v>
      </c>
      <c r="G635" s="14">
        <v>0</v>
      </c>
      <c r="H635" s="14">
        <v>0</v>
      </c>
      <c r="I635" s="14">
        <f t="shared" si="284"/>
        <v>0</v>
      </c>
      <c r="J635" s="14" t="str">
        <f>IF(AND(H635=0,I635=0),"",IF(OR(C635='ჯამი (HIDE)'!$B$11,C635='ჯამი (HIDE)'!$B$12,C635='ჯამი (HIDE)'!$B$13,C635='ჯამი (HIDE)'!$B$14),"",H635-I635))</f>
        <v/>
      </c>
      <c r="K635" s="39" t="str">
        <f>IF(AND(H635=0,I635=0),"",IF(OR(C635='ჯამი (HIDE)'!$B$11,C635='ჯამი (HIDE)'!$B$12,C635='ჯამი (HIDE)'!$B$13,C635='ჯამი (HIDE)'!$B$14),"",I635/H635))</f>
        <v/>
      </c>
      <c r="L635" s="35"/>
    </row>
    <row r="636" spans="1:12" ht="16.5" hidden="1" thickTop="1" thickBot="1" x14ac:dyDescent="0.3">
      <c r="A636" t="s">
        <v>194</v>
      </c>
      <c r="B636" s="30"/>
      <c r="C636" s="7" t="s">
        <v>9</v>
      </c>
      <c r="D636" s="14">
        <v>0</v>
      </c>
      <c r="E636" s="14">
        <v>0</v>
      </c>
      <c r="F636" s="14">
        <v>0</v>
      </c>
      <c r="G636" s="14">
        <v>0</v>
      </c>
      <c r="H636" s="14">
        <v>0</v>
      </c>
      <c r="I636" s="14">
        <f t="shared" si="284"/>
        <v>0</v>
      </c>
      <c r="J636" s="14" t="str">
        <f>IF(AND(H636=0,I636=0),"",IF(OR(C636='ჯამი (HIDE)'!$B$11,C636='ჯამი (HIDE)'!$B$12,C636='ჯამი (HIDE)'!$B$13,C636='ჯამი (HIDE)'!$B$14),"",H636-I636))</f>
        <v/>
      </c>
      <c r="K636" s="39" t="str">
        <f>IF(AND(H636=0,I636=0),"",IF(OR(C636='ჯამი (HIDE)'!$B$11,C636='ჯამი (HIDE)'!$B$12,C636='ჯამი (HIDE)'!$B$13,C636='ჯამი (HIDE)'!$B$14),"",I636/H636))</f>
        <v/>
      </c>
      <c r="L636" s="35"/>
    </row>
    <row r="637" spans="1:12" ht="16.5" hidden="1" thickTop="1" thickBot="1" x14ac:dyDescent="0.3">
      <c r="A637" t="s">
        <v>194</v>
      </c>
      <c r="B637" s="30"/>
      <c r="C637" s="7" t="s">
        <v>10</v>
      </c>
      <c r="D637" s="14">
        <v>0</v>
      </c>
      <c r="E637" s="14">
        <v>0</v>
      </c>
      <c r="F637" s="14">
        <v>0</v>
      </c>
      <c r="G637" s="14">
        <v>0</v>
      </c>
      <c r="H637" s="14">
        <v>0</v>
      </c>
      <c r="I637" s="14">
        <f t="shared" si="284"/>
        <v>0</v>
      </c>
      <c r="J637" s="14" t="str">
        <f>IF(AND(H637=0,I637=0),"",IF(OR(C637='ჯამი (HIDE)'!$B$11,C637='ჯამი (HIDE)'!$B$12,C637='ჯამი (HIDE)'!$B$13,C637='ჯამი (HIDE)'!$B$14),"",H637-I637))</f>
        <v/>
      </c>
      <c r="K637" s="39" t="str">
        <f>IF(AND(H637=0,I637=0),"",IF(OR(C637='ჯამი (HIDE)'!$B$11,C637='ჯამი (HIDE)'!$B$12,C637='ჯამი (HIDE)'!$B$13,C637='ჯამი (HIDE)'!$B$14),"",I637/H637))</f>
        <v/>
      </c>
      <c r="L637" s="35"/>
    </row>
    <row r="638" spans="1:12" ht="16.5" hidden="1" thickTop="1" thickBot="1" x14ac:dyDescent="0.3">
      <c r="A638" t="s">
        <v>194</v>
      </c>
      <c r="B638" s="30"/>
      <c r="C638" s="7" t="s">
        <v>11</v>
      </c>
      <c r="D638" s="14">
        <v>3800000</v>
      </c>
      <c r="E638" s="14">
        <v>4703781.67</v>
      </c>
      <c r="F638" s="14">
        <v>2470000</v>
      </c>
      <c r="G638" s="14">
        <v>2420000</v>
      </c>
      <c r="H638" s="14">
        <v>8000000</v>
      </c>
      <c r="I638" s="14">
        <f t="shared" si="284"/>
        <v>9593781.6699999999</v>
      </c>
      <c r="J638" s="14">
        <f>IF(AND(H638=0,I638=0),"",IF(OR(C638='ჯამი (HIDE)'!$B$11,C638='ჯამი (HIDE)'!$B$12,C638='ჯამი (HIDE)'!$B$13,C638='ჯამი (HIDE)'!$B$14),"",H638-I638))</f>
        <v>-1593781.67</v>
      </c>
      <c r="K638" s="39">
        <f>IF(AND(H638=0,I638=0),"",IF(OR(C638='ჯამი (HIDE)'!$B$11,C638='ჯამი (HIDE)'!$B$12,C638='ჯამი (HIDE)'!$B$13,C638='ჯამი (HIDE)'!$B$14),"",I638/H638))</f>
        <v>1.19922270875</v>
      </c>
      <c r="L638" s="35"/>
    </row>
    <row r="639" spans="1:12" ht="16.5" hidden="1" thickTop="1" thickBot="1" x14ac:dyDescent="0.3">
      <c r="A639" t="s">
        <v>194</v>
      </c>
      <c r="B639" s="30"/>
      <c r="C639" s="7" t="s">
        <v>12</v>
      </c>
      <c r="D639" s="14">
        <v>0</v>
      </c>
      <c r="E639" s="14">
        <v>0</v>
      </c>
      <c r="F639" s="14">
        <v>0</v>
      </c>
      <c r="G639" s="14">
        <v>0</v>
      </c>
      <c r="H639" s="14">
        <v>0</v>
      </c>
      <c r="I639" s="14">
        <f t="shared" si="284"/>
        <v>0</v>
      </c>
      <c r="J639" s="14" t="str">
        <f>IF(AND(H639=0,I639=0),"",IF(OR(C639='ჯამი (HIDE)'!$B$11,C639='ჯამი (HIDE)'!$B$12,C639='ჯამი (HIDE)'!$B$13,C639='ჯამი (HIDE)'!$B$14),"",H639-I639))</f>
        <v/>
      </c>
      <c r="K639" s="39" t="str">
        <f>IF(AND(H639=0,I639=0),"",IF(OR(C639='ჯამი (HIDE)'!$B$11,C639='ჯამი (HIDE)'!$B$12,C639='ჯამი (HIDE)'!$B$13,C639='ჯამი (HIDE)'!$B$14),"",I639/H639))</f>
        <v/>
      </c>
      <c r="L639" s="35"/>
    </row>
    <row r="640" spans="1:12" ht="16.5" hidden="1" thickTop="1" thickBot="1" x14ac:dyDescent="0.3">
      <c r="A640" t="s">
        <v>194</v>
      </c>
      <c r="B640" s="29"/>
      <c r="C640" s="5" t="s">
        <v>13</v>
      </c>
      <c r="D640" s="13">
        <v>0</v>
      </c>
      <c r="E640" s="13">
        <v>0</v>
      </c>
      <c r="F640" s="13">
        <v>0</v>
      </c>
      <c r="G640" s="13">
        <v>0</v>
      </c>
      <c r="H640" s="13">
        <v>0</v>
      </c>
      <c r="I640" s="13">
        <f t="shared" si="284"/>
        <v>0</v>
      </c>
      <c r="J640" s="13" t="str">
        <f>IF(AND(H640=0,I640=0),"",IF(OR(C640='ჯამი (HIDE)'!$B$11,C640='ჯამი (HIDE)'!$B$12,C640='ჯამი (HIDE)'!$B$13,C640='ჯამი (HIDE)'!$B$14),"",H640-I640))</f>
        <v/>
      </c>
      <c r="K640" s="38" t="str">
        <f>IF(AND(H640=0,I640=0),"",IF(OR(C640='ჯამი (HIDE)'!$B$11,C640='ჯამი (HIDE)'!$B$12,C640='ჯამი (HIDE)'!$B$13,C640='ჯამი (HIDE)'!$B$14),"",I640/H640))</f>
        <v/>
      </c>
      <c r="L640" s="35"/>
    </row>
    <row r="641" spans="1:12" ht="16.5" hidden="1" thickTop="1" thickBot="1" x14ac:dyDescent="0.3">
      <c r="A641" t="s">
        <v>194</v>
      </c>
      <c r="B641" s="29"/>
      <c r="C641" s="5" t="s">
        <v>14</v>
      </c>
      <c r="D641" s="13">
        <v>0</v>
      </c>
      <c r="E641" s="13">
        <v>0</v>
      </c>
      <c r="F641" s="13">
        <v>0</v>
      </c>
      <c r="G641" s="13">
        <v>0</v>
      </c>
      <c r="H641" s="13">
        <v>0</v>
      </c>
      <c r="I641" s="13">
        <f t="shared" si="284"/>
        <v>0</v>
      </c>
      <c r="J641" s="13" t="str">
        <f>IF(AND(H641=0,I641=0),"",IF(OR(C641='ჯამი (HIDE)'!$B$11,C641='ჯამი (HIDE)'!$B$12,C641='ჯამი (HIDE)'!$B$13,C641='ჯამი (HIDE)'!$B$14),"",H641-I641))</f>
        <v/>
      </c>
      <c r="K641" s="38" t="str">
        <f>IF(AND(H641=0,I641=0),"",IF(OR(C641='ჯამი (HIDE)'!$B$11,C641='ჯამი (HIDE)'!$B$12,C641='ჯამი (HIDE)'!$B$13,C641='ჯამი (HIDE)'!$B$14),"",I641/H641))</f>
        <v/>
      </c>
      <c r="L641" s="35"/>
    </row>
    <row r="642" spans="1:12" ht="16.5" hidden="1" thickTop="1" thickBot="1" x14ac:dyDescent="0.3">
      <c r="A642" t="s">
        <v>194</v>
      </c>
      <c r="B642" s="31"/>
      <c r="C642" s="9" t="s">
        <v>15</v>
      </c>
      <c r="D642" s="15">
        <v>0</v>
      </c>
      <c r="E642" s="15">
        <v>0</v>
      </c>
      <c r="F642" s="15">
        <v>0</v>
      </c>
      <c r="G642" s="15">
        <v>0</v>
      </c>
      <c r="H642" s="15">
        <v>0</v>
      </c>
      <c r="I642" s="15">
        <f t="shared" si="284"/>
        <v>0</v>
      </c>
      <c r="J642" s="15" t="str">
        <f>IF(AND(H642=0,I642=0),"",IF(OR(C642='ჯამი (HIDE)'!$B$11,C642='ჯამი (HIDE)'!$B$12,C642='ჯამი (HIDE)'!$B$13,C642='ჯამი (HIDE)'!$B$14),"",H642-I642))</f>
        <v/>
      </c>
      <c r="K642" s="40" t="str">
        <f>IF(AND(H642=0,I642=0),"",IF(OR(C642='ჯამი (HIDE)'!$B$11,C642='ჯამი (HIDE)'!$B$12,C642='ჯამი (HIDE)'!$B$13,C642='ჯამი (HIDE)'!$B$14),"",I642/H642))</f>
        <v/>
      </c>
      <c r="L642" s="35"/>
    </row>
    <row r="643" spans="1:12" ht="16.5" thickTop="1" thickBot="1" x14ac:dyDescent="0.3">
      <c r="A643" t="str">
        <f t="shared" ref="A643" si="318">IF(OR(H643&lt;&gt;0,I643&lt;&gt;0,),"a","b")</f>
        <v>a</v>
      </c>
      <c r="B643" s="2" t="s">
        <v>112</v>
      </c>
      <c r="C643" s="24" t="s">
        <v>113</v>
      </c>
      <c r="D643" s="3">
        <v>6071500</v>
      </c>
      <c r="E643" s="3">
        <f>SUM(E655,E667,E679)</f>
        <v>6920856.1799999997</v>
      </c>
      <c r="F643" s="3">
        <f t="shared" ref="F643:G643" si="319">SUM(F655,F667,F679)</f>
        <v>3629458</v>
      </c>
      <c r="G643" s="3">
        <f t="shared" si="319"/>
        <v>3893290</v>
      </c>
      <c r="H643" s="3">
        <v>14000000</v>
      </c>
      <c r="I643" s="3">
        <f t="shared" si="284"/>
        <v>14443604.18</v>
      </c>
      <c r="J643" s="3">
        <f>IF(AND(H643=0,I643=0),"",IF(OR(C643='ჯამი (HIDE)'!$B$11,C643='ჯამი (HIDE)'!$B$12,C643='ჯამი (HIDE)'!$B$13,C643='ჯამი (HIDE)'!$B$14),"",H643-I643))</f>
        <v>-443604.1799999997</v>
      </c>
      <c r="K643" s="41">
        <f>IF(AND(H643=0,I643=0),"",IF(OR(C643='ჯამი (HIDE)'!$B$11,C643='ჯამი (HIDE)'!$B$12,C643='ჯამი (HIDE)'!$B$13,C643='ჯამი (HIDE)'!$B$14),"",I643/H643))</f>
        <v>1.0316860128571428</v>
      </c>
      <c r="L643" s="35"/>
    </row>
    <row r="644" spans="1:12" ht="16.5" hidden="1" thickTop="1" thickBot="1" x14ac:dyDescent="0.3">
      <c r="A644" t="s">
        <v>194</v>
      </c>
      <c r="B644" s="29"/>
      <c r="C644" s="5" t="s">
        <v>5</v>
      </c>
      <c r="D644" s="13">
        <v>6071500</v>
      </c>
      <c r="E644" s="13">
        <f t="shared" ref="E644:G644" si="320">SUM(E656,E668,E680)</f>
        <v>6920856.1799999997</v>
      </c>
      <c r="F644" s="13">
        <f t="shared" si="320"/>
        <v>3629458</v>
      </c>
      <c r="G644" s="13">
        <f t="shared" si="320"/>
        <v>3893290</v>
      </c>
      <c r="H644" s="13">
        <v>14000000</v>
      </c>
      <c r="I644" s="13">
        <f t="shared" ref="I644:I707" si="321">E644+F644+G644</f>
        <v>14443604.18</v>
      </c>
      <c r="J644" s="13">
        <f>IF(AND(H644=0,I644=0),"",IF(OR(C644='ჯამი (HIDE)'!$B$11,C644='ჯამი (HIDE)'!$B$12,C644='ჯამი (HIDE)'!$B$13,C644='ჯამი (HIDE)'!$B$14),"",H644-I644))</f>
        <v>-443604.1799999997</v>
      </c>
      <c r="K644" s="38">
        <f>IF(AND(H644=0,I644=0),"",IF(OR(C644='ჯამი (HIDE)'!$B$11,C644='ჯამი (HIDE)'!$B$12,C644='ჯამი (HIDE)'!$B$13,C644='ჯამი (HIDE)'!$B$14),"",I644/H644))</f>
        <v>1.0316860128571428</v>
      </c>
      <c r="L644" s="35"/>
    </row>
    <row r="645" spans="1:12" ht="16.5" hidden="1" thickTop="1" thickBot="1" x14ac:dyDescent="0.3">
      <c r="A645" t="s">
        <v>194</v>
      </c>
      <c r="B645" s="30"/>
      <c r="C645" s="7" t="s">
        <v>6</v>
      </c>
      <c r="D645" s="14">
        <v>0</v>
      </c>
      <c r="E645" s="14">
        <f t="shared" ref="E645:G645" si="322">SUM(E657,E669,E681)</f>
        <v>0</v>
      </c>
      <c r="F645" s="14">
        <f t="shared" si="322"/>
        <v>0</v>
      </c>
      <c r="G645" s="14">
        <f t="shared" si="322"/>
        <v>0</v>
      </c>
      <c r="H645" s="14">
        <v>0</v>
      </c>
      <c r="I645" s="14">
        <f t="shared" si="321"/>
        <v>0</v>
      </c>
      <c r="J645" s="14" t="str">
        <f>IF(AND(H645=0,I645=0),"",IF(OR(C645='ჯამი (HIDE)'!$B$11,C645='ჯამი (HIDE)'!$B$12,C645='ჯამი (HIDE)'!$B$13,C645='ჯამი (HIDE)'!$B$14),"",H645-I645))</f>
        <v/>
      </c>
      <c r="K645" s="39" t="str">
        <f>IF(AND(H645=0,I645=0),"",IF(OR(C645='ჯამი (HIDE)'!$B$11,C645='ჯამი (HIDE)'!$B$12,C645='ჯამი (HIDE)'!$B$13,C645='ჯამი (HIDE)'!$B$14),"",I645/H645))</f>
        <v/>
      </c>
      <c r="L645" s="35"/>
    </row>
    <row r="646" spans="1:12" ht="16.5" hidden="1" thickTop="1" thickBot="1" x14ac:dyDescent="0.3">
      <c r="A646" t="s">
        <v>194</v>
      </c>
      <c r="B646" s="30"/>
      <c r="C646" s="7" t="s">
        <v>7</v>
      </c>
      <c r="D646" s="14">
        <v>660000</v>
      </c>
      <c r="E646" s="14">
        <f t="shared" ref="E646:G646" si="323">SUM(E658,E670,E682)</f>
        <v>399771</v>
      </c>
      <c r="F646" s="14">
        <f t="shared" si="323"/>
        <v>476458</v>
      </c>
      <c r="G646" s="14">
        <f t="shared" si="323"/>
        <v>697790</v>
      </c>
      <c r="H646" s="14">
        <v>1540000</v>
      </c>
      <c r="I646" s="14">
        <f t="shared" si="321"/>
        <v>1574019</v>
      </c>
      <c r="J646" s="14">
        <f>IF(AND(H646=0,I646=0),"",IF(OR(C646='ჯამი (HIDE)'!$B$11,C646='ჯამი (HIDE)'!$B$12,C646='ჯამი (HIDE)'!$B$13,C646='ჯამი (HIDE)'!$B$14),"",H646-I646))</f>
        <v>-34019</v>
      </c>
      <c r="K646" s="39">
        <f>IF(AND(H646=0,I646=0),"",IF(OR(C646='ჯამი (HIDE)'!$B$11,C646='ჯამი (HIDE)'!$B$12,C646='ჯამი (HIDE)'!$B$13,C646='ჯამი (HIDE)'!$B$14),"",I646/H646))</f>
        <v>1.0220902597402597</v>
      </c>
      <c r="L646" s="35"/>
    </row>
    <row r="647" spans="1:12" ht="16.5" hidden="1" thickTop="1" thickBot="1" x14ac:dyDescent="0.3">
      <c r="A647" t="s">
        <v>194</v>
      </c>
      <c r="B647" s="30"/>
      <c r="C647" s="7" t="s">
        <v>8</v>
      </c>
      <c r="D647" s="14">
        <v>0</v>
      </c>
      <c r="E647" s="14">
        <f t="shared" ref="E647:G647" si="324">SUM(E659,E671,E683)</f>
        <v>0</v>
      </c>
      <c r="F647" s="14">
        <f t="shared" si="324"/>
        <v>0</v>
      </c>
      <c r="G647" s="14">
        <f t="shared" si="324"/>
        <v>0</v>
      </c>
      <c r="H647" s="14">
        <v>0</v>
      </c>
      <c r="I647" s="14">
        <f t="shared" si="321"/>
        <v>0</v>
      </c>
      <c r="J647" s="14" t="str">
        <f>IF(AND(H647=0,I647=0),"",IF(OR(C647='ჯამი (HIDE)'!$B$11,C647='ჯამი (HIDE)'!$B$12,C647='ჯამი (HIDE)'!$B$13,C647='ჯამი (HIDE)'!$B$14),"",H647-I647))</f>
        <v/>
      </c>
      <c r="K647" s="39" t="str">
        <f>IF(AND(H647=0,I647=0),"",IF(OR(C647='ჯამი (HIDE)'!$B$11,C647='ჯამი (HIDE)'!$B$12,C647='ჯამი (HIDE)'!$B$13,C647='ჯამი (HIDE)'!$B$14),"",I647/H647))</f>
        <v/>
      </c>
      <c r="L647" s="35"/>
    </row>
    <row r="648" spans="1:12" ht="16.5" hidden="1" thickTop="1" thickBot="1" x14ac:dyDescent="0.3">
      <c r="A648" t="s">
        <v>194</v>
      </c>
      <c r="B648" s="30"/>
      <c r="C648" s="7" t="s">
        <v>9</v>
      </c>
      <c r="D648" s="14">
        <v>0</v>
      </c>
      <c r="E648" s="14">
        <f t="shared" ref="E648:G648" si="325">SUM(E660,E672,E684)</f>
        <v>0</v>
      </c>
      <c r="F648" s="14">
        <f t="shared" si="325"/>
        <v>0</v>
      </c>
      <c r="G648" s="14">
        <f t="shared" si="325"/>
        <v>0</v>
      </c>
      <c r="H648" s="14">
        <v>0</v>
      </c>
      <c r="I648" s="14">
        <f t="shared" si="321"/>
        <v>0</v>
      </c>
      <c r="J648" s="14" t="str">
        <f>IF(AND(H648=0,I648=0),"",IF(OR(C648='ჯამი (HIDE)'!$B$11,C648='ჯამი (HIDE)'!$B$12,C648='ჯამი (HIDE)'!$B$13,C648='ჯამი (HIDE)'!$B$14),"",H648-I648))</f>
        <v/>
      </c>
      <c r="K648" s="39" t="str">
        <f>IF(AND(H648=0,I648=0),"",IF(OR(C648='ჯამი (HIDE)'!$B$11,C648='ჯამი (HIDE)'!$B$12,C648='ჯამი (HIDE)'!$B$13,C648='ჯამი (HIDE)'!$B$14),"",I648/H648))</f>
        <v/>
      </c>
      <c r="L648" s="35"/>
    </row>
    <row r="649" spans="1:12" ht="16.5" hidden="1" thickTop="1" thickBot="1" x14ac:dyDescent="0.3">
      <c r="A649" t="s">
        <v>194</v>
      </c>
      <c r="B649" s="30"/>
      <c r="C649" s="7" t="s">
        <v>10</v>
      </c>
      <c r="D649" s="14">
        <v>0</v>
      </c>
      <c r="E649" s="14">
        <f t="shared" ref="E649:G649" si="326">SUM(E661,E673,E685)</f>
        <v>0</v>
      </c>
      <c r="F649" s="14">
        <f t="shared" si="326"/>
        <v>0</v>
      </c>
      <c r="G649" s="14">
        <f t="shared" si="326"/>
        <v>0</v>
      </c>
      <c r="H649" s="14">
        <v>0</v>
      </c>
      <c r="I649" s="14">
        <f t="shared" si="321"/>
        <v>0</v>
      </c>
      <c r="J649" s="14" t="str">
        <f>IF(AND(H649=0,I649=0),"",IF(OR(C649='ჯამი (HIDE)'!$B$11,C649='ჯამი (HIDE)'!$B$12,C649='ჯამი (HIDE)'!$B$13,C649='ჯამი (HIDE)'!$B$14),"",H649-I649))</f>
        <v/>
      </c>
      <c r="K649" s="39" t="str">
        <f>IF(AND(H649=0,I649=0),"",IF(OR(C649='ჯამი (HIDE)'!$B$11,C649='ჯამი (HIDE)'!$B$12,C649='ჯამი (HIDE)'!$B$13,C649='ჯამი (HIDE)'!$B$14),"",I649/H649))</f>
        <v/>
      </c>
      <c r="L649" s="35"/>
    </row>
    <row r="650" spans="1:12" ht="16.5" hidden="1" thickTop="1" thickBot="1" x14ac:dyDescent="0.3">
      <c r="A650" t="s">
        <v>194</v>
      </c>
      <c r="B650" s="30"/>
      <c r="C650" s="7" t="s">
        <v>11</v>
      </c>
      <c r="D650" s="14">
        <v>5411500</v>
      </c>
      <c r="E650" s="14">
        <f t="shared" ref="E650:G650" si="327">SUM(E662,E674,E686)</f>
        <v>6521085.1799999997</v>
      </c>
      <c r="F650" s="14">
        <f t="shared" si="327"/>
        <v>3153000</v>
      </c>
      <c r="G650" s="14">
        <f t="shared" si="327"/>
        <v>3195500</v>
      </c>
      <c r="H650" s="14">
        <v>12460000</v>
      </c>
      <c r="I650" s="14">
        <f t="shared" si="321"/>
        <v>12869585.18</v>
      </c>
      <c r="J650" s="14">
        <f>IF(AND(H650=0,I650=0),"",IF(OR(C650='ჯამი (HIDE)'!$B$11,C650='ჯამი (HIDE)'!$B$12,C650='ჯამი (HIDE)'!$B$13,C650='ჯამი (HIDE)'!$B$14),"",H650-I650))</f>
        <v>-409585.1799999997</v>
      </c>
      <c r="K650" s="39">
        <f>IF(AND(H650=0,I650=0),"",IF(OR(C650='ჯამი (HIDE)'!$B$11,C650='ჯამი (HIDE)'!$B$12,C650='ჯამი (HIDE)'!$B$13,C650='ჯამი (HIDE)'!$B$14),"",I650/H650))</f>
        <v>1.0328720048154092</v>
      </c>
      <c r="L650" s="35"/>
    </row>
    <row r="651" spans="1:12" ht="16.5" hidden="1" thickTop="1" thickBot="1" x14ac:dyDescent="0.3">
      <c r="A651" t="s">
        <v>194</v>
      </c>
      <c r="B651" s="30"/>
      <c r="C651" s="7" t="s">
        <v>12</v>
      </c>
      <c r="D651" s="14">
        <v>0</v>
      </c>
      <c r="E651" s="14">
        <f t="shared" ref="E651:G651" si="328">SUM(E663,E675,E687)</f>
        <v>0</v>
      </c>
      <c r="F651" s="14">
        <f t="shared" si="328"/>
        <v>0</v>
      </c>
      <c r="G651" s="14">
        <f t="shared" si="328"/>
        <v>0</v>
      </c>
      <c r="H651" s="14">
        <v>0</v>
      </c>
      <c r="I651" s="14">
        <f t="shared" si="321"/>
        <v>0</v>
      </c>
      <c r="J651" s="14" t="str">
        <f>IF(AND(H651=0,I651=0),"",IF(OR(C651='ჯამი (HIDE)'!$B$11,C651='ჯამი (HIDE)'!$B$12,C651='ჯამი (HIDE)'!$B$13,C651='ჯამი (HIDE)'!$B$14),"",H651-I651))</f>
        <v/>
      </c>
      <c r="K651" s="39" t="str">
        <f>IF(AND(H651=0,I651=0),"",IF(OR(C651='ჯამი (HIDE)'!$B$11,C651='ჯამი (HIDE)'!$B$12,C651='ჯამი (HIDE)'!$B$13,C651='ჯამი (HIDE)'!$B$14),"",I651/H651))</f>
        <v/>
      </c>
      <c r="L651" s="35"/>
    </row>
    <row r="652" spans="1:12" ht="16.5" hidden="1" thickTop="1" thickBot="1" x14ac:dyDescent="0.3">
      <c r="A652" t="s">
        <v>194</v>
      </c>
      <c r="B652" s="29"/>
      <c r="C652" s="5" t="s">
        <v>13</v>
      </c>
      <c r="D652" s="13">
        <v>0</v>
      </c>
      <c r="E652" s="13">
        <f t="shared" ref="E652:G652" si="329">SUM(E664,E676,E688)</f>
        <v>0</v>
      </c>
      <c r="F652" s="13">
        <f t="shared" si="329"/>
        <v>0</v>
      </c>
      <c r="G652" s="13">
        <f t="shared" si="329"/>
        <v>0</v>
      </c>
      <c r="H652" s="13">
        <v>0</v>
      </c>
      <c r="I652" s="13">
        <f t="shared" si="321"/>
        <v>0</v>
      </c>
      <c r="J652" s="13" t="str">
        <f>IF(AND(H652=0,I652=0),"",IF(OR(C652='ჯამი (HIDE)'!$B$11,C652='ჯამი (HIDE)'!$B$12,C652='ჯამი (HIDE)'!$B$13,C652='ჯამი (HIDE)'!$B$14),"",H652-I652))</f>
        <v/>
      </c>
      <c r="K652" s="38" t="str">
        <f>IF(AND(H652=0,I652=0),"",IF(OR(C652='ჯამი (HIDE)'!$B$11,C652='ჯამი (HIDE)'!$B$12,C652='ჯამი (HIDE)'!$B$13,C652='ჯამი (HIDE)'!$B$14),"",I652/H652))</f>
        <v/>
      </c>
      <c r="L652" s="35"/>
    </row>
    <row r="653" spans="1:12" ht="16.5" hidden="1" thickTop="1" thickBot="1" x14ac:dyDescent="0.3">
      <c r="A653" t="s">
        <v>194</v>
      </c>
      <c r="B653" s="29"/>
      <c r="C653" s="5" t="s">
        <v>14</v>
      </c>
      <c r="D653" s="13">
        <v>0</v>
      </c>
      <c r="E653" s="13">
        <f t="shared" ref="E653:G653" si="330">SUM(E665,E677,E689)</f>
        <v>0</v>
      </c>
      <c r="F653" s="13">
        <f t="shared" si="330"/>
        <v>0</v>
      </c>
      <c r="G653" s="13">
        <f t="shared" si="330"/>
        <v>0</v>
      </c>
      <c r="H653" s="13">
        <v>0</v>
      </c>
      <c r="I653" s="13">
        <f t="shared" si="321"/>
        <v>0</v>
      </c>
      <c r="J653" s="13" t="str">
        <f>IF(AND(H653=0,I653=0),"",IF(OR(C653='ჯამი (HIDE)'!$B$11,C653='ჯამი (HIDE)'!$B$12,C653='ჯამი (HIDE)'!$B$13,C653='ჯამი (HIDE)'!$B$14),"",H653-I653))</f>
        <v/>
      </c>
      <c r="K653" s="38" t="str">
        <f>IF(AND(H653=0,I653=0),"",IF(OR(C653='ჯამი (HIDE)'!$B$11,C653='ჯამი (HIDE)'!$B$12,C653='ჯამი (HIDE)'!$B$13,C653='ჯამი (HIDE)'!$B$14),"",I653/H653))</f>
        <v/>
      </c>
      <c r="L653" s="35"/>
    </row>
    <row r="654" spans="1:12" ht="16.5" hidden="1" thickTop="1" thickBot="1" x14ac:dyDescent="0.3">
      <c r="A654" t="s">
        <v>194</v>
      </c>
      <c r="B654" s="31"/>
      <c r="C654" s="9" t="s">
        <v>15</v>
      </c>
      <c r="D654" s="15">
        <v>0</v>
      </c>
      <c r="E654" s="15">
        <f t="shared" ref="E654:G654" si="331">SUM(E666,E678,E690)</f>
        <v>0</v>
      </c>
      <c r="F654" s="15">
        <f t="shared" si="331"/>
        <v>0</v>
      </c>
      <c r="G654" s="15">
        <f t="shared" si="331"/>
        <v>0</v>
      </c>
      <c r="H654" s="15">
        <v>0</v>
      </c>
      <c r="I654" s="15">
        <f t="shared" si="321"/>
        <v>0</v>
      </c>
      <c r="J654" s="15" t="str">
        <f>IF(AND(H654=0,I654=0),"",IF(OR(C654='ჯამი (HIDE)'!$B$11,C654='ჯამი (HIDE)'!$B$12,C654='ჯამი (HIDE)'!$B$13,C654='ჯამი (HIDE)'!$B$14),"",H654-I654))</f>
        <v/>
      </c>
      <c r="K654" s="40" t="str">
        <f>IF(AND(H654=0,I654=0),"",IF(OR(C654='ჯამი (HIDE)'!$B$11,C654='ჯამი (HIDE)'!$B$12,C654='ჯამი (HIDE)'!$B$13,C654='ჯამი (HIDE)'!$B$14),"",I654/H654))</f>
        <v/>
      </c>
      <c r="L654" s="35"/>
    </row>
    <row r="655" spans="1:12" ht="31.5" thickTop="1" thickBot="1" x14ac:dyDescent="0.3">
      <c r="A655" t="str">
        <f t="shared" ref="A655" si="332">IF(OR(H655&lt;&gt;0,I655&lt;&gt;0,),"a","b")</f>
        <v>a</v>
      </c>
      <c r="B655" s="2" t="s">
        <v>114</v>
      </c>
      <c r="C655" s="24" t="s">
        <v>113</v>
      </c>
      <c r="D655" s="3">
        <v>5064000</v>
      </c>
      <c r="E655" s="3">
        <f>E656+E664+E665+E666</f>
        <v>6316592.71</v>
      </c>
      <c r="F655" s="3">
        <f t="shared" ref="F655" si="333">F656+F664+F665+F666</f>
        <v>3040000</v>
      </c>
      <c r="G655" s="3">
        <f t="shared" ref="G655" si="334">G656+G664+G665+G666</f>
        <v>3060000</v>
      </c>
      <c r="H655" s="3">
        <v>11764000</v>
      </c>
      <c r="I655" s="3">
        <f t="shared" si="321"/>
        <v>12416592.710000001</v>
      </c>
      <c r="J655" s="3">
        <f>IF(AND(H655=0,I655=0),"",IF(OR(C655='ჯამი (HIDE)'!$B$11,C655='ჯამი (HIDE)'!$B$12,C655='ჯამი (HIDE)'!$B$13,C655='ჯამი (HIDE)'!$B$14),"",H655-I655))</f>
        <v>-652592.71000000089</v>
      </c>
      <c r="K655" s="41">
        <f>IF(AND(H655=0,I655=0),"",IF(OR(C655='ჯამი (HIDE)'!$B$11,C655='ჯამი (HIDE)'!$B$12,C655='ჯამი (HIDE)'!$B$13,C655='ჯამი (HIDE)'!$B$14),"",I655/H655))</f>
        <v>1.0554737087725263</v>
      </c>
      <c r="L655" s="35"/>
    </row>
    <row r="656" spans="1:12" ht="16.5" hidden="1" thickTop="1" thickBot="1" x14ac:dyDescent="0.3">
      <c r="A656" t="s">
        <v>194</v>
      </c>
      <c r="B656" s="29"/>
      <c r="C656" s="5" t="s">
        <v>5</v>
      </c>
      <c r="D656" s="13">
        <v>5064000</v>
      </c>
      <c r="E656" s="13">
        <f>SUM(E657:E663)</f>
        <v>6316592.71</v>
      </c>
      <c r="F656" s="13">
        <f t="shared" ref="F656" si="335">SUM(F657:F663)</f>
        <v>3040000</v>
      </c>
      <c r="G656" s="13">
        <f t="shared" ref="G656" si="336">SUM(G657:G663)</f>
        <v>3060000</v>
      </c>
      <c r="H656" s="13">
        <v>11764000</v>
      </c>
      <c r="I656" s="13">
        <f t="shared" si="321"/>
        <v>12416592.710000001</v>
      </c>
      <c r="J656" s="13">
        <f>IF(AND(H656=0,I656=0),"",IF(OR(C656='ჯამი (HIDE)'!$B$11,C656='ჯამი (HIDE)'!$B$12,C656='ჯამი (HIDE)'!$B$13,C656='ჯამი (HIDE)'!$B$14),"",H656-I656))</f>
        <v>-652592.71000000089</v>
      </c>
      <c r="K656" s="38">
        <f>IF(AND(H656=0,I656=0),"",IF(OR(C656='ჯამი (HIDE)'!$B$11,C656='ჯამი (HIDE)'!$B$12,C656='ჯამი (HIDE)'!$B$13,C656='ჯამი (HIDE)'!$B$14),"",I656/H656))</f>
        <v>1.0554737087725263</v>
      </c>
      <c r="L656" s="35"/>
    </row>
    <row r="657" spans="1:12" ht="16.5" hidden="1" thickTop="1" thickBot="1" x14ac:dyDescent="0.3">
      <c r="A657" t="s">
        <v>194</v>
      </c>
      <c r="B657" s="30"/>
      <c r="C657" s="7" t="s">
        <v>6</v>
      </c>
      <c r="D657" s="14">
        <v>0</v>
      </c>
      <c r="E657" s="14">
        <v>0</v>
      </c>
      <c r="F657" s="14">
        <v>0</v>
      </c>
      <c r="G657" s="14">
        <v>0</v>
      </c>
      <c r="H657" s="14">
        <v>0</v>
      </c>
      <c r="I657" s="14">
        <f t="shared" si="321"/>
        <v>0</v>
      </c>
      <c r="J657" s="14" t="str">
        <f>IF(AND(H657=0,I657=0),"",IF(OR(C657='ჯამი (HIDE)'!$B$11,C657='ჯამი (HIDE)'!$B$12,C657='ჯამი (HIDE)'!$B$13,C657='ჯამი (HIDE)'!$B$14),"",H657-I657))</f>
        <v/>
      </c>
      <c r="K657" s="39" t="str">
        <f>IF(AND(H657=0,I657=0),"",IF(OR(C657='ჯამი (HIDE)'!$B$11,C657='ჯამი (HIDE)'!$B$12,C657='ჯამი (HIDE)'!$B$13,C657='ჯამი (HIDE)'!$B$14),"",I657/H657))</f>
        <v/>
      </c>
      <c r="L657" s="35"/>
    </row>
    <row r="658" spans="1:12" ht="16.5" hidden="1" thickTop="1" thickBot="1" x14ac:dyDescent="0.3">
      <c r="A658" t="s">
        <v>194</v>
      </c>
      <c r="B658" s="30"/>
      <c r="C658" s="7" t="s">
        <v>7</v>
      </c>
      <c r="D658" s="14">
        <v>0</v>
      </c>
      <c r="E658" s="14">
        <v>0</v>
      </c>
      <c r="F658" s="14">
        <v>0</v>
      </c>
      <c r="G658" s="14">
        <v>0</v>
      </c>
      <c r="H658" s="14">
        <v>0</v>
      </c>
      <c r="I658" s="14">
        <f t="shared" si="321"/>
        <v>0</v>
      </c>
      <c r="J658" s="14" t="str">
        <f>IF(AND(H658=0,I658=0),"",IF(OR(C658='ჯამი (HIDE)'!$B$11,C658='ჯამი (HIDE)'!$B$12,C658='ჯამი (HIDE)'!$B$13,C658='ჯამი (HIDE)'!$B$14),"",H658-I658))</f>
        <v/>
      </c>
      <c r="K658" s="39" t="str">
        <f>IF(AND(H658=0,I658=0),"",IF(OR(C658='ჯამი (HIDE)'!$B$11,C658='ჯამი (HIDE)'!$B$12,C658='ჯამი (HIDE)'!$B$13,C658='ჯამი (HIDE)'!$B$14),"",I658/H658))</f>
        <v/>
      </c>
      <c r="L658" s="35"/>
    </row>
    <row r="659" spans="1:12" ht="16.5" hidden="1" thickTop="1" thickBot="1" x14ac:dyDescent="0.3">
      <c r="A659" t="s">
        <v>194</v>
      </c>
      <c r="B659" s="30"/>
      <c r="C659" s="7" t="s">
        <v>8</v>
      </c>
      <c r="D659" s="14">
        <v>0</v>
      </c>
      <c r="E659" s="14">
        <v>0</v>
      </c>
      <c r="F659" s="14">
        <v>0</v>
      </c>
      <c r="G659" s="14">
        <v>0</v>
      </c>
      <c r="H659" s="14">
        <v>0</v>
      </c>
      <c r="I659" s="14">
        <f t="shared" si="321"/>
        <v>0</v>
      </c>
      <c r="J659" s="14" t="str">
        <f>IF(AND(H659=0,I659=0),"",IF(OR(C659='ჯამი (HIDE)'!$B$11,C659='ჯამი (HIDE)'!$B$12,C659='ჯამი (HIDE)'!$B$13,C659='ჯამი (HIDE)'!$B$14),"",H659-I659))</f>
        <v/>
      </c>
      <c r="K659" s="39" t="str">
        <f>IF(AND(H659=0,I659=0),"",IF(OR(C659='ჯამი (HIDE)'!$B$11,C659='ჯამი (HIDE)'!$B$12,C659='ჯამი (HIDE)'!$B$13,C659='ჯამი (HIDE)'!$B$14),"",I659/H659))</f>
        <v/>
      </c>
      <c r="L659" s="35"/>
    </row>
    <row r="660" spans="1:12" ht="16.5" hidden="1" thickTop="1" thickBot="1" x14ac:dyDescent="0.3">
      <c r="A660" t="s">
        <v>194</v>
      </c>
      <c r="B660" s="30"/>
      <c r="C660" s="7" t="s">
        <v>9</v>
      </c>
      <c r="D660" s="14">
        <v>0</v>
      </c>
      <c r="E660" s="14">
        <v>0</v>
      </c>
      <c r="F660" s="14">
        <v>0</v>
      </c>
      <c r="G660" s="14">
        <v>0</v>
      </c>
      <c r="H660" s="14">
        <v>0</v>
      </c>
      <c r="I660" s="14">
        <f t="shared" si="321"/>
        <v>0</v>
      </c>
      <c r="J660" s="14" t="str">
        <f>IF(AND(H660=0,I660=0),"",IF(OR(C660='ჯამი (HIDE)'!$B$11,C660='ჯამი (HIDE)'!$B$12,C660='ჯამი (HIDE)'!$B$13,C660='ჯამი (HIDE)'!$B$14),"",H660-I660))</f>
        <v/>
      </c>
      <c r="K660" s="39" t="str">
        <f>IF(AND(H660=0,I660=0),"",IF(OR(C660='ჯამი (HIDE)'!$B$11,C660='ჯამი (HIDE)'!$B$12,C660='ჯამი (HIDE)'!$B$13,C660='ჯამი (HIDE)'!$B$14),"",I660/H660))</f>
        <v/>
      </c>
      <c r="L660" s="35"/>
    </row>
    <row r="661" spans="1:12" ht="16.5" hidden="1" thickTop="1" thickBot="1" x14ac:dyDescent="0.3">
      <c r="A661" t="s">
        <v>194</v>
      </c>
      <c r="B661" s="30"/>
      <c r="C661" s="7" t="s">
        <v>10</v>
      </c>
      <c r="D661" s="14">
        <v>0</v>
      </c>
      <c r="E661" s="14">
        <v>0</v>
      </c>
      <c r="F661" s="14">
        <v>0</v>
      </c>
      <c r="G661" s="14">
        <v>0</v>
      </c>
      <c r="H661" s="14">
        <v>0</v>
      </c>
      <c r="I661" s="14">
        <f t="shared" si="321"/>
        <v>0</v>
      </c>
      <c r="J661" s="14" t="str">
        <f>IF(AND(H661=0,I661=0),"",IF(OR(C661='ჯამი (HIDE)'!$B$11,C661='ჯამი (HIDE)'!$B$12,C661='ჯამი (HIDE)'!$B$13,C661='ჯამი (HIDE)'!$B$14),"",H661-I661))</f>
        <v/>
      </c>
      <c r="K661" s="39" t="str">
        <f>IF(AND(H661=0,I661=0),"",IF(OR(C661='ჯამი (HIDE)'!$B$11,C661='ჯამი (HIDE)'!$B$12,C661='ჯამი (HIDE)'!$B$13,C661='ჯამი (HIDE)'!$B$14),"",I661/H661))</f>
        <v/>
      </c>
      <c r="L661" s="35"/>
    </row>
    <row r="662" spans="1:12" ht="16.5" hidden="1" thickTop="1" thickBot="1" x14ac:dyDescent="0.3">
      <c r="A662" t="s">
        <v>194</v>
      </c>
      <c r="B662" s="30"/>
      <c r="C662" s="7" t="s">
        <v>11</v>
      </c>
      <c r="D662" s="14">
        <v>5064000</v>
      </c>
      <c r="E662" s="14">
        <v>6316592.71</v>
      </c>
      <c r="F662" s="14">
        <v>3040000</v>
      </c>
      <c r="G662" s="14">
        <v>3060000</v>
      </c>
      <c r="H662" s="14">
        <v>11764000</v>
      </c>
      <c r="I662" s="14">
        <f t="shared" si="321"/>
        <v>12416592.710000001</v>
      </c>
      <c r="J662" s="14">
        <f>IF(AND(H662=0,I662=0),"",IF(OR(C662='ჯამი (HIDE)'!$B$11,C662='ჯამი (HIDE)'!$B$12,C662='ჯამი (HIDE)'!$B$13,C662='ჯამი (HIDE)'!$B$14),"",H662-I662))</f>
        <v>-652592.71000000089</v>
      </c>
      <c r="K662" s="39">
        <f>IF(AND(H662=0,I662=0),"",IF(OR(C662='ჯამი (HIDE)'!$B$11,C662='ჯამი (HIDE)'!$B$12,C662='ჯამი (HIDE)'!$B$13,C662='ჯამი (HIDE)'!$B$14),"",I662/H662))</f>
        <v>1.0554737087725263</v>
      </c>
      <c r="L662" s="35"/>
    </row>
    <row r="663" spans="1:12" ht="16.5" hidden="1" thickTop="1" thickBot="1" x14ac:dyDescent="0.3">
      <c r="A663" t="s">
        <v>194</v>
      </c>
      <c r="B663" s="30"/>
      <c r="C663" s="7" t="s">
        <v>12</v>
      </c>
      <c r="D663" s="14">
        <v>0</v>
      </c>
      <c r="E663" s="14">
        <v>0</v>
      </c>
      <c r="F663" s="14">
        <v>0</v>
      </c>
      <c r="G663" s="14">
        <v>0</v>
      </c>
      <c r="H663" s="14">
        <v>0</v>
      </c>
      <c r="I663" s="14">
        <f t="shared" si="321"/>
        <v>0</v>
      </c>
      <c r="J663" s="14" t="str">
        <f>IF(AND(H663=0,I663=0),"",IF(OR(C663='ჯამი (HIDE)'!$B$11,C663='ჯამი (HIDE)'!$B$12,C663='ჯამი (HIDE)'!$B$13,C663='ჯამი (HIDE)'!$B$14),"",H663-I663))</f>
        <v/>
      </c>
      <c r="K663" s="39" t="str">
        <f>IF(AND(H663=0,I663=0),"",IF(OR(C663='ჯამი (HIDE)'!$B$11,C663='ჯამი (HIDE)'!$B$12,C663='ჯამი (HIDE)'!$B$13,C663='ჯამი (HIDE)'!$B$14),"",I663/H663))</f>
        <v/>
      </c>
      <c r="L663" s="35"/>
    </row>
    <row r="664" spans="1:12" ht="16.5" hidden="1" thickTop="1" thickBot="1" x14ac:dyDescent="0.3">
      <c r="A664" t="s">
        <v>194</v>
      </c>
      <c r="B664" s="29"/>
      <c r="C664" s="5" t="s">
        <v>13</v>
      </c>
      <c r="D664" s="13">
        <v>0</v>
      </c>
      <c r="E664" s="13">
        <v>0</v>
      </c>
      <c r="F664" s="13">
        <v>0</v>
      </c>
      <c r="G664" s="13">
        <v>0</v>
      </c>
      <c r="H664" s="13">
        <v>0</v>
      </c>
      <c r="I664" s="13">
        <f t="shared" si="321"/>
        <v>0</v>
      </c>
      <c r="J664" s="13" t="str">
        <f>IF(AND(H664=0,I664=0),"",IF(OR(C664='ჯამი (HIDE)'!$B$11,C664='ჯამი (HIDE)'!$B$12,C664='ჯამი (HIDE)'!$B$13,C664='ჯამი (HIDE)'!$B$14),"",H664-I664))</f>
        <v/>
      </c>
      <c r="K664" s="38" t="str">
        <f>IF(AND(H664=0,I664=0),"",IF(OR(C664='ჯამი (HIDE)'!$B$11,C664='ჯამი (HIDE)'!$B$12,C664='ჯამი (HIDE)'!$B$13,C664='ჯამი (HIDE)'!$B$14),"",I664/H664))</f>
        <v/>
      </c>
      <c r="L664" s="35"/>
    </row>
    <row r="665" spans="1:12" ht="16.5" hidden="1" thickTop="1" thickBot="1" x14ac:dyDescent="0.3">
      <c r="A665" t="s">
        <v>194</v>
      </c>
      <c r="B665" s="29"/>
      <c r="C665" s="5" t="s">
        <v>14</v>
      </c>
      <c r="D665" s="13">
        <v>0</v>
      </c>
      <c r="E665" s="13">
        <v>0</v>
      </c>
      <c r="F665" s="13">
        <v>0</v>
      </c>
      <c r="G665" s="13">
        <v>0</v>
      </c>
      <c r="H665" s="13">
        <v>0</v>
      </c>
      <c r="I665" s="13">
        <f t="shared" si="321"/>
        <v>0</v>
      </c>
      <c r="J665" s="13" t="str">
        <f>IF(AND(H665=0,I665=0),"",IF(OR(C665='ჯამი (HIDE)'!$B$11,C665='ჯამი (HIDE)'!$B$12,C665='ჯამი (HIDE)'!$B$13,C665='ჯამი (HIDE)'!$B$14),"",H665-I665))</f>
        <v/>
      </c>
      <c r="K665" s="38" t="str">
        <f>IF(AND(H665=0,I665=0),"",IF(OR(C665='ჯამი (HIDE)'!$B$11,C665='ჯამი (HIDE)'!$B$12,C665='ჯამი (HIDE)'!$B$13,C665='ჯამი (HIDE)'!$B$14),"",I665/H665))</f>
        <v/>
      </c>
      <c r="L665" s="35"/>
    </row>
    <row r="666" spans="1:12" ht="16.5" hidden="1" thickTop="1" thickBot="1" x14ac:dyDescent="0.3">
      <c r="A666" t="s">
        <v>194</v>
      </c>
      <c r="B666" s="31"/>
      <c r="C666" s="9" t="s">
        <v>15</v>
      </c>
      <c r="D666" s="15">
        <v>0</v>
      </c>
      <c r="E666" s="15">
        <v>0</v>
      </c>
      <c r="F666" s="15">
        <v>0</v>
      </c>
      <c r="G666" s="15">
        <v>0</v>
      </c>
      <c r="H666" s="15">
        <v>0</v>
      </c>
      <c r="I666" s="15">
        <f t="shared" si="321"/>
        <v>0</v>
      </c>
      <c r="J666" s="15" t="str">
        <f>IF(AND(H666=0,I666=0),"",IF(OR(C666='ჯამი (HIDE)'!$B$11,C666='ჯამი (HIDE)'!$B$12,C666='ჯამი (HIDE)'!$B$13,C666='ჯამი (HIDE)'!$B$14),"",H666-I666))</f>
        <v/>
      </c>
      <c r="K666" s="40" t="str">
        <f>IF(AND(H666=0,I666=0),"",IF(OR(C666='ჯამი (HIDE)'!$B$11,C666='ჯამი (HIDE)'!$B$12,C666='ჯამი (HIDE)'!$B$13,C666='ჯამი (HIDE)'!$B$14),"",I666/H666))</f>
        <v/>
      </c>
      <c r="L666" s="35"/>
    </row>
    <row r="667" spans="1:12" ht="61.5" thickTop="1" thickBot="1" x14ac:dyDescent="0.3">
      <c r="A667" t="str">
        <f t="shared" ref="A667" si="337">IF(OR(H667&lt;&gt;0,I667&lt;&gt;0,),"a","b")</f>
        <v>a</v>
      </c>
      <c r="B667" s="2" t="s">
        <v>115</v>
      </c>
      <c r="C667" s="26" t="s">
        <v>116</v>
      </c>
      <c r="D667" s="3">
        <v>520000</v>
      </c>
      <c r="E667" s="3">
        <f>SUM(E668,E676,E677,E678)</f>
        <v>399771</v>
      </c>
      <c r="F667" s="3">
        <f t="shared" ref="F667" si="338">SUM(F668,F676,F677,F678)</f>
        <v>476458</v>
      </c>
      <c r="G667" s="3">
        <f t="shared" ref="G667" si="339">SUM(G668,G676,G677,G678)</f>
        <v>327790</v>
      </c>
      <c r="H667" s="3">
        <v>1240000</v>
      </c>
      <c r="I667" s="3">
        <f t="shared" si="321"/>
        <v>1204019</v>
      </c>
      <c r="J667" s="3">
        <f>IF(AND(H667=0,I667=0),"",IF(OR(C667='ჯამი (HIDE)'!$B$11,C667='ჯამი (HIDE)'!$B$12,C667='ჯამი (HIDE)'!$B$13,C667='ჯამი (HIDE)'!$B$14),"",H667-I667))</f>
        <v>35981</v>
      </c>
      <c r="K667" s="41">
        <f>IF(AND(H667=0,I667=0),"",IF(OR(C667='ჯამი (HIDE)'!$B$11,C667='ჯამი (HIDE)'!$B$12,C667='ჯამი (HIDE)'!$B$13,C667='ჯამი (HIDE)'!$B$14),"",I667/H667))</f>
        <v>0.97098306451612904</v>
      </c>
      <c r="L667" s="35"/>
    </row>
    <row r="668" spans="1:12" ht="16.5" hidden="1" thickTop="1" thickBot="1" x14ac:dyDescent="0.3">
      <c r="A668" t="s">
        <v>194</v>
      </c>
      <c r="B668" s="29"/>
      <c r="C668" s="5" t="s">
        <v>5</v>
      </c>
      <c r="D668" s="13">
        <v>520000</v>
      </c>
      <c r="E668" s="13">
        <f>SUM(E669:E675)</f>
        <v>399771</v>
      </c>
      <c r="F668" s="13">
        <f t="shared" ref="F668" si="340">SUM(F669:F675)</f>
        <v>476458</v>
      </c>
      <c r="G668" s="13">
        <f t="shared" ref="G668" si="341">SUM(G669:G675)</f>
        <v>327790</v>
      </c>
      <c r="H668" s="13">
        <v>1240000</v>
      </c>
      <c r="I668" s="13">
        <f t="shared" si="321"/>
        <v>1204019</v>
      </c>
      <c r="J668" s="13">
        <f>IF(AND(H668=0,I668=0),"",IF(OR(C668='ჯამი (HIDE)'!$B$11,C668='ჯამი (HIDE)'!$B$12,C668='ჯამი (HIDE)'!$B$13,C668='ჯამი (HIDE)'!$B$14),"",H668-I668))</f>
        <v>35981</v>
      </c>
      <c r="K668" s="38">
        <f>IF(AND(H668=0,I668=0),"",IF(OR(C668='ჯამი (HIDE)'!$B$11,C668='ჯამი (HIDE)'!$B$12,C668='ჯამი (HIDE)'!$B$13,C668='ჯამი (HIDE)'!$B$14),"",I668/H668))</f>
        <v>0.97098306451612904</v>
      </c>
      <c r="L668" s="35"/>
    </row>
    <row r="669" spans="1:12" ht="16.5" hidden="1" thickTop="1" thickBot="1" x14ac:dyDescent="0.3">
      <c r="A669" t="s">
        <v>194</v>
      </c>
      <c r="B669" s="30"/>
      <c r="C669" s="7" t="s">
        <v>6</v>
      </c>
      <c r="D669" s="14">
        <v>0</v>
      </c>
      <c r="E669" s="14">
        <v>0</v>
      </c>
      <c r="F669" s="14">
        <v>0</v>
      </c>
      <c r="G669" s="14">
        <v>0</v>
      </c>
      <c r="H669" s="14">
        <v>0</v>
      </c>
      <c r="I669" s="14">
        <f t="shared" si="321"/>
        <v>0</v>
      </c>
      <c r="J669" s="14" t="str">
        <f>IF(AND(H669=0,I669=0),"",IF(OR(C669='ჯამი (HIDE)'!$B$11,C669='ჯამი (HIDE)'!$B$12,C669='ჯამი (HIDE)'!$B$13,C669='ჯამი (HIDE)'!$B$14),"",H669-I669))</f>
        <v/>
      </c>
      <c r="K669" s="39" t="str">
        <f>IF(AND(H669=0,I669=0),"",IF(OR(C669='ჯამი (HIDE)'!$B$11,C669='ჯამი (HIDE)'!$B$12,C669='ჯამი (HIDE)'!$B$13,C669='ჯამი (HIDE)'!$B$14),"",I669/H669))</f>
        <v/>
      </c>
      <c r="L669" s="35"/>
    </row>
    <row r="670" spans="1:12" ht="16.5" hidden="1" thickTop="1" thickBot="1" x14ac:dyDescent="0.3">
      <c r="A670" t="s">
        <v>194</v>
      </c>
      <c r="B670" s="30"/>
      <c r="C670" s="7" t="s">
        <v>7</v>
      </c>
      <c r="D670" s="14">
        <v>520000</v>
      </c>
      <c r="E670" s="14">
        <v>399771</v>
      </c>
      <c r="F670" s="14">
        <v>476458</v>
      </c>
      <c r="G670" s="14">
        <v>327790</v>
      </c>
      <c r="H670" s="14">
        <v>1240000</v>
      </c>
      <c r="I670" s="14">
        <f t="shared" si="321"/>
        <v>1204019</v>
      </c>
      <c r="J670" s="14">
        <f>IF(AND(H670=0,I670=0),"",IF(OR(C670='ჯამი (HIDE)'!$B$11,C670='ჯამი (HIDE)'!$B$12,C670='ჯამი (HIDE)'!$B$13,C670='ჯამი (HIDE)'!$B$14),"",H670-I670))</f>
        <v>35981</v>
      </c>
      <c r="K670" s="39">
        <f>IF(AND(H670=0,I670=0),"",IF(OR(C670='ჯამი (HIDE)'!$B$11,C670='ჯამი (HIDE)'!$B$12,C670='ჯამი (HIDE)'!$B$13,C670='ჯამი (HIDE)'!$B$14),"",I670/H670))</f>
        <v>0.97098306451612904</v>
      </c>
      <c r="L670" s="35"/>
    </row>
    <row r="671" spans="1:12" ht="16.5" hidden="1" thickTop="1" thickBot="1" x14ac:dyDescent="0.3">
      <c r="A671" t="s">
        <v>194</v>
      </c>
      <c r="B671" s="30"/>
      <c r="C671" s="7" t="s">
        <v>8</v>
      </c>
      <c r="D671" s="14">
        <v>0</v>
      </c>
      <c r="E671" s="14">
        <v>0</v>
      </c>
      <c r="F671" s="14">
        <v>0</v>
      </c>
      <c r="G671" s="14">
        <v>0</v>
      </c>
      <c r="H671" s="14">
        <v>0</v>
      </c>
      <c r="I671" s="14">
        <f t="shared" si="321"/>
        <v>0</v>
      </c>
      <c r="J671" s="14" t="str">
        <f>IF(AND(H671=0,I671=0),"",IF(OR(C671='ჯამი (HIDE)'!$B$11,C671='ჯამი (HIDE)'!$B$12,C671='ჯამი (HIDE)'!$B$13,C671='ჯამი (HIDE)'!$B$14),"",H671-I671))</f>
        <v/>
      </c>
      <c r="K671" s="39" t="str">
        <f>IF(AND(H671=0,I671=0),"",IF(OR(C671='ჯამი (HIDE)'!$B$11,C671='ჯამი (HIDE)'!$B$12,C671='ჯამი (HIDE)'!$B$13,C671='ჯამი (HIDE)'!$B$14),"",I671/H671))</f>
        <v/>
      </c>
      <c r="L671" s="35"/>
    </row>
    <row r="672" spans="1:12" ht="16.5" hidden="1" thickTop="1" thickBot="1" x14ac:dyDescent="0.3">
      <c r="A672" t="s">
        <v>194</v>
      </c>
      <c r="B672" s="30"/>
      <c r="C672" s="7" t="s">
        <v>9</v>
      </c>
      <c r="D672" s="14">
        <v>0</v>
      </c>
      <c r="E672" s="14">
        <v>0</v>
      </c>
      <c r="F672" s="14">
        <v>0</v>
      </c>
      <c r="G672" s="14">
        <v>0</v>
      </c>
      <c r="H672" s="14">
        <v>0</v>
      </c>
      <c r="I672" s="14">
        <f t="shared" si="321"/>
        <v>0</v>
      </c>
      <c r="J672" s="14" t="str">
        <f>IF(AND(H672=0,I672=0),"",IF(OR(C672='ჯამი (HIDE)'!$B$11,C672='ჯამი (HIDE)'!$B$12,C672='ჯამი (HIDE)'!$B$13,C672='ჯამი (HIDE)'!$B$14),"",H672-I672))</f>
        <v/>
      </c>
      <c r="K672" s="39" t="str">
        <f>IF(AND(H672=0,I672=0),"",IF(OR(C672='ჯამი (HIDE)'!$B$11,C672='ჯამი (HIDE)'!$B$12,C672='ჯამი (HIDE)'!$B$13,C672='ჯამი (HIDE)'!$B$14),"",I672/H672))</f>
        <v/>
      </c>
      <c r="L672" s="35"/>
    </row>
    <row r="673" spans="1:12" ht="16.5" hidden="1" thickTop="1" thickBot="1" x14ac:dyDescent="0.3">
      <c r="A673" t="s">
        <v>194</v>
      </c>
      <c r="B673" s="30"/>
      <c r="C673" s="7" t="s">
        <v>10</v>
      </c>
      <c r="D673" s="14">
        <v>0</v>
      </c>
      <c r="E673" s="14">
        <v>0</v>
      </c>
      <c r="F673" s="14">
        <v>0</v>
      </c>
      <c r="G673" s="14">
        <v>0</v>
      </c>
      <c r="H673" s="14">
        <v>0</v>
      </c>
      <c r="I673" s="14">
        <f t="shared" si="321"/>
        <v>0</v>
      </c>
      <c r="J673" s="14" t="str">
        <f>IF(AND(H673=0,I673=0),"",IF(OR(C673='ჯამი (HIDE)'!$B$11,C673='ჯამი (HIDE)'!$B$12,C673='ჯამი (HIDE)'!$B$13,C673='ჯამი (HIDE)'!$B$14),"",H673-I673))</f>
        <v/>
      </c>
      <c r="K673" s="39" t="str">
        <f>IF(AND(H673=0,I673=0),"",IF(OR(C673='ჯამი (HIDE)'!$B$11,C673='ჯამი (HIDE)'!$B$12,C673='ჯამი (HIDE)'!$B$13,C673='ჯამი (HIDE)'!$B$14),"",I673/H673))</f>
        <v/>
      </c>
      <c r="L673" s="35"/>
    </row>
    <row r="674" spans="1:12" ht="16.5" hidden="1" thickTop="1" thickBot="1" x14ac:dyDescent="0.3">
      <c r="A674" t="s">
        <v>194</v>
      </c>
      <c r="B674" s="30"/>
      <c r="C674" s="7" t="s">
        <v>11</v>
      </c>
      <c r="D674" s="14">
        <v>0</v>
      </c>
      <c r="E674" s="14">
        <v>0</v>
      </c>
      <c r="F674" s="14">
        <v>0</v>
      </c>
      <c r="G674" s="14">
        <v>0</v>
      </c>
      <c r="H674" s="14">
        <v>0</v>
      </c>
      <c r="I674" s="14">
        <f t="shared" si="321"/>
        <v>0</v>
      </c>
      <c r="J674" s="14" t="str">
        <f>IF(AND(H674=0,I674=0),"",IF(OR(C674='ჯამი (HIDE)'!$B$11,C674='ჯამი (HIDE)'!$B$12,C674='ჯამი (HIDE)'!$B$13,C674='ჯამი (HIDE)'!$B$14),"",H674-I674))</f>
        <v/>
      </c>
      <c r="K674" s="39" t="str">
        <f>IF(AND(H674=0,I674=0),"",IF(OR(C674='ჯამი (HIDE)'!$B$11,C674='ჯამი (HIDE)'!$B$12,C674='ჯამი (HIDE)'!$B$13,C674='ჯამი (HIDE)'!$B$14),"",I674/H674))</f>
        <v/>
      </c>
      <c r="L674" s="35"/>
    </row>
    <row r="675" spans="1:12" ht="16.5" hidden="1" thickTop="1" thickBot="1" x14ac:dyDescent="0.3">
      <c r="A675" t="s">
        <v>194</v>
      </c>
      <c r="B675" s="30"/>
      <c r="C675" s="7" t="s">
        <v>12</v>
      </c>
      <c r="D675" s="14">
        <v>0</v>
      </c>
      <c r="E675" s="14">
        <v>0</v>
      </c>
      <c r="F675" s="14">
        <v>0</v>
      </c>
      <c r="G675" s="14">
        <v>0</v>
      </c>
      <c r="H675" s="14">
        <v>0</v>
      </c>
      <c r="I675" s="14">
        <f t="shared" si="321"/>
        <v>0</v>
      </c>
      <c r="J675" s="14" t="str">
        <f>IF(AND(H675=0,I675=0),"",IF(OR(C675='ჯამი (HIDE)'!$B$11,C675='ჯამი (HIDE)'!$B$12,C675='ჯამი (HIDE)'!$B$13,C675='ჯამი (HIDE)'!$B$14),"",H675-I675))</f>
        <v/>
      </c>
      <c r="K675" s="39" t="str">
        <f>IF(AND(H675=0,I675=0),"",IF(OR(C675='ჯამი (HIDE)'!$B$11,C675='ჯამი (HIDE)'!$B$12,C675='ჯამი (HIDE)'!$B$13,C675='ჯამი (HIDE)'!$B$14),"",I675/H675))</f>
        <v/>
      </c>
      <c r="L675" s="35"/>
    </row>
    <row r="676" spans="1:12" ht="16.5" hidden="1" thickTop="1" thickBot="1" x14ac:dyDescent="0.3">
      <c r="A676" t="s">
        <v>194</v>
      </c>
      <c r="B676" s="29"/>
      <c r="C676" s="5" t="s">
        <v>13</v>
      </c>
      <c r="D676" s="13">
        <v>0</v>
      </c>
      <c r="E676" s="13">
        <v>0</v>
      </c>
      <c r="F676" s="13">
        <v>0</v>
      </c>
      <c r="G676" s="13">
        <v>0</v>
      </c>
      <c r="H676" s="13">
        <v>0</v>
      </c>
      <c r="I676" s="13">
        <f t="shared" si="321"/>
        <v>0</v>
      </c>
      <c r="J676" s="13" t="str">
        <f>IF(AND(H676=0,I676=0),"",IF(OR(C676='ჯამი (HIDE)'!$B$11,C676='ჯამი (HIDE)'!$B$12,C676='ჯამი (HIDE)'!$B$13,C676='ჯამი (HIDE)'!$B$14),"",H676-I676))</f>
        <v/>
      </c>
      <c r="K676" s="38" t="str">
        <f>IF(AND(H676=0,I676=0),"",IF(OR(C676='ჯამი (HIDE)'!$B$11,C676='ჯამი (HIDE)'!$B$12,C676='ჯამი (HIDE)'!$B$13,C676='ჯამი (HIDE)'!$B$14),"",I676/H676))</f>
        <v/>
      </c>
      <c r="L676" s="35"/>
    </row>
    <row r="677" spans="1:12" ht="16.5" hidden="1" thickTop="1" thickBot="1" x14ac:dyDescent="0.3">
      <c r="A677" t="s">
        <v>194</v>
      </c>
      <c r="B677" s="29"/>
      <c r="C677" s="5" t="s">
        <v>14</v>
      </c>
      <c r="D677" s="13">
        <v>0</v>
      </c>
      <c r="E677" s="13">
        <v>0</v>
      </c>
      <c r="F677" s="13">
        <v>0</v>
      </c>
      <c r="G677" s="13">
        <v>0</v>
      </c>
      <c r="H677" s="13">
        <v>0</v>
      </c>
      <c r="I677" s="13">
        <f t="shared" si="321"/>
        <v>0</v>
      </c>
      <c r="J677" s="13" t="str">
        <f>IF(AND(H677=0,I677=0),"",IF(OR(C677='ჯამი (HIDE)'!$B$11,C677='ჯამი (HIDE)'!$B$12,C677='ჯამი (HIDE)'!$B$13,C677='ჯამი (HIDE)'!$B$14),"",H677-I677))</f>
        <v/>
      </c>
      <c r="K677" s="38" t="str">
        <f>IF(AND(H677=0,I677=0),"",IF(OR(C677='ჯამი (HIDE)'!$B$11,C677='ჯამი (HIDE)'!$B$12,C677='ჯამი (HIDE)'!$B$13,C677='ჯამი (HIDE)'!$B$14),"",I677/H677))</f>
        <v/>
      </c>
      <c r="L677" s="35"/>
    </row>
    <row r="678" spans="1:12" ht="16.5" hidden="1" thickTop="1" thickBot="1" x14ac:dyDescent="0.3">
      <c r="A678" t="s">
        <v>194</v>
      </c>
      <c r="B678" s="31"/>
      <c r="C678" s="9" t="s">
        <v>15</v>
      </c>
      <c r="D678" s="15">
        <v>0</v>
      </c>
      <c r="E678" s="15">
        <v>0</v>
      </c>
      <c r="F678" s="15">
        <v>0</v>
      </c>
      <c r="G678" s="15">
        <v>0</v>
      </c>
      <c r="H678" s="15">
        <v>0</v>
      </c>
      <c r="I678" s="15">
        <f t="shared" si="321"/>
        <v>0</v>
      </c>
      <c r="J678" s="15" t="str">
        <f>IF(AND(H678=0,I678=0),"",IF(OR(C678='ჯამი (HIDE)'!$B$11,C678='ჯამი (HIDE)'!$B$12,C678='ჯამი (HIDE)'!$B$13,C678='ჯამი (HIDE)'!$B$14),"",H678-I678))</f>
        <v/>
      </c>
      <c r="K678" s="40" t="str">
        <f>IF(AND(H678=0,I678=0),"",IF(OR(C678='ჯამი (HIDE)'!$B$11,C678='ჯამი (HIDE)'!$B$12,C678='ჯამი (HIDE)'!$B$13,C678='ჯამი (HIDE)'!$B$14),"",I678/H678))</f>
        <v/>
      </c>
      <c r="L678" s="35"/>
    </row>
    <row r="679" spans="1:12" ht="46.5" thickTop="1" thickBot="1" x14ac:dyDescent="0.3">
      <c r="A679" t="str">
        <f t="shared" ref="A679" si="342">IF(OR(H679&lt;&gt;0,I679&lt;&gt;0,),"a","b")</f>
        <v>a</v>
      </c>
      <c r="B679" s="2" t="s">
        <v>117</v>
      </c>
      <c r="C679" s="26" t="s">
        <v>118</v>
      </c>
      <c r="D679" s="3">
        <v>487500</v>
      </c>
      <c r="E679" s="3">
        <f>SUM(E680,E688,E689,E690)</f>
        <v>204492.47</v>
      </c>
      <c r="F679" s="3">
        <f t="shared" ref="F679" si="343">SUM(F680,F688,F689,F690)</f>
        <v>113000</v>
      </c>
      <c r="G679" s="3">
        <f t="shared" ref="G679" si="344">SUM(G680,G688,G689,G690)</f>
        <v>505500</v>
      </c>
      <c r="H679" s="3">
        <v>996000</v>
      </c>
      <c r="I679" s="3">
        <f t="shared" si="321"/>
        <v>822992.47</v>
      </c>
      <c r="J679" s="3">
        <f>IF(AND(H679=0,I679=0),"",IF(OR(C679='ჯამი (HIDE)'!$B$11,C679='ჯამი (HIDE)'!$B$12,C679='ჯამი (HIDE)'!$B$13,C679='ჯამი (HIDE)'!$B$14),"",H679-I679))</f>
        <v>173007.53000000003</v>
      </c>
      <c r="K679" s="41">
        <f>IF(AND(H679=0,I679=0),"",IF(OR(C679='ჯამი (HIDE)'!$B$11,C679='ჯამი (HIDE)'!$B$12,C679='ჯამი (HIDE)'!$B$13,C679='ჯამი (HIDE)'!$B$14),"",I679/H679))</f>
        <v>0.82629766064257026</v>
      </c>
      <c r="L679" s="35"/>
    </row>
    <row r="680" spans="1:12" ht="16.5" hidden="1" thickTop="1" thickBot="1" x14ac:dyDescent="0.3">
      <c r="A680" t="s">
        <v>194</v>
      </c>
      <c r="B680" s="29"/>
      <c r="C680" s="5" t="s">
        <v>5</v>
      </c>
      <c r="D680" s="13">
        <v>487500</v>
      </c>
      <c r="E680" s="13">
        <f>SUM(E681:E687)</f>
        <v>204492.47</v>
      </c>
      <c r="F680" s="13">
        <f t="shared" ref="F680" si="345">SUM(F681:F687)</f>
        <v>113000</v>
      </c>
      <c r="G680" s="13">
        <f t="shared" ref="G680" si="346">SUM(G681:G687)</f>
        <v>505500</v>
      </c>
      <c r="H680" s="13">
        <v>996000</v>
      </c>
      <c r="I680" s="13">
        <f t="shared" si="321"/>
        <v>822992.47</v>
      </c>
      <c r="J680" s="13">
        <f>IF(AND(H680=0,I680=0),"",IF(OR(C680='ჯამი (HIDE)'!$B$11,C680='ჯამი (HIDE)'!$B$12,C680='ჯამი (HIDE)'!$B$13,C680='ჯამი (HIDE)'!$B$14),"",H680-I680))</f>
        <v>173007.53000000003</v>
      </c>
      <c r="K680" s="38">
        <f>IF(AND(H680=0,I680=0),"",IF(OR(C680='ჯამი (HIDE)'!$B$11,C680='ჯამი (HIDE)'!$B$12,C680='ჯამი (HIDE)'!$B$13,C680='ჯამი (HIDE)'!$B$14),"",I680/H680))</f>
        <v>0.82629766064257026</v>
      </c>
      <c r="L680" s="35"/>
    </row>
    <row r="681" spans="1:12" ht="16.5" hidden="1" thickTop="1" thickBot="1" x14ac:dyDescent="0.3">
      <c r="A681" t="s">
        <v>194</v>
      </c>
      <c r="B681" s="30"/>
      <c r="C681" s="7" t="s">
        <v>6</v>
      </c>
      <c r="D681" s="14">
        <v>0</v>
      </c>
      <c r="E681" s="14">
        <v>0</v>
      </c>
      <c r="F681" s="14">
        <v>0</v>
      </c>
      <c r="G681" s="14">
        <v>0</v>
      </c>
      <c r="H681" s="14">
        <v>0</v>
      </c>
      <c r="I681" s="14">
        <f t="shared" si="321"/>
        <v>0</v>
      </c>
      <c r="J681" s="14" t="str">
        <f>IF(AND(H681=0,I681=0),"",IF(OR(C681='ჯამი (HIDE)'!$B$11,C681='ჯამი (HIDE)'!$B$12,C681='ჯამი (HIDE)'!$B$13,C681='ჯამი (HIDE)'!$B$14),"",H681-I681))</f>
        <v/>
      </c>
      <c r="K681" s="39" t="str">
        <f>IF(AND(H681=0,I681=0),"",IF(OR(C681='ჯამი (HIDE)'!$B$11,C681='ჯამი (HIDE)'!$B$12,C681='ჯამი (HIDE)'!$B$13,C681='ჯამი (HIDE)'!$B$14),"",I681/H681))</f>
        <v/>
      </c>
      <c r="L681" s="35"/>
    </row>
    <row r="682" spans="1:12" ht="16.5" hidden="1" thickTop="1" thickBot="1" x14ac:dyDescent="0.3">
      <c r="A682" t="s">
        <v>194</v>
      </c>
      <c r="B682" s="30"/>
      <c r="C682" s="7" t="s">
        <v>7</v>
      </c>
      <c r="D682" s="14">
        <v>140000</v>
      </c>
      <c r="E682" s="14">
        <v>0</v>
      </c>
      <c r="F682" s="14">
        <v>0</v>
      </c>
      <c r="G682" s="14">
        <v>370000</v>
      </c>
      <c r="H682" s="14">
        <v>300000</v>
      </c>
      <c r="I682" s="14">
        <f t="shared" si="321"/>
        <v>370000</v>
      </c>
      <c r="J682" s="14">
        <f>IF(AND(H682=0,I682=0),"",IF(OR(C682='ჯამი (HIDE)'!$B$11,C682='ჯამი (HIDE)'!$B$12,C682='ჯამი (HIDE)'!$B$13,C682='ჯამი (HIDE)'!$B$14),"",H682-I682))</f>
        <v>-70000</v>
      </c>
      <c r="K682" s="39">
        <f>IF(AND(H682=0,I682=0),"",IF(OR(C682='ჯამი (HIDE)'!$B$11,C682='ჯამი (HIDE)'!$B$12,C682='ჯამი (HIDE)'!$B$13,C682='ჯამი (HIDE)'!$B$14),"",I682/H682))</f>
        <v>1.2333333333333334</v>
      </c>
      <c r="L682" s="35"/>
    </row>
    <row r="683" spans="1:12" ht="16.5" hidden="1" thickTop="1" thickBot="1" x14ac:dyDescent="0.3">
      <c r="A683" t="s">
        <v>194</v>
      </c>
      <c r="B683" s="30"/>
      <c r="C683" s="7" t="s">
        <v>8</v>
      </c>
      <c r="D683" s="14">
        <v>0</v>
      </c>
      <c r="E683" s="14">
        <v>0</v>
      </c>
      <c r="F683" s="14">
        <v>0</v>
      </c>
      <c r="G683" s="14">
        <v>0</v>
      </c>
      <c r="H683" s="14">
        <v>0</v>
      </c>
      <c r="I683" s="14">
        <f t="shared" si="321"/>
        <v>0</v>
      </c>
      <c r="J683" s="14" t="str">
        <f>IF(AND(H683=0,I683=0),"",IF(OR(C683='ჯამი (HIDE)'!$B$11,C683='ჯამი (HIDE)'!$B$12,C683='ჯამი (HIDE)'!$B$13,C683='ჯამი (HIDE)'!$B$14),"",H683-I683))</f>
        <v/>
      </c>
      <c r="K683" s="39" t="str">
        <f>IF(AND(H683=0,I683=0),"",IF(OR(C683='ჯამი (HIDE)'!$B$11,C683='ჯამი (HIDE)'!$B$12,C683='ჯამი (HIDE)'!$B$13,C683='ჯამი (HIDE)'!$B$14),"",I683/H683))</f>
        <v/>
      </c>
      <c r="L683" s="35"/>
    </row>
    <row r="684" spans="1:12" ht="16.5" hidden="1" thickTop="1" thickBot="1" x14ac:dyDescent="0.3">
      <c r="A684" t="s">
        <v>194</v>
      </c>
      <c r="B684" s="30"/>
      <c r="C684" s="7" t="s">
        <v>9</v>
      </c>
      <c r="D684" s="14">
        <v>0</v>
      </c>
      <c r="E684" s="14">
        <v>0</v>
      </c>
      <c r="F684" s="14">
        <v>0</v>
      </c>
      <c r="G684" s="14">
        <v>0</v>
      </c>
      <c r="H684" s="14">
        <v>0</v>
      </c>
      <c r="I684" s="14">
        <f t="shared" si="321"/>
        <v>0</v>
      </c>
      <c r="J684" s="14" t="str">
        <f>IF(AND(H684=0,I684=0),"",IF(OR(C684='ჯამი (HIDE)'!$B$11,C684='ჯამი (HIDE)'!$B$12,C684='ჯამი (HIDE)'!$B$13,C684='ჯამი (HIDE)'!$B$14),"",H684-I684))</f>
        <v/>
      </c>
      <c r="K684" s="39" t="str">
        <f>IF(AND(H684=0,I684=0),"",IF(OR(C684='ჯამი (HIDE)'!$B$11,C684='ჯამი (HIDE)'!$B$12,C684='ჯამი (HIDE)'!$B$13,C684='ჯამი (HIDE)'!$B$14),"",I684/H684))</f>
        <v/>
      </c>
      <c r="L684" s="35"/>
    </row>
    <row r="685" spans="1:12" ht="16.5" hidden="1" thickTop="1" thickBot="1" x14ac:dyDescent="0.3">
      <c r="A685" t="s">
        <v>194</v>
      </c>
      <c r="B685" s="30"/>
      <c r="C685" s="7" t="s">
        <v>10</v>
      </c>
      <c r="D685" s="14">
        <v>0</v>
      </c>
      <c r="E685" s="14">
        <v>0</v>
      </c>
      <c r="F685" s="14">
        <v>0</v>
      </c>
      <c r="G685" s="14">
        <v>0</v>
      </c>
      <c r="H685" s="14">
        <v>0</v>
      </c>
      <c r="I685" s="14">
        <f t="shared" si="321"/>
        <v>0</v>
      </c>
      <c r="J685" s="14" t="str">
        <f>IF(AND(H685=0,I685=0),"",IF(OR(C685='ჯამი (HIDE)'!$B$11,C685='ჯამი (HIDE)'!$B$12,C685='ჯამი (HIDE)'!$B$13,C685='ჯამი (HIDE)'!$B$14),"",H685-I685))</f>
        <v/>
      </c>
      <c r="K685" s="39" t="str">
        <f>IF(AND(H685=0,I685=0),"",IF(OR(C685='ჯამი (HIDE)'!$B$11,C685='ჯამი (HIDE)'!$B$12,C685='ჯამი (HIDE)'!$B$13,C685='ჯამი (HIDE)'!$B$14),"",I685/H685))</f>
        <v/>
      </c>
      <c r="L685" s="35"/>
    </row>
    <row r="686" spans="1:12" ht="16.5" hidden="1" thickTop="1" thickBot="1" x14ac:dyDescent="0.3">
      <c r="A686" t="s">
        <v>194</v>
      </c>
      <c r="B686" s="30"/>
      <c r="C686" s="7" t="s">
        <v>11</v>
      </c>
      <c r="D686" s="14">
        <v>347500</v>
      </c>
      <c r="E686" s="14">
        <v>204492.47</v>
      </c>
      <c r="F686" s="14">
        <v>113000</v>
      </c>
      <c r="G686" s="14">
        <v>135500</v>
      </c>
      <c r="H686" s="14">
        <v>696000</v>
      </c>
      <c r="I686" s="14">
        <f t="shared" si="321"/>
        <v>452992.47</v>
      </c>
      <c r="J686" s="14">
        <f>IF(AND(H686=0,I686=0),"",IF(OR(C686='ჯამი (HIDE)'!$B$11,C686='ჯამი (HIDE)'!$B$12,C686='ჯამი (HIDE)'!$B$13,C686='ჯამი (HIDE)'!$B$14),"",H686-I686))</f>
        <v>243007.53000000003</v>
      </c>
      <c r="K686" s="39">
        <f>IF(AND(H686=0,I686=0),"",IF(OR(C686='ჯამი (HIDE)'!$B$11,C686='ჯამი (HIDE)'!$B$12,C686='ჯამი (HIDE)'!$B$13,C686='ჯამი (HIDE)'!$B$14),"",I686/H686))</f>
        <v>0.65085124999999999</v>
      </c>
      <c r="L686" s="35"/>
    </row>
    <row r="687" spans="1:12" ht="16.5" hidden="1" thickTop="1" thickBot="1" x14ac:dyDescent="0.3">
      <c r="A687" t="s">
        <v>194</v>
      </c>
      <c r="B687" s="30"/>
      <c r="C687" s="7" t="s">
        <v>12</v>
      </c>
      <c r="D687" s="14">
        <v>0</v>
      </c>
      <c r="E687" s="14">
        <v>0</v>
      </c>
      <c r="F687" s="14">
        <v>0</v>
      </c>
      <c r="G687" s="14">
        <v>0</v>
      </c>
      <c r="H687" s="14">
        <v>0</v>
      </c>
      <c r="I687" s="14">
        <f t="shared" si="321"/>
        <v>0</v>
      </c>
      <c r="J687" s="14" t="str">
        <f>IF(AND(H687=0,I687=0),"",IF(OR(C687='ჯამი (HIDE)'!$B$11,C687='ჯამი (HIDE)'!$B$12,C687='ჯამი (HIDE)'!$B$13,C687='ჯამი (HIDE)'!$B$14),"",H687-I687))</f>
        <v/>
      </c>
      <c r="K687" s="39" t="str">
        <f>IF(AND(H687=0,I687=0),"",IF(OR(C687='ჯამი (HIDE)'!$B$11,C687='ჯამი (HIDE)'!$B$12,C687='ჯამი (HIDE)'!$B$13,C687='ჯამი (HIDE)'!$B$14),"",I687/H687))</f>
        <v/>
      </c>
      <c r="L687" s="35"/>
    </row>
    <row r="688" spans="1:12" ht="16.5" hidden="1" thickTop="1" thickBot="1" x14ac:dyDescent="0.3">
      <c r="A688" t="s">
        <v>194</v>
      </c>
      <c r="B688" s="29"/>
      <c r="C688" s="5" t="s">
        <v>13</v>
      </c>
      <c r="D688" s="13">
        <v>0</v>
      </c>
      <c r="E688" s="13">
        <v>0</v>
      </c>
      <c r="F688" s="13">
        <v>0</v>
      </c>
      <c r="G688" s="13">
        <v>0</v>
      </c>
      <c r="H688" s="13">
        <v>0</v>
      </c>
      <c r="I688" s="13">
        <f t="shared" si="321"/>
        <v>0</v>
      </c>
      <c r="J688" s="13" t="str">
        <f>IF(AND(H688=0,I688=0),"",IF(OR(C688='ჯამი (HIDE)'!$B$11,C688='ჯამი (HIDE)'!$B$12,C688='ჯამი (HIDE)'!$B$13,C688='ჯამი (HIDE)'!$B$14),"",H688-I688))</f>
        <v/>
      </c>
      <c r="K688" s="38" t="str">
        <f>IF(AND(H688=0,I688=0),"",IF(OR(C688='ჯამი (HIDE)'!$B$11,C688='ჯამი (HIDE)'!$B$12,C688='ჯამი (HIDE)'!$B$13,C688='ჯამი (HIDE)'!$B$14),"",I688/H688))</f>
        <v/>
      </c>
      <c r="L688" s="35"/>
    </row>
    <row r="689" spans="1:12" ht="16.5" hidden="1" thickTop="1" thickBot="1" x14ac:dyDescent="0.3">
      <c r="A689" t="s">
        <v>194</v>
      </c>
      <c r="B689" s="29"/>
      <c r="C689" s="5" t="s">
        <v>14</v>
      </c>
      <c r="D689" s="13">
        <v>0</v>
      </c>
      <c r="E689" s="13">
        <v>0</v>
      </c>
      <c r="F689" s="13">
        <v>0</v>
      </c>
      <c r="G689" s="13">
        <v>0</v>
      </c>
      <c r="H689" s="13">
        <v>0</v>
      </c>
      <c r="I689" s="13">
        <f t="shared" si="321"/>
        <v>0</v>
      </c>
      <c r="J689" s="13" t="str">
        <f>IF(AND(H689=0,I689=0),"",IF(OR(C689='ჯამი (HIDE)'!$B$11,C689='ჯამი (HIDE)'!$B$12,C689='ჯამი (HIDE)'!$B$13,C689='ჯამი (HIDE)'!$B$14),"",H689-I689))</f>
        <v/>
      </c>
      <c r="K689" s="38" t="str">
        <f>IF(AND(H689=0,I689=0),"",IF(OR(C689='ჯამი (HIDE)'!$B$11,C689='ჯამი (HIDE)'!$B$12,C689='ჯამი (HIDE)'!$B$13,C689='ჯამი (HIDE)'!$B$14),"",I689/H689))</f>
        <v/>
      </c>
      <c r="L689" s="35"/>
    </row>
    <row r="690" spans="1:12" ht="16.5" hidden="1" thickTop="1" thickBot="1" x14ac:dyDescent="0.3">
      <c r="A690" t="s">
        <v>194</v>
      </c>
      <c r="B690" s="31"/>
      <c r="C690" s="9" t="s">
        <v>15</v>
      </c>
      <c r="D690" s="15">
        <v>0</v>
      </c>
      <c r="E690" s="15">
        <v>0</v>
      </c>
      <c r="F690" s="15">
        <v>0</v>
      </c>
      <c r="G690" s="15">
        <v>0</v>
      </c>
      <c r="H690" s="15">
        <v>0</v>
      </c>
      <c r="I690" s="15">
        <f t="shared" si="321"/>
        <v>0</v>
      </c>
      <c r="J690" s="15" t="str">
        <f>IF(AND(H690=0,I690=0),"",IF(OR(C690='ჯამი (HIDE)'!$B$11,C690='ჯამი (HIDE)'!$B$12,C690='ჯამი (HIDE)'!$B$13,C690='ჯამი (HIDE)'!$B$14),"",H690-I690))</f>
        <v/>
      </c>
      <c r="K690" s="40" t="str">
        <f>IF(AND(H690=0,I690=0),"",IF(OR(C690='ჯამი (HIDE)'!$B$11,C690='ჯამი (HIDE)'!$B$12,C690='ჯამი (HIDE)'!$B$13,C690='ჯამი (HIDE)'!$B$14),"",I690/H690))</f>
        <v/>
      </c>
      <c r="L690" s="35"/>
    </row>
    <row r="691" spans="1:12" ht="16.5" thickTop="1" thickBot="1" x14ac:dyDescent="0.3">
      <c r="A691" t="str">
        <f t="shared" ref="A691" si="347">IF(OR(H691&lt;&gt;0,I691&lt;&gt;0,),"a","b")</f>
        <v>a</v>
      </c>
      <c r="B691" s="2" t="s">
        <v>119</v>
      </c>
      <c r="C691" s="24" t="s">
        <v>120</v>
      </c>
      <c r="D691" s="3">
        <v>2990000</v>
      </c>
      <c r="E691" s="3">
        <f>SUM(E703,E715,E727)</f>
        <v>2756303</v>
      </c>
      <c r="F691" s="3">
        <f t="shared" ref="F691:G691" si="348">SUM(F703,F715,F727)</f>
        <v>1421051</v>
      </c>
      <c r="G691" s="3">
        <f t="shared" si="348"/>
        <v>4198872</v>
      </c>
      <c r="H691" s="3">
        <v>8424000</v>
      </c>
      <c r="I691" s="3">
        <f t="shared" si="321"/>
        <v>8376226</v>
      </c>
      <c r="J691" s="3">
        <f>IF(AND(H691=0,I691=0),"",IF(OR(C691='ჯამი (HIDE)'!$B$11,C691='ჯამი (HIDE)'!$B$12,C691='ჯამი (HIDE)'!$B$13,C691='ჯამი (HIDE)'!$B$14),"",H691-I691))</f>
        <v>47774</v>
      </c>
      <c r="K691" s="41">
        <f>IF(AND(H691=0,I691=0),"",IF(OR(C691='ჯამი (HIDE)'!$B$11,C691='ჯამი (HIDE)'!$B$12,C691='ჯამი (HIDE)'!$B$13,C691='ჯამი (HIDE)'!$B$14),"",I691/H691))</f>
        <v>0.9943288224121557</v>
      </c>
      <c r="L691" s="35"/>
    </row>
    <row r="692" spans="1:12" ht="16.5" hidden="1" thickTop="1" thickBot="1" x14ac:dyDescent="0.3">
      <c r="A692" t="s">
        <v>194</v>
      </c>
      <c r="B692" s="29"/>
      <c r="C692" s="5" t="s">
        <v>5</v>
      </c>
      <c r="D692" s="13">
        <v>2990000</v>
      </c>
      <c r="E692" s="13">
        <f t="shared" ref="E692:G692" si="349">SUM(E704,E716,E728)</f>
        <v>2756303</v>
      </c>
      <c r="F692" s="13">
        <f t="shared" si="349"/>
        <v>1421051</v>
      </c>
      <c r="G692" s="13">
        <f t="shared" si="349"/>
        <v>4198872</v>
      </c>
      <c r="H692" s="13">
        <v>8424000</v>
      </c>
      <c r="I692" s="13">
        <f t="shared" si="321"/>
        <v>8376226</v>
      </c>
      <c r="J692" s="13">
        <f>IF(AND(H692=0,I692=0),"",IF(OR(C692='ჯამი (HIDE)'!$B$11,C692='ჯამი (HIDE)'!$B$12,C692='ჯამი (HIDE)'!$B$13,C692='ჯამი (HIDE)'!$B$14),"",H692-I692))</f>
        <v>47774</v>
      </c>
      <c r="K692" s="38">
        <f>IF(AND(H692=0,I692=0),"",IF(OR(C692='ჯამი (HIDE)'!$B$11,C692='ჯამი (HIDE)'!$B$12,C692='ჯამი (HIDE)'!$B$13,C692='ჯამი (HIDE)'!$B$14),"",I692/H692))</f>
        <v>0.9943288224121557</v>
      </c>
      <c r="L692" s="35"/>
    </row>
    <row r="693" spans="1:12" ht="16.5" hidden="1" thickTop="1" thickBot="1" x14ac:dyDescent="0.3">
      <c r="A693" t="s">
        <v>194</v>
      </c>
      <c r="B693" s="30"/>
      <c r="C693" s="7" t="s">
        <v>6</v>
      </c>
      <c r="D693" s="14">
        <v>0</v>
      </c>
      <c r="E693" s="14">
        <f t="shared" ref="E693:G693" si="350">SUM(E705,E717,E729)</f>
        <v>0</v>
      </c>
      <c r="F693" s="14">
        <f t="shared" si="350"/>
        <v>0</v>
      </c>
      <c r="G693" s="14">
        <f t="shared" si="350"/>
        <v>0</v>
      </c>
      <c r="H693" s="14">
        <v>0</v>
      </c>
      <c r="I693" s="14">
        <f t="shared" si="321"/>
        <v>0</v>
      </c>
      <c r="J693" s="14" t="str">
        <f>IF(AND(H693=0,I693=0),"",IF(OR(C693='ჯამი (HIDE)'!$B$11,C693='ჯამი (HIDE)'!$B$12,C693='ჯამი (HIDE)'!$B$13,C693='ჯამი (HIDE)'!$B$14),"",H693-I693))</f>
        <v/>
      </c>
      <c r="K693" s="39" t="str">
        <f>IF(AND(H693=0,I693=0),"",IF(OR(C693='ჯამი (HIDE)'!$B$11,C693='ჯამი (HIDE)'!$B$12,C693='ჯამი (HIDE)'!$B$13,C693='ჯამი (HIDE)'!$B$14),"",I693/H693))</f>
        <v/>
      </c>
      <c r="L693" s="35"/>
    </row>
    <row r="694" spans="1:12" ht="16.5" hidden="1" thickTop="1" thickBot="1" x14ac:dyDescent="0.3">
      <c r="A694" t="s">
        <v>194</v>
      </c>
      <c r="B694" s="30"/>
      <c r="C694" s="7" t="s">
        <v>7</v>
      </c>
      <c r="D694" s="14">
        <v>420000</v>
      </c>
      <c r="E694" s="14">
        <f t="shared" ref="E694:G694" si="351">SUM(E706,E718,E730)</f>
        <v>336579</v>
      </c>
      <c r="F694" s="14">
        <f t="shared" si="351"/>
        <v>201051</v>
      </c>
      <c r="G694" s="14">
        <f t="shared" si="351"/>
        <v>2918872</v>
      </c>
      <c r="H694" s="14">
        <v>3530000</v>
      </c>
      <c r="I694" s="14">
        <f t="shared" si="321"/>
        <v>3456502</v>
      </c>
      <c r="J694" s="14">
        <f>IF(AND(H694=0,I694=0),"",IF(OR(C694='ჯამი (HIDE)'!$B$11,C694='ჯამი (HIDE)'!$B$12,C694='ჯამი (HIDE)'!$B$13,C694='ჯამი (HIDE)'!$B$14),"",H694-I694))</f>
        <v>73498</v>
      </c>
      <c r="K694" s="39">
        <f>IF(AND(H694=0,I694=0),"",IF(OR(C694='ჯამი (HIDE)'!$B$11,C694='ჯამი (HIDE)'!$B$12,C694='ჯამი (HIDE)'!$B$13,C694='ჯამი (HIDE)'!$B$14),"",I694/H694))</f>
        <v>0.97917903682719543</v>
      </c>
      <c r="L694" s="35"/>
    </row>
    <row r="695" spans="1:12" ht="16.5" hidden="1" thickTop="1" thickBot="1" x14ac:dyDescent="0.3">
      <c r="A695" t="s">
        <v>194</v>
      </c>
      <c r="B695" s="30"/>
      <c r="C695" s="7" t="s">
        <v>8</v>
      </c>
      <c r="D695" s="14">
        <v>0</v>
      </c>
      <c r="E695" s="14">
        <f t="shared" ref="E695:G695" si="352">SUM(E707,E719,E731)</f>
        <v>0</v>
      </c>
      <c r="F695" s="14">
        <f t="shared" si="352"/>
        <v>0</v>
      </c>
      <c r="G695" s="14">
        <f t="shared" si="352"/>
        <v>0</v>
      </c>
      <c r="H695" s="14">
        <v>0</v>
      </c>
      <c r="I695" s="14">
        <f t="shared" si="321"/>
        <v>0</v>
      </c>
      <c r="J695" s="14" t="str">
        <f>IF(AND(H695=0,I695=0),"",IF(OR(C695='ჯამი (HIDE)'!$B$11,C695='ჯამი (HIDE)'!$B$12,C695='ჯამი (HIDE)'!$B$13,C695='ჯამი (HIDE)'!$B$14),"",H695-I695))</f>
        <v/>
      </c>
      <c r="K695" s="39" t="str">
        <f>IF(AND(H695=0,I695=0),"",IF(OR(C695='ჯამი (HIDE)'!$B$11,C695='ჯამი (HIDE)'!$B$12,C695='ჯამი (HIDE)'!$B$13,C695='ჯამი (HIDE)'!$B$14),"",I695/H695))</f>
        <v/>
      </c>
      <c r="L695" s="35"/>
    </row>
    <row r="696" spans="1:12" ht="16.5" hidden="1" thickTop="1" thickBot="1" x14ac:dyDescent="0.3">
      <c r="A696" t="s">
        <v>194</v>
      </c>
      <c r="B696" s="30"/>
      <c r="C696" s="7" t="s">
        <v>9</v>
      </c>
      <c r="D696" s="14">
        <v>0</v>
      </c>
      <c r="E696" s="14">
        <f t="shared" ref="E696:G696" si="353">SUM(E708,E720,E732)</f>
        <v>0</v>
      </c>
      <c r="F696" s="14">
        <f t="shared" si="353"/>
        <v>0</v>
      </c>
      <c r="G696" s="14">
        <f t="shared" si="353"/>
        <v>0</v>
      </c>
      <c r="H696" s="14">
        <v>0</v>
      </c>
      <c r="I696" s="14">
        <f t="shared" si="321"/>
        <v>0</v>
      </c>
      <c r="J696" s="14" t="str">
        <f>IF(AND(H696=0,I696=0),"",IF(OR(C696='ჯამი (HIDE)'!$B$11,C696='ჯამი (HIDE)'!$B$12,C696='ჯამი (HIDE)'!$B$13,C696='ჯამი (HIDE)'!$B$14),"",H696-I696))</f>
        <v/>
      </c>
      <c r="K696" s="39" t="str">
        <f>IF(AND(H696=0,I696=0),"",IF(OR(C696='ჯამი (HIDE)'!$B$11,C696='ჯამი (HIDE)'!$B$12,C696='ჯამი (HIDE)'!$B$13,C696='ჯამი (HIDE)'!$B$14),"",I696/H696))</f>
        <v/>
      </c>
      <c r="L696" s="35"/>
    </row>
    <row r="697" spans="1:12" ht="16.5" hidden="1" thickTop="1" thickBot="1" x14ac:dyDescent="0.3">
      <c r="A697" t="s">
        <v>194</v>
      </c>
      <c r="B697" s="30"/>
      <c r="C697" s="7" t="s">
        <v>10</v>
      </c>
      <c r="D697" s="14">
        <v>0</v>
      </c>
      <c r="E697" s="14">
        <f t="shared" ref="E697:G697" si="354">SUM(E709,E721,E733)</f>
        <v>0</v>
      </c>
      <c r="F697" s="14">
        <f t="shared" si="354"/>
        <v>0</v>
      </c>
      <c r="G697" s="14">
        <f t="shared" si="354"/>
        <v>0</v>
      </c>
      <c r="H697" s="14">
        <v>0</v>
      </c>
      <c r="I697" s="14">
        <f t="shared" si="321"/>
        <v>0</v>
      </c>
      <c r="J697" s="14" t="str">
        <f>IF(AND(H697=0,I697=0),"",IF(OR(C697='ჯამი (HIDE)'!$B$11,C697='ჯამი (HIDE)'!$B$12,C697='ჯამი (HIDE)'!$B$13,C697='ჯამი (HIDE)'!$B$14),"",H697-I697))</f>
        <v/>
      </c>
      <c r="K697" s="39" t="str">
        <f>IF(AND(H697=0,I697=0),"",IF(OR(C697='ჯამი (HIDE)'!$B$11,C697='ჯამი (HIDE)'!$B$12,C697='ჯამი (HIDE)'!$B$13,C697='ჯამი (HIDE)'!$B$14),"",I697/H697))</f>
        <v/>
      </c>
      <c r="L697" s="35"/>
    </row>
    <row r="698" spans="1:12" ht="16.5" hidden="1" thickTop="1" thickBot="1" x14ac:dyDescent="0.3">
      <c r="A698" t="s">
        <v>194</v>
      </c>
      <c r="B698" s="30"/>
      <c r="C698" s="7" t="s">
        <v>11</v>
      </c>
      <c r="D698" s="14">
        <v>2570000</v>
      </c>
      <c r="E698" s="14">
        <f t="shared" ref="E698:G698" si="355">SUM(E710,E722,E734)</f>
        <v>2419724</v>
      </c>
      <c r="F698" s="14">
        <f t="shared" si="355"/>
        <v>1220000</v>
      </c>
      <c r="G698" s="14">
        <f t="shared" si="355"/>
        <v>1280000</v>
      </c>
      <c r="H698" s="14">
        <v>4894000</v>
      </c>
      <c r="I698" s="14">
        <f t="shared" si="321"/>
        <v>4919724</v>
      </c>
      <c r="J698" s="14">
        <f>IF(AND(H698=0,I698=0),"",IF(OR(C698='ჯამი (HIDE)'!$B$11,C698='ჯამი (HIDE)'!$B$12,C698='ჯამი (HIDE)'!$B$13,C698='ჯამი (HIDE)'!$B$14),"",H698-I698))</f>
        <v>-25724</v>
      </c>
      <c r="K698" s="39">
        <f>IF(AND(H698=0,I698=0),"",IF(OR(C698='ჯამი (HIDE)'!$B$11,C698='ჯამი (HIDE)'!$B$12,C698='ჯამი (HIDE)'!$B$13,C698='ჯამი (HIDE)'!$B$14),"",I698/H698))</f>
        <v>1.0052562321209644</v>
      </c>
      <c r="L698" s="35"/>
    </row>
    <row r="699" spans="1:12" ht="16.5" hidden="1" thickTop="1" thickBot="1" x14ac:dyDescent="0.3">
      <c r="A699" t="s">
        <v>194</v>
      </c>
      <c r="B699" s="30"/>
      <c r="C699" s="7" t="s">
        <v>12</v>
      </c>
      <c r="D699" s="14">
        <v>0</v>
      </c>
      <c r="E699" s="14">
        <f t="shared" ref="E699:G699" si="356">SUM(E711,E723,E735)</f>
        <v>0</v>
      </c>
      <c r="F699" s="14">
        <f t="shared" si="356"/>
        <v>0</v>
      </c>
      <c r="G699" s="14">
        <f t="shared" si="356"/>
        <v>0</v>
      </c>
      <c r="H699" s="14">
        <v>0</v>
      </c>
      <c r="I699" s="14">
        <f t="shared" si="321"/>
        <v>0</v>
      </c>
      <c r="J699" s="14" t="str">
        <f>IF(AND(H699=0,I699=0),"",IF(OR(C699='ჯამი (HIDE)'!$B$11,C699='ჯამი (HIDE)'!$B$12,C699='ჯამი (HIDE)'!$B$13,C699='ჯამი (HIDE)'!$B$14),"",H699-I699))</f>
        <v/>
      </c>
      <c r="K699" s="39" t="str">
        <f>IF(AND(H699=0,I699=0),"",IF(OR(C699='ჯამი (HIDE)'!$B$11,C699='ჯამი (HIDE)'!$B$12,C699='ჯამი (HIDE)'!$B$13,C699='ჯამი (HIDE)'!$B$14),"",I699/H699))</f>
        <v/>
      </c>
      <c r="L699" s="35"/>
    </row>
    <row r="700" spans="1:12" ht="16.5" hidden="1" thickTop="1" thickBot="1" x14ac:dyDescent="0.3">
      <c r="A700" t="s">
        <v>194</v>
      </c>
      <c r="B700" s="29"/>
      <c r="C700" s="5" t="s">
        <v>13</v>
      </c>
      <c r="D700" s="13">
        <v>0</v>
      </c>
      <c r="E700" s="13">
        <f t="shared" ref="E700:G700" si="357">SUM(E712,E724,E736)</f>
        <v>0</v>
      </c>
      <c r="F700" s="13">
        <f t="shared" si="357"/>
        <v>0</v>
      </c>
      <c r="G700" s="13">
        <f t="shared" si="357"/>
        <v>0</v>
      </c>
      <c r="H700" s="13">
        <v>0</v>
      </c>
      <c r="I700" s="13">
        <f t="shared" si="321"/>
        <v>0</v>
      </c>
      <c r="J700" s="13" t="str">
        <f>IF(AND(H700=0,I700=0),"",IF(OR(C700='ჯამი (HIDE)'!$B$11,C700='ჯამი (HIDE)'!$B$12,C700='ჯამი (HIDE)'!$B$13,C700='ჯამი (HIDE)'!$B$14),"",H700-I700))</f>
        <v/>
      </c>
      <c r="K700" s="38" t="str">
        <f>IF(AND(H700=0,I700=0),"",IF(OR(C700='ჯამი (HIDE)'!$B$11,C700='ჯამი (HIDE)'!$B$12,C700='ჯამი (HIDE)'!$B$13,C700='ჯამი (HIDE)'!$B$14),"",I700/H700))</f>
        <v/>
      </c>
      <c r="L700" s="35"/>
    </row>
    <row r="701" spans="1:12" ht="16.5" hidden="1" thickTop="1" thickBot="1" x14ac:dyDescent="0.3">
      <c r="A701" t="s">
        <v>194</v>
      </c>
      <c r="B701" s="29"/>
      <c r="C701" s="5" t="s">
        <v>14</v>
      </c>
      <c r="D701" s="13">
        <v>0</v>
      </c>
      <c r="E701" s="13">
        <f t="shared" ref="E701:G701" si="358">SUM(E713,E725,E737)</f>
        <v>0</v>
      </c>
      <c r="F701" s="13">
        <f t="shared" si="358"/>
        <v>0</v>
      </c>
      <c r="G701" s="13">
        <f t="shared" si="358"/>
        <v>0</v>
      </c>
      <c r="H701" s="13">
        <v>0</v>
      </c>
      <c r="I701" s="13">
        <f t="shared" si="321"/>
        <v>0</v>
      </c>
      <c r="J701" s="13" t="str">
        <f>IF(AND(H701=0,I701=0),"",IF(OR(C701='ჯამი (HIDE)'!$B$11,C701='ჯამი (HIDE)'!$B$12,C701='ჯამი (HIDE)'!$B$13,C701='ჯამი (HIDE)'!$B$14),"",H701-I701))</f>
        <v/>
      </c>
      <c r="K701" s="38" t="str">
        <f>IF(AND(H701=0,I701=0),"",IF(OR(C701='ჯამი (HIDE)'!$B$11,C701='ჯამი (HIDE)'!$B$12,C701='ჯამი (HIDE)'!$B$13,C701='ჯამი (HIDE)'!$B$14),"",I701/H701))</f>
        <v/>
      </c>
      <c r="L701" s="35"/>
    </row>
    <row r="702" spans="1:12" ht="16.5" hidden="1" thickTop="1" thickBot="1" x14ac:dyDescent="0.3">
      <c r="A702" t="s">
        <v>194</v>
      </c>
      <c r="B702" s="31"/>
      <c r="C702" s="9" t="s">
        <v>15</v>
      </c>
      <c r="D702" s="15">
        <v>0</v>
      </c>
      <c r="E702" s="15">
        <f t="shared" ref="E702:G702" si="359">SUM(E714,E726,E738)</f>
        <v>0</v>
      </c>
      <c r="F702" s="15">
        <f t="shared" si="359"/>
        <v>0</v>
      </c>
      <c r="G702" s="15">
        <f t="shared" si="359"/>
        <v>0</v>
      </c>
      <c r="H702" s="15">
        <v>0</v>
      </c>
      <c r="I702" s="15">
        <f t="shared" si="321"/>
        <v>0</v>
      </c>
      <c r="J702" s="15" t="str">
        <f>IF(AND(H702=0,I702=0),"",IF(OR(C702='ჯამი (HIDE)'!$B$11,C702='ჯამი (HIDE)'!$B$12,C702='ჯამი (HIDE)'!$B$13,C702='ჯამი (HIDE)'!$B$14),"",H702-I702))</f>
        <v/>
      </c>
      <c r="K702" s="40" t="str">
        <f>IF(AND(H702=0,I702=0),"",IF(OR(C702='ჯამი (HIDE)'!$B$11,C702='ჯამი (HIDE)'!$B$12,C702='ჯამი (HIDE)'!$B$13,C702='ჯამი (HIDE)'!$B$14),"",I702/H702))</f>
        <v/>
      </c>
      <c r="L702" s="35"/>
    </row>
    <row r="703" spans="1:12" ht="31.5" thickTop="1" thickBot="1" x14ac:dyDescent="0.3">
      <c r="A703" t="str">
        <f t="shared" ref="A703" si="360">IF(OR(H703&lt;&gt;0,I703&lt;&gt;0,),"a","b")</f>
        <v>a</v>
      </c>
      <c r="B703" s="2" t="s">
        <v>121</v>
      </c>
      <c r="C703" s="24" t="s">
        <v>122</v>
      </c>
      <c r="D703" s="3">
        <v>2570000</v>
      </c>
      <c r="E703" s="3">
        <f>E704+E712+E713+E714</f>
        <v>2419724</v>
      </c>
      <c r="F703" s="3">
        <f t="shared" ref="F703" si="361">F704+F712+F713+F714</f>
        <v>1220000</v>
      </c>
      <c r="G703" s="3">
        <f t="shared" ref="G703" si="362">G704+G712+G713+G714</f>
        <v>1280000</v>
      </c>
      <c r="H703" s="3">
        <v>4894000</v>
      </c>
      <c r="I703" s="3">
        <f t="shared" si="321"/>
        <v>4919724</v>
      </c>
      <c r="J703" s="3">
        <f>IF(AND(H703=0,I703=0),"",IF(OR(C703='ჯამი (HIDE)'!$B$11,C703='ჯამი (HIDE)'!$B$12,C703='ჯამი (HIDE)'!$B$13,C703='ჯამი (HIDE)'!$B$14),"",H703-I703))</f>
        <v>-25724</v>
      </c>
      <c r="K703" s="41">
        <f>IF(AND(H703=0,I703=0),"",IF(OR(C703='ჯამი (HIDE)'!$B$11,C703='ჯამი (HIDE)'!$B$12,C703='ჯამი (HIDE)'!$B$13,C703='ჯამი (HIDE)'!$B$14),"",I703/H703))</f>
        <v>1.0052562321209644</v>
      </c>
      <c r="L703" s="35"/>
    </row>
    <row r="704" spans="1:12" ht="16.5" hidden="1" thickTop="1" thickBot="1" x14ac:dyDescent="0.3">
      <c r="A704" t="s">
        <v>194</v>
      </c>
      <c r="B704" s="29"/>
      <c r="C704" s="5" t="s">
        <v>5</v>
      </c>
      <c r="D704" s="13">
        <v>2570000</v>
      </c>
      <c r="E704" s="13">
        <f>SUM(E705:E711)</f>
        <v>2419724</v>
      </c>
      <c r="F704" s="13">
        <f t="shared" ref="F704" si="363">SUM(F705:F711)</f>
        <v>1220000</v>
      </c>
      <c r="G704" s="13">
        <f t="shared" ref="G704" si="364">SUM(G705:G711)</f>
        <v>1280000</v>
      </c>
      <c r="H704" s="13">
        <v>4894000</v>
      </c>
      <c r="I704" s="13">
        <f t="shared" si="321"/>
        <v>4919724</v>
      </c>
      <c r="J704" s="13">
        <f>IF(AND(H704=0,I704=0),"",IF(OR(C704='ჯამი (HIDE)'!$B$11,C704='ჯამი (HIDE)'!$B$12,C704='ჯამი (HIDE)'!$B$13,C704='ჯამი (HIDE)'!$B$14),"",H704-I704))</f>
        <v>-25724</v>
      </c>
      <c r="K704" s="38">
        <f>IF(AND(H704=0,I704=0),"",IF(OR(C704='ჯამი (HIDE)'!$B$11,C704='ჯამი (HIDE)'!$B$12,C704='ჯამი (HIDE)'!$B$13,C704='ჯამი (HIDE)'!$B$14),"",I704/H704))</f>
        <v>1.0052562321209644</v>
      </c>
      <c r="L704" s="35"/>
    </row>
    <row r="705" spans="1:12" ht="16.5" hidden="1" thickTop="1" thickBot="1" x14ac:dyDescent="0.3">
      <c r="A705" t="s">
        <v>194</v>
      </c>
      <c r="B705" s="30"/>
      <c r="C705" s="7" t="s">
        <v>6</v>
      </c>
      <c r="D705" s="14">
        <v>0</v>
      </c>
      <c r="E705" s="14">
        <v>0</v>
      </c>
      <c r="F705" s="14">
        <v>0</v>
      </c>
      <c r="G705" s="14">
        <v>0</v>
      </c>
      <c r="H705" s="14">
        <v>0</v>
      </c>
      <c r="I705" s="14">
        <f t="shared" si="321"/>
        <v>0</v>
      </c>
      <c r="J705" s="14" t="str">
        <f>IF(AND(H705=0,I705=0),"",IF(OR(C705='ჯამი (HIDE)'!$B$11,C705='ჯამი (HIDE)'!$B$12,C705='ჯამი (HIDE)'!$B$13,C705='ჯამი (HIDE)'!$B$14),"",H705-I705))</f>
        <v/>
      </c>
      <c r="K705" s="39" t="str">
        <f>IF(AND(H705=0,I705=0),"",IF(OR(C705='ჯამი (HIDE)'!$B$11,C705='ჯამი (HIDE)'!$B$12,C705='ჯამი (HIDE)'!$B$13,C705='ჯამი (HIDE)'!$B$14),"",I705/H705))</f>
        <v/>
      </c>
      <c r="L705" s="35"/>
    </row>
    <row r="706" spans="1:12" ht="16.5" hidden="1" thickTop="1" thickBot="1" x14ac:dyDescent="0.3">
      <c r="A706" t="s">
        <v>194</v>
      </c>
      <c r="B706" s="30"/>
      <c r="C706" s="7" t="s">
        <v>7</v>
      </c>
      <c r="D706" s="14">
        <v>0</v>
      </c>
      <c r="E706" s="14">
        <v>0</v>
      </c>
      <c r="F706" s="14">
        <v>0</v>
      </c>
      <c r="G706" s="14">
        <v>0</v>
      </c>
      <c r="H706" s="14">
        <v>0</v>
      </c>
      <c r="I706" s="14">
        <f t="shared" si="321"/>
        <v>0</v>
      </c>
      <c r="J706" s="14" t="str">
        <f>IF(AND(H706=0,I706=0),"",IF(OR(C706='ჯამი (HIDE)'!$B$11,C706='ჯამი (HIDE)'!$B$12,C706='ჯამი (HIDE)'!$B$13,C706='ჯამი (HIDE)'!$B$14),"",H706-I706))</f>
        <v/>
      </c>
      <c r="K706" s="39" t="str">
        <f>IF(AND(H706=0,I706=0),"",IF(OR(C706='ჯამი (HIDE)'!$B$11,C706='ჯამი (HIDE)'!$B$12,C706='ჯამი (HIDE)'!$B$13,C706='ჯამი (HIDE)'!$B$14),"",I706/H706))</f>
        <v/>
      </c>
      <c r="L706" s="35"/>
    </row>
    <row r="707" spans="1:12" ht="16.5" hidden="1" thickTop="1" thickBot="1" x14ac:dyDescent="0.3">
      <c r="A707" t="s">
        <v>194</v>
      </c>
      <c r="B707" s="30"/>
      <c r="C707" s="7" t="s">
        <v>8</v>
      </c>
      <c r="D707" s="14">
        <v>0</v>
      </c>
      <c r="E707" s="14">
        <v>0</v>
      </c>
      <c r="F707" s="14">
        <v>0</v>
      </c>
      <c r="G707" s="14">
        <v>0</v>
      </c>
      <c r="H707" s="14">
        <v>0</v>
      </c>
      <c r="I707" s="14">
        <f t="shared" si="321"/>
        <v>0</v>
      </c>
      <c r="J707" s="14" t="str">
        <f>IF(AND(H707=0,I707=0),"",IF(OR(C707='ჯამი (HIDE)'!$B$11,C707='ჯამი (HIDE)'!$B$12,C707='ჯამი (HIDE)'!$B$13,C707='ჯამი (HIDE)'!$B$14),"",H707-I707))</f>
        <v/>
      </c>
      <c r="K707" s="39" t="str">
        <f>IF(AND(H707=0,I707=0),"",IF(OR(C707='ჯამი (HIDE)'!$B$11,C707='ჯამი (HIDE)'!$B$12,C707='ჯამი (HIDE)'!$B$13,C707='ჯამი (HIDE)'!$B$14),"",I707/H707))</f>
        <v/>
      </c>
      <c r="L707" s="35"/>
    </row>
    <row r="708" spans="1:12" ht="16.5" hidden="1" thickTop="1" thickBot="1" x14ac:dyDescent="0.3">
      <c r="A708" t="s">
        <v>194</v>
      </c>
      <c r="B708" s="30"/>
      <c r="C708" s="7" t="s">
        <v>9</v>
      </c>
      <c r="D708" s="14">
        <v>0</v>
      </c>
      <c r="E708" s="14">
        <v>0</v>
      </c>
      <c r="F708" s="14">
        <v>0</v>
      </c>
      <c r="G708" s="14">
        <v>0</v>
      </c>
      <c r="H708" s="14">
        <v>0</v>
      </c>
      <c r="I708" s="14">
        <f t="shared" ref="I708:I771" si="365">E708+F708+G708</f>
        <v>0</v>
      </c>
      <c r="J708" s="14" t="str">
        <f>IF(AND(H708=0,I708=0),"",IF(OR(C708='ჯამი (HIDE)'!$B$11,C708='ჯამი (HIDE)'!$B$12,C708='ჯამი (HIDE)'!$B$13,C708='ჯამი (HIDE)'!$B$14),"",H708-I708))</f>
        <v/>
      </c>
      <c r="K708" s="39" t="str">
        <f>IF(AND(H708=0,I708=0),"",IF(OR(C708='ჯამი (HIDE)'!$B$11,C708='ჯამი (HIDE)'!$B$12,C708='ჯამი (HIDE)'!$B$13,C708='ჯამი (HIDE)'!$B$14),"",I708/H708))</f>
        <v/>
      </c>
      <c r="L708" s="35"/>
    </row>
    <row r="709" spans="1:12" ht="16.5" hidden="1" thickTop="1" thickBot="1" x14ac:dyDescent="0.3">
      <c r="A709" t="s">
        <v>194</v>
      </c>
      <c r="B709" s="30"/>
      <c r="C709" s="7" t="s">
        <v>10</v>
      </c>
      <c r="D709" s="14">
        <v>0</v>
      </c>
      <c r="E709" s="14">
        <v>0</v>
      </c>
      <c r="F709" s="14">
        <v>0</v>
      </c>
      <c r="G709" s="14">
        <v>0</v>
      </c>
      <c r="H709" s="14">
        <v>0</v>
      </c>
      <c r="I709" s="14">
        <f t="shared" si="365"/>
        <v>0</v>
      </c>
      <c r="J709" s="14" t="str">
        <f>IF(AND(H709=0,I709=0),"",IF(OR(C709='ჯამი (HIDE)'!$B$11,C709='ჯამი (HIDE)'!$B$12,C709='ჯამი (HIDE)'!$B$13,C709='ჯამი (HIDE)'!$B$14),"",H709-I709))</f>
        <v/>
      </c>
      <c r="K709" s="39" t="str">
        <f>IF(AND(H709=0,I709=0),"",IF(OR(C709='ჯამი (HIDE)'!$B$11,C709='ჯამი (HIDE)'!$B$12,C709='ჯამი (HIDE)'!$B$13,C709='ჯამი (HIDE)'!$B$14),"",I709/H709))</f>
        <v/>
      </c>
      <c r="L709" s="35"/>
    </row>
    <row r="710" spans="1:12" ht="16.5" hidden="1" thickTop="1" thickBot="1" x14ac:dyDescent="0.3">
      <c r="A710" t="s">
        <v>194</v>
      </c>
      <c r="B710" s="30"/>
      <c r="C710" s="7" t="s">
        <v>11</v>
      </c>
      <c r="D710" s="14">
        <v>2570000</v>
      </c>
      <c r="E710" s="14">
        <v>2419724</v>
      </c>
      <c r="F710" s="14">
        <v>1220000</v>
      </c>
      <c r="G710" s="14">
        <v>1280000</v>
      </c>
      <c r="H710" s="14">
        <v>4894000</v>
      </c>
      <c r="I710" s="14">
        <f t="shared" si="365"/>
        <v>4919724</v>
      </c>
      <c r="J710" s="14">
        <f>IF(AND(H710=0,I710=0),"",IF(OR(C710='ჯამი (HIDE)'!$B$11,C710='ჯამი (HIDE)'!$B$12,C710='ჯამი (HIDE)'!$B$13,C710='ჯამი (HIDE)'!$B$14),"",H710-I710))</f>
        <v>-25724</v>
      </c>
      <c r="K710" s="39">
        <f>IF(AND(H710=0,I710=0),"",IF(OR(C710='ჯამი (HIDE)'!$B$11,C710='ჯამი (HIDE)'!$B$12,C710='ჯამი (HIDE)'!$B$13,C710='ჯამი (HIDE)'!$B$14),"",I710/H710))</f>
        <v>1.0052562321209644</v>
      </c>
      <c r="L710" s="35"/>
    </row>
    <row r="711" spans="1:12" ht="16.5" hidden="1" thickTop="1" thickBot="1" x14ac:dyDescent="0.3">
      <c r="A711" t="s">
        <v>194</v>
      </c>
      <c r="B711" s="30"/>
      <c r="C711" s="7" t="s">
        <v>12</v>
      </c>
      <c r="D711" s="14">
        <v>0</v>
      </c>
      <c r="E711" s="14">
        <v>0</v>
      </c>
      <c r="F711" s="14">
        <v>0</v>
      </c>
      <c r="G711" s="14">
        <v>0</v>
      </c>
      <c r="H711" s="14">
        <v>0</v>
      </c>
      <c r="I711" s="14">
        <f t="shared" si="365"/>
        <v>0</v>
      </c>
      <c r="J711" s="14" t="str">
        <f>IF(AND(H711=0,I711=0),"",IF(OR(C711='ჯამი (HIDE)'!$B$11,C711='ჯამი (HIDE)'!$B$12,C711='ჯამი (HIDE)'!$B$13,C711='ჯამი (HIDE)'!$B$14),"",H711-I711))</f>
        <v/>
      </c>
      <c r="K711" s="39" t="str">
        <f>IF(AND(H711=0,I711=0),"",IF(OR(C711='ჯამი (HIDE)'!$B$11,C711='ჯამი (HIDE)'!$B$12,C711='ჯამი (HIDE)'!$B$13,C711='ჯამი (HIDE)'!$B$14),"",I711/H711))</f>
        <v/>
      </c>
      <c r="L711" s="35"/>
    </row>
    <row r="712" spans="1:12" ht="16.5" hidden="1" thickTop="1" thickBot="1" x14ac:dyDescent="0.3">
      <c r="A712" t="s">
        <v>194</v>
      </c>
      <c r="B712" s="29"/>
      <c r="C712" s="5" t="s">
        <v>13</v>
      </c>
      <c r="D712" s="13">
        <v>0</v>
      </c>
      <c r="E712" s="13">
        <v>0</v>
      </c>
      <c r="F712" s="13">
        <v>0</v>
      </c>
      <c r="G712" s="13">
        <v>0</v>
      </c>
      <c r="H712" s="13">
        <v>0</v>
      </c>
      <c r="I712" s="13">
        <f t="shared" si="365"/>
        <v>0</v>
      </c>
      <c r="J712" s="13" t="str">
        <f>IF(AND(H712=0,I712=0),"",IF(OR(C712='ჯამი (HIDE)'!$B$11,C712='ჯამი (HIDE)'!$B$12,C712='ჯამი (HIDE)'!$B$13,C712='ჯამი (HIDE)'!$B$14),"",H712-I712))</f>
        <v/>
      </c>
      <c r="K712" s="38" t="str">
        <f>IF(AND(H712=0,I712=0),"",IF(OR(C712='ჯამი (HIDE)'!$B$11,C712='ჯამი (HIDE)'!$B$12,C712='ჯამი (HIDE)'!$B$13,C712='ჯამი (HIDE)'!$B$14),"",I712/H712))</f>
        <v/>
      </c>
      <c r="L712" s="35"/>
    </row>
    <row r="713" spans="1:12" ht="16.5" hidden="1" thickTop="1" thickBot="1" x14ac:dyDescent="0.3">
      <c r="A713" t="s">
        <v>194</v>
      </c>
      <c r="B713" s="29"/>
      <c r="C713" s="5" t="s">
        <v>14</v>
      </c>
      <c r="D713" s="13">
        <v>0</v>
      </c>
      <c r="E713" s="13">
        <v>0</v>
      </c>
      <c r="F713" s="13">
        <v>0</v>
      </c>
      <c r="G713" s="13">
        <v>0</v>
      </c>
      <c r="H713" s="13">
        <v>0</v>
      </c>
      <c r="I713" s="13">
        <f t="shared" si="365"/>
        <v>0</v>
      </c>
      <c r="J713" s="13" t="str">
        <f>IF(AND(H713=0,I713=0),"",IF(OR(C713='ჯამი (HIDE)'!$B$11,C713='ჯამი (HIDE)'!$B$12,C713='ჯამი (HIDE)'!$B$13,C713='ჯამი (HIDE)'!$B$14),"",H713-I713))</f>
        <v/>
      </c>
      <c r="K713" s="38" t="str">
        <f>IF(AND(H713=0,I713=0),"",IF(OR(C713='ჯამი (HIDE)'!$B$11,C713='ჯამი (HIDE)'!$B$12,C713='ჯამი (HIDE)'!$B$13,C713='ჯამი (HIDE)'!$B$14),"",I713/H713))</f>
        <v/>
      </c>
      <c r="L713" s="35"/>
    </row>
    <row r="714" spans="1:12" ht="16.5" hidden="1" thickTop="1" thickBot="1" x14ac:dyDescent="0.3">
      <c r="A714" t="s">
        <v>194</v>
      </c>
      <c r="B714" s="31"/>
      <c r="C714" s="9" t="s">
        <v>15</v>
      </c>
      <c r="D714" s="15">
        <v>0</v>
      </c>
      <c r="E714" s="15">
        <v>0</v>
      </c>
      <c r="F714" s="15">
        <v>0</v>
      </c>
      <c r="G714" s="15">
        <v>0</v>
      </c>
      <c r="H714" s="15">
        <v>0</v>
      </c>
      <c r="I714" s="15">
        <f t="shared" si="365"/>
        <v>0</v>
      </c>
      <c r="J714" s="15" t="str">
        <f>IF(AND(H714=0,I714=0),"",IF(OR(C714='ჯამი (HIDE)'!$B$11,C714='ჯამი (HIDE)'!$B$12,C714='ჯამი (HIDE)'!$B$13,C714='ჯამი (HIDE)'!$B$14),"",H714-I714))</f>
        <v/>
      </c>
      <c r="K714" s="40" t="str">
        <f>IF(AND(H714=0,I714=0),"",IF(OR(C714='ჯამი (HIDE)'!$B$11,C714='ჯამი (HIDE)'!$B$12,C714='ჯამი (HIDE)'!$B$13,C714='ჯამი (HIDE)'!$B$14),"",I714/H714))</f>
        <v/>
      </c>
      <c r="L714" s="35"/>
    </row>
    <row r="715" spans="1:12" ht="61.5" thickTop="1" thickBot="1" x14ac:dyDescent="0.3">
      <c r="A715" t="str">
        <f t="shared" ref="A715" si="366">IF(OR(H715&lt;&gt;0,I715&lt;&gt;0,),"a","b")</f>
        <v>a</v>
      </c>
      <c r="B715" s="2" t="s">
        <v>123</v>
      </c>
      <c r="C715" s="26" t="s">
        <v>124</v>
      </c>
      <c r="D715" s="3">
        <v>420000</v>
      </c>
      <c r="E715" s="3">
        <f>SUM(E716,E724,E725,E726)</f>
        <v>336579</v>
      </c>
      <c r="F715" s="3">
        <f t="shared" ref="F715" si="367">SUM(F716,F724,F725,F726)</f>
        <v>201051</v>
      </c>
      <c r="G715" s="3">
        <f t="shared" ref="G715" si="368">SUM(G716,G724,G725,G726)</f>
        <v>288872</v>
      </c>
      <c r="H715" s="3">
        <v>900000</v>
      </c>
      <c r="I715" s="3">
        <f t="shared" si="365"/>
        <v>826502</v>
      </c>
      <c r="J715" s="3">
        <f>IF(AND(H715=0,I715=0),"",IF(OR(C715='ჯამი (HIDE)'!$B$11,C715='ჯამი (HIDE)'!$B$12,C715='ჯამი (HIDE)'!$B$13,C715='ჯამი (HIDE)'!$B$14),"",H715-I715))</f>
        <v>73498</v>
      </c>
      <c r="K715" s="41">
        <f>IF(AND(H715=0,I715=0),"",IF(OR(C715='ჯამი (HIDE)'!$B$11,C715='ჯამი (HIDE)'!$B$12,C715='ჯამი (HIDE)'!$B$13,C715='ჯამი (HIDE)'!$B$14),"",I715/H715))</f>
        <v>0.91833555555555557</v>
      </c>
      <c r="L715" s="35" t="s">
        <v>231</v>
      </c>
    </row>
    <row r="716" spans="1:12" ht="16.5" hidden="1" thickTop="1" thickBot="1" x14ac:dyDescent="0.3">
      <c r="A716" t="s">
        <v>194</v>
      </c>
      <c r="B716" s="29"/>
      <c r="C716" s="5" t="s">
        <v>5</v>
      </c>
      <c r="D716" s="13">
        <v>420000</v>
      </c>
      <c r="E716" s="13">
        <f>SUM(E717:E723)</f>
        <v>336579</v>
      </c>
      <c r="F716" s="13">
        <f t="shared" ref="F716" si="369">SUM(F717:F723)</f>
        <v>201051</v>
      </c>
      <c r="G716" s="13">
        <f t="shared" ref="G716" si="370">SUM(G717:G723)</f>
        <v>288872</v>
      </c>
      <c r="H716" s="13">
        <v>900000</v>
      </c>
      <c r="I716" s="13">
        <f t="shared" si="365"/>
        <v>826502</v>
      </c>
      <c r="J716" s="13">
        <f>IF(AND(H716=0,I716=0),"",IF(OR(C716='ჯამი (HIDE)'!$B$11,C716='ჯამი (HIDE)'!$B$12,C716='ჯამი (HIDE)'!$B$13,C716='ჯამი (HIDE)'!$B$14),"",H716-I716))</f>
        <v>73498</v>
      </c>
      <c r="K716" s="38">
        <f>IF(AND(H716=0,I716=0),"",IF(OR(C716='ჯამი (HIDE)'!$B$11,C716='ჯამი (HIDE)'!$B$12,C716='ჯამი (HIDE)'!$B$13,C716='ჯამი (HIDE)'!$B$14),"",I716/H716))</f>
        <v>0.91833555555555557</v>
      </c>
      <c r="L716" s="35"/>
    </row>
    <row r="717" spans="1:12" ht="16.5" hidden="1" thickTop="1" thickBot="1" x14ac:dyDescent="0.3">
      <c r="A717" t="s">
        <v>194</v>
      </c>
      <c r="B717" s="30"/>
      <c r="C717" s="7" t="s">
        <v>6</v>
      </c>
      <c r="D717" s="14">
        <v>0</v>
      </c>
      <c r="E717" s="14">
        <v>0</v>
      </c>
      <c r="F717" s="14">
        <v>0</v>
      </c>
      <c r="G717" s="14">
        <v>0</v>
      </c>
      <c r="H717" s="14">
        <v>0</v>
      </c>
      <c r="I717" s="14">
        <f t="shared" si="365"/>
        <v>0</v>
      </c>
      <c r="J717" s="14" t="str">
        <f>IF(AND(H717=0,I717=0),"",IF(OR(C717='ჯამი (HIDE)'!$B$11,C717='ჯამი (HIDE)'!$B$12,C717='ჯამი (HIDE)'!$B$13,C717='ჯამი (HIDE)'!$B$14),"",H717-I717))</f>
        <v/>
      </c>
      <c r="K717" s="39" t="str">
        <f>IF(AND(H717=0,I717=0),"",IF(OR(C717='ჯამი (HIDE)'!$B$11,C717='ჯამი (HIDE)'!$B$12,C717='ჯამი (HIDE)'!$B$13,C717='ჯამი (HIDE)'!$B$14),"",I717/H717))</f>
        <v/>
      </c>
      <c r="L717" s="35"/>
    </row>
    <row r="718" spans="1:12" ht="16.5" hidden="1" thickTop="1" thickBot="1" x14ac:dyDescent="0.3">
      <c r="A718" t="s">
        <v>194</v>
      </c>
      <c r="B718" s="30"/>
      <c r="C718" s="7" t="s">
        <v>7</v>
      </c>
      <c r="D718" s="16">
        <v>420000</v>
      </c>
      <c r="E718" s="16">
        <v>336579</v>
      </c>
      <c r="F718" s="16">
        <v>201051</v>
      </c>
      <c r="G718" s="16">
        <v>288872</v>
      </c>
      <c r="H718" s="16">
        <v>900000</v>
      </c>
      <c r="I718" s="16">
        <f t="shared" si="365"/>
        <v>826502</v>
      </c>
      <c r="J718" s="16">
        <f>IF(AND(H718=0,I718=0),"",IF(OR(C718='ჯამი (HIDE)'!$B$11,C718='ჯამი (HIDE)'!$B$12,C718='ჯამი (HIDE)'!$B$13,C718='ჯამი (HIDE)'!$B$14),"",H718-I718))</f>
        <v>73498</v>
      </c>
      <c r="K718" s="39">
        <f>IF(AND(H718=0,I718=0),"",IF(OR(C718='ჯამი (HIDE)'!$B$11,C718='ჯამი (HIDE)'!$B$12,C718='ჯამი (HIDE)'!$B$13,C718='ჯამი (HIDE)'!$B$14),"",I718/H718))</f>
        <v>0.91833555555555557</v>
      </c>
      <c r="L718" s="35"/>
    </row>
    <row r="719" spans="1:12" ht="16.5" hidden="1" thickTop="1" thickBot="1" x14ac:dyDescent="0.3">
      <c r="A719" t="s">
        <v>194</v>
      </c>
      <c r="B719" s="30"/>
      <c r="C719" s="7" t="s">
        <v>8</v>
      </c>
      <c r="D719" s="14">
        <v>0</v>
      </c>
      <c r="E719" s="14">
        <v>0</v>
      </c>
      <c r="F719" s="14">
        <v>0</v>
      </c>
      <c r="G719" s="14">
        <v>0</v>
      </c>
      <c r="H719" s="14">
        <v>0</v>
      </c>
      <c r="I719" s="14">
        <f t="shared" si="365"/>
        <v>0</v>
      </c>
      <c r="J719" s="14" t="str">
        <f>IF(AND(H719=0,I719=0),"",IF(OR(C719='ჯამი (HIDE)'!$B$11,C719='ჯამი (HIDE)'!$B$12,C719='ჯამი (HIDE)'!$B$13,C719='ჯამი (HIDE)'!$B$14),"",H719-I719))</f>
        <v/>
      </c>
      <c r="K719" s="39" t="str">
        <f>IF(AND(H719=0,I719=0),"",IF(OR(C719='ჯამი (HIDE)'!$B$11,C719='ჯამი (HIDE)'!$B$12,C719='ჯამი (HIDE)'!$B$13,C719='ჯამი (HIDE)'!$B$14),"",I719/H719))</f>
        <v/>
      </c>
      <c r="L719" s="35"/>
    </row>
    <row r="720" spans="1:12" ht="16.5" hidden="1" thickTop="1" thickBot="1" x14ac:dyDescent="0.3">
      <c r="A720" t="s">
        <v>194</v>
      </c>
      <c r="B720" s="30"/>
      <c r="C720" s="7" t="s">
        <v>9</v>
      </c>
      <c r="D720" s="14">
        <v>0</v>
      </c>
      <c r="E720" s="14">
        <v>0</v>
      </c>
      <c r="F720" s="14">
        <v>0</v>
      </c>
      <c r="G720" s="14">
        <v>0</v>
      </c>
      <c r="H720" s="14">
        <v>0</v>
      </c>
      <c r="I720" s="14">
        <f t="shared" si="365"/>
        <v>0</v>
      </c>
      <c r="J720" s="14" t="str">
        <f>IF(AND(H720=0,I720=0),"",IF(OR(C720='ჯამი (HIDE)'!$B$11,C720='ჯამი (HIDE)'!$B$12,C720='ჯამი (HIDE)'!$B$13,C720='ჯამი (HIDE)'!$B$14),"",H720-I720))</f>
        <v/>
      </c>
      <c r="K720" s="39" t="str">
        <f>IF(AND(H720=0,I720=0),"",IF(OR(C720='ჯამი (HIDE)'!$B$11,C720='ჯამი (HIDE)'!$B$12,C720='ჯამი (HIDE)'!$B$13,C720='ჯამი (HIDE)'!$B$14),"",I720/H720))</f>
        <v/>
      </c>
      <c r="L720" s="35"/>
    </row>
    <row r="721" spans="1:12" ht="16.5" hidden="1" thickTop="1" thickBot="1" x14ac:dyDescent="0.3">
      <c r="A721" t="s">
        <v>194</v>
      </c>
      <c r="B721" s="30"/>
      <c r="C721" s="7" t="s">
        <v>10</v>
      </c>
      <c r="D721" s="14">
        <v>0</v>
      </c>
      <c r="E721" s="14">
        <v>0</v>
      </c>
      <c r="F721" s="14">
        <v>0</v>
      </c>
      <c r="G721" s="14">
        <v>0</v>
      </c>
      <c r="H721" s="14">
        <v>0</v>
      </c>
      <c r="I721" s="14">
        <f t="shared" si="365"/>
        <v>0</v>
      </c>
      <c r="J721" s="14" t="str">
        <f>IF(AND(H721=0,I721=0),"",IF(OR(C721='ჯამი (HIDE)'!$B$11,C721='ჯამი (HIDE)'!$B$12,C721='ჯამი (HIDE)'!$B$13,C721='ჯამი (HIDE)'!$B$14),"",H721-I721))</f>
        <v/>
      </c>
      <c r="K721" s="39" t="str">
        <f>IF(AND(H721=0,I721=0),"",IF(OR(C721='ჯამი (HIDE)'!$B$11,C721='ჯამი (HIDE)'!$B$12,C721='ჯამი (HIDE)'!$B$13,C721='ჯამი (HIDE)'!$B$14),"",I721/H721))</f>
        <v/>
      </c>
      <c r="L721" s="35"/>
    </row>
    <row r="722" spans="1:12" ht="16.5" hidden="1" thickTop="1" thickBot="1" x14ac:dyDescent="0.3">
      <c r="A722" t="s">
        <v>194</v>
      </c>
      <c r="B722" s="30"/>
      <c r="C722" s="7" t="s">
        <v>11</v>
      </c>
      <c r="D722" s="14">
        <v>0</v>
      </c>
      <c r="E722" s="14">
        <v>0</v>
      </c>
      <c r="F722" s="14">
        <v>0</v>
      </c>
      <c r="G722" s="14">
        <v>0</v>
      </c>
      <c r="H722" s="14">
        <v>0</v>
      </c>
      <c r="I722" s="14">
        <f t="shared" si="365"/>
        <v>0</v>
      </c>
      <c r="J722" s="14" t="str">
        <f>IF(AND(H722=0,I722=0),"",IF(OR(C722='ჯამი (HIDE)'!$B$11,C722='ჯამი (HIDE)'!$B$12,C722='ჯამი (HIDE)'!$B$13,C722='ჯამი (HIDE)'!$B$14),"",H722-I722))</f>
        <v/>
      </c>
      <c r="K722" s="39" t="str">
        <f>IF(AND(H722=0,I722=0),"",IF(OR(C722='ჯამი (HIDE)'!$B$11,C722='ჯამი (HIDE)'!$B$12,C722='ჯამი (HIDE)'!$B$13,C722='ჯამი (HIDE)'!$B$14),"",I722/H722))</f>
        <v/>
      </c>
      <c r="L722" s="35"/>
    </row>
    <row r="723" spans="1:12" ht="16.5" hidden="1" thickTop="1" thickBot="1" x14ac:dyDescent="0.3">
      <c r="A723" t="s">
        <v>194</v>
      </c>
      <c r="B723" s="30"/>
      <c r="C723" s="7" t="s">
        <v>12</v>
      </c>
      <c r="D723" s="14">
        <v>0</v>
      </c>
      <c r="E723" s="14">
        <v>0</v>
      </c>
      <c r="F723" s="14">
        <v>0</v>
      </c>
      <c r="G723" s="14">
        <v>0</v>
      </c>
      <c r="H723" s="14">
        <v>0</v>
      </c>
      <c r="I723" s="14">
        <f t="shared" si="365"/>
        <v>0</v>
      </c>
      <c r="J723" s="14" t="str">
        <f>IF(AND(H723=0,I723=0),"",IF(OR(C723='ჯამი (HIDE)'!$B$11,C723='ჯამი (HIDE)'!$B$12,C723='ჯამი (HIDE)'!$B$13,C723='ჯამი (HIDE)'!$B$14),"",H723-I723))</f>
        <v/>
      </c>
      <c r="K723" s="39" t="str">
        <f>IF(AND(H723=0,I723=0),"",IF(OR(C723='ჯამი (HIDE)'!$B$11,C723='ჯამი (HIDE)'!$B$12,C723='ჯამი (HIDE)'!$B$13,C723='ჯამი (HIDE)'!$B$14),"",I723/H723))</f>
        <v/>
      </c>
      <c r="L723" s="35"/>
    </row>
    <row r="724" spans="1:12" ht="16.5" hidden="1" thickTop="1" thickBot="1" x14ac:dyDescent="0.3">
      <c r="A724" t="s">
        <v>194</v>
      </c>
      <c r="B724" s="29"/>
      <c r="C724" s="5" t="s">
        <v>13</v>
      </c>
      <c r="D724" s="13">
        <v>0</v>
      </c>
      <c r="E724" s="13">
        <v>0</v>
      </c>
      <c r="F724" s="13">
        <v>0</v>
      </c>
      <c r="G724" s="13">
        <v>0</v>
      </c>
      <c r="H724" s="13">
        <v>0</v>
      </c>
      <c r="I724" s="13">
        <f t="shared" si="365"/>
        <v>0</v>
      </c>
      <c r="J724" s="13" t="str">
        <f>IF(AND(H724=0,I724=0),"",IF(OR(C724='ჯამი (HIDE)'!$B$11,C724='ჯამი (HIDE)'!$B$12,C724='ჯამი (HIDE)'!$B$13,C724='ჯამი (HIDE)'!$B$14),"",H724-I724))</f>
        <v/>
      </c>
      <c r="K724" s="38" t="str">
        <f>IF(AND(H724=0,I724=0),"",IF(OR(C724='ჯამი (HIDE)'!$B$11,C724='ჯამი (HIDE)'!$B$12,C724='ჯამი (HIDE)'!$B$13,C724='ჯამი (HIDE)'!$B$14),"",I724/H724))</f>
        <v/>
      </c>
      <c r="L724" s="35"/>
    </row>
    <row r="725" spans="1:12" ht="16.5" hidden="1" thickTop="1" thickBot="1" x14ac:dyDescent="0.3">
      <c r="A725" t="s">
        <v>194</v>
      </c>
      <c r="B725" s="29"/>
      <c r="C725" s="5" t="s">
        <v>14</v>
      </c>
      <c r="D725" s="13">
        <v>0</v>
      </c>
      <c r="E725" s="13">
        <v>0</v>
      </c>
      <c r="F725" s="13">
        <v>0</v>
      </c>
      <c r="G725" s="13">
        <v>0</v>
      </c>
      <c r="H725" s="13">
        <v>0</v>
      </c>
      <c r="I725" s="13">
        <f t="shared" si="365"/>
        <v>0</v>
      </c>
      <c r="J725" s="13" t="str">
        <f>IF(AND(H725=0,I725=0),"",IF(OR(C725='ჯამი (HIDE)'!$B$11,C725='ჯამი (HIDE)'!$B$12,C725='ჯამი (HIDE)'!$B$13,C725='ჯამი (HIDE)'!$B$14),"",H725-I725))</f>
        <v/>
      </c>
      <c r="K725" s="38" t="str">
        <f>IF(AND(H725=0,I725=0),"",IF(OR(C725='ჯამი (HIDE)'!$B$11,C725='ჯამი (HIDE)'!$B$12,C725='ჯამი (HIDE)'!$B$13,C725='ჯამი (HIDE)'!$B$14),"",I725/H725))</f>
        <v/>
      </c>
      <c r="L725" s="35"/>
    </row>
    <row r="726" spans="1:12" ht="16.5" hidden="1" thickTop="1" thickBot="1" x14ac:dyDescent="0.3">
      <c r="A726" t="s">
        <v>194</v>
      </c>
      <c r="B726" s="31"/>
      <c r="C726" s="9" t="s">
        <v>15</v>
      </c>
      <c r="D726" s="15">
        <v>0</v>
      </c>
      <c r="E726" s="15">
        <v>0</v>
      </c>
      <c r="F726" s="15">
        <v>0</v>
      </c>
      <c r="G726" s="15">
        <v>0</v>
      </c>
      <c r="H726" s="15">
        <v>0</v>
      </c>
      <c r="I726" s="15">
        <f t="shared" si="365"/>
        <v>0</v>
      </c>
      <c r="J726" s="15" t="str">
        <f>IF(AND(H726=0,I726=0),"",IF(OR(C726='ჯამი (HIDE)'!$B$11,C726='ჯამი (HIDE)'!$B$12,C726='ჯამი (HIDE)'!$B$13,C726='ჯამი (HIDE)'!$B$14),"",H726-I726))</f>
        <v/>
      </c>
      <c r="K726" s="40" t="str">
        <f>IF(AND(H726=0,I726=0),"",IF(OR(C726='ჯამი (HIDE)'!$B$11,C726='ჯამი (HIDE)'!$B$12,C726='ჯამი (HIDE)'!$B$13,C726='ჯამი (HIDE)'!$B$14),"",I726/H726))</f>
        <v/>
      </c>
      <c r="L726" s="35"/>
    </row>
    <row r="727" spans="1:12" ht="91.5" thickTop="1" thickBot="1" x14ac:dyDescent="0.3">
      <c r="A727" t="str">
        <f t="shared" ref="A727" si="371">IF(OR(H727&lt;&gt;0,I727&lt;&gt;0,),"a","b")</f>
        <v>a</v>
      </c>
      <c r="B727" s="2" t="s">
        <v>125</v>
      </c>
      <c r="C727" s="26" t="s">
        <v>126</v>
      </c>
      <c r="D727" s="3">
        <v>0</v>
      </c>
      <c r="E727" s="3">
        <f>SUM(E728,E736,E737,E738)</f>
        <v>0</v>
      </c>
      <c r="F727" s="3">
        <f t="shared" ref="F727" si="372">SUM(F728,F736,F737,F738)</f>
        <v>0</v>
      </c>
      <c r="G727" s="3">
        <f t="shared" ref="G727" si="373">SUM(G728,G736,G737,G738)</f>
        <v>2630000</v>
      </c>
      <c r="H727" s="3">
        <v>2630000</v>
      </c>
      <c r="I727" s="3">
        <f t="shared" si="365"/>
        <v>2630000</v>
      </c>
      <c r="J727" s="3">
        <f>IF(AND(H727=0,I727=0),"",IF(OR(C727='ჯამი (HIDE)'!$B$11,C727='ჯამი (HIDE)'!$B$12,C727='ჯამი (HIDE)'!$B$13,C727='ჯამი (HIDE)'!$B$14),"",H727-I727))</f>
        <v>0</v>
      </c>
      <c r="K727" s="41">
        <f>IF(AND(H727=0,I727=0),"",IF(OR(C727='ჯამი (HIDE)'!$B$11,C727='ჯამი (HIDE)'!$B$12,C727='ჯამი (HIDE)'!$B$13,C727='ჯამი (HIDE)'!$B$14),"",I727/H727))</f>
        <v>1</v>
      </c>
      <c r="L727" s="35"/>
    </row>
    <row r="728" spans="1:12" ht="16.5" hidden="1" thickTop="1" thickBot="1" x14ac:dyDescent="0.3">
      <c r="A728" t="s">
        <v>194</v>
      </c>
      <c r="B728" s="29"/>
      <c r="C728" s="5" t="s">
        <v>5</v>
      </c>
      <c r="D728" s="13">
        <v>0</v>
      </c>
      <c r="E728" s="13">
        <f>SUM(E729:E735)</f>
        <v>0</v>
      </c>
      <c r="F728" s="13">
        <f t="shared" ref="F728" si="374">SUM(F729:F735)</f>
        <v>0</v>
      </c>
      <c r="G728" s="13">
        <f t="shared" ref="G728" si="375">SUM(G729:G735)</f>
        <v>2630000</v>
      </c>
      <c r="H728" s="13">
        <v>2630000</v>
      </c>
      <c r="I728" s="13">
        <f t="shared" si="365"/>
        <v>2630000</v>
      </c>
      <c r="J728" s="13">
        <f>IF(AND(H728=0,I728=0),"",IF(OR(C728='ჯამი (HIDE)'!$B$11,C728='ჯამი (HIDE)'!$B$12,C728='ჯამი (HIDE)'!$B$13,C728='ჯამი (HIDE)'!$B$14),"",H728-I728))</f>
        <v>0</v>
      </c>
      <c r="K728" s="38">
        <f>IF(AND(H728=0,I728=0),"",IF(OR(C728='ჯამი (HIDE)'!$B$11,C728='ჯამი (HIDE)'!$B$12,C728='ჯამი (HIDE)'!$B$13,C728='ჯამი (HIDE)'!$B$14),"",I728/H728))</f>
        <v>1</v>
      </c>
      <c r="L728" s="35"/>
    </row>
    <row r="729" spans="1:12" ht="16.5" hidden="1" thickTop="1" thickBot="1" x14ac:dyDescent="0.3">
      <c r="A729" t="s">
        <v>194</v>
      </c>
      <c r="B729" s="30"/>
      <c r="C729" s="7" t="s">
        <v>6</v>
      </c>
      <c r="D729" s="14">
        <v>0</v>
      </c>
      <c r="E729" s="14">
        <v>0</v>
      </c>
      <c r="F729" s="14">
        <v>0</v>
      </c>
      <c r="G729" s="14">
        <v>0</v>
      </c>
      <c r="H729" s="14">
        <v>0</v>
      </c>
      <c r="I729" s="14">
        <f t="shared" si="365"/>
        <v>0</v>
      </c>
      <c r="J729" s="14" t="str">
        <f>IF(AND(H729=0,I729=0),"",IF(OR(C729='ჯამი (HIDE)'!$B$11,C729='ჯამი (HIDE)'!$B$12,C729='ჯამი (HIDE)'!$B$13,C729='ჯამი (HIDE)'!$B$14),"",H729-I729))</f>
        <v/>
      </c>
      <c r="K729" s="39" t="str">
        <f>IF(AND(H729=0,I729=0),"",IF(OR(C729='ჯამი (HIDE)'!$B$11,C729='ჯამი (HIDE)'!$B$12,C729='ჯამი (HIDE)'!$B$13,C729='ჯამი (HIDE)'!$B$14),"",I729/H729))</f>
        <v/>
      </c>
      <c r="L729" s="35"/>
    </row>
    <row r="730" spans="1:12" ht="16.5" hidden="1" thickTop="1" thickBot="1" x14ac:dyDescent="0.3">
      <c r="A730" t="s">
        <v>194</v>
      </c>
      <c r="B730" s="30"/>
      <c r="C730" s="7" t="s">
        <v>7</v>
      </c>
      <c r="D730" s="14">
        <v>0</v>
      </c>
      <c r="E730" s="14">
        <v>0</v>
      </c>
      <c r="F730" s="14">
        <v>0</v>
      </c>
      <c r="G730" s="14">
        <v>2630000</v>
      </c>
      <c r="H730" s="14">
        <v>2630000</v>
      </c>
      <c r="I730" s="14">
        <f t="shared" si="365"/>
        <v>2630000</v>
      </c>
      <c r="J730" s="14">
        <f>IF(AND(H730=0,I730=0),"",IF(OR(C730='ჯამი (HIDE)'!$B$11,C730='ჯამი (HIDE)'!$B$12,C730='ჯამი (HIDE)'!$B$13,C730='ჯამი (HIDE)'!$B$14),"",H730-I730))</f>
        <v>0</v>
      </c>
      <c r="K730" s="39">
        <f>IF(AND(H730=0,I730=0),"",IF(OR(C730='ჯამი (HIDE)'!$B$11,C730='ჯამი (HIDE)'!$B$12,C730='ჯამი (HIDE)'!$B$13,C730='ჯამი (HIDE)'!$B$14),"",I730/H730))</f>
        <v>1</v>
      </c>
      <c r="L730" s="35"/>
    </row>
    <row r="731" spans="1:12" ht="16.5" hidden="1" thickTop="1" thickBot="1" x14ac:dyDescent="0.3">
      <c r="A731" t="s">
        <v>194</v>
      </c>
      <c r="B731" s="30"/>
      <c r="C731" s="7" t="s">
        <v>8</v>
      </c>
      <c r="D731" s="14">
        <v>0</v>
      </c>
      <c r="E731" s="14">
        <v>0</v>
      </c>
      <c r="F731" s="14">
        <v>0</v>
      </c>
      <c r="G731" s="14">
        <v>0</v>
      </c>
      <c r="H731" s="14">
        <v>0</v>
      </c>
      <c r="I731" s="14">
        <f t="shared" si="365"/>
        <v>0</v>
      </c>
      <c r="J731" s="14" t="str">
        <f>IF(AND(H731=0,I731=0),"",IF(OR(C731='ჯამი (HIDE)'!$B$11,C731='ჯამი (HIDE)'!$B$12,C731='ჯამი (HIDE)'!$B$13,C731='ჯამი (HIDE)'!$B$14),"",H731-I731))</f>
        <v/>
      </c>
      <c r="K731" s="39" t="str">
        <f>IF(AND(H731=0,I731=0),"",IF(OR(C731='ჯამი (HIDE)'!$B$11,C731='ჯამი (HIDE)'!$B$12,C731='ჯამი (HIDE)'!$B$13,C731='ჯამი (HIDE)'!$B$14),"",I731/H731))</f>
        <v/>
      </c>
      <c r="L731" s="35"/>
    </row>
    <row r="732" spans="1:12" ht="16.5" hidden="1" thickTop="1" thickBot="1" x14ac:dyDescent="0.3">
      <c r="A732" t="s">
        <v>194</v>
      </c>
      <c r="B732" s="30"/>
      <c r="C732" s="7" t="s">
        <v>9</v>
      </c>
      <c r="D732" s="14">
        <v>0</v>
      </c>
      <c r="E732" s="14">
        <v>0</v>
      </c>
      <c r="F732" s="14">
        <v>0</v>
      </c>
      <c r="G732" s="14">
        <v>0</v>
      </c>
      <c r="H732" s="14">
        <v>0</v>
      </c>
      <c r="I732" s="14">
        <f t="shared" si="365"/>
        <v>0</v>
      </c>
      <c r="J732" s="14" t="str">
        <f>IF(AND(H732=0,I732=0),"",IF(OR(C732='ჯამი (HIDE)'!$B$11,C732='ჯამი (HIDE)'!$B$12,C732='ჯამი (HIDE)'!$B$13,C732='ჯამი (HIDE)'!$B$14),"",H732-I732))</f>
        <v/>
      </c>
      <c r="K732" s="39" t="str">
        <f>IF(AND(H732=0,I732=0),"",IF(OR(C732='ჯამი (HIDE)'!$B$11,C732='ჯამი (HIDE)'!$B$12,C732='ჯამი (HIDE)'!$B$13,C732='ჯამი (HIDE)'!$B$14),"",I732/H732))</f>
        <v/>
      </c>
      <c r="L732" s="35"/>
    </row>
    <row r="733" spans="1:12" ht="16.5" hidden="1" thickTop="1" thickBot="1" x14ac:dyDescent="0.3">
      <c r="A733" t="s">
        <v>194</v>
      </c>
      <c r="B733" s="30"/>
      <c r="C733" s="7" t="s">
        <v>10</v>
      </c>
      <c r="D733" s="14">
        <v>0</v>
      </c>
      <c r="E733" s="14">
        <v>0</v>
      </c>
      <c r="F733" s="14">
        <v>0</v>
      </c>
      <c r="G733" s="14">
        <v>0</v>
      </c>
      <c r="H733" s="14">
        <v>0</v>
      </c>
      <c r="I733" s="14">
        <f t="shared" si="365"/>
        <v>0</v>
      </c>
      <c r="J733" s="14" t="str">
        <f>IF(AND(H733=0,I733=0),"",IF(OR(C733='ჯამი (HIDE)'!$B$11,C733='ჯამი (HIDE)'!$B$12,C733='ჯამი (HIDE)'!$B$13,C733='ჯამი (HIDE)'!$B$14),"",H733-I733))</f>
        <v/>
      </c>
      <c r="K733" s="39" t="str">
        <f>IF(AND(H733=0,I733=0),"",IF(OR(C733='ჯამი (HIDE)'!$B$11,C733='ჯამი (HIDE)'!$B$12,C733='ჯამი (HIDE)'!$B$13,C733='ჯამი (HIDE)'!$B$14),"",I733/H733))</f>
        <v/>
      </c>
      <c r="L733" s="35"/>
    </row>
    <row r="734" spans="1:12" ht="16.5" hidden="1" thickTop="1" thickBot="1" x14ac:dyDescent="0.3">
      <c r="A734" t="s">
        <v>194</v>
      </c>
      <c r="B734" s="30"/>
      <c r="C734" s="7" t="s">
        <v>11</v>
      </c>
      <c r="D734" s="14">
        <v>0</v>
      </c>
      <c r="E734" s="14">
        <v>0</v>
      </c>
      <c r="F734" s="14">
        <v>0</v>
      </c>
      <c r="G734" s="14">
        <v>0</v>
      </c>
      <c r="H734" s="14">
        <v>0</v>
      </c>
      <c r="I734" s="14">
        <f t="shared" si="365"/>
        <v>0</v>
      </c>
      <c r="J734" s="14" t="str">
        <f>IF(AND(H734=0,I734=0),"",IF(OR(C734='ჯამი (HIDE)'!$B$11,C734='ჯამი (HIDE)'!$B$12,C734='ჯამი (HIDE)'!$B$13,C734='ჯამი (HIDE)'!$B$14),"",H734-I734))</f>
        <v/>
      </c>
      <c r="K734" s="39" t="str">
        <f>IF(AND(H734=0,I734=0),"",IF(OR(C734='ჯამი (HIDE)'!$B$11,C734='ჯამი (HIDE)'!$B$12,C734='ჯამი (HIDE)'!$B$13,C734='ჯამი (HIDE)'!$B$14),"",I734/H734))</f>
        <v/>
      </c>
      <c r="L734" s="35"/>
    </row>
    <row r="735" spans="1:12" ht="16.5" hidden="1" thickTop="1" thickBot="1" x14ac:dyDescent="0.3">
      <c r="A735" t="s">
        <v>194</v>
      </c>
      <c r="B735" s="30"/>
      <c r="C735" s="7" t="s">
        <v>12</v>
      </c>
      <c r="D735" s="14">
        <v>0</v>
      </c>
      <c r="E735" s="14">
        <v>0</v>
      </c>
      <c r="F735" s="14">
        <v>0</v>
      </c>
      <c r="G735" s="14">
        <v>0</v>
      </c>
      <c r="H735" s="14">
        <v>0</v>
      </c>
      <c r="I735" s="14">
        <f t="shared" si="365"/>
        <v>0</v>
      </c>
      <c r="J735" s="14" t="str">
        <f>IF(AND(H735=0,I735=0),"",IF(OR(C735='ჯამი (HIDE)'!$B$11,C735='ჯამი (HIDE)'!$B$12,C735='ჯამი (HIDE)'!$B$13,C735='ჯამი (HIDE)'!$B$14),"",H735-I735))</f>
        <v/>
      </c>
      <c r="K735" s="39" t="str">
        <f>IF(AND(H735=0,I735=0),"",IF(OR(C735='ჯამი (HIDE)'!$B$11,C735='ჯამი (HIDE)'!$B$12,C735='ჯამი (HIDE)'!$B$13,C735='ჯამი (HIDE)'!$B$14),"",I735/H735))</f>
        <v/>
      </c>
      <c r="L735" s="35"/>
    </row>
    <row r="736" spans="1:12" ht="16.5" hidden="1" thickTop="1" thickBot="1" x14ac:dyDescent="0.3">
      <c r="A736" t="s">
        <v>194</v>
      </c>
      <c r="B736" s="29"/>
      <c r="C736" s="5" t="s">
        <v>13</v>
      </c>
      <c r="D736" s="13">
        <v>0</v>
      </c>
      <c r="E736" s="13">
        <v>0</v>
      </c>
      <c r="F736" s="13">
        <v>0</v>
      </c>
      <c r="G736" s="13">
        <v>0</v>
      </c>
      <c r="H736" s="13">
        <v>0</v>
      </c>
      <c r="I736" s="13">
        <f t="shared" si="365"/>
        <v>0</v>
      </c>
      <c r="J736" s="13" t="str">
        <f>IF(AND(H736=0,I736=0),"",IF(OR(C736='ჯამი (HIDE)'!$B$11,C736='ჯამი (HIDE)'!$B$12,C736='ჯამი (HIDE)'!$B$13,C736='ჯამი (HIDE)'!$B$14),"",H736-I736))</f>
        <v/>
      </c>
      <c r="K736" s="38" t="str">
        <f>IF(AND(H736=0,I736=0),"",IF(OR(C736='ჯამი (HIDE)'!$B$11,C736='ჯამი (HIDE)'!$B$12,C736='ჯამი (HIDE)'!$B$13,C736='ჯამი (HIDE)'!$B$14),"",I736/H736))</f>
        <v/>
      </c>
      <c r="L736" s="35"/>
    </row>
    <row r="737" spans="1:12" ht="16.5" hidden="1" thickTop="1" thickBot="1" x14ac:dyDescent="0.3">
      <c r="A737" t="s">
        <v>194</v>
      </c>
      <c r="B737" s="29"/>
      <c r="C737" s="5" t="s">
        <v>14</v>
      </c>
      <c r="D737" s="13">
        <v>0</v>
      </c>
      <c r="E737" s="13">
        <v>0</v>
      </c>
      <c r="F737" s="13">
        <v>0</v>
      </c>
      <c r="G737" s="13">
        <v>0</v>
      </c>
      <c r="H737" s="13">
        <v>0</v>
      </c>
      <c r="I737" s="13">
        <f t="shared" si="365"/>
        <v>0</v>
      </c>
      <c r="J737" s="13" t="str">
        <f>IF(AND(H737=0,I737=0),"",IF(OR(C737='ჯამი (HIDE)'!$B$11,C737='ჯამი (HIDE)'!$B$12,C737='ჯამი (HIDE)'!$B$13,C737='ჯამი (HIDE)'!$B$14),"",H737-I737))</f>
        <v/>
      </c>
      <c r="K737" s="38" t="str">
        <f>IF(AND(H737=0,I737=0),"",IF(OR(C737='ჯამი (HIDE)'!$B$11,C737='ჯამი (HIDE)'!$B$12,C737='ჯამი (HIDE)'!$B$13,C737='ჯამი (HIDE)'!$B$14),"",I737/H737))</f>
        <v/>
      </c>
      <c r="L737" s="35"/>
    </row>
    <row r="738" spans="1:12" ht="16.5" hidden="1" thickTop="1" thickBot="1" x14ac:dyDescent="0.3">
      <c r="A738" t="s">
        <v>194</v>
      </c>
      <c r="B738" s="31"/>
      <c r="C738" s="9" t="s">
        <v>15</v>
      </c>
      <c r="D738" s="15">
        <v>0</v>
      </c>
      <c r="E738" s="15">
        <v>0</v>
      </c>
      <c r="F738" s="15">
        <v>0</v>
      </c>
      <c r="G738" s="15">
        <v>0</v>
      </c>
      <c r="H738" s="15">
        <v>0</v>
      </c>
      <c r="I738" s="15">
        <f t="shared" si="365"/>
        <v>0</v>
      </c>
      <c r="J738" s="15" t="str">
        <f>IF(AND(H738=0,I738=0),"",IF(OR(C738='ჯამი (HIDE)'!$B$11,C738='ჯამი (HIDE)'!$B$12,C738='ჯამი (HIDE)'!$B$13,C738='ჯამი (HIDE)'!$B$14),"",H738-I738))</f>
        <v/>
      </c>
      <c r="K738" s="40" t="str">
        <f>IF(AND(H738=0,I738=0),"",IF(OR(C738='ჯამი (HIDE)'!$B$11,C738='ჯამი (HIDE)'!$B$12,C738='ჯამი (HIDE)'!$B$13,C738='ჯამი (HIDE)'!$B$14),"",I738/H738))</f>
        <v/>
      </c>
      <c r="L738" s="35"/>
    </row>
    <row r="739" spans="1:12" ht="16.5" thickTop="1" thickBot="1" x14ac:dyDescent="0.3">
      <c r="A739" t="str">
        <f t="shared" ref="A739" si="376">IF(OR(H739&lt;&gt;0,I739&lt;&gt;0,),"a","b")</f>
        <v>a</v>
      </c>
      <c r="B739" s="2" t="s">
        <v>127</v>
      </c>
      <c r="C739" s="24" t="s">
        <v>128</v>
      </c>
      <c r="D739" s="3">
        <v>3455600</v>
      </c>
      <c r="E739" s="3">
        <f>SUM(E751,E763)</f>
        <v>3054676.85</v>
      </c>
      <c r="F739" s="3">
        <f t="shared" ref="F739:G739" si="377">SUM(F751,F763)</f>
        <v>1696976</v>
      </c>
      <c r="G739" s="3">
        <f t="shared" si="377"/>
        <v>1685602</v>
      </c>
      <c r="H739" s="3">
        <v>7000000</v>
      </c>
      <c r="I739" s="3">
        <f t="shared" si="365"/>
        <v>6437254.8499999996</v>
      </c>
      <c r="J739" s="3">
        <f>IF(AND(H739=0,I739=0),"",IF(OR(C739='ჯამი (HIDE)'!$B$11,C739='ჯამი (HIDE)'!$B$12,C739='ჯამი (HIDE)'!$B$13,C739='ჯამი (HIDE)'!$B$14),"",H739-I739))</f>
        <v>562745.15000000037</v>
      </c>
      <c r="K739" s="41">
        <f>IF(AND(H739=0,I739=0),"",IF(OR(C739='ჯამი (HIDE)'!$B$11,C739='ჯამი (HIDE)'!$B$12,C739='ჯამი (HIDE)'!$B$13,C739='ჯამი (HIDE)'!$B$14),"",I739/H739))</f>
        <v>0.91960783571428562</v>
      </c>
      <c r="L739" s="35"/>
    </row>
    <row r="740" spans="1:12" ht="16.5" hidden="1" thickTop="1" thickBot="1" x14ac:dyDescent="0.3">
      <c r="A740" t="s">
        <v>194</v>
      </c>
      <c r="B740" s="29"/>
      <c r="C740" s="5" t="s">
        <v>5</v>
      </c>
      <c r="D740" s="13">
        <v>3455600</v>
      </c>
      <c r="E740" s="13">
        <f t="shared" ref="E740:G740" si="378">SUM(E752,E764)</f>
        <v>3054676.85</v>
      </c>
      <c r="F740" s="13">
        <f t="shared" si="378"/>
        <v>1696976</v>
      </c>
      <c r="G740" s="13">
        <f t="shared" si="378"/>
        <v>1685602</v>
      </c>
      <c r="H740" s="13">
        <v>7000000</v>
      </c>
      <c r="I740" s="13">
        <f t="shared" si="365"/>
        <v>6437254.8499999996</v>
      </c>
      <c r="J740" s="13">
        <f>IF(AND(H740=0,I740=0),"",IF(OR(C740='ჯამი (HIDE)'!$B$11,C740='ჯამი (HIDE)'!$B$12,C740='ჯამი (HIDE)'!$B$13,C740='ჯამი (HIDE)'!$B$14),"",H740-I740))</f>
        <v>562745.15000000037</v>
      </c>
      <c r="K740" s="38">
        <f>IF(AND(H740=0,I740=0),"",IF(OR(C740='ჯამი (HIDE)'!$B$11,C740='ჯამი (HIDE)'!$B$12,C740='ჯამი (HIDE)'!$B$13,C740='ჯამი (HIDE)'!$B$14),"",I740/H740))</f>
        <v>0.91960783571428562</v>
      </c>
      <c r="L740" s="35"/>
    </row>
    <row r="741" spans="1:12" ht="16.5" hidden="1" thickTop="1" thickBot="1" x14ac:dyDescent="0.3">
      <c r="A741" t="s">
        <v>194</v>
      </c>
      <c r="B741" s="30"/>
      <c r="C741" s="7" t="s">
        <v>6</v>
      </c>
      <c r="D741" s="14">
        <v>0</v>
      </c>
      <c r="E741" s="14">
        <f t="shared" ref="E741:G741" si="379">SUM(E753,E765)</f>
        <v>0</v>
      </c>
      <c r="F741" s="14">
        <f t="shared" si="379"/>
        <v>0</v>
      </c>
      <c r="G741" s="14">
        <f t="shared" si="379"/>
        <v>0</v>
      </c>
      <c r="H741" s="14">
        <v>0</v>
      </c>
      <c r="I741" s="14">
        <f t="shared" si="365"/>
        <v>0</v>
      </c>
      <c r="J741" s="14" t="str">
        <f>IF(AND(H741=0,I741=0),"",IF(OR(C741='ჯამი (HIDE)'!$B$11,C741='ჯამი (HIDE)'!$B$12,C741='ჯამი (HIDE)'!$B$13,C741='ჯამი (HIDE)'!$B$14),"",H741-I741))</f>
        <v/>
      </c>
      <c r="K741" s="39" t="str">
        <f>IF(AND(H741=0,I741=0),"",IF(OR(C741='ჯამი (HIDE)'!$B$11,C741='ჯამი (HIDE)'!$B$12,C741='ჯამი (HIDE)'!$B$13,C741='ჯამი (HIDE)'!$B$14),"",I741/H741))</f>
        <v/>
      </c>
      <c r="L741" s="35"/>
    </row>
    <row r="742" spans="1:12" ht="16.5" hidden="1" thickTop="1" thickBot="1" x14ac:dyDescent="0.3">
      <c r="A742" t="s">
        <v>194</v>
      </c>
      <c r="B742" s="30"/>
      <c r="C742" s="7" t="s">
        <v>7</v>
      </c>
      <c r="D742" s="14">
        <v>43400</v>
      </c>
      <c r="E742" s="14">
        <f t="shared" ref="E742:G742" si="380">SUM(E754,E766)</f>
        <v>56400</v>
      </c>
      <c r="F742" s="14">
        <f t="shared" si="380"/>
        <v>41752</v>
      </c>
      <c r="G742" s="14">
        <f t="shared" si="380"/>
        <v>41752</v>
      </c>
      <c r="H742" s="14">
        <v>87000</v>
      </c>
      <c r="I742" s="14">
        <f t="shared" si="365"/>
        <v>139904</v>
      </c>
      <c r="J742" s="14">
        <f>IF(AND(H742=0,I742=0),"",IF(OR(C742='ჯამი (HIDE)'!$B$11,C742='ჯამი (HIDE)'!$B$12,C742='ჯამი (HIDE)'!$B$13,C742='ჯამი (HIDE)'!$B$14),"",H742-I742))</f>
        <v>-52904</v>
      </c>
      <c r="K742" s="39">
        <f>IF(AND(H742=0,I742=0),"",IF(OR(C742='ჯამი (HIDE)'!$B$11,C742='ჯამი (HIDE)'!$B$12,C742='ჯამი (HIDE)'!$B$13,C742='ჯამი (HIDE)'!$B$14),"",I742/H742))</f>
        <v>1.6080919540229885</v>
      </c>
      <c r="L742" s="35"/>
    </row>
    <row r="743" spans="1:12" ht="16.5" hidden="1" thickTop="1" thickBot="1" x14ac:dyDescent="0.3">
      <c r="A743" t="s">
        <v>194</v>
      </c>
      <c r="B743" s="30"/>
      <c r="C743" s="7" t="s">
        <v>8</v>
      </c>
      <c r="D743" s="14">
        <v>0</v>
      </c>
      <c r="E743" s="14">
        <f t="shared" ref="E743:G743" si="381">SUM(E755,E767)</f>
        <v>0</v>
      </c>
      <c r="F743" s="14">
        <f t="shared" si="381"/>
        <v>0</v>
      </c>
      <c r="G743" s="14">
        <f t="shared" si="381"/>
        <v>0</v>
      </c>
      <c r="H743" s="14">
        <v>0</v>
      </c>
      <c r="I743" s="14">
        <f t="shared" si="365"/>
        <v>0</v>
      </c>
      <c r="J743" s="14" t="str">
        <f>IF(AND(H743=0,I743=0),"",IF(OR(C743='ჯამი (HIDE)'!$B$11,C743='ჯამი (HIDE)'!$B$12,C743='ჯამი (HIDE)'!$B$13,C743='ჯამი (HIDE)'!$B$14),"",H743-I743))</f>
        <v/>
      </c>
      <c r="K743" s="39" t="str">
        <f>IF(AND(H743=0,I743=0),"",IF(OR(C743='ჯამი (HIDE)'!$B$11,C743='ჯამი (HIDE)'!$B$12,C743='ჯამი (HIDE)'!$B$13,C743='ჯამი (HIDE)'!$B$14),"",I743/H743))</f>
        <v/>
      </c>
      <c r="L743" s="35"/>
    </row>
    <row r="744" spans="1:12" ht="16.5" hidden="1" thickTop="1" thickBot="1" x14ac:dyDescent="0.3">
      <c r="A744" t="s">
        <v>194</v>
      </c>
      <c r="B744" s="30"/>
      <c r="C744" s="7" t="s">
        <v>9</v>
      </c>
      <c r="D744" s="14">
        <v>0</v>
      </c>
      <c r="E744" s="14">
        <f t="shared" ref="E744:G744" si="382">SUM(E756,E768)</f>
        <v>0</v>
      </c>
      <c r="F744" s="14">
        <f t="shared" si="382"/>
        <v>0</v>
      </c>
      <c r="G744" s="14">
        <f t="shared" si="382"/>
        <v>0</v>
      </c>
      <c r="H744" s="14">
        <v>0</v>
      </c>
      <c r="I744" s="14">
        <f t="shared" si="365"/>
        <v>0</v>
      </c>
      <c r="J744" s="14" t="str">
        <f>IF(AND(H744=0,I744=0),"",IF(OR(C744='ჯამი (HIDE)'!$B$11,C744='ჯამი (HIDE)'!$B$12,C744='ჯამი (HIDE)'!$B$13,C744='ჯამი (HIDE)'!$B$14),"",H744-I744))</f>
        <v/>
      </c>
      <c r="K744" s="39" t="str">
        <f>IF(AND(H744=0,I744=0),"",IF(OR(C744='ჯამი (HIDE)'!$B$11,C744='ჯამი (HIDE)'!$B$12,C744='ჯამი (HIDE)'!$B$13,C744='ჯამი (HIDE)'!$B$14),"",I744/H744))</f>
        <v/>
      </c>
      <c r="L744" s="35"/>
    </row>
    <row r="745" spans="1:12" ht="16.5" hidden="1" thickTop="1" thickBot="1" x14ac:dyDescent="0.3">
      <c r="A745" t="s">
        <v>194</v>
      </c>
      <c r="B745" s="30"/>
      <c r="C745" s="7" t="s">
        <v>10</v>
      </c>
      <c r="D745" s="14">
        <v>0</v>
      </c>
      <c r="E745" s="14">
        <f t="shared" ref="E745:G745" si="383">SUM(E757,E769)</f>
        <v>0</v>
      </c>
      <c r="F745" s="14">
        <f t="shared" si="383"/>
        <v>0</v>
      </c>
      <c r="G745" s="14">
        <f t="shared" si="383"/>
        <v>0</v>
      </c>
      <c r="H745" s="14">
        <v>0</v>
      </c>
      <c r="I745" s="14">
        <f t="shared" si="365"/>
        <v>0</v>
      </c>
      <c r="J745" s="14" t="str">
        <f>IF(AND(H745=0,I745=0),"",IF(OR(C745='ჯამი (HIDE)'!$B$11,C745='ჯამი (HIDE)'!$B$12,C745='ჯამი (HIDE)'!$B$13,C745='ჯამი (HIDE)'!$B$14),"",H745-I745))</f>
        <v/>
      </c>
      <c r="K745" s="39" t="str">
        <f>IF(AND(H745=0,I745=0),"",IF(OR(C745='ჯამი (HIDE)'!$B$11,C745='ჯამი (HIDE)'!$B$12,C745='ჯამი (HIDE)'!$B$13,C745='ჯამი (HIDE)'!$B$14),"",I745/H745))</f>
        <v/>
      </c>
      <c r="L745" s="35"/>
    </row>
    <row r="746" spans="1:12" ht="16.5" hidden="1" thickTop="1" thickBot="1" x14ac:dyDescent="0.3">
      <c r="A746" t="s">
        <v>194</v>
      </c>
      <c r="B746" s="30"/>
      <c r="C746" s="7" t="s">
        <v>11</v>
      </c>
      <c r="D746" s="14">
        <v>3412200</v>
      </c>
      <c r="E746" s="14">
        <f t="shared" ref="E746:G746" si="384">SUM(E758,E770)</f>
        <v>2998276.85</v>
      </c>
      <c r="F746" s="14">
        <f t="shared" si="384"/>
        <v>1655224</v>
      </c>
      <c r="G746" s="14">
        <f t="shared" si="384"/>
        <v>1643850</v>
      </c>
      <c r="H746" s="14">
        <v>6913000</v>
      </c>
      <c r="I746" s="14">
        <f t="shared" si="365"/>
        <v>6297350.8499999996</v>
      </c>
      <c r="J746" s="14">
        <f>IF(AND(H746=0,I746=0),"",IF(OR(C746='ჯამი (HIDE)'!$B$11,C746='ჯამი (HIDE)'!$B$12,C746='ჯამი (HIDE)'!$B$13,C746='ჯამი (HIDE)'!$B$14),"",H746-I746))</f>
        <v>615649.15000000037</v>
      </c>
      <c r="K746" s="39">
        <f>IF(AND(H746=0,I746=0),"",IF(OR(C746='ჯამი (HIDE)'!$B$11,C746='ჯამი (HIDE)'!$B$12,C746='ჯამი (HIDE)'!$B$13,C746='ჯამი (HIDE)'!$B$14),"",I746/H746))</f>
        <v>0.91094327354260085</v>
      </c>
      <c r="L746" s="35"/>
    </row>
    <row r="747" spans="1:12" ht="16.5" hidden="1" thickTop="1" thickBot="1" x14ac:dyDescent="0.3">
      <c r="A747" t="s">
        <v>194</v>
      </c>
      <c r="B747" s="30"/>
      <c r="C747" s="7" t="s">
        <v>12</v>
      </c>
      <c r="D747" s="14">
        <v>0</v>
      </c>
      <c r="E747" s="14">
        <f t="shared" ref="E747:G747" si="385">SUM(E759,E771)</f>
        <v>0</v>
      </c>
      <c r="F747" s="14">
        <f t="shared" si="385"/>
        <v>0</v>
      </c>
      <c r="G747" s="14">
        <f t="shared" si="385"/>
        <v>0</v>
      </c>
      <c r="H747" s="14">
        <v>0</v>
      </c>
      <c r="I747" s="14">
        <f t="shared" si="365"/>
        <v>0</v>
      </c>
      <c r="J747" s="14" t="str">
        <f>IF(AND(H747=0,I747=0),"",IF(OR(C747='ჯამი (HIDE)'!$B$11,C747='ჯამი (HIDE)'!$B$12,C747='ჯამი (HIDE)'!$B$13,C747='ჯამი (HIDE)'!$B$14),"",H747-I747))</f>
        <v/>
      </c>
      <c r="K747" s="39" t="str">
        <f>IF(AND(H747=0,I747=0),"",IF(OR(C747='ჯამი (HIDE)'!$B$11,C747='ჯამი (HIDE)'!$B$12,C747='ჯამი (HIDE)'!$B$13,C747='ჯამი (HIDE)'!$B$14),"",I747/H747))</f>
        <v/>
      </c>
      <c r="L747" s="35"/>
    </row>
    <row r="748" spans="1:12" ht="16.5" hidden="1" thickTop="1" thickBot="1" x14ac:dyDescent="0.3">
      <c r="A748" t="s">
        <v>194</v>
      </c>
      <c r="B748" s="29"/>
      <c r="C748" s="5" t="s">
        <v>13</v>
      </c>
      <c r="D748" s="13">
        <v>0</v>
      </c>
      <c r="E748" s="13">
        <f t="shared" ref="E748:G748" si="386">SUM(E760,E772)</f>
        <v>0</v>
      </c>
      <c r="F748" s="13">
        <f t="shared" si="386"/>
        <v>0</v>
      </c>
      <c r="G748" s="13">
        <f t="shared" si="386"/>
        <v>0</v>
      </c>
      <c r="H748" s="13">
        <v>0</v>
      </c>
      <c r="I748" s="13">
        <f t="shared" si="365"/>
        <v>0</v>
      </c>
      <c r="J748" s="13" t="str">
        <f>IF(AND(H748=0,I748=0),"",IF(OR(C748='ჯამი (HIDE)'!$B$11,C748='ჯამი (HIDE)'!$B$12,C748='ჯამი (HIDE)'!$B$13,C748='ჯამი (HIDE)'!$B$14),"",H748-I748))</f>
        <v/>
      </c>
      <c r="K748" s="38" t="str">
        <f>IF(AND(H748=0,I748=0),"",IF(OR(C748='ჯამი (HIDE)'!$B$11,C748='ჯამი (HIDE)'!$B$12,C748='ჯამი (HIDE)'!$B$13,C748='ჯამი (HIDE)'!$B$14),"",I748/H748))</f>
        <v/>
      </c>
      <c r="L748" s="35"/>
    </row>
    <row r="749" spans="1:12" ht="16.5" hidden="1" thickTop="1" thickBot="1" x14ac:dyDescent="0.3">
      <c r="A749" t="s">
        <v>194</v>
      </c>
      <c r="B749" s="29"/>
      <c r="C749" s="5" t="s">
        <v>14</v>
      </c>
      <c r="D749" s="13">
        <v>0</v>
      </c>
      <c r="E749" s="13">
        <f t="shared" ref="E749:G749" si="387">SUM(E761,E773)</f>
        <v>0</v>
      </c>
      <c r="F749" s="13">
        <f t="shared" si="387"/>
        <v>0</v>
      </c>
      <c r="G749" s="13">
        <f t="shared" si="387"/>
        <v>0</v>
      </c>
      <c r="H749" s="13">
        <v>0</v>
      </c>
      <c r="I749" s="13">
        <f t="shared" si="365"/>
        <v>0</v>
      </c>
      <c r="J749" s="13" t="str">
        <f>IF(AND(H749=0,I749=0),"",IF(OR(C749='ჯამი (HIDE)'!$B$11,C749='ჯამი (HIDE)'!$B$12,C749='ჯამი (HIDE)'!$B$13,C749='ჯამი (HIDE)'!$B$14),"",H749-I749))</f>
        <v/>
      </c>
      <c r="K749" s="38" t="str">
        <f>IF(AND(H749=0,I749=0),"",IF(OR(C749='ჯამი (HIDE)'!$B$11,C749='ჯამი (HIDE)'!$B$12,C749='ჯამი (HIDE)'!$B$13,C749='ჯამი (HIDE)'!$B$14),"",I749/H749))</f>
        <v/>
      </c>
      <c r="L749" s="35"/>
    </row>
    <row r="750" spans="1:12" ht="16.5" hidden="1" thickTop="1" thickBot="1" x14ac:dyDescent="0.3">
      <c r="A750" t="s">
        <v>194</v>
      </c>
      <c r="B750" s="31"/>
      <c r="C750" s="9" t="s">
        <v>15</v>
      </c>
      <c r="D750" s="15">
        <v>0</v>
      </c>
      <c r="E750" s="15">
        <f t="shared" ref="E750:G750" si="388">SUM(E762,E774)</f>
        <v>0</v>
      </c>
      <c r="F750" s="15">
        <f t="shared" si="388"/>
        <v>0</v>
      </c>
      <c r="G750" s="15">
        <f t="shared" si="388"/>
        <v>0</v>
      </c>
      <c r="H750" s="15">
        <v>0</v>
      </c>
      <c r="I750" s="15">
        <f t="shared" si="365"/>
        <v>0</v>
      </c>
      <c r="J750" s="15" t="str">
        <f>IF(AND(H750=0,I750=0),"",IF(OR(C750='ჯამი (HIDE)'!$B$11,C750='ჯამი (HIDE)'!$B$12,C750='ჯამი (HIDE)'!$B$13,C750='ჯამი (HIDE)'!$B$14),"",H750-I750))</f>
        <v/>
      </c>
      <c r="K750" s="40" t="str">
        <f>IF(AND(H750=0,I750=0),"",IF(OR(C750='ჯამი (HIDE)'!$B$11,C750='ჯამი (HIDE)'!$B$12,C750='ჯამი (HIDE)'!$B$13,C750='ჯამი (HIDE)'!$B$14),"",I750/H750))</f>
        <v/>
      </c>
      <c r="L750" s="35"/>
    </row>
    <row r="751" spans="1:12" ht="31.5" thickTop="1" thickBot="1" x14ac:dyDescent="0.3">
      <c r="A751" t="str">
        <f t="shared" ref="A751" si="389">IF(OR(H751&lt;&gt;0,I751&lt;&gt;0,),"a","b")</f>
        <v>a</v>
      </c>
      <c r="B751" s="2" t="s">
        <v>129</v>
      </c>
      <c r="C751" s="24" t="s">
        <v>128</v>
      </c>
      <c r="D751" s="3">
        <v>3229000</v>
      </c>
      <c r="E751" s="3">
        <f>E752+E760+E761+E762</f>
        <v>2991876.85</v>
      </c>
      <c r="F751" s="3">
        <f t="shared" ref="F751" si="390">F752+F760+F761+F762</f>
        <v>1517500</v>
      </c>
      <c r="G751" s="3">
        <f t="shared" ref="G751" si="391">G752+G760+G761+G762</f>
        <v>1522500</v>
      </c>
      <c r="H751" s="3">
        <v>6458000</v>
      </c>
      <c r="I751" s="3">
        <f t="shared" si="365"/>
        <v>6031876.8499999996</v>
      </c>
      <c r="J751" s="3">
        <f>IF(AND(H751=0,I751=0),"",IF(OR(C751='ჯამი (HIDE)'!$B$11,C751='ჯამი (HIDE)'!$B$12,C751='ჯამი (HIDE)'!$B$13,C751='ჯამი (HIDE)'!$B$14),"",H751-I751))</f>
        <v>426123.15000000037</v>
      </c>
      <c r="K751" s="41">
        <f>IF(AND(H751=0,I751=0),"",IF(OR(C751='ჯამი (HIDE)'!$B$11,C751='ჯამი (HIDE)'!$B$12,C751='ჯამი (HIDE)'!$B$13,C751='ჯამი (HIDE)'!$B$14),"",I751/H751))</f>
        <v>0.93401623567668002</v>
      </c>
      <c r="L751" s="35"/>
    </row>
    <row r="752" spans="1:12" ht="16.5" hidden="1" thickTop="1" thickBot="1" x14ac:dyDescent="0.3">
      <c r="A752" t="s">
        <v>194</v>
      </c>
      <c r="B752" s="29"/>
      <c r="C752" s="5" t="s">
        <v>5</v>
      </c>
      <c r="D752" s="13">
        <v>3229000</v>
      </c>
      <c r="E752" s="13">
        <f>SUM(E753:E759)</f>
        <v>2991876.85</v>
      </c>
      <c r="F752" s="13">
        <f t="shared" ref="F752" si="392">SUM(F753:F759)</f>
        <v>1517500</v>
      </c>
      <c r="G752" s="13">
        <f t="shared" ref="G752" si="393">SUM(G753:G759)</f>
        <v>1522500</v>
      </c>
      <c r="H752" s="13">
        <v>6458000</v>
      </c>
      <c r="I752" s="13">
        <f t="shared" si="365"/>
        <v>6031876.8499999996</v>
      </c>
      <c r="J752" s="13">
        <f>IF(AND(H752=0,I752=0),"",IF(OR(C752='ჯამი (HIDE)'!$B$11,C752='ჯამი (HIDE)'!$B$12,C752='ჯამი (HIDE)'!$B$13,C752='ჯამი (HIDE)'!$B$14),"",H752-I752))</f>
        <v>426123.15000000037</v>
      </c>
      <c r="K752" s="38">
        <f>IF(AND(H752=0,I752=0),"",IF(OR(C752='ჯამი (HIDE)'!$B$11,C752='ჯამი (HIDE)'!$B$12,C752='ჯამი (HIDE)'!$B$13,C752='ჯამი (HIDE)'!$B$14),"",I752/H752))</f>
        <v>0.93401623567668002</v>
      </c>
      <c r="L752" s="35"/>
    </row>
    <row r="753" spans="1:12" ht="16.5" hidden="1" thickTop="1" thickBot="1" x14ac:dyDescent="0.3">
      <c r="A753" t="s">
        <v>194</v>
      </c>
      <c r="B753" s="30"/>
      <c r="C753" s="7" t="s">
        <v>6</v>
      </c>
      <c r="D753" s="14">
        <v>0</v>
      </c>
      <c r="E753" s="14">
        <v>0</v>
      </c>
      <c r="F753" s="14">
        <v>0</v>
      </c>
      <c r="G753" s="14">
        <v>0</v>
      </c>
      <c r="H753" s="14">
        <v>0</v>
      </c>
      <c r="I753" s="14">
        <f t="shared" si="365"/>
        <v>0</v>
      </c>
      <c r="J753" s="14" t="str">
        <f>IF(AND(H753=0,I753=0),"",IF(OR(C753='ჯამი (HIDE)'!$B$11,C753='ჯამი (HIDE)'!$B$12,C753='ჯამი (HIDE)'!$B$13,C753='ჯამი (HIDE)'!$B$14),"",H753-I753))</f>
        <v/>
      </c>
      <c r="K753" s="39" t="str">
        <f>IF(AND(H753=0,I753=0),"",IF(OR(C753='ჯამი (HIDE)'!$B$11,C753='ჯამი (HIDE)'!$B$12,C753='ჯამი (HIDE)'!$B$13,C753='ჯამი (HIDE)'!$B$14),"",I753/H753))</f>
        <v/>
      </c>
      <c r="L753" s="35"/>
    </row>
    <row r="754" spans="1:12" ht="16.5" hidden="1" thickTop="1" thickBot="1" x14ac:dyDescent="0.3">
      <c r="A754" t="s">
        <v>194</v>
      </c>
      <c r="B754" s="30"/>
      <c r="C754" s="7" t="s">
        <v>7</v>
      </c>
      <c r="D754" s="14">
        <v>18000</v>
      </c>
      <c r="E754" s="14">
        <v>18000</v>
      </c>
      <c r="F754" s="14">
        <v>9000</v>
      </c>
      <c r="G754" s="14">
        <v>9000</v>
      </c>
      <c r="H754" s="14">
        <v>36000</v>
      </c>
      <c r="I754" s="14">
        <f t="shared" si="365"/>
        <v>36000</v>
      </c>
      <c r="J754" s="14">
        <f>IF(AND(H754=0,I754=0),"",IF(OR(C754='ჯამი (HIDE)'!$B$11,C754='ჯამი (HIDE)'!$B$12,C754='ჯამი (HIDE)'!$B$13,C754='ჯამი (HIDE)'!$B$14),"",H754-I754))</f>
        <v>0</v>
      </c>
      <c r="K754" s="39">
        <f>IF(AND(H754=0,I754=0),"",IF(OR(C754='ჯამი (HIDE)'!$B$11,C754='ჯამი (HIDE)'!$B$12,C754='ჯამი (HIDE)'!$B$13,C754='ჯამი (HIDE)'!$B$14),"",I754/H754))</f>
        <v>1</v>
      </c>
      <c r="L754" s="35"/>
    </row>
    <row r="755" spans="1:12" ht="16.5" hidden="1" thickTop="1" thickBot="1" x14ac:dyDescent="0.3">
      <c r="A755" t="s">
        <v>194</v>
      </c>
      <c r="B755" s="30"/>
      <c r="C755" s="7" t="s">
        <v>8</v>
      </c>
      <c r="D755" s="14">
        <v>0</v>
      </c>
      <c r="E755" s="14">
        <v>0</v>
      </c>
      <c r="F755" s="14">
        <v>0</v>
      </c>
      <c r="G755" s="14">
        <v>0</v>
      </c>
      <c r="H755" s="14">
        <v>0</v>
      </c>
      <c r="I755" s="14">
        <f t="shared" si="365"/>
        <v>0</v>
      </c>
      <c r="J755" s="14" t="str">
        <f>IF(AND(H755=0,I755=0),"",IF(OR(C755='ჯამი (HIDE)'!$B$11,C755='ჯამი (HIDE)'!$B$12,C755='ჯამი (HIDE)'!$B$13,C755='ჯამი (HIDE)'!$B$14),"",H755-I755))</f>
        <v/>
      </c>
      <c r="K755" s="39" t="str">
        <f>IF(AND(H755=0,I755=0),"",IF(OR(C755='ჯამი (HIDE)'!$B$11,C755='ჯამი (HIDE)'!$B$12,C755='ჯამი (HIDE)'!$B$13,C755='ჯამი (HIDE)'!$B$14),"",I755/H755))</f>
        <v/>
      </c>
      <c r="L755" s="35"/>
    </row>
    <row r="756" spans="1:12" ht="16.5" hidden="1" thickTop="1" thickBot="1" x14ac:dyDescent="0.3">
      <c r="A756" t="s">
        <v>194</v>
      </c>
      <c r="B756" s="30"/>
      <c r="C756" s="7" t="s">
        <v>9</v>
      </c>
      <c r="D756" s="14">
        <v>0</v>
      </c>
      <c r="E756" s="14">
        <v>0</v>
      </c>
      <c r="F756" s="14">
        <v>0</v>
      </c>
      <c r="G756" s="14">
        <v>0</v>
      </c>
      <c r="H756" s="14">
        <v>0</v>
      </c>
      <c r="I756" s="14">
        <f t="shared" si="365"/>
        <v>0</v>
      </c>
      <c r="J756" s="14" t="str">
        <f>IF(AND(H756=0,I756=0),"",IF(OR(C756='ჯამი (HIDE)'!$B$11,C756='ჯამი (HIDE)'!$B$12,C756='ჯამი (HIDE)'!$B$13,C756='ჯამი (HIDE)'!$B$14),"",H756-I756))</f>
        <v/>
      </c>
      <c r="K756" s="39" t="str">
        <f>IF(AND(H756=0,I756=0),"",IF(OR(C756='ჯამი (HIDE)'!$B$11,C756='ჯამი (HIDE)'!$B$12,C756='ჯამი (HIDE)'!$B$13,C756='ჯამი (HIDE)'!$B$14),"",I756/H756))</f>
        <v/>
      </c>
      <c r="L756" s="35"/>
    </row>
    <row r="757" spans="1:12" ht="16.5" hidden="1" thickTop="1" thickBot="1" x14ac:dyDescent="0.3">
      <c r="A757" t="s">
        <v>194</v>
      </c>
      <c r="B757" s="30"/>
      <c r="C757" s="7" t="s">
        <v>10</v>
      </c>
      <c r="D757" s="14">
        <v>0</v>
      </c>
      <c r="E757" s="14">
        <v>0</v>
      </c>
      <c r="F757" s="14">
        <v>0</v>
      </c>
      <c r="G757" s="14">
        <v>0</v>
      </c>
      <c r="H757" s="14">
        <v>0</v>
      </c>
      <c r="I757" s="14">
        <f t="shared" si="365"/>
        <v>0</v>
      </c>
      <c r="J757" s="14" t="str">
        <f>IF(AND(H757=0,I757=0),"",IF(OR(C757='ჯამი (HIDE)'!$B$11,C757='ჯამი (HIDE)'!$B$12,C757='ჯამი (HIDE)'!$B$13,C757='ჯამი (HIDE)'!$B$14),"",H757-I757))</f>
        <v/>
      </c>
      <c r="K757" s="39" t="str">
        <f>IF(AND(H757=0,I757=0),"",IF(OR(C757='ჯამი (HIDE)'!$B$11,C757='ჯამი (HIDE)'!$B$12,C757='ჯამი (HIDE)'!$B$13,C757='ჯამი (HIDE)'!$B$14),"",I757/H757))</f>
        <v/>
      </c>
      <c r="L757" s="35"/>
    </row>
    <row r="758" spans="1:12" ht="16.5" hidden="1" thickTop="1" thickBot="1" x14ac:dyDescent="0.3">
      <c r="A758" t="s">
        <v>194</v>
      </c>
      <c r="B758" s="30"/>
      <c r="C758" s="7" t="s">
        <v>11</v>
      </c>
      <c r="D758" s="14">
        <v>3211000</v>
      </c>
      <c r="E758" s="14">
        <v>2973876.85</v>
      </c>
      <c r="F758" s="14">
        <v>1508500</v>
      </c>
      <c r="G758" s="14">
        <v>1513500</v>
      </c>
      <c r="H758" s="14">
        <v>6422000</v>
      </c>
      <c r="I758" s="14">
        <f t="shared" si="365"/>
        <v>5995876.8499999996</v>
      </c>
      <c r="J758" s="14">
        <f>IF(AND(H758=0,I758=0),"",IF(OR(C758='ჯამი (HIDE)'!$B$11,C758='ჯამი (HIDE)'!$B$12,C758='ჯამი (HIDE)'!$B$13,C758='ჯამი (HIDE)'!$B$14),"",H758-I758))</f>
        <v>426123.15000000037</v>
      </c>
      <c r="K758" s="39">
        <f>IF(AND(H758=0,I758=0),"",IF(OR(C758='ჯამი (HIDE)'!$B$11,C758='ჯამი (HIDE)'!$B$12,C758='ჯამი (HIDE)'!$B$13,C758='ჯამი (HIDE)'!$B$14),"",I758/H758))</f>
        <v>0.93364634848956707</v>
      </c>
      <c r="L758" s="35"/>
    </row>
    <row r="759" spans="1:12" ht="16.5" hidden="1" thickTop="1" thickBot="1" x14ac:dyDescent="0.3">
      <c r="A759" t="s">
        <v>194</v>
      </c>
      <c r="B759" s="30"/>
      <c r="C759" s="7" t="s">
        <v>12</v>
      </c>
      <c r="D759" s="14">
        <v>0</v>
      </c>
      <c r="E759" s="14">
        <v>0</v>
      </c>
      <c r="F759" s="14">
        <v>0</v>
      </c>
      <c r="G759" s="14">
        <v>0</v>
      </c>
      <c r="H759" s="14">
        <v>0</v>
      </c>
      <c r="I759" s="14">
        <f t="shared" si="365"/>
        <v>0</v>
      </c>
      <c r="J759" s="14" t="str">
        <f>IF(AND(H759=0,I759=0),"",IF(OR(C759='ჯამი (HIDE)'!$B$11,C759='ჯამი (HIDE)'!$B$12,C759='ჯამი (HIDE)'!$B$13,C759='ჯამი (HIDE)'!$B$14),"",H759-I759))</f>
        <v/>
      </c>
      <c r="K759" s="39" t="str">
        <f>IF(AND(H759=0,I759=0),"",IF(OR(C759='ჯამი (HIDE)'!$B$11,C759='ჯამი (HIDE)'!$B$12,C759='ჯამი (HIDE)'!$B$13,C759='ჯამი (HIDE)'!$B$14),"",I759/H759))</f>
        <v/>
      </c>
      <c r="L759" s="35"/>
    </row>
    <row r="760" spans="1:12" ht="16.5" hidden="1" thickTop="1" thickBot="1" x14ac:dyDescent="0.3">
      <c r="A760" t="s">
        <v>194</v>
      </c>
      <c r="B760" s="29"/>
      <c r="C760" s="5" t="s">
        <v>13</v>
      </c>
      <c r="D760" s="13">
        <v>0</v>
      </c>
      <c r="E760" s="13">
        <v>0</v>
      </c>
      <c r="F760" s="13">
        <v>0</v>
      </c>
      <c r="G760" s="13">
        <v>0</v>
      </c>
      <c r="H760" s="13">
        <v>0</v>
      </c>
      <c r="I760" s="13">
        <f t="shared" si="365"/>
        <v>0</v>
      </c>
      <c r="J760" s="13" t="str">
        <f>IF(AND(H760=0,I760=0),"",IF(OR(C760='ჯამი (HIDE)'!$B$11,C760='ჯამი (HIDE)'!$B$12,C760='ჯამი (HIDE)'!$B$13,C760='ჯამი (HIDE)'!$B$14),"",H760-I760))</f>
        <v/>
      </c>
      <c r="K760" s="38" t="str">
        <f>IF(AND(H760=0,I760=0),"",IF(OR(C760='ჯამი (HIDE)'!$B$11,C760='ჯამი (HIDE)'!$B$12,C760='ჯამი (HIDE)'!$B$13,C760='ჯამი (HIDE)'!$B$14),"",I760/H760))</f>
        <v/>
      </c>
      <c r="L760" s="35"/>
    </row>
    <row r="761" spans="1:12" ht="16.5" hidden="1" thickTop="1" thickBot="1" x14ac:dyDescent="0.3">
      <c r="A761" t="s">
        <v>194</v>
      </c>
      <c r="B761" s="29"/>
      <c r="C761" s="5" t="s">
        <v>14</v>
      </c>
      <c r="D761" s="13">
        <v>0</v>
      </c>
      <c r="E761" s="13">
        <v>0</v>
      </c>
      <c r="F761" s="13">
        <v>0</v>
      </c>
      <c r="G761" s="13">
        <v>0</v>
      </c>
      <c r="H761" s="13">
        <v>0</v>
      </c>
      <c r="I761" s="13">
        <f t="shared" si="365"/>
        <v>0</v>
      </c>
      <c r="J761" s="13" t="str">
        <f>IF(AND(H761=0,I761=0),"",IF(OR(C761='ჯამი (HIDE)'!$B$11,C761='ჯამი (HIDE)'!$B$12,C761='ჯამი (HIDE)'!$B$13,C761='ჯამი (HIDE)'!$B$14),"",H761-I761))</f>
        <v/>
      </c>
      <c r="K761" s="38" t="str">
        <f>IF(AND(H761=0,I761=0),"",IF(OR(C761='ჯამი (HIDE)'!$B$11,C761='ჯამი (HIDE)'!$B$12,C761='ჯამი (HIDE)'!$B$13,C761='ჯამი (HIDE)'!$B$14),"",I761/H761))</f>
        <v/>
      </c>
      <c r="L761" s="35"/>
    </row>
    <row r="762" spans="1:12" ht="16.5" hidden="1" thickTop="1" thickBot="1" x14ac:dyDescent="0.3">
      <c r="A762" t="s">
        <v>194</v>
      </c>
      <c r="B762" s="31"/>
      <c r="C762" s="9" t="s">
        <v>15</v>
      </c>
      <c r="D762" s="15">
        <v>0</v>
      </c>
      <c r="E762" s="15">
        <v>0</v>
      </c>
      <c r="F762" s="15">
        <v>0</v>
      </c>
      <c r="G762" s="15">
        <v>0</v>
      </c>
      <c r="H762" s="15">
        <v>0</v>
      </c>
      <c r="I762" s="15">
        <f t="shared" si="365"/>
        <v>0</v>
      </c>
      <c r="J762" s="15" t="str">
        <f>IF(AND(H762=0,I762=0),"",IF(OR(C762='ჯამი (HIDE)'!$B$11,C762='ჯამი (HIDE)'!$B$12,C762='ჯამი (HIDE)'!$B$13,C762='ჯამი (HIDE)'!$B$14),"",H762-I762))</f>
        <v/>
      </c>
      <c r="K762" s="40" t="str">
        <f>IF(AND(H762=0,I762=0),"",IF(OR(C762='ჯამი (HIDE)'!$B$11,C762='ჯამი (HIDE)'!$B$12,C762='ჯამი (HIDE)'!$B$13,C762='ჯამი (HIDE)'!$B$14),"",I762/H762))</f>
        <v/>
      </c>
      <c r="L762" s="35"/>
    </row>
    <row r="763" spans="1:12" ht="61.5" thickTop="1" thickBot="1" x14ac:dyDescent="0.3">
      <c r="A763" t="str">
        <f t="shared" ref="A763" si="394">IF(OR(H763&lt;&gt;0,I763&lt;&gt;0,),"a","b")</f>
        <v>a</v>
      </c>
      <c r="B763" s="2" t="s">
        <v>130</v>
      </c>
      <c r="C763" s="26" t="s">
        <v>131</v>
      </c>
      <c r="D763" s="3">
        <v>226600</v>
      </c>
      <c r="E763" s="3">
        <f>SUM(E764,E772,E773,E774)</f>
        <v>62800</v>
      </c>
      <c r="F763" s="3">
        <f t="shared" ref="F763" si="395">SUM(F764,F772,F773,F774)</f>
        <v>179476</v>
      </c>
      <c r="G763" s="3">
        <f t="shared" ref="G763" si="396">SUM(G764,G772,G773,G774)</f>
        <v>163102</v>
      </c>
      <c r="H763" s="3">
        <v>542000</v>
      </c>
      <c r="I763" s="3">
        <f t="shared" si="365"/>
        <v>405378</v>
      </c>
      <c r="J763" s="3">
        <f>IF(AND(H763=0,I763=0),"",IF(OR(C763='ჯამი (HIDE)'!$B$11,C763='ჯამი (HIDE)'!$B$12,C763='ჯამი (HIDE)'!$B$13,C763='ჯამი (HIDE)'!$B$14),"",H763-I763))</f>
        <v>136622</v>
      </c>
      <c r="K763" s="41">
        <f>IF(AND(H763=0,I763=0),"",IF(OR(C763='ჯამი (HIDE)'!$B$11,C763='ჯამი (HIDE)'!$B$12,C763='ჯამი (HIDE)'!$B$13,C763='ჯამი (HIDE)'!$B$14),"",I763/H763))</f>
        <v>0.74792988929889304</v>
      </c>
      <c r="L763" s="35" t="s">
        <v>232</v>
      </c>
    </row>
    <row r="764" spans="1:12" ht="16.5" hidden="1" thickTop="1" thickBot="1" x14ac:dyDescent="0.3">
      <c r="A764" t="s">
        <v>194</v>
      </c>
      <c r="B764" s="29"/>
      <c r="C764" s="5" t="s">
        <v>5</v>
      </c>
      <c r="D764" s="13">
        <v>226600</v>
      </c>
      <c r="E764" s="13">
        <f>SUM(E765:E771)</f>
        <v>62800</v>
      </c>
      <c r="F764" s="13">
        <f t="shared" ref="F764" si="397">SUM(F765:F771)</f>
        <v>179476</v>
      </c>
      <c r="G764" s="13">
        <f t="shared" ref="G764" si="398">SUM(G765:G771)</f>
        <v>163102</v>
      </c>
      <c r="H764" s="13">
        <v>542000</v>
      </c>
      <c r="I764" s="13">
        <f t="shared" si="365"/>
        <v>405378</v>
      </c>
      <c r="J764" s="13">
        <f>IF(AND(H764=0,I764=0),"",IF(OR(C764='ჯამი (HIDE)'!$B$11,C764='ჯამი (HIDE)'!$B$12,C764='ჯამი (HIDE)'!$B$13,C764='ჯამი (HIDE)'!$B$14),"",H764-I764))</f>
        <v>136622</v>
      </c>
      <c r="K764" s="38">
        <f>IF(AND(H764=0,I764=0),"",IF(OR(C764='ჯამი (HIDE)'!$B$11,C764='ჯამი (HIDE)'!$B$12,C764='ჯამი (HIDE)'!$B$13,C764='ჯამი (HIDE)'!$B$14),"",I764/H764))</f>
        <v>0.74792988929889304</v>
      </c>
      <c r="L764" s="35"/>
    </row>
    <row r="765" spans="1:12" ht="16.5" hidden="1" thickTop="1" thickBot="1" x14ac:dyDescent="0.3">
      <c r="A765" t="s">
        <v>194</v>
      </c>
      <c r="B765" s="30"/>
      <c r="C765" s="7" t="s">
        <v>6</v>
      </c>
      <c r="D765" s="14">
        <v>0</v>
      </c>
      <c r="E765" s="14">
        <v>0</v>
      </c>
      <c r="F765" s="14">
        <v>0</v>
      </c>
      <c r="G765" s="14">
        <v>0</v>
      </c>
      <c r="H765" s="14">
        <v>0</v>
      </c>
      <c r="I765" s="14">
        <f t="shared" si="365"/>
        <v>0</v>
      </c>
      <c r="J765" s="14" t="str">
        <f>IF(AND(H765=0,I765=0),"",IF(OR(C765='ჯამი (HIDE)'!$B$11,C765='ჯამი (HIDE)'!$B$12,C765='ჯამი (HIDE)'!$B$13,C765='ჯამი (HIDE)'!$B$14),"",H765-I765))</f>
        <v/>
      </c>
      <c r="K765" s="39" t="str">
        <f>IF(AND(H765=0,I765=0),"",IF(OR(C765='ჯამი (HIDE)'!$B$11,C765='ჯამი (HIDE)'!$B$12,C765='ჯამი (HIDE)'!$B$13,C765='ჯამი (HIDE)'!$B$14),"",I765/H765))</f>
        <v/>
      </c>
      <c r="L765" s="35"/>
    </row>
    <row r="766" spans="1:12" ht="16.5" hidden="1" thickTop="1" thickBot="1" x14ac:dyDescent="0.3">
      <c r="A766" t="s">
        <v>194</v>
      </c>
      <c r="B766" s="30"/>
      <c r="C766" s="7" t="s">
        <v>7</v>
      </c>
      <c r="D766" s="14">
        <v>25400</v>
      </c>
      <c r="E766" s="14">
        <v>38400</v>
      </c>
      <c r="F766" s="14">
        <v>32752</v>
      </c>
      <c r="G766" s="14">
        <v>32752</v>
      </c>
      <c r="H766" s="14">
        <v>51000</v>
      </c>
      <c r="I766" s="14">
        <f t="shared" si="365"/>
        <v>103904</v>
      </c>
      <c r="J766" s="14">
        <f>IF(AND(H766=0,I766=0),"",IF(OR(C766='ჯამი (HIDE)'!$B$11,C766='ჯამი (HIDE)'!$B$12,C766='ჯამი (HIDE)'!$B$13,C766='ჯამი (HIDE)'!$B$14),"",H766-I766))</f>
        <v>-52904</v>
      </c>
      <c r="K766" s="39">
        <f>IF(AND(H766=0,I766=0),"",IF(OR(C766='ჯამი (HIDE)'!$B$11,C766='ჯამი (HIDE)'!$B$12,C766='ჯამი (HIDE)'!$B$13,C766='ჯამი (HIDE)'!$B$14),"",I766/H766))</f>
        <v>2.0373333333333332</v>
      </c>
      <c r="L766" s="35"/>
    </row>
    <row r="767" spans="1:12" ht="16.5" hidden="1" thickTop="1" thickBot="1" x14ac:dyDescent="0.3">
      <c r="A767" t="s">
        <v>194</v>
      </c>
      <c r="B767" s="30"/>
      <c r="C767" s="7" t="s">
        <v>8</v>
      </c>
      <c r="D767" s="14">
        <v>0</v>
      </c>
      <c r="E767" s="14">
        <v>0</v>
      </c>
      <c r="F767" s="14">
        <v>0</v>
      </c>
      <c r="G767" s="14">
        <v>0</v>
      </c>
      <c r="H767" s="14">
        <v>0</v>
      </c>
      <c r="I767" s="14">
        <f t="shared" si="365"/>
        <v>0</v>
      </c>
      <c r="J767" s="14" t="str">
        <f>IF(AND(H767=0,I767=0),"",IF(OR(C767='ჯამი (HIDE)'!$B$11,C767='ჯამი (HIDE)'!$B$12,C767='ჯამი (HIDE)'!$B$13,C767='ჯამი (HIDE)'!$B$14),"",H767-I767))</f>
        <v/>
      </c>
      <c r="K767" s="39" t="str">
        <f>IF(AND(H767=0,I767=0),"",IF(OR(C767='ჯამი (HIDE)'!$B$11,C767='ჯამი (HIDE)'!$B$12,C767='ჯამი (HIDE)'!$B$13,C767='ჯამი (HIDE)'!$B$14),"",I767/H767))</f>
        <v/>
      </c>
      <c r="L767" s="35"/>
    </row>
    <row r="768" spans="1:12" ht="16.5" hidden="1" thickTop="1" thickBot="1" x14ac:dyDescent="0.3">
      <c r="A768" t="s">
        <v>194</v>
      </c>
      <c r="B768" s="30"/>
      <c r="C768" s="7" t="s">
        <v>9</v>
      </c>
      <c r="D768" s="14">
        <v>0</v>
      </c>
      <c r="E768" s="14">
        <v>0</v>
      </c>
      <c r="F768" s="14">
        <v>0</v>
      </c>
      <c r="G768" s="14">
        <v>0</v>
      </c>
      <c r="H768" s="14">
        <v>0</v>
      </c>
      <c r="I768" s="14">
        <f t="shared" si="365"/>
        <v>0</v>
      </c>
      <c r="J768" s="14" t="str">
        <f>IF(AND(H768=0,I768=0),"",IF(OR(C768='ჯამი (HIDE)'!$B$11,C768='ჯამი (HIDE)'!$B$12,C768='ჯამი (HIDE)'!$B$13,C768='ჯამი (HIDE)'!$B$14),"",H768-I768))</f>
        <v/>
      </c>
      <c r="K768" s="39" t="str">
        <f>IF(AND(H768=0,I768=0),"",IF(OR(C768='ჯამი (HIDE)'!$B$11,C768='ჯამი (HIDE)'!$B$12,C768='ჯამი (HIDE)'!$B$13,C768='ჯამი (HIDE)'!$B$14),"",I768/H768))</f>
        <v/>
      </c>
      <c r="L768" s="35"/>
    </row>
    <row r="769" spans="1:12" ht="16.5" hidden="1" thickTop="1" thickBot="1" x14ac:dyDescent="0.3">
      <c r="A769" t="s">
        <v>194</v>
      </c>
      <c r="B769" s="30"/>
      <c r="C769" s="7" t="s">
        <v>10</v>
      </c>
      <c r="D769" s="14">
        <v>0</v>
      </c>
      <c r="E769" s="14">
        <v>0</v>
      </c>
      <c r="F769" s="14">
        <v>0</v>
      </c>
      <c r="G769" s="14">
        <v>0</v>
      </c>
      <c r="H769" s="14">
        <v>0</v>
      </c>
      <c r="I769" s="14">
        <f t="shared" si="365"/>
        <v>0</v>
      </c>
      <c r="J769" s="14" t="str">
        <f>IF(AND(H769=0,I769=0),"",IF(OR(C769='ჯამი (HIDE)'!$B$11,C769='ჯამი (HIDE)'!$B$12,C769='ჯამი (HIDE)'!$B$13,C769='ჯამი (HIDE)'!$B$14),"",H769-I769))</f>
        <v/>
      </c>
      <c r="K769" s="39" t="str">
        <f>IF(AND(H769=0,I769=0),"",IF(OR(C769='ჯამი (HIDE)'!$B$11,C769='ჯამი (HIDE)'!$B$12,C769='ჯამი (HIDE)'!$B$13,C769='ჯამი (HIDE)'!$B$14),"",I769/H769))</f>
        <v/>
      </c>
      <c r="L769" s="35"/>
    </row>
    <row r="770" spans="1:12" ht="16.5" hidden="1" thickTop="1" thickBot="1" x14ac:dyDescent="0.3">
      <c r="A770" t="s">
        <v>194</v>
      </c>
      <c r="B770" s="30"/>
      <c r="C770" s="7" t="s">
        <v>11</v>
      </c>
      <c r="D770" s="14">
        <v>201200</v>
      </c>
      <c r="E770" s="14">
        <v>24400</v>
      </c>
      <c r="F770" s="14">
        <v>146724</v>
      </c>
      <c r="G770" s="14">
        <v>130350</v>
      </c>
      <c r="H770" s="14">
        <v>491000</v>
      </c>
      <c r="I770" s="14">
        <f t="shared" si="365"/>
        <v>301474</v>
      </c>
      <c r="J770" s="14">
        <f>IF(AND(H770=0,I770=0),"",IF(OR(C770='ჯამი (HIDE)'!$B$11,C770='ჯამი (HIDE)'!$B$12,C770='ჯამი (HIDE)'!$B$13,C770='ჯამი (HIDE)'!$B$14),"",H770-I770))</f>
        <v>189526</v>
      </c>
      <c r="K770" s="39">
        <f>IF(AND(H770=0,I770=0),"",IF(OR(C770='ჯამი (HIDE)'!$B$11,C770='ჯამი (HIDE)'!$B$12,C770='ჯამი (HIDE)'!$B$13,C770='ჯამი (HIDE)'!$B$14),"",I770/H770))</f>
        <v>0.61399999999999999</v>
      </c>
      <c r="L770" s="35"/>
    </row>
    <row r="771" spans="1:12" ht="16.5" hidden="1" thickTop="1" thickBot="1" x14ac:dyDescent="0.3">
      <c r="A771" t="s">
        <v>194</v>
      </c>
      <c r="B771" s="30"/>
      <c r="C771" s="7" t="s">
        <v>12</v>
      </c>
      <c r="D771" s="14">
        <v>0</v>
      </c>
      <c r="E771" s="14">
        <v>0</v>
      </c>
      <c r="F771" s="14">
        <v>0</v>
      </c>
      <c r="G771" s="14">
        <v>0</v>
      </c>
      <c r="H771" s="14">
        <v>0</v>
      </c>
      <c r="I771" s="14">
        <f t="shared" si="365"/>
        <v>0</v>
      </c>
      <c r="J771" s="14" t="str">
        <f>IF(AND(H771=0,I771=0),"",IF(OR(C771='ჯამი (HIDE)'!$B$11,C771='ჯამი (HIDE)'!$B$12,C771='ჯამი (HIDE)'!$B$13,C771='ჯამი (HIDE)'!$B$14),"",H771-I771))</f>
        <v/>
      </c>
      <c r="K771" s="39" t="str">
        <f>IF(AND(H771=0,I771=0),"",IF(OR(C771='ჯამი (HIDE)'!$B$11,C771='ჯამი (HIDE)'!$B$12,C771='ჯამი (HIDE)'!$B$13,C771='ჯამი (HIDE)'!$B$14),"",I771/H771))</f>
        <v/>
      </c>
      <c r="L771" s="35"/>
    </row>
    <row r="772" spans="1:12" ht="16.5" hidden="1" thickTop="1" thickBot="1" x14ac:dyDescent="0.3">
      <c r="A772" t="s">
        <v>194</v>
      </c>
      <c r="B772" s="29"/>
      <c r="C772" s="5" t="s">
        <v>13</v>
      </c>
      <c r="D772" s="13">
        <v>0</v>
      </c>
      <c r="E772" s="13">
        <v>0</v>
      </c>
      <c r="F772" s="13">
        <v>0</v>
      </c>
      <c r="G772" s="13">
        <v>0</v>
      </c>
      <c r="H772" s="13">
        <v>0</v>
      </c>
      <c r="I772" s="13">
        <f t="shared" ref="I772:I835" si="399">E772+F772+G772</f>
        <v>0</v>
      </c>
      <c r="J772" s="13" t="str">
        <f>IF(AND(H772=0,I772=0),"",IF(OR(C772='ჯამი (HIDE)'!$B$11,C772='ჯამი (HIDE)'!$B$12,C772='ჯამი (HIDE)'!$B$13,C772='ჯამი (HIDE)'!$B$14),"",H772-I772))</f>
        <v/>
      </c>
      <c r="K772" s="38" t="str">
        <f>IF(AND(H772=0,I772=0),"",IF(OR(C772='ჯამი (HIDE)'!$B$11,C772='ჯამი (HIDE)'!$B$12,C772='ჯამი (HIDE)'!$B$13,C772='ჯამი (HIDE)'!$B$14),"",I772/H772))</f>
        <v/>
      </c>
      <c r="L772" s="35"/>
    </row>
    <row r="773" spans="1:12" ht="16.5" hidden="1" thickTop="1" thickBot="1" x14ac:dyDescent="0.3">
      <c r="A773" t="s">
        <v>194</v>
      </c>
      <c r="B773" s="29"/>
      <c r="C773" s="5" t="s">
        <v>14</v>
      </c>
      <c r="D773" s="13">
        <v>0</v>
      </c>
      <c r="E773" s="13">
        <v>0</v>
      </c>
      <c r="F773" s="13">
        <v>0</v>
      </c>
      <c r="G773" s="13">
        <v>0</v>
      </c>
      <c r="H773" s="13">
        <v>0</v>
      </c>
      <c r="I773" s="13">
        <f t="shared" si="399"/>
        <v>0</v>
      </c>
      <c r="J773" s="13" t="str">
        <f>IF(AND(H773=0,I773=0),"",IF(OR(C773='ჯამი (HIDE)'!$B$11,C773='ჯამი (HIDE)'!$B$12,C773='ჯამი (HIDE)'!$B$13,C773='ჯამი (HIDE)'!$B$14),"",H773-I773))</f>
        <v/>
      </c>
      <c r="K773" s="38" t="str">
        <f>IF(AND(H773=0,I773=0),"",IF(OR(C773='ჯამი (HIDE)'!$B$11,C773='ჯამი (HIDE)'!$B$12,C773='ჯამი (HIDE)'!$B$13,C773='ჯამი (HIDE)'!$B$14),"",I773/H773))</f>
        <v/>
      </c>
      <c r="L773" s="35"/>
    </row>
    <row r="774" spans="1:12" ht="16.5" hidden="1" thickTop="1" thickBot="1" x14ac:dyDescent="0.3">
      <c r="A774" t="s">
        <v>194</v>
      </c>
      <c r="B774" s="31"/>
      <c r="C774" s="9" t="s">
        <v>15</v>
      </c>
      <c r="D774" s="15">
        <v>0</v>
      </c>
      <c r="E774" s="15">
        <v>0</v>
      </c>
      <c r="F774" s="15">
        <v>0</v>
      </c>
      <c r="G774" s="15">
        <v>0</v>
      </c>
      <c r="H774" s="15">
        <v>0</v>
      </c>
      <c r="I774" s="15">
        <f t="shared" si="399"/>
        <v>0</v>
      </c>
      <c r="J774" s="15" t="str">
        <f>IF(AND(H774=0,I774=0),"",IF(OR(C774='ჯამი (HIDE)'!$B$11,C774='ჯამი (HIDE)'!$B$12,C774='ჯამი (HIDE)'!$B$13,C774='ჯამი (HIDE)'!$B$14),"",H774-I774))</f>
        <v/>
      </c>
      <c r="K774" s="40" t="str">
        <f>IF(AND(H774=0,I774=0),"",IF(OR(C774='ჯამი (HIDE)'!$B$11,C774='ჯამი (HIDE)'!$B$12,C774='ჯამი (HIDE)'!$B$13,C774='ჯამი (HIDE)'!$B$14),"",I774/H774))</f>
        <v/>
      </c>
      <c r="L774" s="35"/>
    </row>
    <row r="775" spans="1:12" ht="31.5" thickTop="1" thickBot="1" x14ac:dyDescent="0.3">
      <c r="A775" t="str">
        <f t="shared" ref="A775" si="400">IF(OR(H775&lt;&gt;0,I775&lt;&gt;0,),"a","b")</f>
        <v>a</v>
      </c>
      <c r="B775" s="2" t="s">
        <v>132</v>
      </c>
      <c r="C775" s="26" t="s">
        <v>133</v>
      </c>
      <c r="D775" s="3">
        <v>2483500</v>
      </c>
      <c r="E775" s="3">
        <f>E776+E784+E785+E786</f>
        <v>2752524</v>
      </c>
      <c r="F775" s="3">
        <f t="shared" ref="F775" si="401">F776+F784+F785+F786</f>
        <v>1038512</v>
      </c>
      <c r="G775" s="3">
        <f t="shared" ref="G775" si="402">G776+G784+G785+G786</f>
        <v>1029500</v>
      </c>
      <c r="H775" s="3">
        <v>5000000</v>
      </c>
      <c r="I775" s="3">
        <f t="shared" si="399"/>
        <v>4820536</v>
      </c>
      <c r="J775" s="3">
        <f>IF(AND(H775=0,I775=0),"",IF(OR(C775='ჯამი (HIDE)'!$B$11,C775='ჯამი (HIDE)'!$B$12,C775='ჯამი (HIDE)'!$B$13,C775='ჯამი (HIDE)'!$B$14),"",H775-I775))</f>
        <v>179464</v>
      </c>
      <c r="K775" s="41">
        <f>IF(AND(H775=0,I775=0),"",IF(OR(C775='ჯამი (HIDE)'!$B$11,C775='ჯამი (HIDE)'!$B$12,C775='ჯამი (HIDE)'!$B$13,C775='ჯამი (HIDE)'!$B$14),"",I775/H775))</f>
        <v>0.96410720000000005</v>
      </c>
      <c r="L775" s="35" t="s">
        <v>222</v>
      </c>
    </row>
    <row r="776" spans="1:12" ht="16.5" hidden="1" thickTop="1" thickBot="1" x14ac:dyDescent="0.3">
      <c r="A776" t="s">
        <v>194</v>
      </c>
      <c r="B776" s="29"/>
      <c r="C776" s="5" t="s">
        <v>5</v>
      </c>
      <c r="D776" s="13">
        <v>2483500</v>
      </c>
      <c r="E776" s="13">
        <f>SUM(E777:E783)</f>
        <v>2752524</v>
      </c>
      <c r="F776" s="13">
        <f t="shared" ref="F776" si="403">SUM(F777:F783)</f>
        <v>1038512</v>
      </c>
      <c r="G776" s="13">
        <f t="shared" ref="G776" si="404">SUM(G777:G783)</f>
        <v>1029500</v>
      </c>
      <c r="H776" s="13">
        <v>5000000</v>
      </c>
      <c r="I776" s="13">
        <f t="shared" si="399"/>
        <v>4820536</v>
      </c>
      <c r="J776" s="13">
        <f>IF(AND(H776=0,I776=0),"",IF(OR(C776='ჯამი (HIDE)'!$B$11,C776='ჯამი (HIDE)'!$B$12,C776='ჯამი (HIDE)'!$B$13,C776='ჯამი (HIDE)'!$B$14),"",H776-I776))</f>
        <v>179464</v>
      </c>
      <c r="K776" s="38">
        <f>IF(AND(H776=0,I776=0),"",IF(OR(C776='ჯამი (HIDE)'!$B$11,C776='ჯამი (HIDE)'!$B$12,C776='ჯამი (HIDE)'!$B$13,C776='ჯამი (HIDE)'!$B$14),"",I776/H776))</f>
        <v>0.96410720000000005</v>
      </c>
      <c r="L776" s="35"/>
    </row>
    <row r="777" spans="1:12" ht="16.5" hidden="1" thickTop="1" thickBot="1" x14ac:dyDescent="0.3">
      <c r="A777" t="s">
        <v>194</v>
      </c>
      <c r="B777" s="30"/>
      <c r="C777" s="7" t="s">
        <v>6</v>
      </c>
      <c r="D777" s="14">
        <v>0</v>
      </c>
      <c r="E777" s="14">
        <v>0</v>
      </c>
      <c r="F777" s="14">
        <v>0</v>
      </c>
      <c r="G777" s="14">
        <v>0</v>
      </c>
      <c r="H777" s="14">
        <v>0</v>
      </c>
      <c r="I777" s="14">
        <f t="shared" si="399"/>
        <v>0</v>
      </c>
      <c r="J777" s="14" t="str">
        <f>IF(AND(H777=0,I777=0),"",IF(OR(C777='ჯამი (HIDE)'!$B$11,C777='ჯამი (HIDE)'!$B$12,C777='ჯამი (HIDE)'!$B$13,C777='ჯამი (HIDE)'!$B$14),"",H777-I777))</f>
        <v/>
      </c>
      <c r="K777" s="39" t="str">
        <f>IF(AND(H777=0,I777=0),"",IF(OR(C777='ჯამი (HIDE)'!$B$11,C777='ჯამი (HIDE)'!$B$12,C777='ჯამი (HIDE)'!$B$13,C777='ჯამი (HIDE)'!$B$14),"",I777/H777))</f>
        <v/>
      </c>
      <c r="L777" s="35"/>
    </row>
    <row r="778" spans="1:12" ht="16.5" hidden="1" thickTop="1" thickBot="1" x14ac:dyDescent="0.3">
      <c r="A778" t="s">
        <v>194</v>
      </c>
      <c r="B778" s="30"/>
      <c r="C778" s="7" t="s">
        <v>7</v>
      </c>
      <c r="D778" s="14">
        <v>68200</v>
      </c>
      <c r="E778" s="14">
        <v>68200</v>
      </c>
      <c r="F778" s="14">
        <v>39000</v>
      </c>
      <c r="G778" s="14">
        <v>39000</v>
      </c>
      <c r="H778" s="14">
        <v>156200</v>
      </c>
      <c r="I778" s="14">
        <f t="shared" si="399"/>
        <v>146200</v>
      </c>
      <c r="J778" s="14">
        <f>IF(AND(H778=0,I778=0),"",IF(OR(C778='ჯამი (HIDE)'!$B$11,C778='ჯამი (HIDE)'!$B$12,C778='ჯამი (HIDE)'!$B$13,C778='ჯამი (HIDE)'!$B$14),"",H778-I778))</f>
        <v>10000</v>
      </c>
      <c r="K778" s="39">
        <f>IF(AND(H778=0,I778=0),"",IF(OR(C778='ჯამი (HIDE)'!$B$11,C778='ჯამი (HIDE)'!$B$12,C778='ჯამი (HIDE)'!$B$13,C778='ჯამი (HIDE)'!$B$14),"",I778/H778))</f>
        <v>0.93597951344430219</v>
      </c>
      <c r="L778" s="35"/>
    </row>
    <row r="779" spans="1:12" ht="16.5" hidden="1" thickTop="1" thickBot="1" x14ac:dyDescent="0.3">
      <c r="A779" t="s">
        <v>194</v>
      </c>
      <c r="B779" s="30"/>
      <c r="C779" s="7" t="s">
        <v>8</v>
      </c>
      <c r="D779" s="14">
        <v>0</v>
      </c>
      <c r="E779" s="14">
        <v>0</v>
      </c>
      <c r="F779" s="14">
        <v>0</v>
      </c>
      <c r="G779" s="14">
        <v>0</v>
      </c>
      <c r="H779" s="14">
        <v>0</v>
      </c>
      <c r="I779" s="14">
        <f t="shared" si="399"/>
        <v>0</v>
      </c>
      <c r="J779" s="14" t="str">
        <f>IF(AND(H779=0,I779=0),"",IF(OR(C779='ჯამი (HIDE)'!$B$11,C779='ჯამი (HIDE)'!$B$12,C779='ჯამი (HIDE)'!$B$13,C779='ჯამი (HIDE)'!$B$14),"",H779-I779))</f>
        <v/>
      </c>
      <c r="K779" s="39" t="str">
        <f>IF(AND(H779=0,I779=0),"",IF(OR(C779='ჯამი (HIDE)'!$B$11,C779='ჯამი (HIDE)'!$B$12,C779='ჯამი (HIDE)'!$B$13,C779='ჯამი (HIDE)'!$B$14),"",I779/H779))</f>
        <v/>
      </c>
      <c r="L779" s="35"/>
    </row>
    <row r="780" spans="1:12" ht="16.5" hidden="1" thickTop="1" thickBot="1" x14ac:dyDescent="0.3">
      <c r="A780" t="s">
        <v>194</v>
      </c>
      <c r="B780" s="30"/>
      <c r="C780" s="7" t="s">
        <v>9</v>
      </c>
      <c r="D780" s="14">
        <v>0</v>
      </c>
      <c r="E780" s="14">
        <v>0</v>
      </c>
      <c r="F780" s="14">
        <v>0</v>
      </c>
      <c r="G780" s="14">
        <v>0</v>
      </c>
      <c r="H780" s="14">
        <v>0</v>
      </c>
      <c r="I780" s="14">
        <f t="shared" si="399"/>
        <v>0</v>
      </c>
      <c r="J780" s="14" t="str">
        <f>IF(AND(H780=0,I780=0),"",IF(OR(C780='ჯამი (HIDE)'!$B$11,C780='ჯამი (HIDE)'!$B$12,C780='ჯამი (HIDE)'!$B$13,C780='ჯამი (HIDE)'!$B$14),"",H780-I780))</f>
        <v/>
      </c>
      <c r="K780" s="39" t="str">
        <f>IF(AND(H780=0,I780=0),"",IF(OR(C780='ჯამი (HIDE)'!$B$11,C780='ჯამი (HIDE)'!$B$12,C780='ჯამი (HIDE)'!$B$13,C780='ჯამი (HIDE)'!$B$14),"",I780/H780))</f>
        <v/>
      </c>
      <c r="L780" s="35"/>
    </row>
    <row r="781" spans="1:12" ht="16.5" hidden="1" thickTop="1" thickBot="1" x14ac:dyDescent="0.3">
      <c r="A781" t="s">
        <v>194</v>
      </c>
      <c r="B781" s="30"/>
      <c r="C781" s="7" t="s">
        <v>10</v>
      </c>
      <c r="D781" s="14">
        <v>0</v>
      </c>
      <c r="E781" s="14">
        <v>0</v>
      </c>
      <c r="F781" s="14">
        <v>0</v>
      </c>
      <c r="G781" s="14">
        <v>0</v>
      </c>
      <c r="H781" s="14">
        <v>0</v>
      </c>
      <c r="I781" s="14">
        <f t="shared" si="399"/>
        <v>0</v>
      </c>
      <c r="J781" s="14" t="str">
        <f>IF(AND(H781=0,I781=0),"",IF(OR(C781='ჯამი (HIDE)'!$B$11,C781='ჯამი (HIDE)'!$B$12,C781='ჯამი (HIDE)'!$B$13,C781='ჯამი (HIDE)'!$B$14),"",H781-I781))</f>
        <v/>
      </c>
      <c r="K781" s="39" t="str">
        <f>IF(AND(H781=0,I781=0),"",IF(OR(C781='ჯამი (HIDE)'!$B$11,C781='ჯამი (HIDE)'!$B$12,C781='ჯამი (HIDE)'!$B$13,C781='ჯამი (HIDE)'!$B$14),"",I781/H781))</f>
        <v/>
      </c>
      <c r="L781" s="35"/>
    </row>
    <row r="782" spans="1:12" ht="16.5" hidden="1" thickTop="1" thickBot="1" x14ac:dyDescent="0.3">
      <c r="A782" t="s">
        <v>194</v>
      </c>
      <c r="B782" s="30"/>
      <c r="C782" s="7" t="s">
        <v>11</v>
      </c>
      <c r="D782" s="34">
        <v>2415300</v>
      </c>
      <c r="E782" s="14">
        <v>2684324</v>
      </c>
      <c r="F782" s="14">
        <v>999512</v>
      </c>
      <c r="G782" s="14">
        <v>990500</v>
      </c>
      <c r="H782" s="14">
        <v>4843800</v>
      </c>
      <c r="I782" s="14">
        <f t="shared" si="399"/>
        <v>4674336</v>
      </c>
      <c r="J782" s="14">
        <f>IF(AND(H782=0,I782=0),"",IF(OR(C782='ჯამი (HIDE)'!$B$11,C782='ჯამი (HIDE)'!$B$12,C782='ჯამი (HIDE)'!$B$13,C782='ჯამი (HIDE)'!$B$14),"",H782-I782))</f>
        <v>169464</v>
      </c>
      <c r="K782" s="39">
        <f>IF(AND(H782=0,I782=0),"",IF(OR(C782='ჯამი (HIDE)'!$B$11,C782='ჯამი (HIDE)'!$B$12,C782='ჯამი (HIDE)'!$B$13,C782='ჯამი (HIDE)'!$B$14),"",I782/H782))</f>
        <v>0.96501424501424504</v>
      </c>
      <c r="L782" s="35"/>
    </row>
    <row r="783" spans="1:12" ht="16.5" hidden="1" thickTop="1" thickBot="1" x14ac:dyDescent="0.3">
      <c r="A783" t="s">
        <v>194</v>
      </c>
      <c r="B783" s="30"/>
      <c r="C783" s="7" t="s">
        <v>12</v>
      </c>
      <c r="D783" s="14">
        <v>0</v>
      </c>
      <c r="E783" s="14">
        <v>0</v>
      </c>
      <c r="F783" s="14">
        <v>0</v>
      </c>
      <c r="G783" s="14">
        <v>0</v>
      </c>
      <c r="H783" s="14">
        <v>0</v>
      </c>
      <c r="I783" s="14">
        <f t="shared" si="399"/>
        <v>0</v>
      </c>
      <c r="J783" s="14" t="str">
        <f>IF(AND(H783=0,I783=0),"",IF(OR(C783='ჯამი (HIDE)'!$B$11,C783='ჯამი (HIDE)'!$B$12,C783='ჯამი (HIDE)'!$B$13,C783='ჯამი (HIDE)'!$B$14),"",H783-I783))</f>
        <v/>
      </c>
      <c r="K783" s="39" t="str">
        <f>IF(AND(H783=0,I783=0),"",IF(OR(C783='ჯამი (HIDE)'!$B$11,C783='ჯამი (HIDE)'!$B$12,C783='ჯამი (HIDE)'!$B$13,C783='ჯამი (HIDE)'!$B$14),"",I783/H783))</f>
        <v/>
      </c>
      <c r="L783" s="35"/>
    </row>
    <row r="784" spans="1:12" ht="16.5" hidden="1" thickTop="1" thickBot="1" x14ac:dyDescent="0.3">
      <c r="A784" t="s">
        <v>194</v>
      </c>
      <c r="B784" s="29"/>
      <c r="C784" s="5" t="s">
        <v>13</v>
      </c>
      <c r="D784" s="13">
        <v>0</v>
      </c>
      <c r="E784" s="13">
        <v>0</v>
      </c>
      <c r="F784" s="13">
        <v>0</v>
      </c>
      <c r="G784" s="13">
        <v>0</v>
      </c>
      <c r="H784" s="13">
        <v>0</v>
      </c>
      <c r="I784" s="13">
        <f t="shared" si="399"/>
        <v>0</v>
      </c>
      <c r="J784" s="13" t="str">
        <f>IF(AND(H784=0,I784=0),"",IF(OR(C784='ჯამი (HIDE)'!$B$11,C784='ჯამი (HIDE)'!$B$12,C784='ჯამი (HIDE)'!$B$13,C784='ჯამი (HIDE)'!$B$14),"",H784-I784))</f>
        <v/>
      </c>
      <c r="K784" s="38" t="str">
        <f>IF(AND(H784=0,I784=0),"",IF(OR(C784='ჯამი (HIDE)'!$B$11,C784='ჯამი (HIDE)'!$B$12,C784='ჯამი (HIDE)'!$B$13,C784='ჯამი (HIDE)'!$B$14),"",I784/H784))</f>
        <v/>
      </c>
      <c r="L784" s="35"/>
    </row>
    <row r="785" spans="1:12" ht="16.5" hidden="1" thickTop="1" thickBot="1" x14ac:dyDescent="0.3">
      <c r="A785" t="s">
        <v>194</v>
      </c>
      <c r="B785" s="29"/>
      <c r="C785" s="5" t="s">
        <v>14</v>
      </c>
      <c r="D785" s="13">
        <v>0</v>
      </c>
      <c r="E785" s="13">
        <v>0</v>
      </c>
      <c r="F785" s="13">
        <v>0</v>
      </c>
      <c r="G785" s="13">
        <v>0</v>
      </c>
      <c r="H785" s="13">
        <v>0</v>
      </c>
      <c r="I785" s="13">
        <f t="shared" si="399"/>
        <v>0</v>
      </c>
      <c r="J785" s="13" t="str">
        <f>IF(AND(H785=0,I785=0),"",IF(OR(C785='ჯამი (HIDE)'!$B$11,C785='ჯამი (HIDE)'!$B$12,C785='ჯამი (HIDE)'!$B$13,C785='ჯამი (HIDE)'!$B$14),"",H785-I785))</f>
        <v/>
      </c>
      <c r="K785" s="38" t="str">
        <f>IF(AND(H785=0,I785=0),"",IF(OR(C785='ჯამი (HIDE)'!$B$11,C785='ჯამი (HIDE)'!$B$12,C785='ჯამი (HIDE)'!$B$13,C785='ჯამი (HIDE)'!$B$14),"",I785/H785))</f>
        <v/>
      </c>
      <c r="L785" s="35"/>
    </row>
    <row r="786" spans="1:12" ht="16.5" hidden="1" thickTop="1" thickBot="1" x14ac:dyDescent="0.3">
      <c r="A786" t="s">
        <v>194</v>
      </c>
      <c r="B786" s="31"/>
      <c r="C786" s="9" t="s">
        <v>15</v>
      </c>
      <c r="D786" s="15">
        <v>0</v>
      </c>
      <c r="E786" s="15">
        <v>0</v>
      </c>
      <c r="F786" s="15">
        <v>0</v>
      </c>
      <c r="G786" s="15">
        <v>0</v>
      </c>
      <c r="H786" s="15">
        <v>0</v>
      </c>
      <c r="I786" s="15">
        <f t="shared" si="399"/>
        <v>0</v>
      </c>
      <c r="J786" s="15" t="str">
        <f>IF(AND(H786=0,I786=0),"",IF(OR(C786='ჯამი (HIDE)'!$B$11,C786='ჯამი (HIDE)'!$B$12,C786='ჯამი (HIDE)'!$B$13,C786='ჯამი (HIDE)'!$B$14),"",H786-I786))</f>
        <v/>
      </c>
      <c r="K786" s="40" t="str">
        <f>IF(AND(H786=0,I786=0),"",IF(OR(C786='ჯამი (HIDE)'!$B$11,C786='ჯამი (HIDE)'!$B$12,C786='ჯამი (HIDE)'!$B$13,C786='ჯამი (HIDE)'!$B$14),"",I786/H786))</f>
        <v/>
      </c>
      <c r="L786" s="35"/>
    </row>
    <row r="787" spans="1:12" ht="16.5" thickTop="1" thickBot="1" x14ac:dyDescent="0.3">
      <c r="A787" t="str">
        <f t="shared" ref="A787" si="405">IF(OR(H787&lt;&gt;0,I787&lt;&gt;0,),"a","b")</f>
        <v>a</v>
      </c>
      <c r="B787" s="2" t="s">
        <v>134</v>
      </c>
      <c r="C787" s="24" t="s">
        <v>135</v>
      </c>
      <c r="D787" s="3">
        <v>150000</v>
      </c>
      <c r="E787" s="3">
        <f>SUM(E788,E796,E797,E798)</f>
        <v>29760</v>
      </c>
      <c r="F787" s="3">
        <f t="shared" ref="F787" si="406">SUM(F788,F796,F797,F798)</f>
        <v>186750</v>
      </c>
      <c r="G787" s="3">
        <f t="shared" ref="G787" si="407">SUM(G788,G796,G797,G798)</f>
        <v>183490</v>
      </c>
      <c r="H787" s="3">
        <v>400000</v>
      </c>
      <c r="I787" s="3">
        <f t="shared" si="399"/>
        <v>400000</v>
      </c>
      <c r="J787" s="3">
        <f>IF(AND(H787=0,I787=0),"",IF(OR(C787='ჯამი (HIDE)'!$B$11,C787='ჯამი (HIDE)'!$B$12,C787='ჯამი (HIDE)'!$B$13,C787='ჯამი (HIDE)'!$B$14),"",H787-I787))</f>
        <v>0</v>
      </c>
      <c r="K787" s="41">
        <f>IF(AND(H787=0,I787=0),"",IF(OR(C787='ჯამი (HIDE)'!$B$11,C787='ჯამი (HIDE)'!$B$12,C787='ჯამი (HIDE)'!$B$13,C787='ჯამი (HIDE)'!$B$14),"",I787/H787))</f>
        <v>1</v>
      </c>
      <c r="L787" s="35"/>
    </row>
    <row r="788" spans="1:12" ht="16.5" hidden="1" thickTop="1" thickBot="1" x14ac:dyDescent="0.3">
      <c r="A788" t="s">
        <v>194</v>
      </c>
      <c r="B788" s="29"/>
      <c r="C788" s="5" t="s">
        <v>5</v>
      </c>
      <c r="D788" s="13">
        <v>150000</v>
      </c>
      <c r="E788" s="13">
        <f>SUM(E789:E795)</f>
        <v>29760</v>
      </c>
      <c r="F788" s="13">
        <f t="shared" ref="F788" si="408">SUM(F789:F795)</f>
        <v>186750</v>
      </c>
      <c r="G788" s="13">
        <f t="shared" ref="G788" si="409">SUM(G789:G795)</f>
        <v>183490</v>
      </c>
      <c r="H788" s="13">
        <v>400000</v>
      </c>
      <c r="I788" s="13">
        <f t="shared" si="399"/>
        <v>400000</v>
      </c>
      <c r="J788" s="13">
        <f>IF(AND(H788=0,I788=0),"",IF(OR(C788='ჯამი (HIDE)'!$B$11,C788='ჯამი (HIDE)'!$B$12,C788='ჯამი (HIDE)'!$B$13,C788='ჯამი (HIDE)'!$B$14),"",H788-I788))</f>
        <v>0</v>
      </c>
      <c r="K788" s="38">
        <f>IF(AND(H788=0,I788=0),"",IF(OR(C788='ჯამი (HIDE)'!$B$11,C788='ჯამი (HIDE)'!$B$12,C788='ჯამი (HIDE)'!$B$13,C788='ჯამი (HIDE)'!$B$14),"",I788/H788))</f>
        <v>1</v>
      </c>
      <c r="L788" s="35"/>
    </row>
    <row r="789" spans="1:12" ht="16.5" hidden="1" thickTop="1" thickBot="1" x14ac:dyDescent="0.3">
      <c r="A789" t="s">
        <v>194</v>
      </c>
      <c r="B789" s="30"/>
      <c r="C789" s="7" t="s">
        <v>6</v>
      </c>
      <c r="D789" s="14">
        <v>0</v>
      </c>
      <c r="E789" s="14">
        <v>0</v>
      </c>
      <c r="F789" s="14">
        <v>0</v>
      </c>
      <c r="G789" s="14">
        <v>0</v>
      </c>
      <c r="H789" s="14">
        <v>0</v>
      </c>
      <c r="I789" s="14">
        <f t="shared" si="399"/>
        <v>0</v>
      </c>
      <c r="J789" s="14" t="str">
        <f>IF(AND(H789=0,I789=0),"",IF(OR(C789='ჯამი (HIDE)'!$B$11,C789='ჯამი (HIDE)'!$B$12,C789='ჯამი (HIDE)'!$B$13,C789='ჯამი (HIDE)'!$B$14),"",H789-I789))</f>
        <v/>
      </c>
      <c r="K789" s="39" t="str">
        <f>IF(AND(H789=0,I789=0),"",IF(OR(C789='ჯამი (HIDE)'!$B$11,C789='ჯამი (HIDE)'!$B$12,C789='ჯამი (HIDE)'!$B$13,C789='ჯამი (HIDE)'!$B$14),"",I789/H789))</f>
        <v/>
      </c>
      <c r="L789" s="35"/>
    </row>
    <row r="790" spans="1:12" ht="16.5" hidden="1" thickTop="1" thickBot="1" x14ac:dyDescent="0.3">
      <c r="A790" t="s">
        <v>194</v>
      </c>
      <c r="B790" s="30"/>
      <c r="C790" s="7" t="s">
        <v>7</v>
      </c>
      <c r="D790" s="14">
        <v>150000</v>
      </c>
      <c r="E790" s="14">
        <v>29760</v>
      </c>
      <c r="F790" s="14">
        <v>186750</v>
      </c>
      <c r="G790" s="14">
        <v>183490</v>
      </c>
      <c r="H790" s="14">
        <v>400000</v>
      </c>
      <c r="I790" s="14">
        <f t="shared" si="399"/>
        <v>400000</v>
      </c>
      <c r="J790" s="14">
        <f>IF(AND(H790=0,I790=0),"",IF(OR(C790='ჯამი (HIDE)'!$B$11,C790='ჯამი (HIDE)'!$B$12,C790='ჯამი (HIDE)'!$B$13,C790='ჯამი (HIDE)'!$B$14),"",H790-I790))</f>
        <v>0</v>
      </c>
      <c r="K790" s="39">
        <f>IF(AND(H790=0,I790=0),"",IF(OR(C790='ჯამი (HIDE)'!$B$11,C790='ჯამი (HIDE)'!$B$12,C790='ჯამი (HIDE)'!$B$13,C790='ჯამი (HIDE)'!$B$14),"",I790/H790))</f>
        <v>1</v>
      </c>
      <c r="L790" s="35"/>
    </row>
    <row r="791" spans="1:12" ht="16.5" hidden="1" thickTop="1" thickBot="1" x14ac:dyDescent="0.3">
      <c r="A791" t="s">
        <v>194</v>
      </c>
      <c r="B791" s="30"/>
      <c r="C791" s="7" t="s">
        <v>8</v>
      </c>
      <c r="D791" s="14">
        <v>0</v>
      </c>
      <c r="E791" s="14">
        <v>0</v>
      </c>
      <c r="F791" s="14">
        <v>0</v>
      </c>
      <c r="G791" s="14">
        <v>0</v>
      </c>
      <c r="H791" s="14">
        <v>0</v>
      </c>
      <c r="I791" s="14">
        <f t="shared" si="399"/>
        <v>0</v>
      </c>
      <c r="J791" s="14" t="str">
        <f>IF(AND(H791=0,I791=0),"",IF(OR(C791='ჯამი (HIDE)'!$B$11,C791='ჯამი (HIDE)'!$B$12,C791='ჯამი (HIDE)'!$B$13,C791='ჯამი (HIDE)'!$B$14),"",H791-I791))</f>
        <v/>
      </c>
      <c r="K791" s="39" t="str">
        <f>IF(AND(H791=0,I791=0),"",IF(OR(C791='ჯამი (HIDE)'!$B$11,C791='ჯამი (HIDE)'!$B$12,C791='ჯამი (HIDE)'!$B$13,C791='ჯამი (HIDE)'!$B$14),"",I791/H791))</f>
        <v/>
      </c>
      <c r="L791" s="35"/>
    </row>
    <row r="792" spans="1:12" ht="16.5" hidden="1" thickTop="1" thickBot="1" x14ac:dyDescent="0.3">
      <c r="A792" t="s">
        <v>194</v>
      </c>
      <c r="B792" s="30"/>
      <c r="C792" s="7" t="s">
        <v>9</v>
      </c>
      <c r="D792" s="14">
        <v>0</v>
      </c>
      <c r="E792" s="14">
        <v>0</v>
      </c>
      <c r="F792" s="14">
        <v>0</v>
      </c>
      <c r="G792" s="14">
        <v>0</v>
      </c>
      <c r="H792" s="14">
        <v>0</v>
      </c>
      <c r="I792" s="14">
        <f t="shared" si="399"/>
        <v>0</v>
      </c>
      <c r="J792" s="14" t="str">
        <f>IF(AND(H792=0,I792=0),"",IF(OR(C792='ჯამი (HIDE)'!$B$11,C792='ჯამი (HIDE)'!$B$12,C792='ჯამი (HIDE)'!$B$13,C792='ჯამი (HIDE)'!$B$14),"",H792-I792))</f>
        <v/>
      </c>
      <c r="K792" s="39" t="str">
        <f>IF(AND(H792=0,I792=0),"",IF(OR(C792='ჯამი (HIDE)'!$B$11,C792='ჯამი (HIDE)'!$B$12,C792='ჯამი (HIDE)'!$B$13,C792='ჯამი (HIDE)'!$B$14),"",I792/H792))</f>
        <v/>
      </c>
      <c r="L792" s="35"/>
    </row>
    <row r="793" spans="1:12" ht="16.5" hidden="1" thickTop="1" thickBot="1" x14ac:dyDescent="0.3">
      <c r="A793" t="s">
        <v>194</v>
      </c>
      <c r="B793" s="30"/>
      <c r="C793" s="7" t="s">
        <v>10</v>
      </c>
      <c r="D793" s="14">
        <v>0</v>
      </c>
      <c r="E793" s="14">
        <v>0</v>
      </c>
      <c r="F793" s="14">
        <v>0</v>
      </c>
      <c r="G793" s="14">
        <v>0</v>
      </c>
      <c r="H793" s="14">
        <v>0</v>
      </c>
      <c r="I793" s="14">
        <f t="shared" si="399"/>
        <v>0</v>
      </c>
      <c r="J793" s="14" t="str">
        <f>IF(AND(H793=0,I793=0),"",IF(OR(C793='ჯამი (HIDE)'!$B$11,C793='ჯამი (HIDE)'!$B$12,C793='ჯამი (HIDE)'!$B$13,C793='ჯამი (HIDE)'!$B$14),"",H793-I793))</f>
        <v/>
      </c>
      <c r="K793" s="39" t="str">
        <f>IF(AND(H793=0,I793=0),"",IF(OR(C793='ჯამი (HIDE)'!$B$11,C793='ჯამი (HIDE)'!$B$12,C793='ჯამი (HIDE)'!$B$13,C793='ჯამი (HIDE)'!$B$14),"",I793/H793))</f>
        <v/>
      </c>
      <c r="L793" s="35"/>
    </row>
    <row r="794" spans="1:12" ht="16.5" hidden="1" thickTop="1" thickBot="1" x14ac:dyDescent="0.3">
      <c r="A794" t="s">
        <v>194</v>
      </c>
      <c r="B794" s="30"/>
      <c r="C794" s="7" t="s">
        <v>11</v>
      </c>
      <c r="D794" s="14">
        <v>0</v>
      </c>
      <c r="E794" s="14">
        <v>0</v>
      </c>
      <c r="F794" s="14">
        <v>0</v>
      </c>
      <c r="G794" s="14">
        <v>0</v>
      </c>
      <c r="H794" s="14">
        <v>0</v>
      </c>
      <c r="I794" s="14">
        <f t="shared" si="399"/>
        <v>0</v>
      </c>
      <c r="J794" s="14" t="str">
        <f>IF(AND(H794=0,I794=0),"",IF(OR(C794='ჯამი (HIDE)'!$B$11,C794='ჯამი (HIDE)'!$B$12,C794='ჯამი (HIDE)'!$B$13,C794='ჯამი (HIDE)'!$B$14),"",H794-I794))</f>
        <v/>
      </c>
      <c r="K794" s="39" t="str">
        <f>IF(AND(H794=0,I794=0),"",IF(OR(C794='ჯამი (HIDE)'!$B$11,C794='ჯამი (HIDE)'!$B$12,C794='ჯამი (HIDE)'!$B$13,C794='ჯამი (HIDE)'!$B$14),"",I794/H794))</f>
        <v/>
      </c>
      <c r="L794" s="35"/>
    </row>
    <row r="795" spans="1:12" ht="16.5" hidden="1" thickTop="1" thickBot="1" x14ac:dyDescent="0.3">
      <c r="A795" t="s">
        <v>194</v>
      </c>
      <c r="B795" s="30"/>
      <c r="C795" s="7" t="s">
        <v>12</v>
      </c>
      <c r="D795" s="14">
        <v>0</v>
      </c>
      <c r="E795" s="14">
        <v>0</v>
      </c>
      <c r="F795" s="14">
        <v>0</v>
      </c>
      <c r="G795" s="14">
        <v>0</v>
      </c>
      <c r="H795" s="14">
        <v>0</v>
      </c>
      <c r="I795" s="14">
        <f t="shared" si="399"/>
        <v>0</v>
      </c>
      <c r="J795" s="14" t="str">
        <f>IF(AND(H795=0,I795=0),"",IF(OR(C795='ჯამი (HIDE)'!$B$11,C795='ჯამი (HIDE)'!$B$12,C795='ჯამი (HIDE)'!$B$13,C795='ჯამი (HIDE)'!$B$14),"",H795-I795))</f>
        <v/>
      </c>
      <c r="K795" s="39" t="str">
        <f>IF(AND(H795=0,I795=0),"",IF(OR(C795='ჯამი (HIDE)'!$B$11,C795='ჯამი (HIDE)'!$B$12,C795='ჯამი (HIDE)'!$B$13,C795='ჯამი (HIDE)'!$B$14),"",I795/H795))</f>
        <v/>
      </c>
      <c r="L795" s="35"/>
    </row>
    <row r="796" spans="1:12" ht="16.5" hidden="1" thickTop="1" thickBot="1" x14ac:dyDescent="0.3">
      <c r="A796" t="s">
        <v>194</v>
      </c>
      <c r="B796" s="29"/>
      <c r="C796" s="5" t="s">
        <v>13</v>
      </c>
      <c r="D796" s="13">
        <v>0</v>
      </c>
      <c r="E796" s="13">
        <v>0</v>
      </c>
      <c r="F796" s="13">
        <v>0</v>
      </c>
      <c r="G796" s="13">
        <v>0</v>
      </c>
      <c r="H796" s="13">
        <v>0</v>
      </c>
      <c r="I796" s="13">
        <f t="shared" si="399"/>
        <v>0</v>
      </c>
      <c r="J796" s="13" t="str">
        <f>IF(AND(H796=0,I796=0),"",IF(OR(C796='ჯამი (HIDE)'!$B$11,C796='ჯამი (HIDE)'!$B$12,C796='ჯამი (HIDE)'!$B$13,C796='ჯამი (HIDE)'!$B$14),"",H796-I796))</f>
        <v/>
      </c>
      <c r="K796" s="38" t="str">
        <f>IF(AND(H796=0,I796=0),"",IF(OR(C796='ჯამი (HIDE)'!$B$11,C796='ჯამი (HIDE)'!$B$12,C796='ჯამი (HIDE)'!$B$13,C796='ჯამი (HIDE)'!$B$14),"",I796/H796))</f>
        <v/>
      </c>
      <c r="L796" s="35"/>
    </row>
    <row r="797" spans="1:12" ht="16.5" hidden="1" thickTop="1" thickBot="1" x14ac:dyDescent="0.3">
      <c r="A797" t="s">
        <v>194</v>
      </c>
      <c r="B797" s="29"/>
      <c r="C797" s="5" t="s">
        <v>14</v>
      </c>
      <c r="D797" s="13">
        <v>0</v>
      </c>
      <c r="E797" s="13">
        <v>0</v>
      </c>
      <c r="F797" s="13">
        <v>0</v>
      </c>
      <c r="G797" s="13">
        <v>0</v>
      </c>
      <c r="H797" s="13">
        <v>0</v>
      </c>
      <c r="I797" s="13">
        <f t="shared" si="399"/>
        <v>0</v>
      </c>
      <c r="J797" s="13" t="str">
        <f>IF(AND(H797=0,I797=0),"",IF(OR(C797='ჯამი (HIDE)'!$B$11,C797='ჯამი (HIDE)'!$B$12,C797='ჯამი (HIDE)'!$B$13,C797='ჯამი (HIDE)'!$B$14),"",H797-I797))</f>
        <v/>
      </c>
      <c r="K797" s="38" t="str">
        <f>IF(AND(H797=0,I797=0),"",IF(OR(C797='ჯამი (HIDE)'!$B$11,C797='ჯამი (HIDE)'!$B$12,C797='ჯამი (HIDE)'!$B$13,C797='ჯამი (HIDE)'!$B$14),"",I797/H797))</f>
        <v/>
      </c>
      <c r="L797" s="35"/>
    </row>
    <row r="798" spans="1:12" ht="16.5" hidden="1" thickTop="1" thickBot="1" x14ac:dyDescent="0.3">
      <c r="A798" t="s">
        <v>194</v>
      </c>
      <c r="B798" s="31"/>
      <c r="C798" s="9" t="s">
        <v>15</v>
      </c>
      <c r="D798" s="15">
        <v>0</v>
      </c>
      <c r="E798" s="15">
        <v>0</v>
      </c>
      <c r="F798" s="15">
        <v>0</v>
      </c>
      <c r="G798" s="15">
        <v>0</v>
      </c>
      <c r="H798" s="15">
        <v>0</v>
      </c>
      <c r="I798" s="15">
        <f t="shared" si="399"/>
        <v>0</v>
      </c>
      <c r="J798" s="15" t="str">
        <f>IF(AND(H798=0,I798=0),"",IF(OR(C798='ჯამი (HIDE)'!$B$11,C798='ჯამი (HIDE)'!$B$12,C798='ჯამი (HIDE)'!$B$13,C798='ჯამი (HIDE)'!$B$14),"",H798-I798))</f>
        <v/>
      </c>
      <c r="K798" s="40" t="str">
        <f>IF(AND(H798=0,I798=0),"",IF(OR(C798='ჯამი (HIDE)'!$B$11,C798='ჯამი (HIDE)'!$B$12,C798='ჯამი (HIDE)'!$B$13,C798='ჯამი (HIDE)'!$B$14),"",I798/H798))</f>
        <v/>
      </c>
      <c r="L798" s="35"/>
    </row>
    <row r="799" spans="1:12" ht="31.5" thickTop="1" thickBot="1" x14ac:dyDescent="0.3">
      <c r="A799" t="str">
        <f t="shared" ref="A799" si="410">IF(OR(H799&lt;&gt;0,I799&lt;&gt;0,),"a","b")</f>
        <v>a</v>
      </c>
      <c r="B799" s="2" t="s">
        <v>136</v>
      </c>
      <c r="C799" s="24" t="s">
        <v>137</v>
      </c>
      <c r="D799" s="3">
        <v>10300000</v>
      </c>
      <c r="E799" s="3">
        <f>E800+E808+E809+E810</f>
        <v>2960498.82</v>
      </c>
      <c r="F799" s="3">
        <f t="shared" ref="F799" si="411">F800+F808+F809+F810</f>
        <v>3926850</v>
      </c>
      <c r="G799" s="3">
        <f t="shared" ref="G799" si="412">G800+G808+G809+G810</f>
        <v>3098250</v>
      </c>
      <c r="H799" s="3">
        <v>21300000</v>
      </c>
      <c r="I799" s="3">
        <f t="shared" si="399"/>
        <v>9985598.8200000003</v>
      </c>
      <c r="J799" s="3">
        <f>IF(AND(H799=0,I799=0),"",IF(OR(C799='ჯამი (HIDE)'!$B$11,C799='ჯამი (HIDE)'!$B$12,C799='ჯამი (HIDE)'!$B$13,C799='ჯამი (HIDE)'!$B$14),"",H799-I799))</f>
        <v>11314401.18</v>
      </c>
      <c r="K799" s="41">
        <f>IF(AND(H799=0,I799=0),"",IF(OR(C799='ჯამი (HIDE)'!$B$11,C799='ჯამი (HIDE)'!$B$12,C799='ჯამი (HIDE)'!$B$13,C799='ჯამი (HIDE)'!$B$14),"",I799/H799))</f>
        <v>0.46880745633802817</v>
      </c>
      <c r="L799" s="35" t="s">
        <v>223</v>
      </c>
    </row>
    <row r="800" spans="1:12" ht="16.5" hidden="1" thickTop="1" thickBot="1" x14ac:dyDescent="0.3">
      <c r="A800" t="s">
        <v>194</v>
      </c>
      <c r="B800" s="29"/>
      <c r="C800" s="5" t="s">
        <v>5</v>
      </c>
      <c r="D800" s="13">
        <v>10300000</v>
      </c>
      <c r="E800" s="13">
        <f>SUM(E801:E807)</f>
        <v>2960498.82</v>
      </c>
      <c r="F800" s="13">
        <f t="shared" ref="F800" si="413">SUM(F801:F807)</f>
        <v>3926850</v>
      </c>
      <c r="G800" s="13">
        <f t="shared" ref="G800" si="414">SUM(G801:G807)</f>
        <v>3098250</v>
      </c>
      <c r="H800" s="13">
        <v>21300000</v>
      </c>
      <c r="I800" s="13">
        <f t="shared" si="399"/>
        <v>9985598.8200000003</v>
      </c>
      <c r="J800" s="13">
        <f>IF(AND(H800=0,I800=0),"",IF(OR(C800='ჯამი (HIDE)'!$B$11,C800='ჯამი (HIDE)'!$B$12,C800='ჯამი (HIDE)'!$B$13,C800='ჯამი (HIDE)'!$B$14),"",H800-I800))</f>
        <v>11314401.18</v>
      </c>
      <c r="K800" s="38">
        <f>IF(AND(H800=0,I800=0),"",IF(OR(C800='ჯამი (HIDE)'!$B$11,C800='ჯამი (HIDE)'!$B$12,C800='ჯამი (HIDE)'!$B$13,C800='ჯამი (HIDE)'!$B$14),"",I800/H800))</f>
        <v>0.46880745633802817</v>
      </c>
      <c r="L800" s="35"/>
    </row>
    <row r="801" spans="1:12" ht="16.5" hidden="1" thickTop="1" thickBot="1" x14ac:dyDescent="0.3">
      <c r="A801" t="s">
        <v>194</v>
      </c>
      <c r="B801" s="30"/>
      <c r="C801" s="7" t="s">
        <v>6</v>
      </c>
      <c r="D801" s="14">
        <v>0</v>
      </c>
      <c r="E801" s="14">
        <v>0</v>
      </c>
      <c r="F801" s="14">
        <v>0</v>
      </c>
      <c r="G801" s="14">
        <v>0</v>
      </c>
      <c r="H801" s="14">
        <v>0</v>
      </c>
      <c r="I801" s="14">
        <f t="shared" si="399"/>
        <v>0</v>
      </c>
      <c r="J801" s="14" t="str">
        <f>IF(AND(H801=0,I801=0),"",IF(OR(C801='ჯამი (HIDE)'!$B$11,C801='ჯამი (HIDE)'!$B$12,C801='ჯამი (HIDE)'!$B$13,C801='ჯამი (HIDE)'!$B$14),"",H801-I801))</f>
        <v/>
      </c>
      <c r="K801" s="39" t="str">
        <f>IF(AND(H801=0,I801=0),"",IF(OR(C801='ჯამი (HIDE)'!$B$11,C801='ჯამი (HIDE)'!$B$12,C801='ჯამი (HIDE)'!$B$13,C801='ჯამი (HIDE)'!$B$14),"",I801/H801))</f>
        <v/>
      </c>
      <c r="L801" s="35"/>
    </row>
    <row r="802" spans="1:12" ht="16.5" hidden="1" thickTop="1" thickBot="1" x14ac:dyDescent="0.3">
      <c r="A802" t="s">
        <v>194</v>
      </c>
      <c r="B802" s="30"/>
      <c r="C802" s="7" t="s">
        <v>7</v>
      </c>
      <c r="D802" s="14">
        <v>116000</v>
      </c>
      <c r="E802" s="14">
        <v>124283.51</v>
      </c>
      <c r="F802" s="14">
        <v>98250</v>
      </c>
      <c r="G802" s="14">
        <v>98250</v>
      </c>
      <c r="H802" s="14">
        <v>147000</v>
      </c>
      <c r="I802" s="14">
        <f t="shared" si="399"/>
        <v>320783.51</v>
      </c>
      <c r="J802" s="14">
        <f>IF(AND(H802=0,I802=0),"",IF(OR(C802='ჯამი (HIDE)'!$B$11,C802='ჯამი (HIDE)'!$B$12,C802='ჯამი (HIDE)'!$B$13,C802='ჯამი (HIDE)'!$B$14),"",H802-I802))</f>
        <v>-173783.51</v>
      </c>
      <c r="K802" s="39">
        <f>IF(AND(H802=0,I802=0),"",IF(OR(C802='ჯამი (HIDE)'!$B$11,C802='ჯამი (HIDE)'!$B$12,C802='ჯამი (HIDE)'!$B$13,C802='ჯამი (HIDE)'!$B$14),"",I802/H802))</f>
        <v>2.1822007482993198</v>
      </c>
      <c r="L802" s="35"/>
    </row>
    <row r="803" spans="1:12" ht="16.5" hidden="1" thickTop="1" thickBot="1" x14ac:dyDescent="0.3">
      <c r="A803" t="s">
        <v>194</v>
      </c>
      <c r="B803" s="30"/>
      <c r="C803" s="7" t="s">
        <v>8</v>
      </c>
      <c r="D803" s="14">
        <v>0</v>
      </c>
      <c r="E803" s="14">
        <v>0</v>
      </c>
      <c r="F803" s="14">
        <v>0</v>
      </c>
      <c r="G803" s="14">
        <v>0</v>
      </c>
      <c r="H803" s="14">
        <v>0</v>
      </c>
      <c r="I803" s="14">
        <f t="shared" si="399"/>
        <v>0</v>
      </c>
      <c r="J803" s="14" t="str">
        <f>IF(AND(H803=0,I803=0),"",IF(OR(C803='ჯამი (HIDE)'!$B$11,C803='ჯამი (HIDE)'!$B$12,C803='ჯამი (HIDE)'!$B$13,C803='ჯამი (HIDE)'!$B$14),"",H803-I803))</f>
        <v/>
      </c>
      <c r="K803" s="39" t="str">
        <f>IF(AND(H803=0,I803=0),"",IF(OR(C803='ჯამი (HIDE)'!$B$11,C803='ჯამი (HIDE)'!$B$12,C803='ჯამი (HIDE)'!$B$13,C803='ჯამი (HIDE)'!$B$14),"",I803/H803))</f>
        <v/>
      </c>
      <c r="L803" s="35"/>
    </row>
    <row r="804" spans="1:12" ht="16.5" hidden="1" thickTop="1" thickBot="1" x14ac:dyDescent="0.3">
      <c r="A804" t="s">
        <v>194</v>
      </c>
      <c r="B804" s="30"/>
      <c r="C804" s="7" t="s">
        <v>9</v>
      </c>
      <c r="D804" s="14">
        <v>0</v>
      </c>
      <c r="E804" s="14">
        <v>0</v>
      </c>
      <c r="F804" s="14">
        <v>0</v>
      </c>
      <c r="G804" s="14">
        <v>0</v>
      </c>
      <c r="H804" s="14">
        <v>0</v>
      </c>
      <c r="I804" s="14">
        <f t="shared" si="399"/>
        <v>0</v>
      </c>
      <c r="J804" s="14" t="str">
        <f>IF(AND(H804=0,I804=0),"",IF(OR(C804='ჯამი (HIDE)'!$B$11,C804='ჯამი (HIDE)'!$B$12,C804='ჯამი (HIDE)'!$B$13,C804='ჯამი (HIDE)'!$B$14),"",H804-I804))</f>
        <v/>
      </c>
      <c r="K804" s="39" t="str">
        <f>IF(AND(H804=0,I804=0),"",IF(OR(C804='ჯამი (HIDE)'!$B$11,C804='ჯამი (HIDE)'!$B$12,C804='ჯამი (HIDE)'!$B$13,C804='ჯამი (HIDE)'!$B$14),"",I804/H804))</f>
        <v/>
      </c>
      <c r="L804" s="35"/>
    </row>
    <row r="805" spans="1:12" ht="16.5" hidden="1" thickTop="1" thickBot="1" x14ac:dyDescent="0.3">
      <c r="A805" t="s">
        <v>194</v>
      </c>
      <c r="B805" s="30"/>
      <c r="C805" s="7" t="s">
        <v>10</v>
      </c>
      <c r="D805" s="14">
        <v>0</v>
      </c>
      <c r="E805" s="14">
        <v>0</v>
      </c>
      <c r="F805" s="14">
        <v>0</v>
      </c>
      <c r="G805" s="14">
        <v>0</v>
      </c>
      <c r="H805" s="14">
        <v>0</v>
      </c>
      <c r="I805" s="14">
        <f t="shared" si="399"/>
        <v>0</v>
      </c>
      <c r="J805" s="14" t="str">
        <f>IF(AND(H805=0,I805=0),"",IF(OR(C805='ჯამი (HIDE)'!$B$11,C805='ჯამი (HIDE)'!$B$12,C805='ჯამი (HIDE)'!$B$13,C805='ჯამი (HIDE)'!$B$14),"",H805-I805))</f>
        <v/>
      </c>
      <c r="K805" s="39" t="str">
        <f>IF(AND(H805=0,I805=0),"",IF(OR(C805='ჯამი (HIDE)'!$B$11,C805='ჯამი (HIDE)'!$B$12,C805='ჯამი (HIDE)'!$B$13,C805='ჯამი (HIDE)'!$B$14),"",I805/H805))</f>
        <v/>
      </c>
      <c r="L805" s="35"/>
    </row>
    <row r="806" spans="1:12" ht="16.5" hidden="1" thickTop="1" thickBot="1" x14ac:dyDescent="0.3">
      <c r="A806" t="s">
        <v>194</v>
      </c>
      <c r="B806" s="30"/>
      <c r="C806" s="7" t="s">
        <v>11</v>
      </c>
      <c r="D806" s="14">
        <v>10184000</v>
      </c>
      <c r="E806" s="14">
        <v>2836215.31</v>
      </c>
      <c r="F806" s="14">
        <v>3828600</v>
      </c>
      <c r="G806" s="14">
        <v>3000000</v>
      </c>
      <c r="H806" s="14">
        <v>21153000</v>
      </c>
      <c r="I806" s="14">
        <f t="shared" si="399"/>
        <v>9664815.3100000005</v>
      </c>
      <c r="J806" s="14">
        <f>IF(AND(H806=0,I806=0),"",IF(OR(C806='ჯამი (HIDE)'!$B$11,C806='ჯამი (HIDE)'!$B$12,C806='ჯამი (HIDE)'!$B$13,C806='ჯამი (HIDE)'!$B$14),"",H806-I806))</f>
        <v>11488184.689999999</v>
      </c>
      <c r="K806" s="39">
        <f>IF(AND(H806=0,I806=0),"",IF(OR(C806='ჯამი (HIDE)'!$B$11,C806='ჯამი (HIDE)'!$B$12,C806='ჯამი (HIDE)'!$B$13,C806='ჯამი (HIDE)'!$B$14),"",I806/H806))</f>
        <v>0.45690045430908149</v>
      </c>
      <c r="L806" s="35"/>
    </row>
    <row r="807" spans="1:12" ht="16.5" hidden="1" thickTop="1" thickBot="1" x14ac:dyDescent="0.3">
      <c r="A807" t="s">
        <v>194</v>
      </c>
      <c r="B807" s="30"/>
      <c r="C807" s="7" t="s">
        <v>12</v>
      </c>
      <c r="D807" s="14">
        <v>0</v>
      </c>
      <c r="E807" s="14">
        <v>0</v>
      </c>
      <c r="F807" s="14">
        <v>0</v>
      </c>
      <c r="G807" s="14">
        <v>0</v>
      </c>
      <c r="H807" s="14">
        <v>0</v>
      </c>
      <c r="I807" s="14">
        <f t="shared" si="399"/>
        <v>0</v>
      </c>
      <c r="J807" s="14" t="str">
        <f>IF(AND(H807=0,I807=0),"",IF(OR(C807='ჯამი (HIDE)'!$B$11,C807='ჯამი (HIDE)'!$B$12,C807='ჯამი (HIDE)'!$B$13,C807='ჯამი (HIDE)'!$B$14),"",H807-I807))</f>
        <v/>
      </c>
      <c r="K807" s="39" t="str">
        <f>IF(AND(H807=0,I807=0),"",IF(OR(C807='ჯამი (HIDE)'!$B$11,C807='ჯამი (HIDE)'!$B$12,C807='ჯამი (HIDE)'!$B$13,C807='ჯამი (HIDE)'!$B$14),"",I807/H807))</f>
        <v/>
      </c>
      <c r="L807" s="35"/>
    </row>
    <row r="808" spans="1:12" ht="16.5" hidden="1" thickTop="1" thickBot="1" x14ac:dyDescent="0.3">
      <c r="A808" t="s">
        <v>194</v>
      </c>
      <c r="B808" s="29"/>
      <c r="C808" s="5" t="s">
        <v>13</v>
      </c>
      <c r="D808" s="13">
        <v>0</v>
      </c>
      <c r="E808" s="13">
        <v>0</v>
      </c>
      <c r="F808" s="13">
        <v>0</v>
      </c>
      <c r="G808" s="13">
        <v>0</v>
      </c>
      <c r="H808" s="13">
        <v>0</v>
      </c>
      <c r="I808" s="13">
        <f t="shared" si="399"/>
        <v>0</v>
      </c>
      <c r="J808" s="13" t="str">
        <f>IF(AND(H808=0,I808=0),"",IF(OR(C808='ჯამი (HIDE)'!$B$11,C808='ჯამი (HIDE)'!$B$12,C808='ჯამი (HIDE)'!$B$13,C808='ჯამი (HIDE)'!$B$14),"",H808-I808))</f>
        <v/>
      </c>
      <c r="K808" s="38" t="str">
        <f>IF(AND(H808=0,I808=0),"",IF(OR(C808='ჯამი (HIDE)'!$B$11,C808='ჯამი (HIDE)'!$B$12,C808='ჯამი (HIDE)'!$B$13,C808='ჯამი (HIDE)'!$B$14),"",I808/H808))</f>
        <v/>
      </c>
      <c r="L808" s="35"/>
    </row>
    <row r="809" spans="1:12" ht="16.5" hidden="1" thickTop="1" thickBot="1" x14ac:dyDescent="0.3">
      <c r="A809" t="s">
        <v>194</v>
      </c>
      <c r="B809" s="29"/>
      <c r="C809" s="5" t="s">
        <v>14</v>
      </c>
      <c r="D809" s="13">
        <v>0</v>
      </c>
      <c r="E809" s="13">
        <v>0</v>
      </c>
      <c r="F809" s="13">
        <v>0</v>
      </c>
      <c r="G809" s="13">
        <v>0</v>
      </c>
      <c r="H809" s="13">
        <v>0</v>
      </c>
      <c r="I809" s="13">
        <f t="shared" si="399"/>
        <v>0</v>
      </c>
      <c r="J809" s="13" t="str">
        <f>IF(AND(H809=0,I809=0),"",IF(OR(C809='ჯამი (HIDE)'!$B$11,C809='ჯამი (HIDE)'!$B$12,C809='ჯამი (HIDE)'!$B$13,C809='ჯამი (HIDE)'!$B$14),"",H809-I809))</f>
        <v/>
      </c>
      <c r="K809" s="38" t="str">
        <f>IF(AND(H809=0,I809=0),"",IF(OR(C809='ჯამი (HIDE)'!$B$11,C809='ჯამი (HIDE)'!$B$12,C809='ჯამი (HIDE)'!$B$13,C809='ჯამი (HIDE)'!$B$14),"",I809/H809))</f>
        <v/>
      </c>
      <c r="L809" s="35"/>
    </row>
    <row r="810" spans="1:12" ht="16.5" hidden="1" thickTop="1" thickBot="1" x14ac:dyDescent="0.3">
      <c r="A810" t="s">
        <v>194</v>
      </c>
      <c r="B810" s="31"/>
      <c r="C810" s="9" t="s">
        <v>15</v>
      </c>
      <c r="D810" s="15">
        <v>0</v>
      </c>
      <c r="E810" s="15">
        <v>0</v>
      </c>
      <c r="F810" s="15">
        <v>0</v>
      </c>
      <c r="G810" s="15">
        <v>0</v>
      </c>
      <c r="H810" s="15">
        <v>0</v>
      </c>
      <c r="I810" s="15">
        <f t="shared" si="399"/>
        <v>0</v>
      </c>
      <c r="J810" s="15" t="str">
        <f>IF(AND(H810=0,I810=0),"",IF(OR(C810='ჯამი (HIDE)'!$B$11,C810='ჯამი (HIDE)'!$B$12,C810='ჯამი (HIDE)'!$B$13,C810='ჯამი (HIDE)'!$B$14),"",H810-I810))</f>
        <v/>
      </c>
      <c r="K810" s="40" t="str">
        <f>IF(AND(H810=0,I810=0),"",IF(OR(C810='ჯამი (HIDE)'!$B$11,C810='ჯამი (HIDE)'!$B$12,C810='ჯამი (HIDE)'!$B$13,C810='ჯამი (HIDE)'!$B$14),"",I810/H810))</f>
        <v/>
      </c>
      <c r="L810" s="35"/>
    </row>
    <row r="811" spans="1:12" ht="31.5" thickTop="1" thickBot="1" x14ac:dyDescent="0.3">
      <c r="A811" t="str">
        <f t="shared" ref="A811" si="415">IF(OR(H811&lt;&gt;0,I811&lt;&gt;0,),"a","b")</f>
        <v>a</v>
      </c>
      <c r="B811" s="2" t="s">
        <v>138</v>
      </c>
      <c r="C811" s="26" t="s">
        <v>139</v>
      </c>
      <c r="D811" s="3">
        <v>74174000</v>
      </c>
      <c r="E811" s="3">
        <f>SUM(E823,E835,E847,E859,E883,E895,E907,E943,E955,E967)</f>
        <v>70803325.189999998</v>
      </c>
      <c r="F811" s="3">
        <f t="shared" ref="F811:G811" si="416">SUM(F823,F835,F847,F859,F883,F895,F907,F943,F955,F967)</f>
        <v>33581374.460000001</v>
      </c>
      <c r="G811" s="3">
        <f t="shared" si="416"/>
        <v>36120259.579999998</v>
      </c>
      <c r="H811" s="3">
        <v>146451000</v>
      </c>
      <c r="I811" s="3">
        <f t="shared" si="399"/>
        <v>140504959.23000002</v>
      </c>
      <c r="J811" s="3">
        <f>IF(AND(H811=0,I811=0),"",IF(OR(C811='ჯამი (HIDE)'!$B$11,C811='ჯამი (HIDE)'!$B$12,C811='ჯამი (HIDE)'!$B$13,C811='ჯამი (HIDE)'!$B$14),"",H811-I811))</f>
        <v>5946040.7699999809</v>
      </c>
      <c r="K811" s="41">
        <f>IF(AND(H811=0,I811=0),"",IF(OR(C811='ჯამი (HIDE)'!$B$11,C811='ჯამი (HIDE)'!$B$12,C811='ჯამი (HIDE)'!$B$13,C811='ჯამი (HIDE)'!$B$14),"",I811/H811))</f>
        <v>0.9593991111702892</v>
      </c>
      <c r="L811" s="35"/>
    </row>
    <row r="812" spans="1:12" ht="16.5" hidden="1" thickTop="1" thickBot="1" x14ac:dyDescent="0.3">
      <c r="A812" t="s">
        <v>194</v>
      </c>
      <c r="B812" s="29"/>
      <c r="C812" s="5" t="s">
        <v>5</v>
      </c>
      <c r="D812" s="13">
        <v>73804669</v>
      </c>
      <c r="E812" s="13">
        <f t="shared" ref="E812:G812" si="417">SUM(E824,E836,E848,E860,E884,E896,E908,E944,E956,E968)</f>
        <v>70450482.600000009</v>
      </c>
      <c r="F812" s="13">
        <f t="shared" si="417"/>
        <v>33581374.460000001</v>
      </c>
      <c r="G812" s="13">
        <f t="shared" si="417"/>
        <v>36120259.579999998</v>
      </c>
      <c r="H812" s="13">
        <v>146066669</v>
      </c>
      <c r="I812" s="13">
        <f t="shared" si="399"/>
        <v>140152116.63999999</v>
      </c>
      <c r="J812" s="13">
        <f>IF(AND(H812=0,I812=0),"",IF(OR(C812='ჯამი (HIDE)'!$B$11,C812='ჯამი (HIDE)'!$B$12,C812='ჯამი (HIDE)'!$B$13,C812='ჯამი (HIDE)'!$B$14),"",H812-I812))</f>
        <v>5914552.3600000143</v>
      </c>
      <c r="K812" s="38">
        <f>IF(AND(H812=0,I812=0),"",IF(OR(C812='ჯამი (HIDE)'!$B$11,C812='ჯამი (HIDE)'!$B$12,C812='ჯამი (HIDE)'!$B$13,C812='ჯამი (HIDE)'!$B$14),"",I812/H812))</f>
        <v>0.95950785760713131</v>
      </c>
      <c r="L812" s="35"/>
    </row>
    <row r="813" spans="1:12" ht="16.5" hidden="1" thickTop="1" thickBot="1" x14ac:dyDescent="0.3">
      <c r="A813" t="s">
        <v>194</v>
      </c>
      <c r="B813" s="30"/>
      <c r="C813" s="7" t="s">
        <v>6</v>
      </c>
      <c r="D813" s="14">
        <v>0</v>
      </c>
      <c r="E813" s="14">
        <f t="shared" ref="E813:G813" si="418">SUM(E825,E837,E849,E861,E885,E897,E909,E945,E957,E969)</f>
        <v>0</v>
      </c>
      <c r="F813" s="14">
        <f t="shared" si="418"/>
        <v>0</v>
      </c>
      <c r="G813" s="14">
        <f t="shared" si="418"/>
        <v>0</v>
      </c>
      <c r="H813" s="14">
        <v>0</v>
      </c>
      <c r="I813" s="14">
        <f t="shared" si="399"/>
        <v>0</v>
      </c>
      <c r="J813" s="14" t="str">
        <f>IF(AND(H813=0,I813=0),"",IF(OR(C813='ჯამი (HIDE)'!$B$11,C813='ჯამი (HIDE)'!$B$12,C813='ჯამი (HIDE)'!$B$13,C813='ჯამი (HIDE)'!$B$14),"",H813-I813))</f>
        <v/>
      </c>
      <c r="K813" s="39" t="str">
        <f>IF(AND(H813=0,I813=0),"",IF(OR(C813='ჯამი (HIDE)'!$B$11,C813='ჯამი (HIDE)'!$B$12,C813='ჯამი (HIDE)'!$B$13,C813='ჯამი (HIDE)'!$B$14),"",I813/H813))</f>
        <v/>
      </c>
      <c r="L813" s="35"/>
    </row>
    <row r="814" spans="1:12" ht="16.5" hidden="1" thickTop="1" thickBot="1" x14ac:dyDescent="0.3">
      <c r="A814" t="s">
        <v>194</v>
      </c>
      <c r="B814" s="30"/>
      <c r="C814" s="7" t="s">
        <v>7</v>
      </c>
      <c r="D814" s="14">
        <v>11110187</v>
      </c>
      <c r="E814" s="14">
        <f t="shared" ref="E814:G814" si="419">SUM(E826,E838,E850,E862,E886,E898,E910,E946,E958,E970)</f>
        <v>8831695.2600000016</v>
      </c>
      <c r="F814" s="14">
        <f t="shared" si="419"/>
        <v>5838387.6799999997</v>
      </c>
      <c r="G814" s="14">
        <f t="shared" si="419"/>
        <v>7580678.8799999999</v>
      </c>
      <c r="H814" s="14">
        <v>22433187</v>
      </c>
      <c r="I814" s="14">
        <f t="shared" si="399"/>
        <v>22250761.82</v>
      </c>
      <c r="J814" s="14">
        <f>IF(AND(H814=0,I814=0),"",IF(OR(C814='ჯამი (HIDE)'!$B$11,C814='ჯამი (HIDE)'!$B$12,C814='ჯამი (HIDE)'!$B$13,C814='ჯამი (HIDE)'!$B$14),"",H814-I814))</f>
        <v>182425.1799999997</v>
      </c>
      <c r="K814" s="39">
        <f>IF(AND(H814=0,I814=0),"",IF(OR(C814='ჯამი (HIDE)'!$B$11,C814='ჯამი (HIDE)'!$B$12,C814='ჯამი (HIDE)'!$B$13,C814='ჯამი (HIDE)'!$B$14),"",I814/H814))</f>
        <v>0.99186806671740402</v>
      </c>
      <c r="L814" s="35"/>
    </row>
    <row r="815" spans="1:12" ht="16.5" hidden="1" thickTop="1" thickBot="1" x14ac:dyDescent="0.3">
      <c r="A815" t="s">
        <v>194</v>
      </c>
      <c r="B815" s="30"/>
      <c r="C815" s="7" t="s">
        <v>8</v>
      </c>
      <c r="D815" s="14">
        <v>0</v>
      </c>
      <c r="E815" s="14">
        <f t="shared" ref="E815:G815" si="420">SUM(E827,E839,E851,E863,E887,E899,E911,E947,E959,E971)</f>
        <v>0</v>
      </c>
      <c r="F815" s="14">
        <f t="shared" si="420"/>
        <v>0</v>
      </c>
      <c r="G815" s="14">
        <f t="shared" si="420"/>
        <v>0</v>
      </c>
      <c r="H815" s="14">
        <v>0</v>
      </c>
      <c r="I815" s="14">
        <f t="shared" si="399"/>
        <v>0</v>
      </c>
      <c r="J815" s="14" t="str">
        <f>IF(AND(H815=0,I815=0),"",IF(OR(C815='ჯამი (HIDE)'!$B$11,C815='ჯამი (HIDE)'!$B$12,C815='ჯამი (HIDE)'!$B$13,C815='ჯამი (HIDE)'!$B$14),"",H815-I815))</f>
        <v/>
      </c>
      <c r="K815" s="39" t="str">
        <f>IF(AND(H815=0,I815=0),"",IF(OR(C815='ჯამი (HIDE)'!$B$11,C815='ჯამი (HIDE)'!$B$12,C815='ჯამი (HIDE)'!$B$13,C815='ჯამი (HIDE)'!$B$14),"",I815/H815))</f>
        <v/>
      </c>
      <c r="L815" s="35"/>
    </row>
    <row r="816" spans="1:12" ht="16.5" hidden="1" thickTop="1" thickBot="1" x14ac:dyDescent="0.3">
      <c r="A816" t="s">
        <v>194</v>
      </c>
      <c r="B816" s="30"/>
      <c r="C816" s="7" t="s">
        <v>9</v>
      </c>
      <c r="D816" s="14">
        <v>0</v>
      </c>
      <c r="E816" s="14">
        <f t="shared" ref="E816:G816" si="421">SUM(E828,E840,E852,E864,E888,E900,E912,E948,E960,E972)</f>
        <v>0</v>
      </c>
      <c r="F816" s="14">
        <f t="shared" si="421"/>
        <v>0</v>
      </c>
      <c r="G816" s="14">
        <f t="shared" si="421"/>
        <v>0</v>
      </c>
      <c r="H816" s="14">
        <v>0</v>
      </c>
      <c r="I816" s="14">
        <f t="shared" si="399"/>
        <v>0</v>
      </c>
      <c r="J816" s="14" t="str">
        <f>IF(AND(H816=0,I816=0),"",IF(OR(C816='ჯამი (HIDE)'!$B$11,C816='ჯამი (HIDE)'!$B$12,C816='ჯამი (HIDE)'!$B$13,C816='ჯამი (HIDE)'!$B$14),"",H816-I816))</f>
        <v/>
      </c>
      <c r="K816" s="39" t="str">
        <f>IF(AND(H816=0,I816=0),"",IF(OR(C816='ჯამი (HIDE)'!$B$11,C816='ჯამი (HIDE)'!$B$12,C816='ჯამი (HIDE)'!$B$13,C816='ჯამი (HIDE)'!$B$14),"",I816/H816))</f>
        <v/>
      </c>
      <c r="L816" s="35"/>
    </row>
    <row r="817" spans="1:12" ht="16.5" hidden="1" thickTop="1" thickBot="1" x14ac:dyDescent="0.3">
      <c r="A817" t="s">
        <v>194</v>
      </c>
      <c r="B817" s="30"/>
      <c r="C817" s="7" t="s">
        <v>10</v>
      </c>
      <c r="D817" s="14">
        <v>0</v>
      </c>
      <c r="E817" s="14">
        <f t="shared" ref="E817:G817" si="422">SUM(E829,E841,E853,E865,E889,E901,E913,E949,E961,E973)</f>
        <v>0</v>
      </c>
      <c r="F817" s="14">
        <f t="shared" si="422"/>
        <v>0</v>
      </c>
      <c r="G817" s="14">
        <f t="shared" si="422"/>
        <v>0</v>
      </c>
      <c r="H817" s="14">
        <v>0</v>
      </c>
      <c r="I817" s="14">
        <f t="shared" si="399"/>
        <v>0</v>
      </c>
      <c r="J817" s="14" t="str">
        <f>IF(AND(H817=0,I817=0),"",IF(OR(C817='ჯამი (HIDE)'!$B$11,C817='ჯამი (HIDE)'!$B$12,C817='ჯამი (HIDE)'!$B$13,C817='ჯამი (HIDE)'!$B$14),"",H817-I817))</f>
        <v/>
      </c>
      <c r="K817" s="39" t="str">
        <f>IF(AND(H817=0,I817=0),"",IF(OR(C817='ჯამი (HIDE)'!$B$11,C817='ჯამი (HIDE)'!$B$12,C817='ჯამი (HIDE)'!$B$13,C817='ჯამი (HIDE)'!$B$14),"",I817/H817))</f>
        <v/>
      </c>
      <c r="L817" s="35"/>
    </row>
    <row r="818" spans="1:12" ht="16.5" hidden="1" thickTop="1" thickBot="1" x14ac:dyDescent="0.3">
      <c r="A818" t="s">
        <v>194</v>
      </c>
      <c r="B818" s="30"/>
      <c r="C818" s="7" t="s">
        <v>11</v>
      </c>
      <c r="D818" s="14">
        <v>62208657</v>
      </c>
      <c r="E818" s="14">
        <f t="shared" ref="E818:G818" si="423">SUM(E830,E842,E854,E866,E890,E902,E914,E950,E962,E974)</f>
        <v>61336290.530000001</v>
      </c>
      <c r="F818" s="14">
        <f t="shared" si="423"/>
        <v>27642175.5</v>
      </c>
      <c r="G818" s="14">
        <f t="shared" si="423"/>
        <v>28405165.66</v>
      </c>
      <c r="H818" s="14">
        <v>122817657</v>
      </c>
      <c r="I818" s="14">
        <f t="shared" si="399"/>
        <v>117383631.69</v>
      </c>
      <c r="J818" s="14">
        <f>IF(AND(H818=0,I818=0),"",IF(OR(C818='ჯამი (HIDE)'!$B$11,C818='ჯამი (HIDE)'!$B$12,C818='ჯამი (HIDE)'!$B$13,C818='ჯამი (HIDE)'!$B$14),"",H818-I818))</f>
        <v>5434025.3100000024</v>
      </c>
      <c r="K818" s="39">
        <f>IF(AND(H818=0,I818=0),"",IF(OR(C818='ჯამი (HIDE)'!$B$11,C818='ჯამი (HIDE)'!$B$12,C818='ჯამი (HIDE)'!$B$13,C818='ჯამი (HIDE)'!$B$14),"",I818/H818))</f>
        <v>0.9557553413512847</v>
      </c>
      <c r="L818" s="35"/>
    </row>
    <row r="819" spans="1:12" ht="16.5" hidden="1" thickTop="1" thickBot="1" x14ac:dyDescent="0.3">
      <c r="A819" t="s">
        <v>194</v>
      </c>
      <c r="B819" s="30"/>
      <c r="C819" s="7" t="s">
        <v>12</v>
      </c>
      <c r="D819" s="14">
        <v>485825</v>
      </c>
      <c r="E819" s="14">
        <f t="shared" ref="E819:G819" si="424">SUM(E831,E843,E855,E867,E891,E903,E915,E951,E963,E975)</f>
        <v>282496.81</v>
      </c>
      <c r="F819" s="14">
        <f t="shared" si="424"/>
        <v>100811.28</v>
      </c>
      <c r="G819" s="14">
        <f t="shared" si="424"/>
        <v>134415.03999999998</v>
      </c>
      <c r="H819" s="14">
        <v>815825</v>
      </c>
      <c r="I819" s="14">
        <f t="shared" si="399"/>
        <v>517723.12999999995</v>
      </c>
      <c r="J819" s="14">
        <f>IF(AND(H819=0,I819=0),"",IF(OR(C819='ჯამი (HIDE)'!$B$11,C819='ჯამი (HIDE)'!$B$12,C819='ჯამი (HIDE)'!$B$13,C819='ჯამი (HIDE)'!$B$14),"",H819-I819))</f>
        <v>298101.87000000005</v>
      </c>
      <c r="K819" s="39">
        <f>IF(AND(H819=0,I819=0),"",IF(OR(C819='ჯამი (HIDE)'!$B$11,C819='ჯამი (HIDE)'!$B$12,C819='ჯამი (HIDE)'!$B$13,C819='ჯამი (HIDE)'!$B$14),"",I819/H819))</f>
        <v>0.6346007170655471</v>
      </c>
      <c r="L819" s="35"/>
    </row>
    <row r="820" spans="1:12" ht="16.5" hidden="1" thickTop="1" thickBot="1" x14ac:dyDescent="0.3">
      <c r="A820" t="s">
        <v>194</v>
      </c>
      <c r="B820" s="29"/>
      <c r="C820" s="5" t="s">
        <v>13</v>
      </c>
      <c r="D820" s="13">
        <v>15000</v>
      </c>
      <c r="E820" s="13">
        <f t="shared" ref="E820:G820" si="425">SUM(E832,E844,E856,E868,E892,E904,E916,E952,E964,E976)</f>
        <v>0</v>
      </c>
      <c r="F820" s="13">
        <f t="shared" si="425"/>
        <v>0</v>
      </c>
      <c r="G820" s="13">
        <f t="shared" si="425"/>
        <v>0</v>
      </c>
      <c r="H820" s="13">
        <v>30000</v>
      </c>
      <c r="I820" s="13">
        <f t="shared" si="399"/>
        <v>0</v>
      </c>
      <c r="J820" s="13">
        <f>IF(AND(H820=0,I820=0),"",IF(OR(C820='ჯამი (HIDE)'!$B$11,C820='ჯამი (HIDE)'!$B$12,C820='ჯამი (HIDE)'!$B$13,C820='ჯამი (HIDE)'!$B$14),"",H820-I820))</f>
        <v>30000</v>
      </c>
      <c r="K820" s="38">
        <f>IF(AND(H820=0,I820=0),"",IF(OR(C820='ჯამი (HIDE)'!$B$11,C820='ჯამი (HIDE)'!$B$12,C820='ჯამი (HIDE)'!$B$13,C820='ჯამი (HIDE)'!$B$14),"",I820/H820))</f>
        <v>0</v>
      </c>
      <c r="L820" s="35"/>
    </row>
    <row r="821" spans="1:12" ht="16.5" hidden="1" thickTop="1" thickBot="1" x14ac:dyDescent="0.3">
      <c r="A821" t="s">
        <v>194</v>
      </c>
      <c r="B821" s="29"/>
      <c r="C821" s="5" t="s">
        <v>14</v>
      </c>
      <c r="D821" s="13">
        <v>0</v>
      </c>
      <c r="E821" s="13">
        <f t="shared" ref="E821:G821" si="426">SUM(E833,E845,E857,E869,E893,E905,E917,E953,E965,E977)</f>
        <v>0</v>
      </c>
      <c r="F821" s="13">
        <f t="shared" si="426"/>
        <v>0</v>
      </c>
      <c r="G821" s="13">
        <f t="shared" si="426"/>
        <v>0</v>
      </c>
      <c r="H821" s="13">
        <v>0</v>
      </c>
      <c r="I821" s="13">
        <f t="shared" si="399"/>
        <v>0</v>
      </c>
      <c r="J821" s="13" t="str">
        <f>IF(AND(H821=0,I821=0),"",IF(OR(C821='ჯამი (HIDE)'!$B$11,C821='ჯამი (HIDE)'!$B$12,C821='ჯამი (HIDE)'!$B$13,C821='ჯამი (HIDE)'!$B$14),"",H821-I821))</f>
        <v/>
      </c>
      <c r="K821" s="38" t="str">
        <f>IF(AND(H821=0,I821=0),"",IF(OR(C821='ჯამი (HIDE)'!$B$11,C821='ჯამი (HIDE)'!$B$12,C821='ჯამი (HIDE)'!$B$13,C821='ჯამი (HIDE)'!$B$14),"",I821/H821))</f>
        <v/>
      </c>
      <c r="L821" s="35"/>
    </row>
    <row r="822" spans="1:12" ht="16.5" hidden="1" thickTop="1" thickBot="1" x14ac:dyDescent="0.3">
      <c r="A822" t="s">
        <v>194</v>
      </c>
      <c r="B822" s="31"/>
      <c r="C822" s="9" t="s">
        <v>15</v>
      </c>
      <c r="D822" s="15">
        <v>354331</v>
      </c>
      <c r="E822" s="15">
        <f t="shared" ref="E822:G822" si="427">SUM(E834,E846,E858,E870,E894,E906,E918,E954,E966,E978)</f>
        <v>352842.59</v>
      </c>
      <c r="F822" s="15">
        <f t="shared" si="427"/>
        <v>0</v>
      </c>
      <c r="G822" s="15">
        <f t="shared" si="427"/>
        <v>0</v>
      </c>
      <c r="H822" s="15">
        <v>354331</v>
      </c>
      <c r="I822" s="15">
        <f t="shared" si="399"/>
        <v>352842.59</v>
      </c>
      <c r="J822" s="15">
        <f>IF(AND(H822=0,I822=0),"",IF(OR(C822='ჯამი (HIDE)'!$B$11,C822='ჯამი (HIDE)'!$B$12,C822='ჯამი (HIDE)'!$B$13,C822='ჯამი (HIDE)'!$B$14),"",H822-I822))</f>
        <v>1488.4099999999744</v>
      </c>
      <c r="K822" s="40">
        <f>IF(AND(H822=0,I822=0),"",IF(OR(C822='ჯამი (HIDE)'!$B$11,C822='ჯამი (HIDE)'!$B$12,C822='ჯამი (HIDE)'!$B$13,C822='ჯამი (HIDE)'!$B$14),"",I822/H822))</f>
        <v>0.99579937967606569</v>
      </c>
      <c r="L822" s="35"/>
    </row>
    <row r="823" spans="1:12" ht="31.5" thickTop="1" thickBot="1" x14ac:dyDescent="0.3">
      <c r="A823" t="str">
        <f t="shared" ref="A823" si="428">IF(OR(H823&lt;&gt;0,I823&lt;&gt;0,),"a","b")</f>
        <v>a</v>
      </c>
      <c r="B823" s="2" t="s">
        <v>140</v>
      </c>
      <c r="C823" s="24" t="s">
        <v>141</v>
      </c>
      <c r="D823" s="3">
        <v>8000000</v>
      </c>
      <c r="E823" s="3">
        <f>E824+E832+E833+E834</f>
        <v>8019484.6699999999</v>
      </c>
      <c r="F823" s="3">
        <f t="shared" ref="F823" si="429">F824+F832+F833+F834</f>
        <v>4060500</v>
      </c>
      <c r="G823" s="3">
        <f t="shared" ref="G823" si="430">G824+G832+G833+G834</f>
        <v>4070500</v>
      </c>
      <c r="H823" s="3">
        <v>15000000</v>
      </c>
      <c r="I823" s="3">
        <f t="shared" si="399"/>
        <v>16150484.67</v>
      </c>
      <c r="J823" s="3">
        <f>IF(AND(H823=0,I823=0),"",IF(OR(C823='ჯამი (HIDE)'!$B$11,C823='ჯამი (HIDE)'!$B$12,C823='ჯამი (HIDE)'!$B$13,C823='ჯამი (HIDE)'!$B$14),"",H823-I823))</f>
        <v>-1150484.67</v>
      </c>
      <c r="K823" s="41">
        <f>IF(AND(H823=0,I823=0),"",IF(OR(C823='ჯამი (HIDE)'!$B$11,C823='ჯამი (HIDE)'!$B$12,C823='ჯამი (HIDE)'!$B$13,C823='ჯამი (HIDE)'!$B$14),"",I823/H823))</f>
        <v>1.076698978</v>
      </c>
      <c r="L823" s="35" t="s">
        <v>224</v>
      </c>
    </row>
    <row r="824" spans="1:12" ht="16.5" hidden="1" thickTop="1" thickBot="1" x14ac:dyDescent="0.3">
      <c r="A824" t="s">
        <v>194</v>
      </c>
      <c r="B824" s="29"/>
      <c r="C824" s="5" t="s">
        <v>5</v>
      </c>
      <c r="D824" s="13">
        <v>8000000</v>
      </c>
      <c r="E824" s="13">
        <f>SUM(E825:E831)</f>
        <v>8019484.6699999999</v>
      </c>
      <c r="F824" s="13">
        <f t="shared" ref="F824" si="431">SUM(F825:F831)</f>
        <v>4060500</v>
      </c>
      <c r="G824" s="13">
        <f t="shared" ref="G824" si="432">SUM(G825:G831)</f>
        <v>4070500</v>
      </c>
      <c r="H824" s="13">
        <v>15000000</v>
      </c>
      <c r="I824" s="13">
        <f t="shared" si="399"/>
        <v>16150484.67</v>
      </c>
      <c r="J824" s="13">
        <f>IF(AND(H824=0,I824=0),"",IF(OR(C824='ჯამი (HIDE)'!$B$11,C824='ჯამი (HIDE)'!$B$12,C824='ჯამი (HIDE)'!$B$13,C824='ჯამი (HIDE)'!$B$14),"",H824-I824))</f>
        <v>-1150484.67</v>
      </c>
      <c r="K824" s="38">
        <f>IF(AND(H824=0,I824=0),"",IF(OR(C824='ჯამი (HIDE)'!$B$11,C824='ჯამი (HIDE)'!$B$12,C824='ჯამი (HIDE)'!$B$13,C824='ჯამი (HIDE)'!$B$14),"",I824/H824))</f>
        <v>1.076698978</v>
      </c>
      <c r="L824" s="35"/>
    </row>
    <row r="825" spans="1:12" ht="16.5" hidden="1" thickTop="1" thickBot="1" x14ac:dyDescent="0.3">
      <c r="A825" t="s">
        <v>194</v>
      </c>
      <c r="B825" s="30"/>
      <c r="C825" s="7" t="s">
        <v>6</v>
      </c>
      <c r="D825" s="14">
        <v>0</v>
      </c>
      <c r="E825" s="14">
        <v>0</v>
      </c>
      <c r="F825" s="14">
        <v>0</v>
      </c>
      <c r="G825" s="14">
        <v>0</v>
      </c>
      <c r="H825" s="14">
        <v>0</v>
      </c>
      <c r="I825" s="14">
        <f t="shared" si="399"/>
        <v>0</v>
      </c>
      <c r="J825" s="14" t="str">
        <f>IF(AND(H825=0,I825=0),"",IF(OR(C825='ჯამი (HIDE)'!$B$11,C825='ჯამი (HIDE)'!$B$12,C825='ჯამი (HIDE)'!$B$13,C825='ჯამი (HIDE)'!$B$14),"",H825-I825))</f>
        <v/>
      </c>
      <c r="K825" s="39" t="str">
        <f>IF(AND(H825=0,I825=0),"",IF(OR(C825='ჯამი (HIDE)'!$B$11,C825='ჯამი (HIDE)'!$B$12,C825='ჯამი (HIDE)'!$B$13,C825='ჯამი (HIDE)'!$B$14),"",I825/H825))</f>
        <v/>
      </c>
      <c r="L825" s="35"/>
    </row>
    <row r="826" spans="1:12" ht="16.5" hidden="1" thickTop="1" thickBot="1" x14ac:dyDescent="0.3">
      <c r="A826" t="s">
        <v>194</v>
      </c>
      <c r="B826" s="30"/>
      <c r="C826" s="7" t="s">
        <v>7</v>
      </c>
      <c r="D826" s="14">
        <v>0</v>
      </c>
      <c r="E826" s="14">
        <v>0</v>
      </c>
      <c r="F826" s="14">
        <v>0</v>
      </c>
      <c r="G826" s="14">
        <v>0</v>
      </c>
      <c r="H826" s="14">
        <v>0</v>
      </c>
      <c r="I826" s="14">
        <f t="shared" si="399"/>
        <v>0</v>
      </c>
      <c r="J826" s="14" t="str">
        <f>IF(AND(H826=0,I826=0),"",IF(OR(C826='ჯამი (HIDE)'!$B$11,C826='ჯამი (HIDE)'!$B$12,C826='ჯამი (HIDE)'!$B$13,C826='ჯამი (HIDE)'!$B$14),"",H826-I826))</f>
        <v/>
      </c>
      <c r="K826" s="39" t="str">
        <f>IF(AND(H826=0,I826=0),"",IF(OR(C826='ჯამი (HIDE)'!$B$11,C826='ჯამი (HIDE)'!$B$12,C826='ჯამი (HIDE)'!$B$13,C826='ჯამი (HIDE)'!$B$14),"",I826/H826))</f>
        <v/>
      </c>
      <c r="L826" s="35"/>
    </row>
    <row r="827" spans="1:12" ht="16.5" hidden="1" thickTop="1" thickBot="1" x14ac:dyDescent="0.3">
      <c r="A827" t="s">
        <v>194</v>
      </c>
      <c r="B827" s="30"/>
      <c r="C827" s="7" t="s">
        <v>8</v>
      </c>
      <c r="D827" s="14">
        <v>0</v>
      </c>
      <c r="E827" s="14">
        <v>0</v>
      </c>
      <c r="F827" s="14">
        <v>0</v>
      </c>
      <c r="G827" s="14">
        <v>0</v>
      </c>
      <c r="H827" s="14">
        <v>0</v>
      </c>
      <c r="I827" s="14">
        <f t="shared" si="399"/>
        <v>0</v>
      </c>
      <c r="J827" s="14" t="str">
        <f>IF(AND(H827=0,I827=0),"",IF(OR(C827='ჯამი (HIDE)'!$B$11,C827='ჯამი (HIDE)'!$B$12,C827='ჯამი (HIDE)'!$B$13,C827='ჯამი (HIDE)'!$B$14),"",H827-I827))</f>
        <v/>
      </c>
      <c r="K827" s="39" t="str">
        <f>IF(AND(H827=0,I827=0),"",IF(OR(C827='ჯამი (HIDE)'!$B$11,C827='ჯამი (HIDE)'!$B$12,C827='ჯამი (HIDE)'!$B$13,C827='ჯამი (HIDE)'!$B$14),"",I827/H827))</f>
        <v/>
      </c>
      <c r="L827" s="35"/>
    </row>
    <row r="828" spans="1:12" ht="16.5" hidden="1" thickTop="1" thickBot="1" x14ac:dyDescent="0.3">
      <c r="A828" t="s">
        <v>194</v>
      </c>
      <c r="B828" s="30"/>
      <c r="C828" s="7" t="s">
        <v>9</v>
      </c>
      <c r="D828" s="14">
        <v>0</v>
      </c>
      <c r="E828" s="14">
        <v>0</v>
      </c>
      <c r="F828" s="14">
        <v>0</v>
      </c>
      <c r="G828" s="14">
        <v>0</v>
      </c>
      <c r="H828" s="14">
        <v>0</v>
      </c>
      <c r="I828" s="14">
        <f t="shared" si="399"/>
        <v>0</v>
      </c>
      <c r="J828" s="14" t="str">
        <f>IF(AND(H828=0,I828=0),"",IF(OR(C828='ჯამი (HIDE)'!$B$11,C828='ჯამი (HIDE)'!$B$12,C828='ჯამი (HIDE)'!$B$13,C828='ჯამი (HIDE)'!$B$14),"",H828-I828))</f>
        <v/>
      </c>
      <c r="K828" s="39" t="str">
        <f>IF(AND(H828=0,I828=0),"",IF(OR(C828='ჯამი (HIDE)'!$B$11,C828='ჯამი (HIDE)'!$B$12,C828='ჯამი (HIDE)'!$B$13,C828='ჯამი (HIDE)'!$B$14),"",I828/H828))</f>
        <v/>
      </c>
      <c r="L828" s="35"/>
    </row>
    <row r="829" spans="1:12" ht="16.5" hidden="1" thickTop="1" thickBot="1" x14ac:dyDescent="0.3">
      <c r="A829" t="s">
        <v>194</v>
      </c>
      <c r="B829" s="30"/>
      <c r="C829" s="7" t="s">
        <v>10</v>
      </c>
      <c r="D829" s="14">
        <v>0</v>
      </c>
      <c r="E829" s="14">
        <v>0</v>
      </c>
      <c r="F829" s="14">
        <v>0</v>
      </c>
      <c r="G829" s="14">
        <v>0</v>
      </c>
      <c r="H829" s="14">
        <v>0</v>
      </c>
      <c r="I829" s="14">
        <f t="shared" si="399"/>
        <v>0</v>
      </c>
      <c r="J829" s="14" t="str">
        <f>IF(AND(H829=0,I829=0),"",IF(OR(C829='ჯამი (HIDE)'!$B$11,C829='ჯამი (HIDE)'!$B$12,C829='ჯამი (HIDE)'!$B$13,C829='ჯამი (HIDE)'!$B$14),"",H829-I829))</f>
        <v/>
      </c>
      <c r="K829" s="39" t="str">
        <f>IF(AND(H829=0,I829=0),"",IF(OR(C829='ჯამი (HIDE)'!$B$11,C829='ჯამი (HIDE)'!$B$12,C829='ჯამი (HIDE)'!$B$13,C829='ჯამი (HIDE)'!$B$14),"",I829/H829))</f>
        <v/>
      </c>
      <c r="L829" s="35"/>
    </row>
    <row r="830" spans="1:12" ht="16.5" hidden="1" thickTop="1" thickBot="1" x14ac:dyDescent="0.3">
      <c r="A830" t="s">
        <v>194</v>
      </c>
      <c r="B830" s="30"/>
      <c r="C830" s="7" t="s">
        <v>11</v>
      </c>
      <c r="D830" s="14">
        <v>8000000</v>
      </c>
      <c r="E830" s="14">
        <v>8019484.6699999999</v>
      </c>
      <c r="F830" s="14">
        <v>4060500</v>
      </c>
      <c r="G830" s="14">
        <v>4070500</v>
      </c>
      <c r="H830" s="14">
        <v>15000000</v>
      </c>
      <c r="I830" s="14">
        <f t="shared" si="399"/>
        <v>16150484.67</v>
      </c>
      <c r="J830" s="14">
        <f>IF(AND(H830=0,I830=0),"",IF(OR(C830='ჯამი (HIDE)'!$B$11,C830='ჯამი (HIDE)'!$B$12,C830='ჯამი (HIDE)'!$B$13,C830='ჯამი (HIDE)'!$B$14),"",H830-I830))</f>
        <v>-1150484.67</v>
      </c>
      <c r="K830" s="39">
        <f>IF(AND(H830=0,I830=0),"",IF(OR(C830='ჯამი (HIDE)'!$B$11,C830='ჯამი (HIDE)'!$B$12,C830='ჯამი (HIDE)'!$B$13,C830='ჯამი (HIDE)'!$B$14),"",I830/H830))</f>
        <v>1.076698978</v>
      </c>
      <c r="L830" s="35"/>
    </row>
    <row r="831" spans="1:12" ht="16.5" hidden="1" thickTop="1" thickBot="1" x14ac:dyDescent="0.3">
      <c r="A831" t="s">
        <v>194</v>
      </c>
      <c r="B831" s="30"/>
      <c r="C831" s="7" t="s">
        <v>12</v>
      </c>
      <c r="D831" s="14">
        <v>0</v>
      </c>
      <c r="E831" s="14">
        <v>0</v>
      </c>
      <c r="F831" s="14">
        <v>0</v>
      </c>
      <c r="G831" s="14">
        <v>0</v>
      </c>
      <c r="H831" s="14">
        <v>0</v>
      </c>
      <c r="I831" s="14">
        <f t="shared" si="399"/>
        <v>0</v>
      </c>
      <c r="J831" s="14" t="str">
        <f>IF(AND(H831=0,I831=0),"",IF(OR(C831='ჯამი (HIDE)'!$B$11,C831='ჯამი (HIDE)'!$B$12,C831='ჯამი (HIDE)'!$B$13,C831='ჯამი (HIDE)'!$B$14),"",H831-I831))</f>
        <v/>
      </c>
      <c r="K831" s="39" t="str">
        <f>IF(AND(H831=0,I831=0),"",IF(OR(C831='ჯამი (HIDE)'!$B$11,C831='ჯამი (HIDE)'!$B$12,C831='ჯამი (HIDE)'!$B$13,C831='ჯამი (HIDE)'!$B$14),"",I831/H831))</f>
        <v/>
      </c>
      <c r="L831" s="35"/>
    </row>
    <row r="832" spans="1:12" ht="16.5" hidden="1" thickTop="1" thickBot="1" x14ac:dyDescent="0.3">
      <c r="A832" t="s">
        <v>194</v>
      </c>
      <c r="B832" s="29"/>
      <c r="C832" s="5" t="s">
        <v>13</v>
      </c>
      <c r="D832" s="13">
        <v>0</v>
      </c>
      <c r="E832" s="13">
        <v>0</v>
      </c>
      <c r="F832" s="13">
        <v>0</v>
      </c>
      <c r="G832" s="13">
        <v>0</v>
      </c>
      <c r="H832" s="13">
        <v>0</v>
      </c>
      <c r="I832" s="13">
        <f t="shared" si="399"/>
        <v>0</v>
      </c>
      <c r="J832" s="13" t="str">
        <f>IF(AND(H832=0,I832=0),"",IF(OR(C832='ჯამი (HIDE)'!$B$11,C832='ჯამი (HIDE)'!$B$12,C832='ჯამი (HIDE)'!$B$13,C832='ჯამი (HIDE)'!$B$14),"",H832-I832))</f>
        <v/>
      </c>
      <c r="K832" s="38" t="str">
        <f>IF(AND(H832=0,I832=0),"",IF(OR(C832='ჯამი (HIDE)'!$B$11,C832='ჯამი (HIDE)'!$B$12,C832='ჯამი (HIDE)'!$B$13,C832='ჯამი (HIDE)'!$B$14),"",I832/H832))</f>
        <v/>
      </c>
      <c r="L832" s="35"/>
    </row>
    <row r="833" spans="1:12" ht="16.5" hidden="1" thickTop="1" thickBot="1" x14ac:dyDescent="0.3">
      <c r="A833" t="s">
        <v>194</v>
      </c>
      <c r="B833" s="29"/>
      <c r="C833" s="5" t="s">
        <v>14</v>
      </c>
      <c r="D833" s="13">
        <v>0</v>
      </c>
      <c r="E833" s="13">
        <v>0</v>
      </c>
      <c r="F833" s="13">
        <v>0</v>
      </c>
      <c r="G833" s="13">
        <v>0</v>
      </c>
      <c r="H833" s="13">
        <v>0</v>
      </c>
      <c r="I833" s="13">
        <f t="shared" si="399"/>
        <v>0</v>
      </c>
      <c r="J833" s="13" t="str">
        <f>IF(AND(H833=0,I833=0),"",IF(OR(C833='ჯამი (HIDE)'!$B$11,C833='ჯამი (HIDE)'!$B$12,C833='ჯამი (HIDE)'!$B$13,C833='ჯამი (HIDE)'!$B$14),"",H833-I833))</f>
        <v/>
      </c>
      <c r="K833" s="38" t="str">
        <f>IF(AND(H833=0,I833=0),"",IF(OR(C833='ჯამი (HIDE)'!$B$11,C833='ჯამი (HIDE)'!$B$12,C833='ჯამი (HIDE)'!$B$13,C833='ჯამი (HIDE)'!$B$14),"",I833/H833))</f>
        <v/>
      </c>
      <c r="L833" s="35"/>
    </row>
    <row r="834" spans="1:12" ht="16.5" hidden="1" thickTop="1" thickBot="1" x14ac:dyDescent="0.3">
      <c r="A834" t="s">
        <v>194</v>
      </c>
      <c r="B834" s="31"/>
      <c r="C834" s="9" t="s">
        <v>15</v>
      </c>
      <c r="D834" s="15">
        <v>0</v>
      </c>
      <c r="E834" s="15">
        <v>0</v>
      </c>
      <c r="F834" s="15">
        <v>0</v>
      </c>
      <c r="G834" s="15">
        <v>0</v>
      </c>
      <c r="H834" s="15">
        <v>0</v>
      </c>
      <c r="I834" s="15">
        <f t="shared" si="399"/>
        <v>0</v>
      </c>
      <c r="J834" s="15" t="str">
        <f>IF(AND(H834=0,I834=0),"",IF(OR(C834='ჯამი (HIDE)'!$B$11,C834='ჯამი (HIDE)'!$B$12,C834='ჯამი (HIDE)'!$B$13,C834='ჯამი (HIDE)'!$B$14),"",H834-I834))</f>
        <v/>
      </c>
      <c r="K834" s="40" t="str">
        <f>IF(AND(H834=0,I834=0),"",IF(OR(C834='ჯამი (HIDE)'!$B$11,C834='ჯამი (HIDE)'!$B$12,C834='ჯამი (HIDE)'!$B$13,C834='ჯამი (HIDE)'!$B$14),"",I834/H834))</f>
        <v/>
      </c>
      <c r="L834" s="35"/>
    </row>
    <row r="835" spans="1:12" ht="31.5" thickTop="1" thickBot="1" x14ac:dyDescent="0.3">
      <c r="A835" t="str">
        <f t="shared" ref="A835" si="433">IF(OR(H835&lt;&gt;0,I835&lt;&gt;0,),"a","b")</f>
        <v>a</v>
      </c>
      <c r="B835" s="2" t="s">
        <v>142</v>
      </c>
      <c r="C835" s="24" t="s">
        <v>143</v>
      </c>
      <c r="D835" s="3">
        <v>5405000</v>
      </c>
      <c r="E835" s="3">
        <f>E836+E844+E845+E846</f>
        <v>4653988.8099999996</v>
      </c>
      <c r="F835" s="3">
        <f t="shared" ref="F835" si="434">F836+F844+F845+F846</f>
        <v>2657421</v>
      </c>
      <c r="G835" s="3">
        <f t="shared" ref="G835" si="435">G836+G844+G845+G846</f>
        <v>1322446</v>
      </c>
      <c r="H835" s="3">
        <v>8100000</v>
      </c>
      <c r="I835" s="3">
        <f t="shared" si="399"/>
        <v>8633855.8099999987</v>
      </c>
      <c r="J835" s="3">
        <f>IF(AND(H835=0,I835=0),"",IF(OR(C835='ჯამი (HIDE)'!$B$11,C835='ჯამი (HIDE)'!$B$12,C835='ჯამი (HIDE)'!$B$13,C835='ჯამი (HIDE)'!$B$14),"",H835-I835))</f>
        <v>-533855.80999999866</v>
      </c>
      <c r="K835" s="41">
        <f>IF(AND(H835=0,I835=0),"",IF(OR(C835='ჯამი (HIDE)'!$B$11,C835='ჯამი (HIDE)'!$B$12,C835='ჯამი (HIDE)'!$B$13,C835='ჯამი (HIDE)'!$B$14),"",I835/H835))</f>
        <v>1.0659081246913578</v>
      </c>
      <c r="L835" s="35" t="s">
        <v>225</v>
      </c>
    </row>
    <row r="836" spans="1:12" ht="16.5" hidden="1" thickTop="1" thickBot="1" x14ac:dyDescent="0.3">
      <c r="A836" t="s">
        <v>194</v>
      </c>
      <c r="B836" s="29"/>
      <c r="C836" s="5" t="s">
        <v>5</v>
      </c>
      <c r="D836" s="13">
        <v>5405000</v>
      </c>
      <c r="E836" s="13">
        <f>SUM(E837:E843)</f>
        <v>4653988.8099999996</v>
      </c>
      <c r="F836" s="13">
        <f t="shared" ref="F836" si="436">SUM(F837:F843)</f>
        <v>2657421</v>
      </c>
      <c r="G836" s="13">
        <f t="shared" ref="G836" si="437">SUM(G837:G843)</f>
        <v>1322446</v>
      </c>
      <c r="H836" s="13">
        <v>8100000</v>
      </c>
      <c r="I836" s="13">
        <f t="shared" ref="I836:I899" si="438">E836+F836+G836</f>
        <v>8633855.8099999987</v>
      </c>
      <c r="J836" s="13">
        <f>IF(AND(H836=0,I836=0),"",IF(OR(C836='ჯამი (HIDE)'!$B$11,C836='ჯამი (HIDE)'!$B$12,C836='ჯამი (HIDE)'!$B$13,C836='ჯამი (HIDE)'!$B$14),"",H836-I836))</f>
        <v>-533855.80999999866</v>
      </c>
      <c r="K836" s="38">
        <f>IF(AND(H836=0,I836=0),"",IF(OR(C836='ჯამი (HIDE)'!$B$11,C836='ჯამი (HIDE)'!$B$12,C836='ჯამი (HIDE)'!$B$13,C836='ჯამი (HIDE)'!$B$14),"",I836/H836))</f>
        <v>1.0659081246913578</v>
      </c>
      <c r="L836" s="35"/>
    </row>
    <row r="837" spans="1:12" ht="16.5" hidden="1" thickTop="1" thickBot="1" x14ac:dyDescent="0.3">
      <c r="A837" t="s">
        <v>194</v>
      </c>
      <c r="B837" s="30"/>
      <c r="C837" s="7" t="s">
        <v>6</v>
      </c>
      <c r="D837" s="14">
        <v>0</v>
      </c>
      <c r="E837" s="14">
        <v>0</v>
      </c>
      <c r="F837" s="14">
        <v>0</v>
      </c>
      <c r="G837" s="14">
        <v>0</v>
      </c>
      <c r="H837" s="14">
        <v>0</v>
      </c>
      <c r="I837" s="14">
        <f t="shared" si="438"/>
        <v>0</v>
      </c>
      <c r="J837" s="14" t="str">
        <f>IF(AND(H837=0,I837=0),"",IF(OR(C837='ჯამი (HIDE)'!$B$11,C837='ჯამი (HIDE)'!$B$12,C837='ჯამი (HIDE)'!$B$13,C837='ჯამი (HIDE)'!$B$14),"",H837-I837))</f>
        <v/>
      </c>
      <c r="K837" s="39" t="str">
        <f>IF(AND(H837=0,I837=0),"",IF(OR(C837='ჯამი (HIDE)'!$B$11,C837='ჯამი (HIDE)'!$B$12,C837='ჯამი (HIDE)'!$B$13,C837='ჯამი (HIDE)'!$B$14),"",I837/H837))</f>
        <v/>
      </c>
      <c r="L837" s="35"/>
    </row>
    <row r="838" spans="1:12" ht="16.5" hidden="1" thickTop="1" thickBot="1" x14ac:dyDescent="0.3">
      <c r="A838" t="s">
        <v>194</v>
      </c>
      <c r="B838" s="30"/>
      <c r="C838" s="7" t="s">
        <v>7</v>
      </c>
      <c r="D838" s="14">
        <v>102000</v>
      </c>
      <c r="E838" s="14">
        <v>102000</v>
      </c>
      <c r="F838" s="14">
        <v>51000</v>
      </c>
      <c r="G838" s="14">
        <v>51000</v>
      </c>
      <c r="H838" s="14">
        <v>245000</v>
      </c>
      <c r="I838" s="14">
        <f t="shared" si="438"/>
        <v>204000</v>
      </c>
      <c r="J838" s="14">
        <f>IF(AND(H838=0,I838=0),"",IF(OR(C838='ჯამი (HIDE)'!$B$11,C838='ჯამი (HIDE)'!$B$12,C838='ჯამი (HIDE)'!$B$13,C838='ჯამი (HIDE)'!$B$14),"",H838-I838))</f>
        <v>41000</v>
      </c>
      <c r="K838" s="39">
        <f>IF(AND(H838=0,I838=0),"",IF(OR(C838='ჯამი (HIDE)'!$B$11,C838='ჯამი (HIDE)'!$B$12,C838='ჯამი (HIDE)'!$B$13,C838='ჯამი (HIDE)'!$B$14),"",I838/H838))</f>
        <v>0.83265306122448979</v>
      </c>
      <c r="L838" s="35"/>
    </row>
    <row r="839" spans="1:12" ht="16.5" hidden="1" thickTop="1" thickBot="1" x14ac:dyDescent="0.3">
      <c r="A839" t="s">
        <v>194</v>
      </c>
      <c r="B839" s="30"/>
      <c r="C839" s="7" t="s">
        <v>8</v>
      </c>
      <c r="D839" s="14">
        <v>0</v>
      </c>
      <c r="E839" s="14">
        <v>0</v>
      </c>
      <c r="F839" s="14">
        <v>0</v>
      </c>
      <c r="G839" s="14">
        <v>0</v>
      </c>
      <c r="H839" s="14">
        <v>0</v>
      </c>
      <c r="I839" s="14">
        <f t="shared" si="438"/>
        <v>0</v>
      </c>
      <c r="J839" s="14" t="str">
        <f>IF(AND(H839=0,I839=0),"",IF(OR(C839='ჯამი (HIDE)'!$B$11,C839='ჯამი (HIDE)'!$B$12,C839='ჯამი (HIDE)'!$B$13,C839='ჯამი (HIDE)'!$B$14),"",H839-I839))</f>
        <v/>
      </c>
      <c r="K839" s="39" t="str">
        <f>IF(AND(H839=0,I839=0),"",IF(OR(C839='ჯამი (HIDE)'!$B$11,C839='ჯამი (HIDE)'!$B$12,C839='ჯამი (HIDE)'!$B$13,C839='ჯამი (HIDE)'!$B$14),"",I839/H839))</f>
        <v/>
      </c>
      <c r="L839" s="35"/>
    </row>
    <row r="840" spans="1:12" ht="16.5" hidden="1" thickTop="1" thickBot="1" x14ac:dyDescent="0.3">
      <c r="A840" t="s">
        <v>194</v>
      </c>
      <c r="B840" s="30"/>
      <c r="C840" s="7" t="s">
        <v>9</v>
      </c>
      <c r="D840" s="14">
        <v>0</v>
      </c>
      <c r="E840" s="14">
        <v>0</v>
      </c>
      <c r="F840" s="14">
        <v>0</v>
      </c>
      <c r="G840" s="14">
        <v>0</v>
      </c>
      <c r="H840" s="14">
        <v>0</v>
      </c>
      <c r="I840" s="14">
        <f t="shared" si="438"/>
        <v>0</v>
      </c>
      <c r="J840" s="14" t="str">
        <f>IF(AND(H840=0,I840=0),"",IF(OR(C840='ჯამი (HIDE)'!$B$11,C840='ჯამი (HIDE)'!$B$12,C840='ჯამი (HIDE)'!$B$13,C840='ჯამი (HIDE)'!$B$14),"",H840-I840))</f>
        <v/>
      </c>
      <c r="K840" s="39" t="str">
        <f>IF(AND(H840=0,I840=0),"",IF(OR(C840='ჯამი (HIDE)'!$B$11,C840='ჯამი (HIDE)'!$B$12,C840='ჯამი (HIDE)'!$B$13,C840='ჯამი (HIDE)'!$B$14),"",I840/H840))</f>
        <v/>
      </c>
      <c r="L840" s="35"/>
    </row>
    <row r="841" spans="1:12" ht="16.5" hidden="1" thickTop="1" thickBot="1" x14ac:dyDescent="0.3">
      <c r="A841" t="s">
        <v>194</v>
      </c>
      <c r="B841" s="30"/>
      <c r="C841" s="7" t="s">
        <v>10</v>
      </c>
      <c r="D841" s="14">
        <v>0</v>
      </c>
      <c r="E841" s="14">
        <v>0</v>
      </c>
      <c r="F841" s="14">
        <v>0</v>
      </c>
      <c r="G841" s="14">
        <v>0</v>
      </c>
      <c r="H841" s="14">
        <v>0</v>
      </c>
      <c r="I841" s="14">
        <f t="shared" si="438"/>
        <v>0</v>
      </c>
      <c r="J841" s="14" t="str">
        <f>IF(AND(H841=0,I841=0),"",IF(OR(C841='ჯამი (HIDE)'!$B$11,C841='ჯამი (HIDE)'!$B$12,C841='ჯამი (HIDE)'!$B$13,C841='ჯამი (HIDE)'!$B$14),"",H841-I841))</f>
        <v/>
      </c>
      <c r="K841" s="39" t="str">
        <f>IF(AND(H841=0,I841=0),"",IF(OR(C841='ჯამი (HIDE)'!$B$11,C841='ჯამი (HIDE)'!$B$12,C841='ჯამი (HIDE)'!$B$13,C841='ჯამი (HIDE)'!$B$14),"",I841/H841))</f>
        <v/>
      </c>
      <c r="L841" s="35"/>
    </row>
    <row r="842" spans="1:12" ht="16.5" hidden="1" thickTop="1" thickBot="1" x14ac:dyDescent="0.3">
      <c r="A842" t="s">
        <v>194</v>
      </c>
      <c r="B842" s="30"/>
      <c r="C842" s="7" t="s">
        <v>11</v>
      </c>
      <c r="D842" s="14">
        <v>5303000</v>
      </c>
      <c r="E842" s="14">
        <v>4551988.8099999996</v>
      </c>
      <c r="F842" s="14">
        <v>2606421</v>
      </c>
      <c r="G842" s="14">
        <v>1271446</v>
      </c>
      <c r="H842" s="14">
        <v>7855000</v>
      </c>
      <c r="I842" s="14">
        <f t="shared" si="438"/>
        <v>8429855.8099999987</v>
      </c>
      <c r="J842" s="14">
        <f>IF(AND(H842=0,I842=0),"",IF(OR(C842='ჯამი (HIDE)'!$B$11,C842='ჯამი (HIDE)'!$B$12,C842='ჯამი (HIDE)'!$B$13,C842='ჯამი (HIDE)'!$B$14),"",H842-I842))</f>
        <v>-574855.80999999866</v>
      </c>
      <c r="K842" s="39">
        <f>IF(AND(H842=0,I842=0),"",IF(OR(C842='ჯამი (HIDE)'!$B$11,C842='ჯამი (HIDE)'!$B$12,C842='ჯამი (HIDE)'!$B$13,C842='ჯამი (HIDE)'!$B$14),"",I842/H842))</f>
        <v>1.0731834258434116</v>
      </c>
      <c r="L842" s="35"/>
    </row>
    <row r="843" spans="1:12" ht="16.5" hidden="1" thickTop="1" thickBot="1" x14ac:dyDescent="0.3">
      <c r="A843" t="s">
        <v>194</v>
      </c>
      <c r="B843" s="30"/>
      <c r="C843" s="7" t="s">
        <v>12</v>
      </c>
      <c r="D843" s="14">
        <v>0</v>
      </c>
      <c r="E843" s="14">
        <v>0</v>
      </c>
      <c r="F843" s="14">
        <v>0</v>
      </c>
      <c r="G843" s="14">
        <v>0</v>
      </c>
      <c r="H843" s="14">
        <v>0</v>
      </c>
      <c r="I843" s="14">
        <f t="shared" si="438"/>
        <v>0</v>
      </c>
      <c r="J843" s="14" t="str">
        <f>IF(AND(H843=0,I843=0),"",IF(OR(C843='ჯამი (HIDE)'!$B$11,C843='ჯამი (HIDE)'!$B$12,C843='ჯამი (HIDE)'!$B$13,C843='ჯამი (HIDE)'!$B$14),"",H843-I843))</f>
        <v/>
      </c>
      <c r="K843" s="39" t="str">
        <f>IF(AND(H843=0,I843=0),"",IF(OR(C843='ჯამი (HIDE)'!$B$11,C843='ჯამი (HIDE)'!$B$12,C843='ჯამი (HIDE)'!$B$13,C843='ჯამი (HIDE)'!$B$14),"",I843/H843))</f>
        <v/>
      </c>
      <c r="L843" s="35"/>
    </row>
    <row r="844" spans="1:12" ht="16.5" hidden="1" thickTop="1" thickBot="1" x14ac:dyDescent="0.3">
      <c r="A844" t="s">
        <v>194</v>
      </c>
      <c r="B844" s="29"/>
      <c r="C844" s="5" t="s">
        <v>13</v>
      </c>
      <c r="D844" s="13">
        <v>0</v>
      </c>
      <c r="E844" s="13">
        <v>0</v>
      </c>
      <c r="F844" s="13">
        <v>0</v>
      </c>
      <c r="G844" s="13">
        <v>0</v>
      </c>
      <c r="H844" s="13">
        <v>0</v>
      </c>
      <c r="I844" s="13">
        <f t="shared" si="438"/>
        <v>0</v>
      </c>
      <c r="J844" s="13" t="str">
        <f>IF(AND(H844=0,I844=0),"",IF(OR(C844='ჯამი (HIDE)'!$B$11,C844='ჯამი (HIDE)'!$B$12,C844='ჯამი (HIDE)'!$B$13,C844='ჯამი (HIDE)'!$B$14),"",H844-I844))</f>
        <v/>
      </c>
      <c r="K844" s="38" t="str">
        <f>IF(AND(H844=0,I844=0),"",IF(OR(C844='ჯამი (HIDE)'!$B$11,C844='ჯამი (HIDE)'!$B$12,C844='ჯამი (HIDE)'!$B$13,C844='ჯამი (HIDE)'!$B$14),"",I844/H844))</f>
        <v/>
      </c>
      <c r="L844" s="35"/>
    </row>
    <row r="845" spans="1:12" ht="16.5" hidden="1" thickTop="1" thickBot="1" x14ac:dyDescent="0.3">
      <c r="A845" t="s">
        <v>194</v>
      </c>
      <c r="B845" s="29"/>
      <c r="C845" s="5" t="s">
        <v>14</v>
      </c>
      <c r="D845" s="13">
        <v>0</v>
      </c>
      <c r="E845" s="13">
        <v>0</v>
      </c>
      <c r="F845" s="13">
        <v>0</v>
      </c>
      <c r="G845" s="13">
        <v>0</v>
      </c>
      <c r="H845" s="13">
        <v>0</v>
      </c>
      <c r="I845" s="13">
        <f t="shared" si="438"/>
        <v>0</v>
      </c>
      <c r="J845" s="13" t="str">
        <f>IF(AND(H845=0,I845=0),"",IF(OR(C845='ჯამი (HIDE)'!$B$11,C845='ჯამი (HIDE)'!$B$12,C845='ჯამი (HIDE)'!$B$13,C845='ჯამი (HIDE)'!$B$14),"",H845-I845))</f>
        <v/>
      </c>
      <c r="K845" s="38" t="str">
        <f>IF(AND(H845=0,I845=0),"",IF(OR(C845='ჯამი (HIDE)'!$B$11,C845='ჯამი (HIDE)'!$B$12,C845='ჯამი (HIDE)'!$B$13,C845='ჯამი (HIDE)'!$B$14),"",I845/H845))</f>
        <v/>
      </c>
      <c r="L845" s="35"/>
    </row>
    <row r="846" spans="1:12" ht="16.5" hidden="1" thickTop="1" thickBot="1" x14ac:dyDescent="0.3">
      <c r="A846" t="s">
        <v>194</v>
      </c>
      <c r="B846" s="31"/>
      <c r="C846" s="9" t="s">
        <v>15</v>
      </c>
      <c r="D846" s="15">
        <v>0</v>
      </c>
      <c r="E846" s="15">
        <v>0</v>
      </c>
      <c r="F846" s="15">
        <v>0</v>
      </c>
      <c r="G846" s="15">
        <v>0</v>
      </c>
      <c r="H846" s="15">
        <v>0</v>
      </c>
      <c r="I846" s="15">
        <f t="shared" si="438"/>
        <v>0</v>
      </c>
      <c r="J846" s="15" t="str">
        <f>IF(AND(H846=0,I846=0),"",IF(OR(C846='ჯამი (HIDE)'!$B$11,C846='ჯამი (HIDE)'!$B$12,C846='ჯამი (HIDE)'!$B$13,C846='ჯამი (HIDE)'!$B$14),"",H846-I846))</f>
        <v/>
      </c>
      <c r="K846" s="40" t="str">
        <f>IF(AND(H846=0,I846=0),"",IF(OR(C846='ჯამი (HIDE)'!$B$11,C846='ჯამი (HIDE)'!$B$12,C846='ჯამი (HIDE)'!$B$13,C846='ჯამი (HIDE)'!$B$14),"",I846/H846))</f>
        <v/>
      </c>
      <c r="L846" s="35"/>
    </row>
    <row r="847" spans="1:12" ht="16.5" thickTop="1" thickBot="1" x14ac:dyDescent="0.3">
      <c r="A847" t="str">
        <f t="shared" ref="A847" si="439">IF(OR(H847&lt;&gt;0,I847&lt;&gt;0,),"a","b")</f>
        <v>a</v>
      </c>
      <c r="B847" s="2" t="s">
        <v>144</v>
      </c>
      <c r="C847" s="24" t="s">
        <v>145</v>
      </c>
      <c r="D847" s="3">
        <v>1000000</v>
      </c>
      <c r="E847" s="3">
        <f>E848+E856+E857+E858</f>
        <v>697288.63</v>
      </c>
      <c r="F847" s="3">
        <f t="shared" ref="F847" si="440">F848+F856+F857+F858</f>
        <v>500015</v>
      </c>
      <c r="G847" s="3">
        <f t="shared" ref="G847" si="441">G848+G856+G857+G858</f>
        <v>500015</v>
      </c>
      <c r="H847" s="3">
        <v>2000000</v>
      </c>
      <c r="I847" s="3">
        <f t="shared" si="438"/>
        <v>1697318.63</v>
      </c>
      <c r="J847" s="3">
        <f>IF(AND(H847=0,I847=0),"",IF(OR(C847='ჯამი (HIDE)'!$B$11,C847='ჯამი (HIDE)'!$B$12,C847='ჯამი (HIDE)'!$B$13,C847='ჯამი (HIDE)'!$B$14),"",H847-I847))</f>
        <v>302681.37000000011</v>
      </c>
      <c r="K847" s="41">
        <f>IF(AND(H847=0,I847=0),"",IF(OR(C847='ჯამი (HIDE)'!$B$11,C847='ჯამი (HIDE)'!$B$12,C847='ჯამი (HIDE)'!$B$13,C847='ჯამი (HIDE)'!$B$14),"",I847/H847))</f>
        <v>0.84865931499999991</v>
      </c>
      <c r="L847" s="35"/>
    </row>
    <row r="848" spans="1:12" ht="16.5" hidden="1" thickTop="1" thickBot="1" x14ac:dyDescent="0.3">
      <c r="A848" t="s">
        <v>194</v>
      </c>
      <c r="B848" s="29"/>
      <c r="C848" s="5" t="s">
        <v>5</v>
      </c>
      <c r="D848" s="13">
        <v>1000000</v>
      </c>
      <c r="E848" s="13">
        <f>SUM(E849:E855)</f>
        <v>697288.63</v>
      </c>
      <c r="F848" s="13">
        <f t="shared" ref="F848" si="442">SUM(F849:F855)</f>
        <v>500015</v>
      </c>
      <c r="G848" s="13">
        <f t="shared" ref="G848" si="443">SUM(G849:G855)</f>
        <v>500015</v>
      </c>
      <c r="H848" s="13">
        <v>2000000</v>
      </c>
      <c r="I848" s="13">
        <f t="shared" si="438"/>
        <v>1697318.63</v>
      </c>
      <c r="J848" s="13">
        <f>IF(AND(H848=0,I848=0),"",IF(OR(C848='ჯამი (HIDE)'!$B$11,C848='ჯამი (HIDE)'!$B$12,C848='ჯამი (HIDE)'!$B$13,C848='ჯამი (HIDE)'!$B$14),"",H848-I848))</f>
        <v>302681.37000000011</v>
      </c>
      <c r="K848" s="38">
        <f>IF(AND(H848=0,I848=0),"",IF(OR(C848='ჯამი (HIDE)'!$B$11,C848='ჯამი (HIDE)'!$B$12,C848='ჯამი (HIDE)'!$B$13,C848='ჯამი (HIDE)'!$B$14),"",I848/H848))</f>
        <v>0.84865931499999991</v>
      </c>
      <c r="L848" s="35"/>
    </row>
    <row r="849" spans="1:12" ht="16.5" hidden="1" thickTop="1" thickBot="1" x14ac:dyDescent="0.3">
      <c r="A849" t="s">
        <v>194</v>
      </c>
      <c r="B849" s="30"/>
      <c r="C849" s="7" t="s">
        <v>6</v>
      </c>
      <c r="D849" s="14">
        <v>0</v>
      </c>
      <c r="E849" s="14">
        <v>0</v>
      </c>
      <c r="F849" s="14">
        <v>0</v>
      </c>
      <c r="G849" s="14">
        <v>0</v>
      </c>
      <c r="H849" s="14">
        <v>0</v>
      </c>
      <c r="I849" s="14">
        <f t="shared" si="438"/>
        <v>0</v>
      </c>
      <c r="J849" s="14" t="str">
        <f>IF(AND(H849=0,I849=0),"",IF(OR(C849='ჯამი (HIDE)'!$B$11,C849='ჯამი (HIDE)'!$B$12,C849='ჯამი (HIDE)'!$B$13,C849='ჯამი (HIDE)'!$B$14),"",H849-I849))</f>
        <v/>
      </c>
      <c r="K849" s="39" t="str">
        <f>IF(AND(H849=0,I849=0),"",IF(OR(C849='ჯამი (HIDE)'!$B$11,C849='ჯამი (HIDE)'!$B$12,C849='ჯამი (HIDE)'!$B$13,C849='ჯამი (HIDE)'!$B$14),"",I849/H849))</f>
        <v/>
      </c>
      <c r="L849" s="35"/>
    </row>
    <row r="850" spans="1:12" ht="16.5" hidden="1" thickTop="1" thickBot="1" x14ac:dyDescent="0.3">
      <c r="A850" t="s">
        <v>194</v>
      </c>
      <c r="B850" s="30"/>
      <c r="C850" s="7" t="s">
        <v>7</v>
      </c>
      <c r="D850" s="14">
        <v>0</v>
      </c>
      <c r="E850" s="14">
        <v>0</v>
      </c>
      <c r="F850" s="14">
        <v>0</v>
      </c>
      <c r="G850" s="14">
        <v>0</v>
      </c>
      <c r="H850" s="14">
        <v>0</v>
      </c>
      <c r="I850" s="14">
        <f t="shared" si="438"/>
        <v>0</v>
      </c>
      <c r="J850" s="14" t="str">
        <f>IF(AND(H850=0,I850=0),"",IF(OR(C850='ჯამი (HIDE)'!$B$11,C850='ჯამი (HIDE)'!$B$12,C850='ჯამი (HIDE)'!$B$13,C850='ჯამი (HIDE)'!$B$14),"",H850-I850))</f>
        <v/>
      </c>
      <c r="K850" s="39" t="str">
        <f>IF(AND(H850=0,I850=0),"",IF(OR(C850='ჯამი (HIDE)'!$B$11,C850='ჯამი (HIDE)'!$B$12,C850='ჯამი (HIDE)'!$B$13,C850='ჯამი (HIDE)'!$B$14),"",I850/H850))</f>
        <v/>
      </c>
      <c r="L850" s="35"/>
    </row>
    <row r="851" spans="1:12" ht="16.5" hidden="1" thickTop="1" thickBot="1" x14ac:dyDescent="0.3">
      <c r="A851" t="s">
        <v>194</v>
      </c>
      <c r="B851" s="30"/>
      <c r="C851" s="7" t="s">
        <v>8</v>
      </c>
      <c r="D851" s="14">
        <v>0</v>
      </c>
      <c r="E851" s="14">
        <v>0</v>
      </c>
      <c r="F851" s="14">
        <v>0</v>
      </c>
      <c r="G851" s="14">
        <v>0</v>
      </c>
      <c r="H851" s="14">
        <v>0</v>
      </c>
      <c r="I851" s="14">
        <f t="shared" si="438"/>
        <v>0</v>
      </c>
      <c r="J851" s="14" t="str">
        <f>IF(AND(H851=0,I851=0),"",IF(OR(C851='ჯამი (HIDE)'!$B$11,C851='ჯამი (HIDE)'!$B$12,C851='ჯამი (HIDE)'!$B$13,C851='ჯამი (HIDE)'!$B$14),"",H851-I851))</f>
        <v/>
      </c>
      <c r="K851" s="39" t="str">
        <f>IF(AND(H851=0,I851=0),"",IF(OR(C851='ჯამი (HIDE)'!$B$11,C851='ჯამი (HIDE)'!$B$12,C851='ჯამი (HIDE)'!$B$13,C851='ჯამი (HIDE)'!$B$14),"",I851/H851))</f>
        <v/>
      </c>
      <c r="L851" s="35"/>
    </row>
    <row r="852" spans="1:12" ht="16.5" hidden="1" thickTop="1" thickBot="1" x14ac:dyDescent="0.3">
      <c r="A852" t="s">
        <v>194</v>
      </c>
      <c r="B852" s="30"/>
      <c r="C852" s="7" t="s">
        <v>9</v>
      </c>
      <c r="D852" s="14">
        <v>0</v>
      </c>
      <c r="E852" s="14">
        <v>0</v>
      </c>
      <c r="F852" s="14">
        <v>0</v>
      </c>
      <c r="G852" s="14">
        <v>0</v>
      </c>
      <c r="H852" s="14">
        <v>0</v>
      </c>
      <c r="I852" s="14">
        <f t="shared" si="438"/>
        <v>0</v>
      </c>
      <c r="J852" s="14" t="str">
        <f>IF(AND(H852=0,I852=0),"",IF(OR(C852='ჯამი (HIDE)'!$B$11,C852='ჯამი (HIDE)'!$B$12,C852='ჯამი (HIDE)'!$B$13,C852='ჯამი (HIDE)'!$B$14),"",H852-I852))</f>
        <v/>
      </c>
      <c r="K852" s="39" t="str">
        <f>IF(AND(H852=0,I852=0),"",IF(OR(C852='ჯამი (HIDE)'!$B$11,C852='ჯამი (HIDE)'!$B$12,C852='ჯამი (HIDE)'!$B$13,C852='ჯამი (HIDE)'!$B$14),"",I852/H852))</f>
        <v/>
      </c>
      <c r="L852" s="35"/>
    </row>
    <row r="853" spans="1:12" ht="16.5" hidden="1" thickTop="1" thickBot="1" x14ac:dyDescent="0.3">
      <c r="A853" t="s">
        <v>194</v>
      </c>
      <c r="B853" s="30"/>
      <c r="C853" s="7" t="s">
        <v>10</v>
      </c>
      <c r="D853" s="14">
        <v>0</v>
      </c>
      <c r="E853" s="14">
        <v>0</v>
      </c>
      <c r="F853" s="14">
        <v>0</v>
      </c>
      <c r="G853" s="14">
        <v>0</v>
      </c>
      <c r="H853" s="14">
        <v>0</v>
      </c>
      <c r="I853" s="14">
        <f t="shared" si="438"/>
        <v>0</v>
      </c>
      <c r="J853" s="14" t="str">
        <f>IF(AND(H853=0,I853=0),"",IF(OR(C853='ჯამი (HIDE)'!$B$11,C853='ჯამი (HIDE)'!$B$12,C853='ჯამი (HIDE)'!$B$13,C853='ჯამი (HIDE)'!$B$14),"",H853-I853))</f>
        <v/>
      </c>
      <c r="K853" s="39" t="str">
        <f>IF(AND(H853=0,I853=0),"",IF(OR(C853='ჯამი (HIDE)'!$B$11,C853='ჯამი (HIDE)'!$B$12,C853='ჯამი (HIDE)'!$B$13,C853='ჯამი (HIDE)'!$B$14),"",I853/H853))</f>
        <v/>
      </c>
      <c r="L853" s="35"/>
    </row>
    <row r="854" spans="1:12" ht="16.5" hidden="1" thickTop="1" thickBot="1" x14ac:dyDescent="0.3">
      <c r="A854" t="s">
        <v>194</v>
      </c>
      <c r="B854" s="30"/>
      <c r="C854" s="7" t="s">
        <v>11</v>
      </c>
      <c r="D854" s="14">
        <v>1000000</v>
      </c>
      <c r="E854" s="14">
        <v>697288.63</v>
      </c>
      <c r="F854" s="14">
        <v>500015</v>
      </c>
      <c r="G854" s="14">
        <v>500015</v>
      </c>
      <c r="H854" s="14">
        <v>2000000</v>
      </c>
      <c r="I854" s="14">
        <f t="shared" si="438"/>
        <v>1697318.63</v>
      </c>
      <c r="J854" s="14">
        <f>IF(AND(H854=0,I854=0),"",IF(OR(C854='ჯამი (HIDE)'!$B$11,C854='ჯამი (HIDE)'!$B$12,C854='ჯამი (HIDE)'!$B$13,C854='ჯამი (HIDE)'!$B$14),"",H854-I854))</f>
        <v>302681.37000000011</v>
      </c>
      <c r="K854" s="39">
        <f>IF(AND(H854=0,I854=0),"",IF(OR(C854='ჯამი (HIDE)'!$B$11,C854='ჯამი (HIDE)'!$B$12,C854='ჯამი (HIDE)'!$B$13,C854='ჯამი (HIDE)'!$B$14),"",I854/H854))</f>
        <v>0.84865931499999991</v>
      </c>
      <c r="L854" s="35"/>
    </row>
    <row r="855" spans="1:12" ht="16.5" hidden="1" thickTop="1" thickBot="1" x14ac:dyDescent="0.3">
      <c r="A855" t="s">
        <v>194</v>
      </c>
      <c r="B855" s="30"/>
      <c r="C855" s="7" t="s">
        <v>12</v>
      </c>
      <c r="D855" s="14">
        <v>0</v>
      </c>
      <c r="E855" s="14">
        <v>0</v>
      </c>
      <c r="F855" s="14">
        <v>0</v>
      </c>
      <c r="G855" s="14">
        <v>0</v>
      </c>
      <c r="H855" s="14">
        <v>0</v>
      </c>
      <c r="I855" s="14">
        <f t="shared" si="438"/>
        <v>0</v>
      </c>
      <c r="J855" s="14" t="str">
        <f>IF(AND(H855=0,I855=0),"",IF(OR(C855='ჯამი (HIDE)'!$B$11,C855='ჯამი (HIDE)'!$B$12,C855='ჯამი (HIDE)'!$B$13,C855='ჯამი (HIDE)'!$B$14),"",H855-I855))</f>
        <v/>
      </c>
      <c r="K855" s="39" t="str">
        <f>IF(AND(H855=0,I855=0),"",IF(OR(C855='ჯამი (HIDE)'!$B$11,C855='ჯამი (HIDE)'!$B$12,C855='ჯამი (HIDE)'!$B$13,C855='ჯამი (HIDE)'!$B$14),"",I855/H855))</f>
        <v/>
      </c>
      <c r="L855" s="35"/>
    </row>
    <row r="856" spans="1:12" ht="16.5" hidden="1" thickTop="1" thickBot="1" x14ac:dyDescent="0.3">
      <c r="A856" t="s">
        <v>194</v>
      </c>
      <c r="B856" s="29"/>
      <c r="C856" s="5" t="s">
        <v>13</v>
      </c>
      <c r="D856" s="13">
        <v>0</v>
      </c>
      <c r="E856" s="13">
        <v>0</v>
      </c>
      <c r="F856" s="13">
        <v>0</v>
      </c>
      <c r="G856" s="13">
        <v>0</v>
      </c>
      <c r="H856" s="13">
        <v>0</v>
      </c>
      <c r="I856" s="13">
        <f t="shared" si="438"/>
        <v>0</v>
      </c>
      <c r="J856" s="13" t="str">
        <f>IF(AND(H856=0,I856=0),"",IF(OR(C856='ჯამი (HIDE)'!$B$11,C856='ჯამი (HIDE)'!$B$12,C856='ჯამი (HIDE)'!$B$13,C856='ჯამი (HIDE)'!$B$14),"",H856-I856))</f>
        <v/>
      </c>
      <c r="K856" s="38" t="str">
        <f>IF(AND(H856=0,I856=0),"",IF(OR(C856='ჯამი (HIDE)'!$B$11,C856='ჯამი (HIDE)'!$B$12,C856='ჯამი (HIDE)'!$B$13,C856='ჯამი (HIDE)'!$B$14),"",I856/H856))</f>
        <v/>
      </c>
      <c r="L856" s="35"/>
    </row>
    <row r="857" spans="1:12" ht="16.5" hidden="1" thickTop="1" thickBot="1" x14ac:dyDescent="0.3">
      <c r="A857" t="s">
        <v>194</v>
      </c>
      <c r="B857" s="29"/>
      <c r="C857" s="5" t="s">
        <v>14</v>
      </c>
      <c r="D857" s="13">
        <v>0</v>
      </c>
      <c r="E857" s="13">
        <v>0</v>
      </c>
      <c r="F857" s="13">
        <v>0</v>
      </c>
      <c r="G857" s="13">
        <v>0</v>
      </c>
      <c r="H857" s="13">
        <v>0</v>
      </c>
      <c r="I857" s="13">
        <f t="shared" si="438"/>
        <v>0</v>
      </c>
      <c r="J857" s="13" t="str">
        <f>IF(AND(H857=0,I857=0),"",IF(OR(C857='ჯამი (HIDE)'!$B$11,C857='ჯამი (HIDE)'!$B$12,C857='ჯამი (HIDE)'!$B$13,C857='ჯამი (HIDE)'!$B$14),"",H857-I857))</f>
        <v/>
      </c>
      <c r="K857" s="38" t="str">
        <f>IF(AND(H857=0,I857=0),"",IF(OR(C857='ჯამი (HIDE)'!$B$11,C857='ჯამი (HIDE)'!$B$12,C857='ჯამი (HIDE)'!$B$13,C857='ჯამი (HIDE)'!$B$14),"",I857/H857))</f>
        <v/>
      </c>
      <c r="L857" s="35"/>
    </row>
    <row r="858" spans="1:12" ht="16.5" hidden="1" thickTop="1" thickBot="1" x14ac:dyDescent="0.3">
      <c r="A858" t="s">
        <v>194</v>
      </c>
      <c r="B858" s="31"/>
      <c r="C858" s="9" t="s">
        <v>15</v>
      </c>
      <c r="D858" s="15">
        <v>0</v>
      </c>
      <c r="E858" s="15">
        <v>0</v>
      </c>
      <c r="F858" s="15">
        <v>0</v>
      </c>
      <c r="G858" s="15">
        <v>0</v>
      </c>
      <c r="H858" s="15">
        <v>0</v>
      </c>
      <c r="I858" s="15">
        <f t="shared" si="438"/>
        <v>0</v>
      </c>
      <c r="J858" s="15" t="str">
        <f>IF(AND(H858=0,I858=0),"",IF(OR(C858='ჯამი (HIDE)'!$B$11,C858='ჯამი (HIDE)'!$B$12,C858='ჯამი (HIDE)'!$B$13,C858='ჯამი (HIDE)'!$B$14),"",H858-I858))</f>
        <v/>
      </c>
      <c r="K858" s="40" t="str">
        <f>IF(AND(H858=0,I858=0),"",IF(OR(C858='ჯამი (HIDE)'!$B$11,C858='ჯამი (HIDE)'!$B$12,C858='ჯამი (HIDE)'!$B$13,C858='ჯამი (HIDE)'!$B$14),"",I858/H858))</f>
        <v/>
      </c>
      <c r="L858" s="35"/>
    </row>
    <row r="859" spans="1:12" ht="16.5" thickTop="1" thickBot="1" x14ac:dyDescent="0.3">
      <c r="A859" t="str">
        <f t="shared" ref="A859" si="444">IF(OR(H859&lt;&gt;0,I859&lt;&gt;0,),"a","b")</f>
        <v>a</v>
      </c>
      <c r="B859" s="2" t="s">
        <v>146</v>
      </c>
      <c r="C859" s="24" t="s">
        <v>147</v>
      </c>
      <c r="D859" s="3">
        <v>13202800</v>
      </c>
      <c r="E859" s="3">
        <f>E871</f>
        <v>14381705.67</v>
      </c>
      <c r="F859" s="3">
        <f t="shared" ref="F859:G859" si="445">F871</f>
        <v>7801348.5</v>
      </c>
      <c r="G859" s="3">
        <f t="shared" si="445"/>
        <v>9140798</v>
      </c>
      <c r="H859" s="3">
        <v>32000000</v>
      </c>
      <c r="I859" s="3">
        <f t="shared" si="438"/>
        <v>31323852.170000002</v>
      </c>
      <c r="J859" s="3">
        <f>IF(AND(H859=0,I859=0),"",IF(OR(C859='ჯამი (HIDE)'!$B$11,C859='ჯამი (HIDE)'!$B$12,C859='ჯამი (HIDE)'!$B$13,C859='ჯამი (HIDE)'!$B$14),"",H859-I859))</f>
        <v>676147.82999999821</v>
      </c>
      <c r="K859" s="41">
        <f>IF(AND(H859=0,I859=0),"",IF(OR(C859='ჯამი (HIDE)'!$B$11,C859='ჯამი (HIDE)'!$B$12,C859='ჯამი (HIDE)'!$B$13,C859='ჯამი (HIDE)'!$B$14),"",I859/H859))</f>
        <v>0.97887038031250007</v>
      </c>
      <c r="L859" s="35"/>
    </row>
    <row r="860" spans="1:12" ht="16.5" hidden="1" thickTop="1" thickBot="1" x14ac:dyDescent="0.3">
      <c r="A860" t="s">
        <v>194</v>
      </c>
      <c r="B860" s="29"/>
      <c r="C860" s="5" t="s">
        <v>5</v>
      </c>
      <c r="D860" s="13">
        <v>13202800</v>
      </c>
      <c r="E860" s="13">
        <f t="shared" ref="E860:G860" si="446">E872</f>
        <v>14381705.67</v>
      </c>
      <c r="F860" s="13">
        <f t="shared" si="446"/>
        <v>7801348.5</v>
      </c>
      <c r="G860" s="13">
        <f t="shared" si="446"/>
        <v>9140798</v>
      </c>
      <c r="H860" s="13">
        <v>32000000</v>
      </c>
      <c r="I860" s="13">
        <f t="shared" si="438"/>
        <v>31323852.170000002</v>
      </c>
      <c r="J860" s="13">
        <f>IF(AND(H860=0,I860=0),"",IF(OR(C860='ჯამი (HIDE)'!$B$11,C860='ჯამი (HIDE)'!$B$12,C860='ჯამი (HIDE)'!$B$13,C860='ჯამი (HIDE)'!$B$14),"",H860-I860))</f>
        <v>676147.82999999821</v>
      </c>
      <c r="K860" s="38">
        <f>IF(AND(H860=0,I860=0),"",IF(OR(C860='ჯამი (HIDE)'!$B$11,C860='ჯამი (HIDE)'!$B$12,C860='ჯამი (HIDE)'!$B$13,C860='ჯამი (HIDE)'!$B$14),"",I860/H860))</f>
        <v>0.97887038031250007</v>
      </c>
      <c r="L860" s="35"/>
    </row>
    <row r="861" spans="1:12" ht="16.5" hidden="1" thickTop="1" thickBot="1" x14ac:dyDescent="0.3">
      <c r="A861" t="s">
        <v>194</v>
      </c>
      <c r="B861" s="30"/>
      <c r="C861" s="7" t="s">
        <v>6</v>
      </c>
      <c r="D861" s="14">
        <v>0</v>
      </c>
      <c r="E861" s="14">
        <f t="shared" ref="E861:G861" si="447">E873</f>
        <v>0</v>
      </c>
      <c r="F861" s="14">
        <f t="shared" si="447"/>
        <v>0</v>
      </c>
      <c r="G861" s="14">
        <f t="shared" si="447"/>
        <v>0</v>
      </c>
      <c r="H861" s="14">
        <v>0</v>
      </c>
      <c r="I861" s="14">
        <f t="shared" si="438"/>
        <v>0</v>
      </c>
      <c r="J861" s="14" t="str">
        <f>IF(AND(H861=0,I861=0),"",IF(OR(C861='ჯამი (HIDE)'!$B$11,C861='ჯამი (HIDE)'!$B$12,C861='ჯამი (HIDE)'!$B$13,C861='ჯამი (HIDE)'!$B$14),"",H861-I861))</f>
        <v/>
      </c>
      <c r="K861" s="39" t="str">
        <f>IF(AND(H861=0,I861=0),"",IF(OR(C861='ჯამი (HIDE)'!$B$11,C861='ჯამი (HIDE)'!$B$12,C861='ჯამი (HIDE)'!$B$13,C861='ჯამი (HIDE)'!$B$14),"",I861/H861))</f>
        <v/>
      </c>
      <c r="L861" s="35"/>
    </row>
    <row r="862" spans="1:12" ht="16.5" hidden="1" thickTop="1" thickBot="1" x14ac:dyDescent="0.3">
      <c r="A862" t="s">
        <v>194</v>
      </c>
      <c r="B862" s="30"/>
      <c r="C862" s="7" t="s">
        <v>7</v>
      </c>
      <c r="D862" s="14">
        <v>18000</v>
      </c>
      <c r="E862" s="14">
        <f t="shared" ref="E862:G862" si="448">E874</f>
        <v>18000</v>
      </c>
      <c r="F862" s="14">
        <f t="shared" si="448"/>
        <v>9000</v>
      </c>
      <c r="G862" s="14">
        <f t="shared" si="448"/>
        <v>9000</v>
      </c>
      <c r="H862" s="14">
        <v>36000</v>
      </c>
      <c r="I862" s="14">
        <f t="shared" si="438"/>
        <v>36000</v>
      </c>
      <c r="J862" s="14">
        <f>IF(AND(H862=0,I862=0),"",IF(OR(C862='ჯამი (HIDE)'!$B$11,C862='ჯამი (HIDE)'!$B$12,C862='ჯამი (HIDE)'!$B$13,C862='ჯამი (HIDE)'!$B$14),"",H862-I862))</f>
        <v>0</v>
      </c>
      <c r="K862" s="39">
        <f>IF(AND(H862=0,I862=0),"",IF(OR(C862='ჯამი (HIDE)'!$B$11,C862='ჯამი (HIDE)'!$B$12,C862='ჯამი (HIDE)'!$B$13,C862='ჯამი (HIDE)'!$B$14),"",I862/H862))</f>
        <v>1</v>
      </c>
      <c r="L862" s="35"/>
    </row>
    <row r="863" spans="1:12" ht="16.5" hidden="1" thickTop="1" thickBot="1" x14ac:dyDescent="0.3">
      <c r="A863" t="s">
        <v>194</v>
      </c>
      <c r="B863" s="30"/>
      <c r="C863" s="7" t="s">
        <v>8</v>
      </c>
      <c r="D863" s="14">
        <v>0</v>
      </c>
      <c r="E863" s="14">
        <f t="shared" ref="E863:G863" si="449">E875</f>
        <v>0</v>
      </c>
      <c r="F863" s="14">
        <f t="shared" si="449"/>
        <v>0</v>
      </c>
      <c r="G863" s="14">
        <f t="shared" si="449"/>
        <v>0</v>
      </c>
      <c r="H863" s="14">
        <v>0</v>
      </c>
      <c r="I863" s="14">
        <f t="shared" si="438"/>
        <v>0</v>
      </c>
      <c r="J863" s="14" t="str">
        <f>IF(AND(H863=0,I863=0),"",IF(OR(C863='ჯამი (HIDE)'!$B$11,C863='ჯამი (HIDE)'!$B$12,C863='ჯამი (HIDE)'!$B$13,C863='ჯამი (HIDE)'!$B$14),"",H863-I863))</f>
        <v/>
      </c>
      <c r="K863" s="39" t="str">
        <f>IF(AND(H863=0,I863=0),"",IF(OR(C863='ჯამი (HIDE)'!$B$11,C863='ჯამი (HIDE)'!$B$12,C863='ჯამი (HIDE)'!$B$13,C863='ჯამი (HIDE)'!$B$14),"",I863/H863))</f>
        <v/>
      </c>
      <c r="L863" s="35"/>
    </row>
    <row r="864" spans="1:12" ht="16.5" hidden="1" thickTop="1" thickBot="1" x14ac:dyDescent="0.3">
      <c r="A864" t="s">
        <v>194</v>
      </c>
      <c r="B864" s="30"/>
      <c r="C864" s="7" t="s">
        <v>9</v>
      </c>
      <c r="D864" s="14">
        <v>0</v>
      </c>
      <c r="E864" s="14">
        <f t="shared" ref="E864:G864" si="450">E876</f>
        <v>0</v>
      </c>
      <c r="F864" s="14">
        <f t="shared" si="450"/>
        <v>0</v>
      </c>
      <c r="G864" s="14">
        <f t="shared" si="450"/>
        <v>0</v>
      </c>
      <c r="H864" s="14">
        <v>0</v>
      </c>
      <c r="I864" s="14">
        <f t="shared" si="438"/>
        <v>0</v>
      </c>
      <c r="J864" s="14" t="str">
        <f>IF(AND(H864=0,I864=0),"",IF(OR(C864='ჯამი (HIDE)'!$B$11,C864='ჯამი (HIDE)'!$B$12,C864='ჯამი (HIDE)'!$B$13,C864='ჯამი (HIDE)'!$B$14),"",H864-I864))</f>
        <v/>
      </c>
      <c r="K864" s="39" t="str">
        <f>IF(AND(H864=0,I864=0),"",IF(OR(C864='ჯამი (HIDE)'!$B$11,C864='ჯამი (HIDE)'!$B$12,C864='ჯამი (HIDE)'!$B$13,C864='ჯამი (HIDE)'!$B$14),"",I864/H864))</f>
        <v/>
      </c>
      <c r="L864" s="35"/>
    </row>
    <row r="865" spans="1:12" ht="16.5" hidden="1" thickTop="1" thickBot="1" x14ac:dyDescent="0.3">
      <c r="A865" t="s">
        <v>194</v>
      </c>
      <c r="B865" s="30"/>
      <c r="C865" s="7" t="s">
        <v>10</v>
      </c>
      <c r="D865" s="14">
        <v>0</v>
      </c>
      <c r="E865" s="14">
        <f t="shared" ref="E865:G865" si="451">E877</f>
        <v>0</v>
      </c>
      <c r="F865" s="14">
        <f t="shared" si="451"/>
        <v>0</v>
      </c>
      <c r="G865" s="14">
        <f t="shared" si="451"/>
        <v>0</v>
      </c>
      <c r="H865" s="14">
        <v>0</v>
      </c>
      <c r="I865" s="14">
        <f t="shared" si="438"/>
        <v>0</v>
      </c>
      <c r="J865" s="14" t="str">
        <f>IF(AND(H865=0,I865=0),"",IF(OR(C865='ჯამი (HIDE)'!$B$11,C865='ჯამი (HIDE)'!$B$12,C865='ჯამი (HIDE)'!$B$13,C865='ჯამი (HIDE)'!$B$14),"",H865-I865))</f>
        <v/>
      </c>
      <c r="K865" s="39" t="str">
        <f>IF(AND(H865=0,I865=0),"",IF(OR(C865='ჯამი (HIDE)'!$B$11,C865='ჯამი (HIDE)'!$B$12,C865='ჯამი (HIDE)'!$B$13,C865='ჯამი (HIDE)'!$B$14),"",I865/H865))</f>
        <v/>
      </c>
      <c r="L865" s="35"/>
    </row>
    <row r="866" spans="1:12" ht="16.5" hidden="1" thickTop="1" thickBot="1" x14ac:dyDescent="0.3">
      <c r="A866" t="s">
        <v>194</v>
      </c>
      <c r="B866" s="30"/>
      <c r="C866" s="7" t="s">
        <v>11</v>
      </c>
      <c r="D866" s="14">
        <v>13184800</v>
      </c>
      <c r="E866" s="14">
        <f t="shared" ref="E866:G866" si="452">E878</f>
        <v>14363705.67</v>
      </c>
      <c r="F866" s="14">
        <f t="shared" si="452"/>
        <v>7792348.5</v>
      </c>
      <c r="G866" s="14">
        <f t="shared" si="452"/>
        <v>9131798</v>
      </c>
      <c r="H866" s="14">
        <v>31964000</v>
      </c>
      <c r="I866" s="14">
        <f t="shared" si="438"/>
        <v>31287852.170000002</v>
      </c>
      <c r="J866" s="14">
        <f>IF(AND(H866=0,I866=0),"",IF(OR(C866='ჯამი (HIDE)'!$B$11,C866='ჯამი (HIDE)'!$B$12,C866='ჯამი (HIDE)'!$B$13,C866='ჯამი (HIDE)'!$B$14),"",H866-I866))</f>
        <v>676147.82999999821</v>
      </c>
      <c r="K866" s="39">
        <f>IF(AND(H866=0,I866=0),"",IF(OR(C866='ჯამი (HIDE)'!$B$11,C866='ჯამი (HIDE)'!$B$12,C866='ჯამი (HIDE)'!$B$13,C866='ჯამი (HIDE)'!$B$14),"",I866/H866))</f>
        <v>0.97884658271805791</v>
      </c>
      <c r="L866" s="35"/>
    </row>
    <row r="867" spans="1:12" ht="16.5" hidden="1" thickTop="1" thickBot="1" x14ac:dyDescent="0.3">
      <c r="A867" t="s">
        <v>194</v>
      </c>
      <c r="B867" s="30"/>
      <c r="C867" s="7" t="s">
        <v>12</v>
      </c>
      <c r="D867" s="14">
        <v>0</v>
      </c>
      <c r="E867" s="14">
        <f t="shared" ref="E867:G867" si="453">E879</f>
        <v>0</v>
      </c>
      <c r="F867" s="14">
        <f t="shared" si="453"/>
        <v>0</v>
      </c>
      <c r="G867" s="14">
        <f t="shared" si="453"/>
        <v>0</v>
      </c>
      <c r="H867" s="14">
        <v>0</v>
      </c>
      <c r="I867" s="14">
        <f t="shared" si="438"/>
        <v>0</v>
      </c>
      <c r="J867" s="14" t="str">
        <f>IF(AND(H867=0,I867=0),"",IF(OR(C867='ჯამი (HIDE)'!$B$11,C867='ჯამი (HIDE)'!$B$12,C867='ჯამი (HIDE)'!$B$13,C867='ჯამი (HIDE)'!$B$14),"",H867-I867))</f>
        <v/>
      </c>
      <c r="K867" s="39" t="str">
        <f>IF(AND(H867=0,I867=0),"",IF(OR(C867='ჯამი (HIDE)'!$B$11,C867='ჯამი (HIDE)'!$B$12,C867='ჯამი (HIDE)'!$B$13,C867='ჯამი (HIDE)'!$B$14),"",I867/H867))</f>
        <v/>
      </c>
      <c r="L867" s="35"/>
    </row>
    <row r="868" spans="1:12" ht="16.5" hidden="1" thickTop="1" thickBot="1" x14ac:dyDescent="0.3">
      <c r="A868" t="s">
        <v>194</v>
      </c>
      <c r="B868" s="29"/>
      <c r="C868" s="5" t="s">
        <v>13</v>
      </c>
      <c r="D868" s="13">
        <v>0</v>
      </c>
      <c r="E868" s="13">
        <f t="shared" ref="E868:G868" si="454">E880</f>
        <v>0</v>
      </c>
      <c r="F868" s="13">
        <f t="shared" si="454"/>
        <v>0</v>
      </c>
      <c r="G868" s="13">
        <f t="shared" si="454"/>
        <v>0</v>
      </c>
      <c r="H868" s="13">
        <v>0</v>
      </c>
      <c r="I868" s="13">
        <f t="shared" si="438"/>
        <v>0</v>
      </c>
      <c r="J868" s="13" t="str">
        <f>IF(AND(H868=0,I868=0),"",IF(OR(C868='ჯამი (HIDE)'!$B$11,C868='ჯამი (HIDE)'!$B$12,C868='ჯამი (HIDE)'!$B$13,C868='ჯამი (HIDE)'!$B$14),"",H868-I868))</f>
        <v/>
      </c>
      <c r="K868" s="38" t="str">
        <f>IF(AND(H868=0,I868=0),"",IF(OR(C868='ჯამი (HIDE)'!$B$11,C868='ჯამი (HIDE)'!$B$12,C868='ჯამი (HIDE)'!$B$13,C868='ჯამი (HIDE)'!$B$14),"",I868/H868))</f>
        <v/>
      </c>
      <c r="L868" s="35"/>
    </row>
    <row r="869" spans="1:12" ht="16.5" hidden="1" thickTop="1" thickBot="1" x14ac:dyDescent="0.3">
      <c r="A869" t="s">
        <v>194</v>
      </c>
      <c r="B869" s="29"/>
      <c r="C869" s="5" t="s">
        <v>14</v>
      </c>
      <c r="D869" s="13">
        <v>0</v>
      </c>
      <c r="E869" s="13">
        <f t="shared" ref="E869:G869" si="455">E881</f>
        <v>0</v>
      </c>
      <c r="F869" s="13">
        <f t="shared" si="455"/>
        <v>0</v>
      </c>
      <c r="G869" s="13">
        <f t="shared" si="455"/>
        <v>0</v>
      </c>
      <c r="H869" s="13">
        <v>0</v>
      </c>
      <c r="I869" s="13">
        <f t="shared" si="438"/>
        <v>0</v>
      </c>
      <c r="J869" s="13" t="str">
        <f>IF(AND(H869=0,I869=0),"",IF(OR(C869='ჯამი (HIDE)'!$B$11,C869='ჯამი (HIDE)'!$B$12,C869='ჯამი (HIDE)'!$B$13,C869='ჯამი (HIDE)'!$B$14),"",H869-I869))</f>
        <v/>
      </c>
      <c r="K869" s="38" t="str">
        <f>IF(AND(H869=0,I869=0),"",IF(OR(C869='ჯამი (HIDE)'!$B$11,C869='ჯამი (HIDE)'!$B$12,C869='ჯამი (HIDE)'!$B$13,C869='ჯამი (HIDE)'!$B$14),"",I869/H869))</f>
        <v/>
      </c>
      <c r="L869" s="35"/>
    </row>
    <row r="870" spans="1:12" ht="16.5" hidden="1" thickTop="1" thickBot="1" x14ac:dyDescent="0.3">
      <c r="A870" t="s">
        <v>194</v>
      </c>
      <c r="B870" s="31"/>
      <c r="C870" s="9" t="s">
        <v>15</v>
      </c>
      <c r="D870" s="15">
        <v>0</v>
      </c>
      <c r="E870" s="15">
        <f t="shared" ref="E870:G870" si="456">E882</f>
        <v>0</v>
      </c>
      <c r="F870" s="15">
        <f>F882</f>
        <v>0</v>
      </c>
      <c r="G870" s="15">
        <f t="shared" si="456"/>
        <v>0</v>
      </c>
      <c r="H870" s="15">
        <v>0</v>
      </c>
      <c r="I870" s="15">
        <f t="shared" si="438"/>
        <v>0</v>
      </c>
      <c r="J870" s="15" t="str">
        <f>IF(AND(H870=0,I870=0),"",IF(OR(C870='ჯამი (HIDE)'!$B$11,C870='ჯამი (HIDE)'!$B$12,C870='ჯამი (HIDE)'!$B$13,C870='ჯამი (HIDE)'!$B$14),"",H870-I870))</f>
        <v/>
      </c>
      <c r="K870" s="40" t="str">
        <f>IF(AND(H870=0,I870=0),"",IF(OR(C870='ჯამი (HIDE)'!$B$11,C870='ჯამი (HIDE)'!$B$12,C870='ჯამი (HIDE)'!$B$13,C870='ჯამი (HIDE)'!$B$14),"",I870/H870))</f>
        <v/>
      </c>
      <c r="L870" s="35"/>
    </row>
    <row r="871" spans="1:12" ht="31.5" thickTop="1" thickBot="1" x14ac:dyDescent="0.3">
      <c r="A871" t="str">
        <f t="shared" ref="A871" si="457">IF(OR(H871&lt;&gt;0,I871&lt;&gt;0,),"a","b")</f>
        <v>a</v>
      </c>
      <c r="B871" s="2" t="s">
        <v>148</v>
      </c>
      <c r="C871" s="24" t="s">
        <v>147</v>
      </c>
      <c r="D871" s="3">
        <v>13202800</v>
      </c>
      <c r="E871" s="3">
        <f>E872+E880+E881+E882</f>
        <v>14381705.67</v>
      </c>
      <c r="F871" s="3">
        <f t="shared" ref="F871" si="458">F872+F880+F881+F882</f>
        <v>7801348.5</v>
      </c>
      <c r="G871" s="3">
        <f t="shared" ref="G871" si="459">G872+G880+G881+G882</f>
        <v>9140798</v>
      </c>
      <c r="H871" s="3">
        <v>32000000</v>
      </c>
      <c r="I871" s="3">
        <f t="shared" si="438"/>
        <v>31323852.170000002</v>
      </c>
      <c r="J871" s="3">
        <f>IF(AND(H871=0,I871=0),"",IF(OR(C871='ჯამი (HIDE)'!$B$11,C871='ჯამი (HIDE)'!$B$12,C871='ჯამი (HIDE)'!$B$13,C871='ჯამი (HIDE)'!$B$14),"",H871-I871))</f>
        <v>676147.82999999821</v>
      </c>
      <c r="K871" s="41">
        <f>IF(AND(H871=0,I871=0),"",IF(OR(C871='ჯამი (HIDE)'!$B$11,C871='ჯამი (HIDE)'!$B$12,C871='ჯამი (HIDE)'!$B$13,C871='ჯამი (HIDE)'!$B$14),"",I871/H871))</f>
        <v>0.97887038031250007</v>
      </c>
      <c r="L871" s="35" t="s">
        <v>226</v>
      </c>
    </row>
    <row r="872" spans="1:12" ht="16.5" hidden="1" thickTop="1" thickBot="1" x14ac:dyDescent="0.3">
      <c r="A872" t="s">
        <v>194</v>
      </c>
      <c r="B872" s="29"/>
      <c r="C872" s="5" t="s">
        <v>5</v>
      </c>
      <c r="D872" s="13">
        <v>13202800</v>
      </c>
      <c r="E872" s="13">
        <f>SUM(E873:E879)</f>
        <v>14381705.67</v>
      </c>
      <c r="F872" s="13">
        <f t="shared" ref="F872" si="460">SUM(F873:F879)</f>
        <v>7801348.5</v>
      </c>
      <c r="G872" s="13">
        <f t="shared" ref="G872" si="461">SUM(G873:G879)</f>
        <v>9140798</v>
      </c>
      <c r="H872" s="13">
        <v>32000000</v>
      </c>
      <c r="I872" s="13">
        <f t="shared" si="438"/>
        <v>31323852.170000002</v>
      </c>
      <c r="J872" s="13">
        <f>IF(AND(H872=0,I872=0),"",IF(OR(C872='ჯამი (HIDE)'!$B$11,C872='ჯამი (HIDE)'!$B$12,C872='ჯამი (HIDE)'!$B$13,C872='ჯამი (HIDE)'!$B$14),"",H872-I872))</f>
        <v>676147.82999999821</v>
      </c>
      <c r="K872" s="38">
        <f>IF(AND(H872=0,I872=0),"",IF(OR(C872='ჯამი (HIDE)'!$B$11,C872='ჯამი (HIDE)'!$B$12,C872='ჯამი (HIDE)'!$B$13,C872='ჯამი (HIDE)'!$B$14),"",I872/H872))</f>
        <v>0.97887038031250007</v>
      </c>
      <c r="L872" s="35"/>
    </row>
    <row r="873" spans="1:12" ht="16.5" hidden="1" thickTop="1" thickBot="1" x14ac:dyDescent="0.3">
      <c r="A873" t="s">
        <v>194</v>
      </c>
      <c r="B873" s="30"/>
      <c r="C873" s="7" t="s">
        <v>6</v>
      </c>
      <c r="D873" s="14">
        <v>0</v>
      </c>
      <c r="E873" s="14">
        <v>0</v>
      </c>
      <c r="F873" s="14">
        <v>0</v>
      </c>
      <c r="G873" s="14">
        <v>0</v>
      </c>
      <c r="H873" s="14">
        <v>0</v>
      </c>
      <c r="I873" s="14">
        <f t="shared" si="438"/>
        <v>0</v>
      </c>
      <c r="J873" s="14" t="str">
        <f>IF(AND(H873=0,I873=0),"",IF(OR(C873='ჯამი (HIDE)'!$B$11,C873='ჯამი (HIDE)'!$B$12,C873='ჯამი (HIDE)'!$B$13,C873='ჯამი (HIDE)'!$B$14),"",H873-I873))</f>
        <v/>
      </c>
      <c r="K873" s="39" t="str">
        <f>IF(AND(H873=0,I873=0),"",IF(OR(C873='ჯამი (HIDE)'!$B$11,C873='ჯამი (HIDE)'!$B$12,C873='ჯამი (HIDE)'!$B$13,C873='ჯამი (HIDE)'!$B$14),"",I873/H873))</f>
        <v/>
      </c>
      <c r="L873" s="35"/>
    </row>
    <row r="874" spans="1:12" ht="16.5" hidden="1" thickTop="1" thickBot="1" x14ac:dyDescent="0.3">
      <c r="A874" t="s">
        <v>194</v>
      </c>
      <c r="B874" s="30"/>
      <c r="C874" s="7" t="s">
        <v>7</v>
      </c>
      <c r="D874" s="14">
        <v>18000</v>
      </c>
      <c r="E874" s="14">
        <v>18000</v>
      </c>
      <c r="F874" s="14">
        <v>9000</v>
      </c>
      <c r="G874" s="14">
        <v>9000</v>
      </c>
      <c r="H874" s="14">
        <v>36000</v>
      </c>
      <c r="I874" s="14">
        <f t="shared" si="438"/>
        <v>36000</v>
      </c>
      <c r="J874" s="14">
        <f>IF(AND(H874=0,I874=0),"",IF(OR(C874='ჯამი (HIDE)'!$B$11,C874='ჯამი (HIDE)'!$B$12,C874='ჯამი (HIDE)'!$B$13,C874='ჯამი (HIDE)'!$B$14),"",H874-I874))</f>
        <v>0</v>
      </c>
      <c r="K874" s="39">
        <f>IF(AND(H874=0,I874=0),"",IF(OR(C874='ჯამი (HIDE)'!$B$11,C874='ჯამი (HIDE)'!$B$12,C874='ჯამი (HIDE)'!$B$13,C874='ჯამი (HIDE)'!$B$14),"",I874/H874))</f>
        <v>1</v>
      </c>
      <c r="L874" s="35"/>
    </row>
    <row r="875" spans="1:12" ht="16.5" hidden="1" thickTop="1" thickBot="1" x14ac:dyDescent="0.3">
      <c r="A875" t="s">
        <v>194</v>
      </c>
      <c r="B875" s="30"/>
      <c r="C875" s="7" t="s">
        <v>8</v>
      </c>
      <c r="D875" s="14">
        <v>0</v>
      </c>
      <c r="E875" s="14">
        <v>0</v>
      </c>
      <c r="F875" s="14">
        <v>0</v>
      </c>
      <c r="G875" s="14">
        <v>0</v>
      </c>
      <c r="H875" s="14">
        <v>0</v>
      </c>
      <c r="I875" s="14">
        <f t="shared" si="438"/>
        <v>0</v>
      </c>
      <c r="J875" s="14" t="str">
        <f>IF(AND(H875=0,I875=0),"",IF(OR(C875='ჯამი (HIDE)'!$B$11,C875='ჯამი (HIDE)'!$B$12,C875='ჯამი (HIDE)'!$B$13,C875='ჯამი (HIDE)'!$B$14),"",H875-I875))</f>
        <v/>
      </c>
      <c r="K875" s="39" t="str">
        <f>IF(AND(H875=0,I875=0),"",IF(OR(C875='ჯამი (HIDE)'!$B$11,C875='ჯამი (HIDE)'!$B$12,C875='ჯამი (HIDE)'!$B$13,C875='ჯამი (HIDE)'!$B$14),"",I875/H875))</f>
        <v/>
      </c>
      <c r="L875" s="35"/>
    </row>
    <row r="876" spans="1:12" ht="16.5" hidden="1" thickTop="1" thickBot="1" x14ac:dyDescent="0.3">
      <c r="A876" t="s">
        <v>194</v>
      </c>
      <c r="B876" s="30"/>
      <c r="C876" s="7" t="s">
        <v>9</v>
      </c>
      <c r="D876" s="14">
        <v>0</v>
      </c>
      <c r="E876" s="14">
        <v>0</v>
      </c>
      <c r="F876" s="14">
        <v>0</v>
      </c>
      <c r="G876" s="14">
        <v>0</v>
      </c>
      <c r="H876" s="14">
        <v>0</v>
      </c>
      <c r="I876" s="14">
        <f t="shared" si="438"/>
        <v>0</v>
      </c>
      <c r="J876" s="14" t="str">
        <f>IF(AND(H876=0,I876=0),"",IF(OR(C876='ჯამი (HIDE)'!$B$11,C876='ჯამი (HIDE)'!$B$12,C876='ჯამი (HIDE)'!$B$13,C876='ჯამი (HIDE)'!$B$14),"",H876-I876))</f>
        <v/>
      </c>
      <c r="K876" s="39" t="str">
        <f>IF(AND(H876=0,I876=0),"",IF(OR(C876='ჯამი (HIDE)'!$B$11,C876='ჯამი (HIDE)'!$B$12,C876='ჯამი (HIDE)'!$B$13,C876='ჯამი (HIDE)'!$B$14),"",I876/H876))</f>
        <v/>
      </c>
      <c r="L876" s="35"/>
    </row>
    <row r="877" spans="1:12" ht="16.5" hidden="1" thickTop="1" thickBot="1" x14ac:dyDescent="0.3">
      <c r="A877" t="s">
        <v>194</v>
      </c>
      <c r="B877" s="30"/>
      <c r="C877" s="7" t="s">
        <v>10</v>
      </c>
      <c r="D877" s="14">
        <v>0</v>
      </c>
      <c r="E877" s="14">
        <v>0</v>
      </c>
      <c r="F877" s="14">
        <v>0</v>
      </c>
      <c r="G877" s="14">
        <v>0</v>
      </c>
      <c r="H877" s="14">
        <v>0</v>
      </c>
      <c r="I877" s="14">
        <f t="shared" si="438"/>
        <v>0</v>
      </c>
      <c r="J877" s="14" t="str">
        <f>IF(AND(H877=0,I877=0),"",IF(OR(C877='ჯამი (HIDE)'!$B$11,C877='ჯამი (HIDE)'!$B$12,C877='ჯამი (HIDE)'!$B$13,C877='ჯამი (HIDE)'!$B$14),"",H877-I877))</f>
        <v/>
      </c>
      <c r="K877" s="39" t="str">
        <f>IF(AND(H877=0,I877=0),"",IF(OR(C877='ჯამი (HIDE)'!$B$11,C877='ჯამი (HIDE)'!$B$12,C877='ჯამი (HIDE)'!$B$13,C877='ჯამი (HIDE)'!$B$14),"",I877/H877))</f>
        <v/>
      </c>
      <c r="L877" s="35"/>
    </row>
    <row r="878" spans="1:12" ht="16.5" hidden="1" thickTop="1" thickBot="1" x14ac:dyDescent="0.3">
      <c r="A878" t="s">
        <v>194</v>
      </c>
      <c r="B878" s="30"/>
      <c r="C878" s="7" t="s">
        <v>11</v>
      </c>
      <c r="D878" s="14">
        <v>13184800</v>
      </c>
      <c r="E878" s="14">
        <v>14363705.67</v>
      </c>
      <c r="F878" s="14">
        <v>7792348.5</v>
      </c>
      <c r="G878" s="14">
        <v>9131798</v>
      </c>
      <c r="H878" s="14">
        <v>31964000</v>
      </c>
      <c r="I878" s="14">
        <f t="shared" si="438"/>
        <v>31287852.170000002</v>
      </c>
      <c r="J878" s="14">
        <f>IF(AND(H878=0,I878=0),"",IF(OR(C878='ჯამი (HIDE)'!$B$11,C878='ჯამი (HIDE)'!$B$12,C878='ჯამი (HIDE)'!$B$13,C878='ჯამი (HIDE)'!$B$14),"",H878-I878))</f>
        <v>676147.82999999821</v>
      </c>
      <c r="K878" s="39">
        <f>IF(AND(H878=0,I878=0),"",IF(OR(C878='ჯამი (HIDE)'!$B$11,C878='ჯამი (HIDE)'!$B$12,C878='ჯამი (HIDE)'!$B$13,C878='ჯამი (HIDE)'!$B$14),"",I878/H878))</f>
        <v>0.97884658271805791</v>
      </c>
      <c r="L878" s="35"/>
    </row>
    <row r="879" spans="1:12" ht="16.5" hidden="1" thickTop="1" thickBot="1" x14ac:dyDescent="0.3">
      <c r="A879" t="s">
        <v>194</v>
      </c>
      <c r="B879" s="30"/>
      <c r="C879" s="7" t="s">
        <v>12</v>
      </c>
      <c r="D879" s="14">
        <v>0</v>
      </c>
      <c r="E879" s="14">
        <v>0</v>
      </c>
      <c r="F879" s="14">
        <v>0</v>
      </c>
      <c r="G879" s="14">
        <v>0</v>
      </c>
      <c r="H879" s="14">
        <v>0</v>
      </c>
      <c r="I879" s="14">
        <f t="shared" si="438"/>
        <v>0</v>
      </c>
      <c r="J879" s="14" t="str">
        <f>IF(AND(H879=0,I879=0),"",IF(OR(C879='ჯამი (HIDE)'!$B$11,C879='ჯამი (HIDE)'!$B$12,C879='ჯამი (HIDE)'!$B$13,C879='ჯამი (HIDE)'!$B$14),"",H879-I879))</f>
        <v/>
      </c>
      <c r="K879" s="39" t="str">
        <f>IF(AND(H879=0,I879=0),"",IF(OR(C879='ჯამი (HIDE)'!$B$11,C879='ჯამი (HIDE)'!$B$12,C879='ჯამი (HIDE)'!$B$13,C879='ჯამი (HIDE)'!$B$14),"",I879/H879))</f>
        <v/>
      </c>
      <c r="L879" s="35"/>
    </row>
    <row r="880" spans="1:12" ht="16.5" hidden="1" thickTop="1" thickBot="1" x14ac:dyDescent="0.3">
      <c r="A880" t="s">
        <v>194</v>
      </c>
      <c r="B880" s="29"/>
      <c r="C880" s="5" t="s">
        <v>13</v>
      </c>
      <c r="D880" s="13">
        <v>0</v>
      </c>
      <c r="E880" s="13">
        <v>0</v>
      </c>
      <c r="F880" s="13">
        <v>0</v>
      </c>
      <c r="G880" s="13">
        <v>0</v>
      </c>
      <c r="H880" s="13">
        <v>0</v>
      </c>
      <c r="I880" s="13">
        <f t="shared" si="438"/>
        <v>0</v>
      </c>
      <c r="J880" s="13" t="str">
        <f>IF(AND(H880=0,I880=0),"",IF(OR(C880='ჯამი (HIDE)'!$B$11,C880='ჯამი (HIDE)'!$B$12,C880='ჯამი (HIDE)'!$B$13,C880='ჯამი (HIDE)'!$B$14),"",H880-I880))</f>
        <v/>
      </c>
      <c r="K880" s="38" t="str">
        <f>IF(AND(H880=0,I880=0),"",IF(OR(C880='ჯამი (HIDE)'!$B$11,C880='ჯამი (HIDE)'!$B$12,C880='ჯამი (HIDE)'!$B$13,C880='ჯამი (HIDE)'!$B$14),"",I880/H880))</f>
        <v/>
      </c>
      <c r="L880" s="35"/>
    </row>
    <row r="881" spans="1:12" ht="16.5" hidden="1" thickTop="1" thickBot="1" x14ac:dyDescent="0.3">
      <c r="A881" t="s">
        <v>194</v>
      </c>
      <c r="B881" s="29"/>
      <c r="C881" s="5" t="s">
        <v>14</v>
      </c>
      <c r="D881" s="13">
        <v>0</v>
      </c>
      <c r="E881" s="13">
        <v>0</v>
      </c>
      <c r="F881" s="13">
        <v>0</v>
      </c>
      <c r="G881" s="13">
        <v>0</v>
      </c>
      <c r="H881" s="13">
        <v>0</v>
      </c>
      <c r="I881" s="13">
        <f t="shared" si="438"/>
        <v>0</v>
      </c>
      <c r="J881" s="13" t="str">
        <f>IF(AND(H881=0,I881=0),"",IF(OR(C881='ჯამი (HIDE)'!$B$11,C881='ჯამი (HIDE)'!$B$12,C881='ჯამი (HIDE)'!$B$13,C881='ჯამი (HIDE)'!$B$14),"",H881-I881))</f>
        <v/>
      </c>
      <c r="K881" s="38" t="str">
        <f>IF(AND(H881=0,I881=0),"",IF(OR(C881='ჯამი (HIDE)'!$B$11,C881='ჯამი (HIDE)'!$B$12,C881='ჯამი (HIDE)'!$B$13,C881='ჯამი (HIDE)'!$B$14),"",I881/H881))</f>
        <v/>
      </c>
      <c r="L881" s="35"/>
    </row>
    <row r="882" spans="1:12" ht="16.5" hidden="1" thickTop="1" thickBot="1" x14ac:dyDescent="0.3">
      <c r="A882" t="s">
        <v>194</v>
      </c>
      <c r="B882" s="31"/>
      <c r="C882" s="9" t="s">
        <v>15</v>
      </c>
      <c r="D882" s="15">
        <v>0</v>
      </c>
      <c r="E882" s="15">
        <v>0</v>
      </c>
      <c r="F882" s="15">
        <v>0</v>
      </c>
      <c r="G882" s="15">
        <v>0</v>
      </c>
      <c r="H882" s="15">
        <v>0</v>
      </c>
      <c r="I882" s="15">
        <f t="shared" si="438"/>
        <v>0</v>
      </c>
      <c r="J882" s="15" t="str">
        <f>IF(AND(H882=0,I882=0),"",IF(OR(C882='ჯამი (HIDE)'!$B$11,C882='ჯამი (HIDE)'!$B$12,C882='ჯამი (HIDE)'!$B$13,C882='ჯამი (HIDE)'!$B$14),"",H882-I882))</f>
        <v/>
      </c>
      <c r="K882" s="40" t="str">
        <f>IF(AND(H882=0,I882=0),"",IF(OR(C882='ჯამი (HIDE)'!$B$11,C882='ჯამი (HIDE)'!$B$12,C882='ჯამი (HIDE)'!$B$13,C882='ჯამი (HIDE)'!$B$14),"",I882/H882))</f>
        <v/>
      </c>
      <c r="L882" s="35"/>
    </row>
    <row r="883" spans="1:12" ht="31.5" thickTop="1" thickBot="1" x14ac:dyDescent="0.3">
      <c r="A883" t="str">
        <f t="shared" ref="A883" si="462">IF(OR(H883&lt;&gt;0,I883&lt;&gt;0,),"a","b")</f>
        <v>a</v>
      </c>
      <c r="B883" s="2" t="s">
        <v>149</v>
      </c>
      <c r="C883" s="26" t="s">
        <v>150</v>
      </c>
      <c r="D883" s="3">
        <v>1064000</v>
      </c>
      <c r="E883" s="3">
        <f>E884+E892+E893+E894</f>
        <v>883352.32000000007</v>
      </c>
      <c r="F883" s="3">
        <f t="shared" ref="F883" si="463">F884+F892+F893+F894</f>
        <v>342495</v>
      </c>
      <c r="G883" s="3">
        <f t="shared" ref="G883" si="464">G884+G892+G893+G894</f>
        <v>440912</v>
      </c>
      <c r="H883" s="3">
        <v>3100000</v>
      </c>
      <c r="I883" s="3">
        <f t="shared" si="438"/>
        <v>1666759.32</v>
      </c>
      <c r="J883" s="3">
        <f>IF(AND(H883=0,I883=0),"",IF(OR(C883='ჯამი (HIDE)'!$B$11,C883='ჯამი (HIDE)'!$B$12,C883='ჯამი (HIDE)'!$B$13,C883='ჯამი (HIDE)'!$B$14),"",H883-I883))</f>
        <v>1433240.68</v>
      </c>
      <c r="K883" s="41">
        <f>IF(AND(H883=0,I883=0),"",IF(OR(C883='ჯამი (HIDE)'!$B$11,C883='ჯამი (HIDE)'!$B$12,C883='ჯამი (HIDE)'!$B$13,C883='ჯამი (HIDE)'!$B$14),"",I883/H883))</f>
        <v>0.53766429677419358</v>
      </c>
      <c r="L883" s="35" t="s">
        <v>227</v>
      </c>
    </row>
    <row r="884" spans="1:12" ht="16.5" hidden="1" thickTop="1" thickBot="1" x14ac:dyDescent="0.3">
      <c r="A884" t="s">
        <v>194</v>
      </c>
      <c r="B884" s="29"/>
      <c r="C884" s="5" t="s">
        <v>5</v>
      </c>
      <c r="D884" s="13">
        <v>979480</v>
      </c>
      <c r="E884" s="13">
        <f>SUM(E885:E891)</f>
        <v>798832.32000000007</v>
      </c>
      <c r="F884" s="13">
        <f t="shared" ref="F884" si="465">SUM(F885:F891)</f>
        <v>342495</v>
      </c>
      <c r="G884" s="13">
        <f t="shared" ref="G884" si="466">SUM(G885:G891)</f>
        <v>440912</v>
      </c>
      <c r="H884" s="13">
        <v>3015480</v>
      </c>
      <c r="I884" s="13">
        <f t="shared" si="438"/>
        <v>1582239.32</v>
      </c>
      <c r="J884" s="13">
        <f>IF(AND(H884=0,I884=0),"",IF(OR(C884='ჯამი (HIDE)'!$B$11,C884='ჯამი (HIDE)'!$B$12,C884='ჯამი (HIDE)'!$B$13,C884='ჯამი (HIDE)'!$B$14),"",H884-I884))</f>
        <v>1433240.68</v>
      </c>
      <c r="K884" s="38">
        <f>IF(AND(H884=0,I884=0),"",IF(OR(C884='ჯამი (HIDE)'!$B$11,C884='ჯამი (HIDE)'!$B$12,C884='ჯამი (HIDE)'!$B$13,C884='ჯამი (HIDE)'!$B$14),"",I884/H884))</f>
        <v>0.52470562563837264</v>
      </c>
      <c r="L884" s="35"/>
    </row>
    <row r="885" spans="1:12" ht="16.5" hidden="1" thickTop="1" thickBot="1" x14ac:dyDescent="0.3">
      <c r="A885" t="s">
        <v>194</v>
      </c>
      <c r="B885" s="30"/>
      <c r="C885" s="7" t="s">
        <v>6</v>
      </c>
      <c r="D885" s="14">
        <v>0</v>
      </c>
      <c r="E885" s="14">
        <v>0</v>
      </c>
      <c r="F885" s="14">
        <v>0</v>
      </c>
      <c r="G885" s="14">
        <v>0</v>
      </c>
      <c r="H885" s="14">
        <v>0</v>
      </c>
      <c r="I885" s="14">
        <f t="shared" si="438"/>
        <v>0</v>
      </c>
      <c r="J885" s="14" t="str">
        <f>IF(AND(H885=0,I885=0),"",IF(OR(C885='ჯამი (HIDE)'!$B$11,C885='ჯამი (HIDE)'!$B$12,C885='ჯამი (HIDE)'!$B$13,C885='ჯამი (HIDE)'!$B$14),"",H885-I885))</f>
        <v/>
      </c>
      <c r="K885" s="39" t="str">
        <f>IF(AND(H885=0,I885=0),"",IF(OR(C885='ჯამი (HIDE)'!$B$11,C885='ჯამი (HIDE)'!$B$12,C885='ჯამი (HIDE)'!$B$13,C885='ჯამი (HIDE)'!$B$14),"",I885/H885))</f>
        <v/>
      </c>
      <c r="L885" s="35"/>
    </row>
    <row r="886" spans="1:12" ht="16.5" hidden="1" thickTop="1" thickBot="1" x14ac:dyDescent="0.3">
      <c r="A886" t="s">
        <v>194</v>
      </c>
      <c r="B886" s="30"/>
      <c r="C886" s="7" t="s">
        <v>7</v>
      </c>
      <c r="D886" s="14">
        <v>144000</v>
      </c>
      <c r="E886" s="14">
        <v>141990</v>
      </c>
      <c r="F886" s="14">
        <v>70995</v>
      </c>
      <c r="G886" s="14">
        <v>70995</v>
      </c>
      <c r="H886" s="14">
        <v>286000</v>
      </c>
      <c r="I886" s="14">
        <f t="shared" si="438"/>
        <v>283980</v>
      </c>
      <c r="J886" s="14">
        <f>IF(AND(H886=0,I886=0),"",IF(OR(C886='ჯამი (HIDE)'!$B$11,C886='ჯამი (HIDE)'!$B$12,C886='ჯამი (HIDE)'!$B$13,C886='ჯამი (HIDE)'!$B$14),"",H886-I886))</f>
        <v>2020</v>
      </c>
      <c r="K886" s="39">
        <f>IF(AND(H886=0,I886=0),"",IF(OR(C886='ჯამი (HIDE)'!$B$11,C886='ჯამი (HIDE)'!$B$12,C886='ჯამი (HIDE)'!$B$13,C886='ჯამი (HIDE)'!$B$14),"",I886/H886))</f>
        <v>0.99293706293706296</v>
      </c>
      <c r="L886" s="35"/>
    </row>
    <row r="887" spans="1:12" ht="16.5" hidden="1" thickTop="1" thickBot="1" x14ac:dyDescent="0.3">
      <c r="A887" t="s">
        <v>194</v>
      </c>
      <c r="B887" s="30"/>
      <c r="C887" s="7" t="s">
        <v>8</v>
      </c>
      <c r="D887" s="14">
        <v>0</v>
      </c>
      <c r="E887" s="14">
        <v>0</v>
      </c>
      <c r="F887" s="14">
        <v>0</v>
      </c>
      <c r="G887" s="14">
        <v>0</v>
      </c>
      <c r="H887" s="14">
        <v>0</v>
      </c>
      <c r="I887" s="14">
        <f t="shared" si="438"/>
        <v>0</v>
      </c>
      <c r="J887" s="14" t="str">
        <f>IF(AND(H887=0,I887=0),"",IF(OR(C887='ჯამი (HIDE)'!$B$11,C887='ჯამი (HIDE)'!$B$12,C887='ჯამი (HIDE)'!$B$13,C887='ჯამი (HIDE)'!$B$14),"",H887-I887))</f>
        <v/>
      </c>
      <c r="K887" s="39" t="str">
        <f>IF(AND(H887=0,I887=0),"",IF(OR(C887='ჯამი (HIDE)'!$B$11,C887='ჯამი (HIDE)'!$B$12,C887='ჯამი (HIDE)'!$B$13,C887='ჯამი (HIDE)'!$B$14),"",I887/H887))</f>
        <v/>
      </c>
      <c r="L887" s="35"/>
    </row>
    <row r="888" spans="1:12" ht="16.5" hidden="1" thickTop="1" thickBot="1" x14ac:dyDescent="0.3">
      <c r="A888" t="s">
        <v>194</v>
      </c>
      <c r="B888" s="30"/>
      <c r="C888" s="7" t="s">
        <v>9</v>
      </c>
      <c r="D888" s="14">
        <v>0</v>
      </c>
      <c r="E888" s="14">
        <v>0</v>
      </c>
      <c r="F888" s="14">
        <v>0</v>
      </c>
      <c r="G888" s="14">
        <v>0</v>
      </c>
      <c r="H888" s="14">
        <v>0</v>
      </c>
      <c r="I888" s="14">
        <f t="shared" si="438"/>
        <v>0</v>
      </c>
      <c r="J888" s="14" t="str">
        <f>IF(AND(H888=0,I888=0),"",IF(OR(C888='ჯამი (HIDE)'!$B$11,C888='ჯამი (HIDE)'!$B$12,C888='ჯამი (HIDE)'!$B$13,C888='ჯამი (HIDE)'!$B$14),"",H888-I888))</f>
        <v/>
      </c>
      <c r="K888" s="39" t="str">
        <f>IF(AND(H888=0,I888=0),"",IF(OR(C888='ჯამი (HIDE)'!$B$11,C888='ჯამი (HIDE)'!$B$12,C888='ჯამი (HIDE)'!$B$13,C888='ჯამი (HIDE)'!$B$14),"",I888/H888))</f>
        <v/>
      </c>
      <c r="L888" s="35"/>
    </row>
    <row r="889" spans="1:12" ht="16.5" hidden="1" thickTop="1" thickBot="1" x14ac:dyDescent="0.3">
      <c r="A889" t="s">
        <v>194</v>
      </c>
      <c r="B889" s="30"/>
      <c r="C889" s="7" t="s">
        <v>10</v>
      </c>
      <c r="D889" s="14">
        <v>0</v>
      </c>
      <c r="E889" s="14">
        <v>0</v>
      </c>
      <c r="F889" s="14">
        <v>0</v>
      </c>
      <c r="G889" s="14">
        <v>0</v>
      </c>
      <c r="H889" s="14">
        <v>0</v>
      </c>
      <c r="I889" s="14">
        <f t="shared" si="438"/>
        <v>0</v>
      </c>
      <c r="J889" s="14" t="str">
        <f>IF(AND(H889=0,I889=0),"",IF(OR(C889='ჯამი (HIDE)'!$B$11,C889='ჯამი (HIDE)'!$B$12,C889='ჯამი (HIDE)'!$B$13,C889='ჯამი (HIDE)'!$B$14),"",H889-I889))</f>
        <v/>
      </c>
      <c r="K889" s="39" t="str">
        <f>IF(AND(H889=0,I889=0),"",IF(OR(C889='ჯამი (HIDE)'!$B$11,C889='ჯამი (HIDE)'!$B$12,C889='ჯამი (HIDE)'!$B$13,C889='ჯამი (HIDE)'!$B$14),"",I889/H889))</f>
        <v/>
      </c>
      <c r="L889" s="35"/>
    </row>
    <row r="890" spans="1:12" ht="16.5" hidden="1" thickTop="1" thickBot="1" x14ac:dyDescent="0.3">
      <c r="A890" t="s">
        <v>194</v>
      </c>
      <c r="B890" s="30"/>
      <c r="C890" s="7" t="s">
        <v>11</v>
      </c>
      <c r="D890" s="14">
        <v>679610</v>
      </c>
      <c r="E890" s="14">
        <v>500979.32</v>
      </c>
      <c r="F890" s="14">
        <v>271500</v>
      </c>
      <c r="G890" s="14">
        <v>369917</v>
      </c>
      <c r="H890" s="14">
        <v>2573610</v>
      </c>
      <c r="I890" s="14">
        <f t="shared" si="438"/>
        <v>1142396.32</v>
      </c>
      <c r="J890" s="14">
        <f>IF(AND(H890=0,I890=0),"",IF(OR(C890='ჯამი (HIDE)'!$B$11,C890='ჯამი (HIDE)'!$B$12,C890='ჯამი (HIDE)'!$B$13,C890='ჯამი (HIDE)'!$B$14),"",H890-I890))</f>
        <v>1431213.68</v>
      </c>
      <c r="K890" s="39">
        <f>IF(AND(H890=0,I890=0),"",IF(OR(C890='ჯამი (HIDE)'!$B$11,C890='ჯამი (HIDE)'!$B$12,C890='ჯამი (HIDE)'!$B$13,C890='ჯამი (HIDE)'!$B$14),"",I890/H890))</f>
        <v>0.44388867000050514</v>
      </c>
      <c r="L890" s="35"/>
    </row>
    <row r="891" spans="1:12" ht="16.5" hidden="1" thickTop="1" thickBot="1" x14ac:dyDescent="0.3">
      <c r="A891" t="s">
        <v>194</v>
      </c>
      <c r="B891" s="30"/>
      <c r="C891" s="7" t="s">
        <v>12</v>
      </c>
      <c r="D891" s="14">
        <v>155870</v>
      </c>
      <c r="E891" s="14">
        <v>155863</v>
      </c>
      <c r="F891" s="14">
        <v>0</v>
      </c>
      <c r="G891" s="14">
        <v>0</v>
      </c>
      <c r="H891" s="14">
        <v>155870</v>
      </c>
      <c r="I891" s="14">
        <f t="shared" si="438"/>
        <v>155863</v>
      </c>
      <c r="J891" s="14">
        <f>IF(AND(H891=0,I891=0),"",IF(OR(C891='ჯამი (HIDE)'!$B$11,C891='ჯამი (HIDE)'!$B$12,C891='ჯამი (HIDE)'!$B$13,C891='ჯამი (HIDE)'!$B$14),"",H891-I891))</f>
        <v>7</v>
      </c>
      <c r="K891" s="39">
        <f>IF(AND(H891=0,I891=0),"",IF(OR(C891='ჯამი (HIDE)'!$B$11,C891='ჯამი (HIDE)'!$B$12,C891='ჯამი (HIDE)'!$B$13,C891='ჯამი (HIDE)'!$B$14),"",I891/H891))</f>
        <v>0.99995509078077882</v>
      </c>
      <c r="L891" s="35"/>
    </row>
    <row r="892" spans="1:12" ht="16.5" hidden="1" thickTop="1" thickBot="1" x14ac:dyDescent="0.3">
      <c r="A892" t="s">
        <v>194</v>
      </c>
      <c r="B892" s="29"/>
      <c r="C892" s="5" t="s">
        <v>13</v>
      </c>
      <c r="D892" s="13">
        <v>0</v>
      </c>
      <c r="E892" s="13">
        <v>0</v>
      </c>
      <c r="F892" s="13">
        <v>0</v>
      </c>
      <c r="G892" s="13">
        <v>0</v>
      </c>
      <c r="H892" s="13">
        <v>0</v>
      </c>
      <c r="I892" s="13">
        <f t="shared" si="438"/>
        <v>0</v>
      </c>
      <c r="J892" s="13" t="str">
        <f>IF(AND(H892=0,I892=0),"",IF(OR(C892='ჯამი (HIDE)'!$B$11,C892='ჯამი (HIDE)'!$B$12,C892='ჯამი (HIDE)'!$B$13,C892='ჯამი (HIDE)'!$B$14),"",H892-I892))</f>
        <v/>
      </c>
      <c r="K892" s="38" t="str">
        <f>IF(AND(H892=0,I892=0),"",IF(OR(C892='ჯამი (HIDE)'!$B$11,C892='ჯამი (HIDE)'!$B$12,C892='ჯამი (HIDE)'!$B$13,C892='ჯამი (HIDE)'!$B$14),"",I892/H892))</f>
        <v/>
      </c>
      <c r="L892" s="35"/>
    </row>
    <row r="893" spans="1:12" ht="16.5" hidden="1" thickTop="1" thickBot="1" x14ac:dyDescent="0.3">
      <c r="A893" t="s">
        <v>194</v>
      </c>
      <c r="B893" s="29"/>
      <c r="C893" s="5" t="s">
        <v>14</v>
      </c>
      <c r="D893" s="13">
        <v>0</v>
      </c>
      <c r="E893" s="13">
        <v>0</v>
      </c>
      <c r="F893" s="13">
        <v>0</v>
      </c>
      <c r="G893" s="13">
        <v>0</v>
      </c>
      <c r="H893" s="13">
        <v>0</v>
      </c>
      <c r="I893" s="13">
        <f t="shared" si="438"/>
        <v>0</v>
      </c>
      <c r="J893" s="13" t="str">
        <f>IF(AND(H893=0,I893=0),"",IF(OR(C893='ჯამი (HIDE)'!$B$11,C893='ჯამი (HIDE)'!$B$12,C893='ჯამი (HIDE)'!$B$13,C893='ჯამი (HIDE)'!$B$14),"",H893-I893))</f>
        <v/>
      </c>
      <c r="K893" s="38" t="str">
        <f>IF(AND(H893=0,I893=0),"",IF(OR(C893='ჯამი (HIDE)'!$B$11,C893='ჯამი (HIDE)'!$B$12,C893='ჯამი (HIDE)'!$B$13,C893='ჯამი (HIDE)'!$B$14),"",I893/H893))</f>
        <v/>
      </c>
      <c r="L893" s="35"/>
    </row>
    <row r="894" spans="1:12" ht="16.5" hidden="1" thickTop="1" thickBot="1" x14ac:dyDescent="0.3">
      <c r="A894" t="s">
        <v>194</v>
      </c>
      <c r="B894" s="31"/>
      <c r="C894" s="9" t="s">
        <v>15</v>
      </c>
      <c r="D894" s="15">
        <v>84520</v>
      </c>
      <c r="E894" s="15">
        <v>84520</v>
      </c>
      <c r="F894" s="15">
        <v>0</v>
      </c>
      <c r="G894" s="15">
        <v>0</v>
      </c>
      <c r="H894" s="15">
        <v>84520</v>
      </c>
      <c r="I894" s="15">
        <f t="shared" si="438"/>
        <v>84520</v>
      </c>
      <c r="J894" s="15">
        <f>IF(AND(H894=0,I894=0),"",IF(OR(C894='ჯამი (HIDE)'!$B$11,C894='ჯამი (HIDE)'!$B$12,C894='ჯამი (HIDE)'!$B$13,C894='ჯამი (HIDE)'!$B$14),"",H894-I894))</f>
        <v>0</v>
      </c>
      <c r="K894" s="40">
        <f>IF(AND(H894=0,I894=0),"",IF(OR(C894='ჯამი (HIDE)'!$B$11,C894='ჯამი (HIDE)'!$B$12,C894='ჯამი (HIDE)'!$B$13,C894='ჯამი (HIDE)'!$B$14),"",I894/H894))</f>
        <v>1</v>
      </c>
      <c r="L894" s="35"/>
    </row>
    <row r="895" spans="1:12" ht="46.5" thickTop="1" thickBot="1" x14ac:dyDescent="0.3">
      <c r="A895" t="str">
        <f t="shared" ref="A895" si="467">IF(OR(H895&lt;&gt;0,I895&lt;&gt;0,),"a","b")</f>
        <v>a</v>
      </c>
      <c r="B895" s="2" t="s">
        <v>151</v>
      </c>
      <c r="C895" s="26" t="s">
        <v>152</v>
      </c>
      <c r="D895" s="3">
        <v>3073800</v>
      </c>
      <c r="E895" s="3">
        <f>E896+E904+E905+E906</f>
        <v>3175036.15</v>
      </c>
      <c r="F895" s="3">
        <f t="shared" ref="F895" si="468">F896+F904+F905+F906</f>
        <v>673175</v>
      </c>
      <c r="G895" s="3">
        <f t="shared" ref="G895" si="469">G896+G904+G905+G906</f>
        <v>1241819</v>
      </c>
      <c r="H895" s="3">
        <v>6000000</v>
      </c>
      <c r="I895" s="3">
        <f t="shared" si="438"/>
        <v>5090030.1500000004</v>
      </c>
      <c r="J895" s="3">
        <f>IF(AND(H895=0,I895=0),"",IF(OR(C895='ჯამი (HIDE)'!$B$11,C895='ჯამი (HIDE)'!$B$12,C895='ჯამი (HIDE)'!$B$13,C895='ჯამი (HIDE)'!$B$14),"",H895-I895))</f>
        <v>909969.84999999963</v>
      </c>
      <c r="K895" s="41">
        <f>IF(AND(H895=0,I895=0),"",IF(OR(C895='ჯამი (HIDE)'!$B$11,C895='ჯამი (HIDE)'!$B$12,C895='ჯამი (HIDE)'!$B$13,C895='ჯამი (HIDE)'!$B$14),"",I895/H895))</f>
        <v>0.84833835833333338</v>
      </c>
      <c r="L895" s="35" t="s">
        <v>228</v>
      </c>
    </row>
    <row r="896" spans="1:12" ht="16.5" hidden="1" thickTop="1" thickBot="1" x14ac:dyDescent="0.3">
      <c r="A896" t="s">
        <v>194</v>
      </c>
      <c r="B896" s="29"/>
      <c r="C896" s="5" t="s">
        <v>5</v>
      </c>
      <c r="D896" s="13">
        <v>3073800</v>
      </c>
      <c r="E896" s="13">
        <f>SUM(E897:E903)</f>
        <v>3175036.15</v>
      </c>
      <c r="F896" s="13">
        <f t="shared" ref="F896" si="470">SUM(F897:F903)</f>
        <v>673175</v>
      </c>
      <c r="G896" s="13">
        <f t="shared" ref="G896" si="471">SUM(G897:G903)</f>
        <v>1241819</v>
      </c>
      <c r="H896" s="13">
        <v>6000000</v>
      </c>
      <c r="I896" s="13">
        <f t="shared" si="438"/>
        <v>5090030.1500000004</v>
      </c>
      <c r="J896" s="13">
        <f>IF(AND(H896=0,I896=0),"",IF(OR(C896='ჯამი (HIDE)'!$B$11,C896='ჯამი (HIDE)'!$B$12,C896='ჯამი (HIDE)'!$B$13,C896='ჯამი (HIDE)'!$B$14),"",H896-I896))</f>
        <v>909969.84999999963</v>
      </c>
      <c r="K896" s="38">
        <f>IF(AND(H896=0,I896=0),"",IF(OR(C896='ჯამი (HIDE)'!$B$11,C896='ჯამი (HIDE)'!$B$12,C896='ჯამი (HIDE)'!$B$13,C896='ჯამი (HIDE)'!$B$14),"",I896/H896))</f>
        <v>0.84833835833333338</v>
      </c>
      <c r="L896" s="35"/>
    </row>
    <row r="897" spans="1:12" ht="16.5" hidden="1" thickTop="1" thickBot="1" x14ac:dyDescent="0.3">
      <c r="A897" t="s">
        <v>194</v>
      </c>
      <c r="B897" s="30"/>
      <c r="C897" s="7" t="s">
        <v>6</v>
      </c>
      <c r="D897" s="14">
        <v>0</v>
      </c>
      <c r="E897" s="14">
        <v>0</v>
      </c>
      <c r="F897" s="14">
        <v>0</v>
      </c>
      <c r="G897" s="14">
        <v>0</v>
      </c>
      <c r="H897" s="14">
        <v>0</v>
      </c>
      <c r="I897" s="14">
        <f t="shared" si="438"/>
        <v>0</v>
      </c>
      <c r="J897" s="14" t="str">
        <f>IF(AND(H897=0,I897=0),"",IF(OR(C897='ჯამი (HIDE)'!$B$11,C897='ჯამი (HIDE)'!$B$12,C897='ჯამი (HIDE)'!$B$13,C897='ჯამი (HIDE)'!$B$14),"",H897-I897))</f>
        <v/>
      </c>
      <c r="K897" s="39" t="str">
        <f>IF(AND(H897=0,I897=0),"",IF(OR(C897='ჯამი (HIDE)'!$B$11,C897='ჯამი (HIDE)'!$B$12,C897='ჯამი (HIDE)'!$B$13,C897='ჯამი (HIDE)'!$B$14),"",I897/H897))</f>
        <v/>
      </c>
      <c r="L897" s="35"/>
    </row>
    <row r="898" spans="1:12" ht="16.5" hidden="1" thickTop="1" thickBot="1" x14ac:dyDescent="0.3">
      <c r="A898" t="s">
        <v>194</v>
      </c>
      <c r="B898" s="30"/>
      <c r="C898" s="7" t="s">
        <v>7</v>
      </c>
      <c r="D898" s="14">
        <v>126000</v>
      </c>
      <c r="E898" s="14">
        <v>108000</v>
      </c>
      <c r="F898" s="14">
        <v>54000</v>
      </c>
      <c r="G898" s="14">
        <v>54000</v>
      </c>
      <c r="H898" s="14">
        <v>252000</v>
      </c>
      <c r="I898" s="14">
        <f t="shared" si="438"/>
        <v>216000</v>
      </c>
      <c r="J898" s="14">
        <f>IF(AND(H898=0,I898=0),"",IF(OR(C898='ჯამი (HIDE)'!$B$11,C898='ჯამი (HIDE)'!$B$12,C898='ჯამი (HIDE)'!$B$13,C898='ჯამი (HIDE)'!$B$14),"",H898-I898))</f>
        <v>36000</v>
      </c>
      <c r="K898" s="39">
        <f>IF(AND(H898=0,I898=0),"",IF(OR(C898='ჯამი (HIDE)'!$B$11,C898='ჯამი (HIDE)'!$B$12,C898='ჯამი (HIDE)'!$B$13,C898='ჯამი (HIDE)'!$B$14),"",I898/H898))</f>
        <v>0.8571428571428571</v>
      </c>
      <c r="L898" s="35"/>
    </row>
    <row r="899" spans="1:12" ht="16.5" hidden="1" thickTop="1" thickBot="1" x14ac:dyDescent="0.3">
      <c r="A899" t="s">
        <v>194</v>
      </c>
      <c r="B899" s="30"/>
      <c r="C899" s="7" t="s">
        <v>8</v>
      </c>
      <c r="D899" s="14">
        <v>0</v>
      </c>
      <c r="E899" s="14">
        <v>0</v>
      </c>
      <c r="F899" s="14">
        <v>0</v>
      </c>
      <c r="G899" s="14">
        <v>0</v>
      </c>
      <c r="H899" s="14">
        <v>0</v>
      </c>
      <c r="I899" s="14">
        <f t="shared" si="438"/>
        <v>0</v>
      </c>
      <c r="J899" s="14" t="str">
        <f>IF(AND(H899=0,I899=0),"",IF(OR(C899='ჯამი (HIDE)'!$B$11,C899='ჯამი (HIDE)'!$B$12,C899='ჯამი (HIDE)'!$B$13,C899='ჯამი (HIDE)'!$B$14),"",H899-I899))</f>
        <v/>
      </c>
      <c r="K899" s="39" t="str">
        <f>IF(AND(H899=0,I899=0),"",IF(OR(C899='ჯამი (HIDE)'!$B$11,C899='ჯამი (HIDE)'!$B$12,C899='ჯამი (HIDE)'!$B$13,C899='ჯამი (HIDE)'!$B$14),"",I899/H899))</f>
        <v/>
      </c>
      <c r="L899" s="35"/>
    </row>
    <row r="900" spans="1:12" ht="16.5" hidden="1" thickTop="1" thickBot="1" x14ac:dyDescent="0.3">
      <c r="A900" t="s">
        <v>194</v>
      </c>
      <c r="B900" s="30"/>
      <c r="C900" s="7" t="s">
        <v>9</v>
      </c>
      <c r="D900" s="14">
        <v>0</v>
      </c>
      <c r="E900" s="14">
        <v>0</v>
      </c>
      <c r="F900" s="14">
        <v>0</v>
      </c>
      <c r="G900" s="14">
        <v>0</v>
      </c>
      <c r="H900" s="14">
        <v>0</v>
      </c>
      <c r="I900" s="14">
        <f t="shared" ref="I900:I963" si="472">E900+F900+G900</f>
        <v>0</v>
      </c>
      <c r="J900" s="14" t="str">
        <f>IF(AND(H900=0,I900=0),"",IF(OR(C900='ჯამი (HIDE)'!$B$11,C900='ჯამი (HIDE)'!$B$12,C900='ჯამი (HIDE)'!$B$13,C900='ჯამი (HIDE)'!$B$14),"",H900-I900))</f>
        <v/>
      </c>
      <c r="K900" s="39" t="str">
        <f>IF(AND(H900=0,I900=0),"",IF(OR(C900='ჯამი (HIDE)'!$B$11,C900='ჯამი (HIDE)'!$B$12,C900='ჯამი (HIDE)'!$B$13,C900='ჯამი (HIDE)'!$B$14),"",I900/H900))</f>
        <v/>
      </c>
      <c r="L900" s="35"/>
    </row>
    <row r="901" spans="1:12" ht="16.5" hidden="1" thickTop="1" thickBot="1" x14ac:dyDescent="0.3">
      <c r="A901" t="s">
        <v>194</v>
      </c>
      <c r="B901" s="30"/>
      <c r="C901" s="7" t="s">
        <v>10</v>
      </c>
      <c r="D901" s="14">
        <v>0</v>
      </c>
      <c r="E901" s="14">
        <v>0</v>
      </c>
      <c r="F901" s="14">
        <v>0</v>
      </c>
      <c r="G901" s="14">
        <v>0</v>
      </c>
      <c r="H901" s="14">
        <v>0</v>
      </c>
      <c r="I901" s="14">
        <f t="shared" si="472"/>
        <v>0</v>
      </c>
      <c r="J901" s="14" t="str">
        <f>IF(AND(H901=0,I901=0),"",IF(OR(C901='ჯამი (HIDE)'!$B$11,C901='ჯამი (HIDE)'!$B$12,C901='ჯამი (HIDE)'!$B$13,C901='ჯამი (HIDE)'!$B$14),"",H901-I901))</f>
        <v/>
      </c>
      <c r="K901" s="39" t="str">
        <f>IF(AND(H901=0,I901=0),"",IF(OR(C901='ჯამი (HIDE)'!$B$11,C901='ჯამი (HIDE)'!$B$12,C901='ჯამი (HIDE)'!$B$13,C901='ჯამი (HIDE)'!$B$14),"",I901/H901))</f>
        <v/>
      </c>
      <c r="L901" s="35"/>
    </row>
    <row r="902" spans="1:12" ht="16.5" hidden="1" thickTop="1" thickBot="1" x14ac:dyDescent="0.3">
      <c r="A902" t="s">
        <v>194</v>
      </c>
      <c r="B902" s="30"/>
      <c r="C902" s="7" t="s">
        <v>11</v>
      </c>
      <c r="D902" s="14">
        <v>2947800</v>
      </c>
      <c r="E902" s="14">
        <v>3067036.15</v>
      </c>
      <c r="F902" s="14">
        <v>619175</v>
      </c>
      <c r="G902" s="14">
        <v>1187819</v>
      </c>
      <c r="H902" s="14">
        <v>5748000</v>
      </c>
      <c r="I902" s="14">
        <f t="shared" si="472"/>
        <v>4874030.1500000004</v>
      </c>
      <c r="J902" s="14">
        <f>IF(AND(H902=0,I902=0),"",IF(OR(C902='ჯამი (HIDE)'!$B$11,C902='ჯამი (HIDE)'!$B$12,C902='ჯამი (HIDE)'!$B$13,C902='ჯამი (HIDE)'!$B$14),"",H902-I902))</f>
        <v>873969.84999999963</v>
      </c>
      <c r="K902" s="39">
        <f>IF(AND(H902=0,I902=0),"",IF(OR(C902='ჯამი (HIDE)'!$B$11,C902='ჯამი (HIDE)'!$B$12,C902='ჯამი (HIDE)'!$B$13,C902='ჯამი (HIDE)'!$B$14),"",I902/H902))</f>
        <v>0.84795235734168417</v>
      </c>
      <c r="L902" s="35"/>
    </row>
    <row r="903" spans="1:12" ht="16.5" hidden="1" thickTop="1" thickBot="1" x14ac:dyDescent="0.3">
      <c r="A903" t="s">
        <v>194</v>
      </c>
      <c r="B903" s="30"/>
      <c r="C903" s="7" t="s">
        <v>12</v>
      </c>
      <c r="D903" s="14">
        <v>0</v>
      </c>
      <c r="E903" s="14">
        <v>0</v>
      </c>
      <c r="F903" s="14">
        <v>0</v>
      </c>
      <c r="G903" s="14">
        <v>0</v>
      </c>
      <c r="H903" s="14">
        <v>0</v>
      </c>
      <c r="I903" s="14">
        <f t="shared" si="472"/>
        <v>0</v>
      </c>
      <c r="J903" s="14" t="str">
        <f>IF(AND(H903=0,I903=0),"",IF(OR(C903='ჯამი (HIDE)'!$B$11,C903='ჯამი (HIDE)'!$B$12,C903='ჯამი (HIDE)'!$B$13,C903='ჯამი (HIDE)'!$B$14),"",H903-I903))</f>
        <v/>
      </c>
      <c r="K903" s="39" t="str">
        <f>IF(AND(H903=0,I903=0),"",IF(OR(C903='ჯამი (HIDE)'!$B$11,C903='ჯამი (HIDE)'!$B$12,C903='ჯამი (HIDE)'!$B$13,C903='ჯამი (HIDE)'!$B$14),"",I903/H903))</f>
        <v/>
      </c>
      <c r="L903" s="35"/>
    </row>
    <row r="904" spans="1:12" ht="16.5" hidden="1" thickTop="1" thickBot="1" x14ac:dyDescent="0.3">
      <c r="A904" t="s">
        <v>194</v>
      </c>
      <c r="B904" s="29"/>
      <c r="C904" s="5" t="s">
        <v>13</v>
      </c>
      <c r="D904" s="13">
        <v>0</v>
      </c>
      <c r="E904" s="13">
        <v>0</v>
      </c>
      <c r="F904" s="13">
        <v>0</v>
      </c>
      <c r="G904" s="13">
        <v>0</v>
      </c>
      <c r="H904" s="13">
        <v>0</v>
      </c>
      <c r="I904" s="13">
        <f t="shared" si="472"/>
        <v>0</v>
      </c>
      <c r="J904" s="13" t="str">
        <f>IF(AND(H904=0,I904=0),"",IF(OR(C904='ჯამი (HIDE)'!$B$11,C904='ჯამი (HIDE)'!$B$12,C904='ჯამი (HIDE)'!$B$13,C904='ჯამი (HIDE)'!$B$14),"",H904-I904))</f>
        <v/>
      </c>
      <c r="K904" s="38" t="str">
        <f>IF(AND(H904=0,I904=0),"",IF(OR(C904='ჯამი (HIDE)'!$B$11,C904='ჯამი (HIDE)'!$B$12,C904='ჯამი (HIDE)'!$B$13,C904='ჯამი (HIDE)'!$B$14),"",I904/H904))</f>
        <v/>
      </c>
      <c r="L904" s="35"/>
    </row>
    <row r="905" spans="1:12" ht="16.5" hidden="1" thickTop="1" thickBot="1" x14ac:dyDescent="0.3">
      <c r="A905" t="s">
        <v>194</v>
      </c>
      <c r="B905" s="29"/>
      <c r="C905" s="5" t="s">
        <v>14</v>
      </c>
      <c r="D905" s="13">
        <v>0</v>
      </c>
      <c r="E905" s="13">
        <v>0</v>
      </c>
      <c r="F905" s="13">
        <v>0</v>
      </c>
      <c r="G905" s="13">
        <v>0</v>
      </c>
      <c r="H905" s="13">
        <v>0</v>
      </c>
      <c r="I905" s="13">
        <f t="shared" si="472"/>
        <v>0</v>
      </c>
      <c r="J905" s="13" t="str">
        <f>IF(AND(H905=0,I905=0),"",IF(OR(C905='ჯამი (HIDE)'!$B$11,C905='ჯამი (HIDE)'!$B$12,C905='ჯამი (HIDE)'!$B$13,C905='ჯამი (HIDE)'!$B$14),"",H905-I905))</f>
        <v/>
      </c>
      <c r="K905" s="38" t="str">
        <f>IF(AND(H905=0,I905=0),"",IF(OR(C905='ჯამი (HIDE)'!$B$11,C905='ჯამი (HIDE)'!$B$12,C905='ჯამი (HIDE)'!$B$13,C905='ჯამი (HIDE)'!$B$14),"",I905/H905))</f>
        <v/>
      </c>
      <c r="L905" s="35"/>
    </row>
    <row r="906" spans="1:12" ht="16.5" hidden="1" thickTop="1" thickBot="1" x14ac:dyDescent="0.3">
      <c r="A906" t="s">
        <v>194</v>
      </c>
      <c r="B906" s="31"/>
      <c r="C906" s="9" t="s">
        <v>15</v>
      </c>
      <c r="D906" s="15">
        <v>0</v>
      </c>
      <c r="E906" s="15">
        <v>0</v>
      </c>
      <c r="F906" s="15">
        <v>0</v>
      </c>
      <c r="G906" s="15">
        <v>0</v>
      </c>
      <c r="H906" s="15">
        <v>0</v>
      </c>
      <c r="I906" s="15">
        <f t="shared" si="472"/>
        <v>0</v>
      </c>
      <c r="J906" s="15" t="str">
        <f>IF(AND(H906=0,I906=0),"",IF(OR(C906='ჯამი (HIDE)'!$B$11,C906='ჯამი (HIDE)'!$B$12,C906='ჯამი (HIDE)'!$B$13,C906='ჯამი (HIDE)'!$B$14),"",H906-I906))</f>
        <v/>
      </c>
      <c r="K906" s="40" t="str">
        <f>IF(AND(H906=0,I906=0),"",IF(OR(C906='ჯამი (HIDE)'!$B$11,C906='ჯამი (HIDE)'!$B$12,C906='ჯამი (HIDE)'!$B$13,C906='ჯამი (HIDE)'!$B$14),"",I906/H906))</f>
        <v/>
      </c>
      <c r="L906" s="35"/>
    </row>
    <row r="907" spans="1:12" ht="31.5" thickTop="1" thickBot="1" x14ac:dyDescent="0.3">
      <c r="A907" t="str">
        <f t="shared" ref="A907" si="473">IF(OR(H907&lt;&gt;0,I907&lt;&gt;0,),"a","b")</f>
        <v>a</v>
      </c>
      <c r="B907" s="2" t="s">
        <v>153</v>
      </c>
      <c r="C907" s="26" t="s">
        <v>154</v>
      </c>
      <c r="D907" s="3">
        <v>16525400</v>
      </c>
      <c r="E907" s="3">
        <f>SUM(E919,E931)</f>
        <v>12985460.850000001</v>
      </c>
      <c r="F907" s="3">
        <f t="shared" ref="F907:G907" si="474">SUM(F919,F931)</f>
        <v>7842399.96</v>
      </c>
      <c r="G907" s="3">
        <f t="shared" si="474"/>
        <v>9618331.4499999993</v>
      </c>
      <c r="H907" s="3">
        <v>33251000</v>
      </c>
      <c r="I907" s="3">
        <f t="shared" si="472"/>
        <v>30446192.260000002</v>
      </c>
      <c r="J907" s="3">
        <f>IF(AND(H907=0,I907=0),"",IF(OR(C907='ჯამი (HIDE)'!$B$11,C907='ჯამი (HIDE)'!$B$12,C907='ჯამი (HIDE)'!$B$13,C907='ჯამი (HIDE)'!$B$14),"",H907-I907))</f>
        <v>2804807.7399999984</v>
      </c>
      <c r="K907" s="41">
        <f>IF(AND(H907=0,I907=0),"",IF(OR(C907='ჯამი (HIDE)'!$B$11,C907='ჯამი (HIDE)'!$B$12,C907='ჯამი (HIDE)'!$B$13,C907='ჯამი (HIDE)'!$B$14),"",I907/H907))</f>
        <v>0.9156474169197919</v>
      </c>
      <c r="L907" s="35"/>
    </row>
    <row r="908" spans="1:12" ht="16.5" hidden="1" thickTop="1" thickBot="1" x14ac:dyDescent="0.3">
      <c r="A908" t="s">
        <v>194</v>
      </c>
      <c r="B908" s="29"/>
      <c r="C908" s="5" t="s">
        <v>5</v>
      </c>
      <c r="D908" s="13">
        <v>16240589</v>
      </c>
      <c r="E908" s="13">
        <f t="shared" ref="E908:G908" si="475">SUM(E920,E932)</f>
        <v>12717138.260000002</v>
      </c>
      <c r="F908" s="13">
        <f t="shared" si="475"/>
        <v>7842399.96</v>
      </c>
      <c r="G908" s="13">
        <f t="shared" si="475"/>
        <v>9618331.4499999993</v>
      </c>
      <c r="H908" s="13">
        <v>32951189</v>
      </c>
      <c r="I908" s="13">
        <f t="shared" si="472"/>
        <v>30177869.670000002</v>
      </c>
      <c r="J908" s="13">
        <f>IF(AND(H908=0,I908=0),"",IF(OR(C908='ჯამი (HIDE)'!$B$11,C908='ჯამი (HIDE)'!$B$12,C908='ჯამი (HIDE)'!$B$13,C908='ჯამი (HIDE)'!$B$14),"",H908-I908))</f>
        <v>2773319.3299999982</v>
      </c>
      <c r="K908" s="38">
        <f>IF(AND(H908=0,I908=0),"",IF(OR(C908='ჯამი (HIDE)'!$B$11,C908='ჯამი (HIDE)'!$B$12,C908='ჯამი (HIDE)'!$B$13,C908='ჯამი (HIDE)'!$B$14),"",I908/H908))</f>
        <v>0.91583553085140579</v>
      </c>
      <c r="L908" s="35"/>
    </row>
    <row r="909" spans="1:12" ht="16.5" hidden="1" thickTop="1" thickBot="1" x14ac:dyDescent="0.3">
      <c r="A909" t="s">
        <v>194</v>
      </c>
      <c r="B909" s="30"/>
      <c r="C909" s="7" t="s">
        <v>6</v>
      </c>
      <c r="D909" s="14">
        <v>0</v>
      </c>
      <c r="E909" s="14">
        <f t="shared" ref="E909:G909" si="476">SUM(E921,E933)</f>
        <v>0</v>
      </c>
      <c r="F909" s="14">
        <f t="shared" si="476"/>
        <v>0</v>
      </c>
      <c r="G909" s="14">
        <f t="shared" si="476"/>
        <v>0</v>
      </c>
      <c r="H909" s="14">
        <v>0</v>
      </c>
      <c r="I909" s="14">
        <f t="shared" si="472"/>
        <v>0</v>
      </c>
      <c r="J909" s="14" t="str">
        <f>IF(AND(H909=0,I909=0),"",IF(OR(C909='ჯამი (HIDE)'!$B$11,C909='ჯამი (HIDE)'!$B$12,C909='ჯამი (HIDE)'!$B$13,C909='ჯამი (HIDE)'!$B$14),"",H909-I909))</f>
        <v/>
      </c>
      <c r="K909" s="39" t="str">
        <f>IF(AND(H909=0,I909=0),"",IF(OR(C909='ჯამი (HIDE)'!$B$11,C909='ჯამი (HIDE)'!$B$12,C909='ჯამი (HIDE)'!$B$13,C909='ჯამი (HIDE)'!$B$14),"",I909/H909))</f>
        <v/>
      </c>
      <c r="L909" s="35"/>
    </row>
    <row r="910" spans="1:12" ht="16.5" hidden="1" thickTop="1" thickBot="1" x14ac:dyDescent="0.3">
      <c r="A910" t="s">
        <v>194</v>
      </c>
      <c r="B910" s="30"/>
      <c r="C910" s="7" t="s">
        <v>7</v>
      </c>
      <c r="D910" s="14">
        <v>10205187</v>
      </c>
      <c r="E910" s="14">
        <f t="shared" ref="E910:G910" si="477">SUM(E922,E934)</f>
        <v>8083465.0100000007</v>
      </c>
      <c r="F910" s="14">
        <f t="shared" si="477"/>
        <v>5378392.6799999997</v>
      </c>
      <c r="G910" s="14">
        <f t="shared" si="477"/>
        <v>7020683.8799999999</v>
      </c>
      <c r="H910" s="14">
        <v>20584187</v>
      </c>
      <c r="I910" s="14">
        <f t="shared" si="472"/>
        <v>20482541.57</v>
      </c>
      <c r="J910" s="14">
        <f>IF(AND(H910=0,I910=0),"",IF(OR(C910='ჯამი (HIDE)'!$B$11,C910='ჯამი (HIDE)'!$B$12,C910='ჯამი (HIDE)'!$B$13,C910='ჯამი (HIDE)'!$B$14),"",H910-I910))</f>
        <v>101645.4299999997</v>
      </c>
      <c r="K910" s="39">
        <f>IF(AND(H910=0,I910=0),"",IF(OR(C910='ჯამი (HIDE)'!$B$11,C910='ჯამი (HIDE)'!$B$12,C910='ჯამი (HIDE)'!$B$13,C910='ჯამი (HIDE)'!$B$14),"",I910/H910))</f>
        <v>0.99506196528432245</v>
      </c>
      <c r="L910" s="35"/>
    </row>
    <row r="911" spans="1:12" ht="16.5" hidden="1" thickTop="1" thickBot="1" x14ac:dyDescent="0.3">
      <c r="A911" t="s">
        <v>194</v>
      </c>
      <c r="B911" s="30"/>
      <c r="C911" s="7" t="s">
        <v>8</v>
      </c>
      <c r="D911" s="14">
        <v>0</v>
      </c>
      <c r="E911" s="14">
        <f t="shared" ref="E911:G911" si="478">SUM(E923,E935)</f>
        <v>0</v>
      </c>
      <c r="F911" s="14">
        <f t="shared" si="478"/>
        <v>0</v>
      </c>
      <c r="G911" s="14">
        <f t="shared" si="478"/>
        <v>0</v>
      </c>
      <c r="H911" s="14">
        <v>0</v>
      </c>
      <c r="I911" s="14">
        <f t="shared" si="472"/>
        <v>0</v>
      </c>
      <c r="J911" s="14" t="str">
        <f>IF(AND(H911=0,I911=0),"",IF(OR(C911='ჯამი (HIDE)'!$B$11,C911='ჯამი (HIDE)'!$B$12,C911='ჯამი (HIDE)'!$B$13,C911='ჯამი (HIDE)'!$B$14),"",H911-I911))</f>
        <v/>
      </c>
      <c r="K911" s="39" t="str">
        <f>IF(AND(H911=0,I911=0),"",IF(OR(C911='ჯამი (HIDE)'!$B$11,C911='ჯამი (HIDE)'!$B$12,C911='ჯამი (HIDE)'!$B$13,C911='ჯამი (HIDE)'!$B$14),"",I911/H911))</f>
        <v/>
      </c>
      <c r="L911" s="35"/>
    </row>
    <row r="912" spans="1:12" ht="16.5" hidden="1" thickTop="1" thickBot="1" x14ac:dyDescent="0.3">
      <c r="A912" t="s">
        <v>194</v>
      </c>
      <c r="B912" s="30"/>
      <c r="C912" s="7" t="s">
        <v>9</v>
      </c>
      <c r="D912" s="14">
        <v>0</v>
      </c>
      <c r="E912" s="14">
        <f t="shared" ref="E912:G912" si="479">SUM(E924,E936)</f>
        <v>0</v>
      </c>
      <c r="F912" s="14">
        <f t="shared" si="479"/>
        <v>0</v>
      </c>
      <c r="G912" s="14">
        <f t="shared" si="479"/>
        <v>0</v>
      </c>
      <c r="H912" s="14">
        <v>0</v>
      </c>
      <c r="I912" s="14">
        <f t="shared" si="472"/>
        <v>0</v>
      </c>
      <c r="J912" s="14" t="str">
        <f>IF(AND(H912=0,I912=0),"",IF(OR(C912='ჯამი (HIDE)'!$B$11,C912='ჯამი (HIDE)'!$B$12,C912='ჯამი (HIDE)'!$B$13,C912='ჯამი (HIDE)'!$B$14),"",H912-I912))</f>
        <v/>
      </c>
      <c r="K912" s="39" t="str">
        <f>IF(AND(H912=0,I912=0),"",IF(OR(C912='ჯამი (HIDE)'!$B$11,C912='ჯამი (HIDE)'!$B$12,C912='ჯამი (HIDE)'!$B$13,C912='ჯამი (HIDE)'!$B$14),"",I912/H912))</f>
        <v/>
      </c>
      <c r="L912" s="35"/>
    </row>
    <row r="913" spans="1:12" ht="16.5" hidden="1" thickTop="1" thickBot="1" x14ac:dyDescent="0.3">
      <c r="A913" t="s">
        <v>194</v>
      </c>
      <c r="B913" s="30"/>
      <c r="C913" s="7" t="s">
        <v>10</v>
      </c>
      <c r="D913" s="14">
        <v>0</v>
      </c>
      <c r="E913" s="14">
        <f t="shared" ref="E913:G913" si="480">SUM(E925,E937)</f>
        <v>0</v>
      </c>
      <c r="F913" s="14">
        <f t="shared" si="480"/>
        <v>0</v>
      </c>
      <c r="G913" s="14">
        <f t="shared" si="480"/>
        <v>0</v>
      </c>
      <c r="H913" s="14">
        <v>0</v>
      </c>
      <c r="I913" s="14">
        <f t="shared" si="472"/>
        <v>0</v>
      </c>
      <c r="J913" s="14" t="str">
        <f>IF(AND(H913=0,I913=0),"",IF(OR(C913='ჯამი (HIDE)'!$B$11,C913='ჯამი (HIDE)'!$B$12,C913='ჯამი (HIDE)'!$B$13,C913='ჯამი (HIDE)'!$B$14),"",H913-I913))</f>
        <v/>
      </c>
      <c r="K913" s="39" t="str">
        <f>IF(AND(H913=0,I913=0),"",IF(OR(C913='ჯამი (HIDE)'!$B$11,C913='ჯამი (HIDE)'!$B$12,C913='ჯამი (HIDE)'!$B$13,C913='ჯამი (HIDE)'!$B$14),"",I913/H913))</f>
        <v/>
      </c>
      <c r="L913" s="35"/>
    </row>
    <row r="914" spans="1:12" ht="16.5" hidden="1" thickTop="1" thickBot="1" x14ac:dyDescent="0.3">
      <c r="A914" t="s">
        <v>194</v>
      </c>
      <c r="B914" s="30"/>
      <c r="C914" s="7" t="s">
        <v>11</v>
      </c>
      <c r="D914" s="14">
        <v>5705447</v>
      </c>
      <c r="E914" s="14">
        <f t="shared" ref="E914:G914" si="481">SUM(E926,E938)</f>
        <v>4507039.4399999995</v>
      </c>
      <c r="F914" s="14">
        <f t="shared" si="481"/>
        <v>2363196</v>
      </c>
      <c r="G914" s="14">
        <f t="shared" si="481"/>
        <v>2463232.5300000003</v>
      </c>
      <c r="H914" s="14">
        <v>11707047</v>
      </c>
      <c r="I914" s="14">
        <f t="shared" si="472"/>
        <v>9333467.9699999988</v>
      </c>
      <c r="J914" s="14">
        <f>IF(AND(H914=0,I914=0),"",IF(OR(C914='ჯამი (HIDE)'!$B$11,C914='ჯამი (HIDE)'!$B$12,C914='ჯამი (HIDE)'!$B$13,C914='ჯამი (HIDE)'!$B$14),"",H914-I914))</f>
        <v>2373579.0300000012</v>
      </c>
      <c r="K914" s="39">
        <f>IF(AND(H914=0,I914=0),"",IF(OR(C914='ჯამი (HIDE)'!$B$11,C914='ჯამი (HIDE)'!$B$12,C914='ჯამი (HIDE)'!$B$13,C914='ჯამი (HIDE)'!$B$14),"",I914/H914))</f>
        <v>0.79725211404720586</v>
      </c>
      <c r="L914" s="35"/>
    </row>
    <row r="915" spans="1:12" ht="16.5" hidden="1" thickTop="1" thickBot="1" x14ac:dyDescent="0.3">
      <c r="A915" t="s">
        <v>194</v>
      </c>
      <c r="B915" s="30"/>
      <c r="C915" s="7" t="s">
        <v>12</v>
      </c>
      <c r="D915" s="14">
        <v>329955</v>
      </c>
      <c r="E915" s="14">
        <f t="shared" ref="E915:G915" si="482">SUM(E927,E939)</f>
        <v>126633.81</v>
      </c>
      <c r="F915" s="14">
        <f t="shared" si="482"/>
        <v>100811.28</v>
      </c>
      <c r="G915" s="14">
        <f t="shared" si="482"/>
        <v>134415.03999999998</v>
      </c>
      <c r="H915" s="14">
        <v>659955</v>
      </c>
      <c r="I915" s="14">
        <f t="shared" si="472"/>
        <v>361860.13</v>
      </c>
      <c r="J915" s="14">
        <f>IF(AND(H915=0,I915=0),"",IF(OR(C915='ჯამი (HIDE)'!$B$11,C915='ჯამი (HIDE)'!$B$12,C915='ჯამი (HIDE)'!$B$13,C915='ჯამი (HIDE)'!$B$14),"",H915-I915))</f>
        <v>298094.87</v>
      </c>
      <c r="K915" s="39">
        <f>IF(AND(H915=0,I915=0),"",IF(OR(C915='ჯამი (HIDE)'!$B$11,C915='ჯამი (HIDE)'!$B$12,C915='ჯამი (HIDE)'!$B$13,C915='ჯამი (HIDE)'!$B$14),"",I915/H915))</f>
        <v>0.54831030903622213</v>
      </c>
      <c r="L915" s="35"/>
    </row>
    <row r="916" spans="1:12" ht="16.5" hidden="1" thickTop="1" thickBot="1" x14ac:dyDescent="0.3">
      <c r="A916" t="s">
        <v>194</v>
      </c>
      <c r="B916" s="29"/>
      <c r="C916" s="5" t="s">
        <v>13</v>
      </c>
      <c r="D916" s="13">
        <v>15000</v>
      </c>
      <c r="E916" s="13">
        <f t="shared" ref="E916:G916" si="483">SUM(E928,E940)</f>
        <v>0</v>
      </c>
      <c r="F916" s="13">
        <f t="shared" si="483"/>
        <v>0</v>
      </c>
      <c r="G916" s="13">
        <f t="shared" si="483"/>
        <v>0</v>
      </c>
      <c r="H916" s="13">
        <v>30000</v>
      </c>
      <c r="I916" s="13">
        <f t="shared" si="472"/>
        <v>0</v>
      </c>
      <c r="J916" s="13">
        <f>IF(AND(H916=0,I916=0),"",IF(OR(C916='ჯამი (HIDE)'!$B$11,C916='ჯამი (HIDE)'!$B$12,C916='ჯამი (HIDE)'!$B$13,C916='ჯამი (HIDE)'!$B$14),"",H916-I916))</f>
        <v>30000</v>
      </c>
      <c r="K916" s="38">
        <f>IF(AND(H916=0,I916=0),"",IF(OR(C916='ჯამი (HIDE)'!$B$11,C916='ჯამი (HIDE)'!$B$12,C916='ჯამი (HIDE)'!$B$13,C916='ჯამი (HIDE)'!$B$14),"",I916/H916))</f>
        <v>0</v>
      </c>
      <c r="L916" s="35"/>
    </row>
    <row r="917" spans="1:12" ht="16.5" hidden="1" thickTop="1" thickBot="1" x14ac:dyDescent="0.3">
      <c r="A917" t="s">
        <v>194</v>
      </c>
      <c r="B917" s="29"/>
      <c r="C917" s="5" t="s">
        <v>14</v>
      </c>
      <c r="D917" s="13">
        <v>0</v>
      </c>
      <c r="E917" s="13">
        <f t="shared" ref="E917:G917" si="484">SUM(E929,E941)</f>
        <v>0</v>
      </c>
      <c r="F917" s="13">
        <f t="shared" si="484"/>
        <v>0</v>
      </c>
      <c r="G917" s="13">
        <f t="shared" si="484"/>
        <v>0</v>
      </c>
      <c r="H917" s="13">
        <v>0</v>
      </c>
      <c r="I917" s="13">
        <f t="shared" si="472"/>
        <v>0</v>
      </c>
      <c r="J917" s="13" t="str">
        <f>IF(AND(H917=0,I917=0),"",IF(OR(C917='ჯამი (HIDE)'!$B$11,C917='ჯამი (HIDE)'!$B$12,C917='ჯამი (HIDE)'!$B$13,C917='ჯამი (HIDE)'!$B$14),"",H917-I917))</f>
        <v/>
      </c>
      <c r="K917" s="38" t="str">
        <f>IF(AND(H917=0,I917=0),"",IF(OR(C917='ჯამი (HIDE)'!$B$11,C917='ჯამი (HIDE)'!$B$12,C917='ჯამი (HIDE)'!$B$13,C917='ჯამი (HIDE)'!$B$14),"",I917/H917))</f>
        <v/>
      </c>
      <c r="L917" s="35"/>
    </row>
    <row r="918" spans="1:12" ht="16.5" hidden="1" thickTop="1" thickBot="1" x14ac:dyDescent="0.3">
      <c r="A918" t="s">
        <v>194</v>
      </c>
      <c r="B918" s="31"/>
      <c r="C918" s="9" t="s">
        <v>15</v>
      </c>
      <c r="D918" s="15">
        <v>269811</v>
      </c>
      <c r="E918" s="15">
        <f t="shared" ref="E918:G918" si="485">SUM(E930,E942)</f>
        <v>268322.59000000003</v>
      </c>
      <c r="F918" s="15">
        <f t="shared" si="485"/>
        <v>0</v>
      </c>
      <c r="G918" s="15">
        <f t="shared" si="485"/>
        <v>0</v>
      </c>
      <c r="H918" s="15">
        <v>269811</v>
      </c>
      <c r="I918" s="15">
        <f t="shared" si="472"/>
        <v>268322.59000000003</v>
      </c>
      <c r="J918" s="15">
        <f>IF(AND(H918=0,I918=0),"",IF(OR(C918='ჯამი (HIDE)'!$B$11,C918='ჯამი (HIDE)'!$B$12,C918='ჯამი (HIDE)'!$B$13,C918='ჯამი (HIDE)'!$B$14),"",H918-I918))</f>
        <v>1488.4099999999744</v>
      </c>
      <c r="K918" s="40">
        <f>IF(AND(H918=0,I918=0),"",IF(OR(C918='ჯამი (HIDE)'!$B$11,C918='ჯამი (HIDE)'!$B$12,C918='ჯამი (HIDE)'!$B$13,C918='ჯამი (HIDE)'!$B$14),"",I918/H918))</f>
        <v>0.99448350882654901</v>
      </c>
      <c r="L918" s="35"/>
    </row>
    <row r="919" spans="1:12" ht="31.5" thickTop="1" thickBot="1" x14ac:dyDescent="0.3">
      <c r="A919" t="str">
        <f t="shared" ref="A919" si="486">IF(OR(H919&lt;&gt;0,I919&lt;&gt;0,),"a","b")</f>
        <v>a</v>
      </c>
      <c r="B919" s="2" t="s">
        <v>155</v>
      </c>
      <c r="C919" s="26" t="s">
        <v>156</v>
      </c>
      <c r="D919" s="3">
        <v>5150000</v>
      </c>
      <c r="E919" s="3">
        <f>E920+E928+E929+E930</f>
        <v>3966188.9699999997</v>
      </c>
      <c r="F919" s="3">
        <f t="shared" ref="F919" si="487">F920+F928+F929+F930</f>
        <v>2032500</v>
      </c>
      <c r="G919" s="3">
        <f t="shared" ref="G919" si="488">G920+G928+G929+G930</f>
        <v>2032500</v>
      </c>
      <c r="H919" s="3">
        <v>10500000</v>
      </c>
      <c r="I919" s="3">
        <f t="shared" si="472"/>
        <v>8031188.9699999997</v>
      </c>
      <c r="J919" s="3">
        <f>IF(AND(H919=0,I919=0),"",IF(OR(C919='ჯამი (HIDE)'!$B$11,C919='ჯამი (HIDE)'!$B$12,C919='ჯამი (HIDE)'!$B$13,C919='ჯამი (HIDE)'!$B$14),"",H919-I919))</f>
        <v>2468811.0300000003</v>
      </c>
      <c r="K919" s="41">
        <f>IF(AND(H919=0,I919=0),"",IF(OR(C919='ჯამი (HIDE)'!$B$11,C919='ჯამი (HIDE)'!$B$12,C919='ჯამი (HIDE)'!$B$13,C919='ჯამი (HIDE)'!$B$14),"",I919/H919))</f>
        <v>0.76487514000000001</v>
      </c>
      <c r="L919" s="35"/>
    </row>
    <row r="920" spans="1:12" ht="16.5" hidden="1" thickTop="1" thickBot="1" x14ac:dyDescent="0.3">
      <c r="A920" t="s">
        <v>194</v>
      </c>
      <c r="B920" s="29"/>
      <c r="C920" s="5" t="s">
        <v>5</v>
      </c>
      <c r="D920" s="13">
        <v>5150000</v>
      </c>
      <c r="E920" s="13">
        <f>SUM(E921:E927)</f>
        <v>3966188.9699999997</v>
      </c>
      <c r="F920" s="13">
        <f t="shared" ref="F920" si="489">SUM(F921:F927)</f>
        <v>2032500</v>
      </c>
      <c r="G920" s="13">
        <f t="shared" ref="G920" si="490">SUM(G921:G927)</f>
        <v>2032500</v>
      </c>
      <c r="H920" s="13">
        <v>10500000</v>
      </c>
      <c r="I920" s="13">
        <f t="shared" si="472"/>
        <v>8031188.9699999997</v>
      </c>
      <c r="J920" s="13">
        <f>IF(AND(H920=0,I920=0),"",IF(OR(C920='ჯამი (HIDE)'!$B$11,C920='ჯამი (HIDE)'!$B$12,C920='ჯამი (HIDE)'!$B$13,C920='ჯამი (HIDE)'!$B$14),"",H920-I920))</f>
        <v>2468811.0300000003</v>
      </c>
      <c r="K920" s="38">
        <f>IF(AND(H920=0,I920=0),"",IF(OR(C920='ჯამი (HIDE)'!$B$11,C920='ჯამი (HIDE)'!$B$12,C920='ჯამი (HIDE)'!$B$13,C920='ჯამი (HIDE)'!$B$14),"",I920/H920))</f>
        <v>0.76487514000000001</v>
      </c>
      <c r="L920" s="35"/>
    </row>
    <row r="921" spans="1:12" ht="16.5" hidden="1" thickTop="1" thickBot="1" x14ac:dyDescent="0.3">
      <c r="A921" t="s">
        <v>194</v>
      </c>
      <c r="B921" s="30"/>
      <c r="C921" s="7" t="s">
        <v>6</v>
      </c>
      <c r="D921" s="14">
        <v>0</v>
      </c>
      <c r="E921" s="14">
        <v>0</v>
      </c>
      <c r="F921" s="14">
        <v>0</v>
      </c>
      <c r="G921" s="14">
        <v>0</v>
      </c>
      <c r="H921" s="14">
        <v>0</v>
      </c>
      <c r="I921" s="14">
        <f t="shared" si="472"/>
        <v>0</v>
      </c>
      <c r="J921" s="14" t="str">
        <f>IF(AND(H921=0,I921=0),"",IF(OR(C921='ჯამი (HIDE)'!$B$11,C921='ჯამი (HIDE)'!$B$12,C921='ჯამი (HIDE)'!$B$13,C921='ჯამი (HIDE)'!$B$14),"",H921-I921))</f>
        <v/>
      </c>
      <c r="K921" s="39" t="str">
        <f>IF(AND(H921=0,I921=0),"",IF(OR(C921='ჯამი (HIDE)'!$B$11,C921='ჯამი (HIDE)'!$B$12,C921='ჯამი (HIDE)'!$B$13,C921='ჯამი (HIDE)'!$B$14),"",I921/H921))</f>
        <v/>
      </c>
      <c r="L921" s="35"/>
    </row>
    <row r="922" spans="1:12" ht="16.5" hidden="1" thickTop="1" thickBot="1" x14ac:dyDescent="0.3">
      <c r="A922" t="s">
        <v>194</v>
      </c>
      <c r="B922" s="30"/>
      <c r="C922" s="7" t="s">
        <v>7</v>
      </c>
      <c r="D922" s="14">
        <v>0</v>
      </c>
      <c r="E922" s="14">
        <v>0</v>
      </c>
      <c r="F922" s="14">
        <v>0</v>
      </c>
      <c r="G922" s="14">
        <v>0</v>
      </c>
      <c r="H922" s="14">
        <v>0</v>
      </c>
      <c r="I922" s="14">
        <f t="shared" si="472"/>
        <v>0</v>
      </c>
      <c r="J922" s="14" t="str">
        <f>IF(AND(H922=0,I922=0),"",IF(OR(C922='ჯამი (HIDE)'!$B$11,C922='ჯამი (HIDE)'!$B$12,C922='ჯამი (HIDE)'!$B$13,C922='ჯამი (HIDE)'!$B$14),"",H922-I922))</f>
        <v/>
      </c>
      <c r="K922" s="39" t="str">
        <f>IF(AND(H922=0,I922=0),"",IF(OR(C922='ჯამი (HIDE)'!$B$11,C922='ჯამი (HIDE)'!$B$12,C922='ჯამი (HIDE)'!$B$13,C922='ჯამი (HIDE)'!$B$14),"",I922/H922))</f>
        <v/>
      </c>
      <c r="L922" s="35"/>
    </row>
    <row r="923" spans="1:12" ht="16.5" hidden="1" thickTop="1" thickBot="1" x14ac:dyDescent="0.3">
      <c r="A923" t="s">
        <v>194</v>
      </c>
      <c r="B923" s="30"/>
      <c r="C923" s="7" t="s">
        <v>8</v>
      </c>
      <c r="D923" s="14">
        <v>0</v>
      </c>
      <c r="E923" s="14">
        <v>0</v>
      </c>
      <c r="F923" s="14">
        <v>0</v>
      </c>
      <c r="G923" s="14">
        <v>0</v>
      </c>
      <c r="H923" s="14">
        <v>0</v>
      </c>
      <c r="I923" s="14">
        <f t="shared" si="472"/>
        <v>0</v>
      </c>
      <c r="J923" s="14" t="str">
        <f>IF(AND(H923=0,I923=0),"",IF(OR(C923='ჯამი (HIDE)'!$B$11,C923='ჯამი (HIDE)'!$B$12,C923='ჯამი (HIDE)'!$B$13,C923='ჯამი (HIDE)'!$B$14),"",H923-I923))</f>
        <v/>
      </c>
      <c r="K923" s="39" t="str">
        <f>IF(AND(H923=0,I923=0),"",IF(OR(C923='ჯამი (HIDE)'!$B$11,C923='ჯამი (HIDE)'!$B$12,C923='ჯამი (HIDE)'!$B$13,C923='ჯამი (HIDE)'!$B$14),"",I923/H923))</f>
        <v/>
      </c>
      <c r="L923" s="35"/>
    </row>
    <row r="924" spans="1:12" ht="16.5" hidden="1" thickTop="1" thickBot="1" x14ac:dyDescent="0.3">
      <c r="A924" t="s">
        <v>194</v>
      </c>
      <c r="B924" s="30"/>
      <c r="C924" s="7" t="s">
        <v>9</v>
      </c>
      <c r="D924" s="14">
        <v>0</v>
      </c>
      <c r="E924" s="14">
        <v>0</v>
      </c>
      <c r="F924" s="14">
        <v>0</v>
      </c>
      <c r="G924" s="14">
        <v>0</v>
      </c>
      <c r="H924" s="14">
        <v>0</v>
      </c>
      <c r="I924" s="14">
        <f t="shared" si="472"/>
        <v>0</v>
      </c>
      <c r="J924" s="14" t="str">
        <f>IF(AND(H924=0,I924=0),"",IF(OR(C924='ჯამი (HIDE)'!$B$11,C924='ჯამი (HIDE)'!$B$12,C924='ჯამი (HIDE)'!$B$13,C924='ჯამი (HIDE)'!$B$14),"",H924-I924))</f>
        <v/>
      </c>
      <c r="K924" s="39" t="str">
        <f>IF(AND(H924=0,I924=0),"",IF(OR(C924='ჯამი (HIDE)'!$B$11,C924='ჯამი (HIDE)'!$B$12,C924='ჯამი (HIDE)'!$B$13,C924='ჯამი (HIDE)'!$B$14),"",I924/H924))</f>
        <v/>
      </c>
      <c r="L924" s="35"/>
    </row>
    <row r="925" spans="1:12" ht="16.5" hidden="1" thickTop="1" thickBot="1" x14ac:dyDescent="0.3">
      <c r="A925" t="s">
        <v>194</v>
      </c>
      <c r="B925" s="30"/>
      <c r="C925" s="7" t="s">
        <v>10</v>
      </c>
      <c r="D925" s="14">
        <v>0</v>
      </c>
      <c r="E925" s="14">
        <v>0</v>
      </c>
      <c r="F925" s="14">
        <v>0</v>
      </c>
      <c r="G925" s="14">
        <v>0</v>
      </c>
      <c r="H925" s="14">
        <v>0</v>
      </c>
      <c r="I925" s="14">
        <f t="shared" si="472"/>
        <v>0</v>
      </c>
      <c r="J925" s="14" t="str">
        <f>IF(AND(H925=0,I925=0),"",IF(OR(C925='ჯამი (HIDE)'!$B$11,C925='ჯამი (HIDE)'!$B$12,C925='ჯამი (HIDE)'!$B$13,C925='ჯამი (HIDE)'!$B$14),"",H925-I925))</f>
        <v/>
      </c>
      <c r="K925" s="39" t="str">
        <f>IF(AND(H925=0,I925=0),"",IF(OR(C925='ჯამი (HIDE)'!$B$11,C925='ჯამი (HIDE)'!$B$12,C925='ჯამი (HIDE)'!$B$13,C925='ჯამი (HIDE)'!$B$14),"",I925/H925))</f>
        <v/>
      </c>
      <c r="L925" s="35"/>
    </row>
    <row r="926" spans="1:12" ht="16.5" hidden="1" thickTop="1" thickBot="1" x14ac:dyDescent="0.3">
      <c r="A926" t="s">
        <v>194</v>
      </c>
      <c r="B926" s="30"/>
      <c r="C926" s="7" t="s">
        <v>11</v>
      </c>
      <c r="D926" s="14">
        <v>5150000</v>
      </c>
      <c r="E926" s="14">
        <v>3966188.9699999997</v>
      </c>
      <c r="F926" s="14">
        <v>2032500</v>
      </c>
      <c r="G926" s="14">
        <v>2032500</v>
      </c>
      <c r="H926" s="14">
        <v>10500000</v>
      </c>
      <c r="I926" s="14">
        <f t="shared" si="472"/>
        <v>8031188.9699999997</v>
      </c>
      <c r="J926" s="14">
        <f>IF(AND(H926=0,I926=0),"",IF(OR(C926='ჯამი (HIDE)'!$B$11,C926='ჯამი (HIDE)'!$B$12,C926='ჯამი (HIDE)'!$B$13,C926='ჯამი (HIDE)'!$B$14),"",H926-I926))</f>
        <v>2468811.0300000003</v>
      </c>
      <c r="K926" s="39">
        <f>IF(AND(H926=0,I926=0),"",IF(OR(C926='ჯამი (HIDE)'!$B$11,C926='ჯამი (HIDE)'!$B$12,C926='ჯამი (HIDE)'!$B$13,C926='ჯამი (HIDE)'!$B$14),"",I926/H926))</f>
        <v>0.76487514000000001</v>
      </c>
      <c r="L926" s="35"/>
    </row>
    <row r="927" spans="1:12" ht="16.5" hidden="1" thickTop="1" thickBot="1" x14ac:dyDescent="0.3">
      <c r="A927" t="s">
        <v>194</v>
      </c>
      <c r="B927" s="30"/>
      <c r="C927" s="7" t="s">
        <v>12</v>
      </c>
      <c r="D927" s="14">
        <v>0</v>
      </c>
      <c r="E927" s="14">
        <v>0</v>
      </c>
      <c r="F927" s="14">
        <v>0</v>
      </c>
      <c r="G927" s="14">
        <v>0</v>
      </c>
      <c r="H927" s="14">
        <v>0</v>
      </c>
      <c r="I927" s="14">
        <f t="shared" si="472"/>
        <v>0</v>
      </c>
      <c r="J927" s="14" t="str">
        <f>IF(AND(H927=0,I927=0),"",IF(OR(C927='ჯამი (HIDE)'!$B$11,C927='ჯამი (HIDE)'!$B$12,C927='ჯამი (HIDE)'!$B$13,C927='ჯამი (HIDE)'!$B$14),"",H927-I927))</f>
        <v/>
      </c>
      <c r="K927" s="39" t="str">
        <f>IF(AND(H927=0,I927=0),"",IF(OR(C927='ჯამი (HIDE)'!$B$11,C927='ჯამი (HIDE)'!$B$12,C927='ჯამი (HIDE)'!$B$13,C927='ჯამი (HIDE)'!$B$14),"",I927/H927))</f>
        <v/>
      </c>
      <c r="L927" s="35"/>
    </row>
    <row r="928" spans="1:12" ht="16.5" hidden="1" thickTop="1" thickBot="1" x14ac:dyDescent="0.3">
      <c r="A928" t="s">
        <v>194</v>
      </c>
      <c r="B928" s="29"/>
      <c r="C928" s="5" t="s">
        <v>13</v>
      </c>
      <c r="D928" s="13">
        <v>0</v>
      </c>
      <c r="E928" s="13">
        <v>0</v>
      </c>
      <c r="F928" s="13">
        <v>0</v>
      </c>
      <c r="G928" s="13">
        <v>0</v>
      </c>
      <c r="H928" s="13">
        <v>0</v>
      </c>
      <c r="I928" s="13">
        <f t="shared" si="472"/>
        <v>0</v>
      </c>
      <c r="J928" s="13" t="str">
        <f>IF(AND(H928=0,I928=0),"",IF(OR(C928='ჯამი (HIDE)'!$B$11,C928='ჯამი (HIDE)'!$B$12,C928='ჯამი (HIDE)'!$B$13,C928='ჯამი (HIDE)'!$B$14),"",H928-I928))</f>
        <v/>
      </c>
      <c r="K928" s="38" t="str">
        <f>IF(AND(H928=0,I928=0),"",IF(OR(C928='ჯამი (HIDE)'!$B$11,C928='ჯამი (HIDE)'!$B$12,C928='ჯამი (HIDE)'!$B$13,C928='ჯამი (HIDE)'!$B$14),"",I928/H928))</f>
        <v/>
      </c>
      <c r="L928" s="35"/>
    </row>
    <row r="929" spans="1:12" ht="16.5" hidden="1" thickTop="1" thickBot="1" x14ac:dyDescent="0.3">
      <c r="A929" t="s">
        <v>194</v>
      </c>
      <c r="B929" s="29"/>
      <c r="C929" s="5" t="s">
        <v>14</v>
      </c>
      <c r="D929" s="13">
        <v>0</v>
      </c>
      <c r="E929" s="13">
        <v>0</v>
      </c>
      <c r="F929" s="13">
        <v>0</v>
      </c>
      <c r="G929" s="13">
        <v>0</v>
      </c>
      <c r="H929" s="13">
        <v>0</v>
      </c>
      <c r="I929" s="13">
        <f t="shared" si="472"/>
        <v>0</v>
      </c>
      <c r="J929" s="13" t="str">
        <f>IF(AND(H929=0,I929=0),"",IF(OR(C929='ჯამი (HIDE)'!$B$11,C929='ჯამი (HIDE)'!$B$12,C929='ჯამი (HIDE)'!$B$13,C929='ჯამი (HIDE)'!$B$14),"",H929-I929))</f>
        <v/>
      </c>
      <c r="K929" s="38" t="str">
        <f>IF(AND(H929=0,I929=0),"",IF(OR(C929='ჯამი (HIDE)'!$B$11,C929='ჯამი (HIDE)'!$B$12,C929='ჯამი (HIDE)'!$B$13,C929='ჯამი (HIDE)'!$B$14),"",I929/H929))</f>
        <v/>
      </c>
      <c r="L929" s="35"/>
    </row>
    <row r="930" spans="1:12" ht="16.5" hidden="1" thickTop="1" thickBot="1" x14ac:dyDescent="0.3">
      <c r="A930" t="s">
        <v>194</v>
      </c>
      <c r="B930" s="31"/>
      <c r="C930" s="9" t="s">
        <v>15</v>
      </c>
      <c r="D930" s="15">
        <v>0</v>
      </c>
      <c r="E930" s="15">
        <v>0</v>
      </c>
      <c r="F930" s="15">
        <v>0</v>
      </c>
      <c r="G930" s="15">
        <v>0</v>
      </c>
      <c r="H930" s="15">
        <v>0</v>
      </c>
      <c r="I930" s="15">
        <f t="shared" si="472"/>
        <v>0</v>
      </c>
      <c r="J930" s="15" t="str">
        <f>IF(AND(H930=0,I930=0),"",IF(OR(C930='ჯამი (HIDE)'!$B$11,C930='ჯამი (HIDE)'!$B$12,C930='ჯამი (HIDE)'!$B$13,C930='ჯამი (HIDE)'!$B$14),"",H930-I930))</f>
        <v/>
      </c>
      <c r="K930" s="40" t="str">
        <f>IF(AND(H930=0,I930=0),"",IF(OR(C930='ჯამი (HIDE)'!$B$11,C930='ჯამი (HIDE)'!$B$12,C930='ჯამი (HIDE)'!$B$13,C930='ჯამი (HIDE)'!$B$14),"",I930/H930))</f>
        <v/>
      </c>
      <c r="L930" s="35"/>
    </row>
    <row r="931" spans="1:12" ht="31.5" thickTop="1" thickBot="1" x14ac:dyDescent="0.3">
      <c r="A931" t="str">
        <f t="shared" ref="A931" si="491">IF(OR(H931&lt;&gt;0,I931&lt;&gt;0,),"a","b")</f>
        <v>a</v>
      </c>
      <c r="B931" s="2" t="s">
        <v>157</v>
      </c>
      <c r="C931" s="24" t="s">
        <v>158</v>
      </c>
      <c r="D931" s="3">
        <v>11375400</v>
      </c>
      <c r="E931" s="3">
        <f>SUM(E932,E940,E941,E942)</f>
        <v>9019271.8800000008</v>
      </c>
      <c r="F931" s="3">
        <f t="shared" ref="F931" si="492">SUM(F932,F940,F941,F942)</f>
        <v>5809899.96</v>
      </c>
      <c r="G931" s="3">
        <f t="shared" ref="G931" si="493">SUM(G932,G940,G941,G942)</f>
        <v>7585831.4500000002</v>
      </c>
      <c r="H931" s="3">
        <v>22751000</v>
      </c>
      <c r="I931" s="3">
        <f t="shared" si="472"/>
        <v>22415003.289999999</v>
      </c>
      <c r="J931" s="3">
        <f>IF(AND(H931=0,I931=0),"",IF(OR(C931='ჯამი (HIDE)'!$B$11,C931='ჯამი (HIDE)'!$B$12,C931='ჯამი (HIDE)'!$B$13,C931='ჯამი (HIDE)'!$B$14),"",H931-I931))</f>
        <v>335996.71000000089</v>
      </c>
      <c r="K931" s="41">
        <f>IF(AND(H931=0,I931=0),"",IF(OR(C931='ჯამი (HIDE)'!$B$11,C931='ჯამი (HIDE)'!$B$12,C931='ჯამი (HIDE)'!$B$13,C931='ჯამი (HIDE)'!$B$14),"",I931/H931))</f>
        <v>0.98523156300821935</v>
      </c>
      <c r="L931" s="35" t="s">
        <v>229</v>
      </c>
    </row>
    <row r="932" spans="1:12" ht="16.5" hidden="1" thickTop="1" thickBot="1" x14ac:dyDescent="0.3">
      <c r="A932" t="s">
        <v>194</v>
      </c>
      <c r="B932" s="29"/>
      <c r="C932" s="5" t="s">
        <v>5</v>
      </c>
      <c r="D932" s="13">
        <v>11090589</v>
      </c>
      <c r="E932" s="13">
        <f>SUM(E933:E939)</f>
        <v>8750949.290000001</v>
      </c>
      <c r="F932" s="13">
        <f t="shared" ref="F932" si="494">SUM(F933:F939)</f>
        <v>5809899.96</v>
      </c>
      <c r="G932" s="13">
        <f t="shared" ref="G932" si="495">SUM(G933:G939)</f>
        <v>7585831.4500000002</v>
      </c>
      <c r="H932" s="13">
        <v>22451189</v>
      </c>
      <c r="I932" s="13">
        <f t="shared" si="472"/>
        <v>22146680.699999999</v>
      </c>
      <c r="J932" s="13">
        <f>IF(AND(H932=0,I932=0),"",IF(OR(C932='ჯამი (HIDE)'!$B$11,C932='ჯამი (HIDE)'!$B$12,C932='ჯამი (HIDE)'!$B$13,C932='ჯამი (HIDE)'!$B$14),"",H932-I932))</f>
        <v>304508.30000000075</v>
      </c>
      <c r="K932" s="38">
        <f>IF(AND(H932=0,I932=0),"",IF(OR(C932='ჯამი (HIDE)'!$B$11,C932='ჯამი (HIDE)'!$B$12,C932='ჯამი (HIDE)'!$B$13,C932='ჯამი (HIDE)'!$B$14),"",I932/H932))</f>
        <v>0.98643687423414406</v>
      </c>
      <c r="L932" s="35"/>
    </row>
    <row r="933" spans="1:12" ht="16.5" hidden="1" thickTop="1" thickBot="1" x14ac:dyDescent="0.3">
      <c r="A933" t="s">
        <v>194</v>
      </c>
      <c r="B933" s="30"/>
      <c r="C933" s="7" t="s">
        <v>6</v>
      </c>
      <c r="D933" s="14">
        <v>0</v>
      </c>
      <c r="E933" s="14">
        <v>0</v>
      </c>
      <c r="F933" s="14">
        <v>0</v>
      </c>
      <c r="G933" s="14">
        <v>0</v>
      </c>
      <c r="H933" s="14">
        <v>0</v>
      </c>
      <c r="I933" s="14">
        <f t="shared" si="472"/>
        <v>0</v>
      </c>
      <c r="J933" s="14" t="str">
        <f>IF(AND(H933=0,I933=0),"",IF(OR(C933='ჯამი (HIDE)'!$B$11,C933='ჯამი (HIDE)'!$B$12,C933='ჯამი (HIDE)'!$B$13,C933='ჯამი (HIDE)'!$B$14),"",H933-I933))</f>
        <v/>
      </c>
      <c r="K933" s="39" t="str">
        <f>IF(AND(H933=0,I933=0),"",IF(OR(C933='ჯამი (HIDE)'!$B$11,C933='ჯამი (HIDE)'!$B$12,C933='ჯამი (HIDE)'!$B$13,C933='ჯამი (HIDE)'!$B$14),"",I933/H933))</f>
        <v/>
      </c>
      <c r="L933" s="35"/>
    </row>
    <row r="934" spans="1:12" ht="16.5" hidden="1" thickTop="1" thickBot="1" x14ac:dyDescent="0.3">
      <c r="A934" t="s">
        <v>194</v>
      </c>
      <c r="B934" s="30"/>
      <c r="C934" s="7" t="s">
        <v>7</v>
      </c>
      <c r="D934" s="14">
        <v>10205187</v>
      </c>
      <c r="E934" s="14">
        <v>8083465.0100000007</v>
      </c>
      <c r="F934" s="14">
        <v>5378392.6799999997</v>
      </c>
      <c r="G934" s="14">
        <v>7020683.8799999999</v>
      </c>
      <c r="H934" s="14">
        <v>20584187</v>
      </c>
      <c r="I934" s="14">
        <f t="shared" si="472"/>
        <v>20482541.57</v>
      </c>
      <c r="J934" s="14">
        <f>IF(AND(H934=0,I934=0),"",IF(OR(C934='ჯამი (HIDE)'!$B$11,C934='ჯამი (HIDE)'!$B$12,C934='ჯამი (HIDE)'!$B$13,C934='ჯამი (HIDE)'!$B$14),"",H934-I934))</f>
        <v>101645.4299999997</v>
      </c>
      <c r="K934" s="39">
        <f>IF(AND(H934=0,I934=0),"",IF(OR(C934='ჯამი (HIDE)'!$B$11,C934='ჯამი (HIDE)'!$B$12,C934='ჯამი (HIDE)'!$B$13,C934='ჯამი (HIDE)'!$B$14),"",I934/H934))</f>
        <v>0.99506196528432245</v>
      </c>
      <c r="L934" s="35"/>
    </row>
    <row r="935" spans="1:12" ht="16.5" hidden="1" thickTop="1" thickBot="1" x14ac:dyDescent="0.3">
      <c r="A935" t="s">
        <v>194</v>
      </c>
      <c r="B935" s="30"/>
      <c r="C935" s="7" t="s">
        <v>8</v>
      </c>
      <c r="D935" s="14">
        <v>0</v>
      </c>
      <c r="E935" s="14">
        <v>0</v>
      </c>
      <c r="F935" s="14">
        <v>0</v>
      </c>
      <c r="G935" s="14">
        <v>0</v>
      </c>
      <c r="H935" s="14">
        <v>0</v>
      </c>
      <c r="I935" s="14">
        <f t="shared" si="472"/>
        <v>0</v>
      </c>
      <c r="J935" s="14" t="str">
        <f>IF(AND(H935=0,I935=0),"",IF(OR(C935='ჯამი (HIDE)'!$B$11,C935='ჯამი (HIDE)'!$B$12,C935='ჯამი (HIDE)'!$B$13,C935='ჯამი (HIDE)'!$B$14),"",H935-I935))</f>
        <v/>
      </c>
      <c r="K935" s="39" t="str">
        <f>IF(AND(H935=0,I935=0),"",IF(OR(C935='ჯამი (HIDE)'!$B$11,C935='ჯამი (HIDE)'!$B$12,C935='ჯამი (HIDE)'!$B$13,C935='ჯამი (HIDE)'!$B$14),"",I935/H935))</f>
        <v/>
      </c>
      <c r="L935" s="35"/>
    </row>
    <row r="936" spans="1:12" ht="16.5" hidden="1" thickTop="1" thickBot="1" x14ac:dyDescent="0.3">
      <c r="A936" t="s">
        <v>194</v>
      </c>
      <c r="B936" s="30"/>
      <c r="C936" s="7" t="s">
        <v>9</v>
      </c>
      <c r="D936" s="14">
        <v>0</v>
      </c>
      <c r="E936" s="14">
        <v>0</v>
      </c>
      <c r="F936" s="14">
        <v>0</v>
      </c>
      <c r="G936" s="14">
        <v>0</v>
      </c>
      <c r="H936" s="14">
        <v>0</v>
      </c>
      <c r="I936" s="14">
        <f t="shared" si="472"/>
        <v>0</v>
      </c>
      <c r="J936" s="14" t="str">
        <f>IF(AND(H936=0,I936=0),"",IF(OR(C936='ჯამი (HIDE)'!$B$11,C936='ჯამი (HIDE)'!$B$12,C936='ჯამი (HIDE)'!$B$13,C936='ჯამი (HIDE)'!$B$14),"",H936-I936))</f>
        <v/>
      </c>
      <c r="K936" s="39" t="str">
        <f>IF(AND(H936=0,I936=0),"",IF(OR(C936='ჯამი (HIDE)'!$B$11,C936='ჯამი (HIDE)'!$B$12,C936='ჯამი (HIDE)'!$B$13,C936='ჯამი (HIDE)'!$B$14),"",I936/H936))</f>
        <v/>
      </c>
      <c r="L936" s="35"/>
    </row>
    <row r="937" spans="1:12" ht="16.5" hidden="1" thickTop="1" thickBot="1" x14ac:dyDescent="0.3">
      <c r="A937" t="s">
        <v>194</v>
      </c>
      <c r="B937" s="30"/>
      <c r="C937" s="7" t="s">
        <v>10</v>
      </c>
      <c r="D937" s="14">
        <v>0</v>
      </c>
      <c r="E937" s="14">
        <v>0</v>
      </c>
      <c r="F937" s="14">
        <v>0</v>
      </c>
      <c r="G937" s="14">
        <v>0</v>
      </c>
      <c r="H937" s="14">
        <v>0</v>
      </c>
      <c r="I937" s="14">
        <f t="shared" si="472"/>
        <v>0</v>
      </c>
      <c r="J937" s="14" t="str">
        <f>IF(AND(H937=0,I937=0),"",IF(OR(C937='ჯამი (HIDE)'!$B$11,C937='ჯამი (HIDE)'!$B$12,C937='ჯამი (HIDE)'!$B$13,C937='ჯამი (HIDE)'!$B$14),"",H937-I937))</f>
        <v/>
      </c>
      <c r="K937" s="39" t="str">
        <f>IF(AND(H937=0,I937=0),"",IF(OR(C937='ჯამი (HIDE)'!$B$11,C937='ჯამი (HIDE)'!$B$12,C937='ჯამი (HIDE)'!$B$13,C937='ჯამი (HIDE)'!$B$14),"",I937/H937))</f>
        <v/>
      </c>
      <c r="L937" s="35"/>
    </row>
    <row r="938" spans="1:12" ht="16.5" hidden="1" thickTop="1" thickBot="1" x14ac:dyDescent="0.3">
      <c r="A938" t="s">
        <v>194</v>
      </c>
      <c r="B938" s="30"/>
      <c r="C938" s="7" t="s">
        <v>11</v>
      </c>
      <c r="D938" s="14">
        <v>555447</v>
      </c>
      <c r="E938" s="14">
        <v>540850.47</v>
      </c>
      <c r="F938" s="14">
        <v>330696</v>
      </c>
      <c r="G938" s="14">
        <v>430732.53</v>
      </c>
      <c r="H938" s="14">
        <v>1207047</v>
      </c>
      <c r="I938" s="14">
        <f t="shared" si="472"/>
        <v>1302279</v>
      </c>
      <c r="J938" s="14">
        <f>IF(AND(H938=0,I938=0),"",IF(OR(C938='ჯამი (HIDE)'!$B$11,C938='ჯამი (HIDE)'!$B$12,C938='ჯამი (HIDE)'!$B$13,C938='ჯამი (HIDE)'!$B$14),"",H938-I938))</f>
        <v>-95232</v>
      </c>
      <c r="K938" s="39">
        <f>IF(AND(H938=0,I938=0),"",IF(OR(C938='ჯამი (HIDE)'!$B$11,C938='ჯამი (HIDE)'!$B$12,C938='ჯამი (HIDE)'!$B$13,C938='ჯამი (HIDE)'!$B$14),"",I938/H938))</f>
        <v>1.0788966792510979</v>
      </c>
      <c r="L938" s="35"/>
    </row>
    <row r="939" spans="1:12" ht="16.5" hidden="1" thickTop="1" thickBot="1" x14ac:dyDescent="0.3">
      <c r="A939" t="s">
        <v>194</v>
      </c>
      <c r="B939" s="30"/>
      <c r="C939" s="7" t="s">
        <v>12</v>
      </c>
      <c r="D939" s="14">
        <v>329955</v>
      </c>
      <c r="E939" s="14">
        <v>126633.81</v>
      </c>
      <c r="F939" s="14">
        <v>100811.28</v>
      </c>
      <c r="G939" s="14">
        <v>134415.03999999998</v>
      </c>
      <c r="H939" s="14">
        <v>659955</v>
      </c>
      <c r="I939" s="14">
        <f t="shared" si="472"/>
        <v>361860.13</v>
      </c>
      <c r="J939" s="14">
        <f>IF(AND(H939=0,I939=0),"",IF(OR(C939='ჯამი (HIDE)'!$B$11,C939='ჯამი (HIDE)'!$B$12,C939='ჯამი (HIDE)'!$B$13,C939='ჯამი (HIDE)'!$B$14),"",H939-I939))</f>
        <v>298094.87</v>
      </c>
      <c r="K939" s="39">
        <f>IF(AND(H939=0,I939=0),"",IF(OR(C939='ჯამი (HIDE)'!$B$11,C939='ჯამი (HIDE)'!$B$12,C939='ჯამი (HIDE)'!$B$13,C939='ჯამი (HIDE)'!$B$14),"",I939/H939))</f>
        <v>0.54831030903622213</v>
      </c>
      <c r="L939" s="35"/>
    </row>
    <row r="940" spans="1:12" ht="16.5" hidden="1" thickTop="1" thickBot="1" x14ac:dyDescent="0.3">
      <c r="A940" t="s">
        <v>194</v>
      </c>
      <c r="B940" s="29"/>
      <c r="C940" s="5" t="s">
        <v>13</v>
      </c>
      <c r="D940" s="13">
        <v>15000</v>
      </c>
      <c r="E940" s="13">
        <v>0</v>
      </c>
      <c r="F940" s="13">
        <v>0</v>
      </c>
      <c r="G940" s="13">
        <v>0</v>
      </c>
      <c r="H940" s="13">
        <v>30000</v>
      </c>
      <c r="I940" s="13">
        <f t="shared" si="472"/>
        <v>0</v>
      </c>
      <c r="J940" s="13">
        <f>IF(AND(H940=0,I940=0),"",IF(OR(C940='ჯამი (HIDE)'!$B$11,C940='ჯამი (HIDE)'!$B$12,C940='ჯამი (HIDE)'!$B$13,C940='ჯამი (HIDE)'!$B$14),"",H940-I940))</f>
        <v>30000</v>
      </c>
      <c r="K940" s="38">
        <f>IF(AND(H940=0,I940=0),"",IF(OR(C940='ჯამი (HIDE)'!$B$11,C940='ჯამი (HIDE)'!$B$12,C940='ჯამი (HIDE)'!$B$13,C940='ჯამი (HIDE)'!$B$14),"",I940/H940))</f>
        <v>0</v>
      </c>
      <c r="L940" s="35"/>
    </row>
    <row r="941" spans="1:12" ht="16.5" hidden="1" thickTop="1" thickBot="1" x14ac:dyDescent="0.3">
      <c r="A941" t="s">
        <v>194</v>
      </c>
      <c r="B941" s="29"/>
      <c r="C941" s="5" t="s">
        <v>14</v>
      </c>
      <c r="D941" s="13">
        <v>0</v>
      </c>
      <c r="E941" s="13">
        <v>0</v>
      </c>
      <c r="F941" s="13">
        <v>0</v>
      </c>
      <c r="G941" s="13">
        <v>0</v>
      </c>
      <c r="H941" s="13">
        <v>0</v>
      </c>
      <c r="I941" s="13">
        <f t="shared" si="472"/>
        <v>0</v>
      </c>
      <c r="J941" s="13" t="str">
        <f>IF(AND(H941=0,I941=0),"",IF(OR(C941='ჯამი (HIDE)'!$B$11,C941='ჯამი (HIDE)'!$B$12,C941='ჯამი (HIDE)'!$B$13,C941='ჯამი (HIDE)'!$B$14),"",H941-I941))</f>
        <v/>
      </c>
      <c r="K941" s="38" t="str">
        <f>IF(AND(H941=0,I941=0),"",IF(OR(C941='ჯამი (HIDE)'!$B$11,C941='ჯამი (HIDE)'!$B$12,C941='ჯამი (HIDE)'!$B$13,C941='ჯამი (HIDE)'!$B$14),"",I941/H941))</f>
        <v/>
      </c>
      <c r="L941" s="35"/>
    </row>
    <row r="942" spans="1:12" ht="16.5" hidden="1" thickTop="1" thickBot="1" x14ac:dyDescent="0.3">
      <c r="A942" t="s">
        <v>194</v>
      </c>
      <c r="B942" s="31"/>
      <c r="C942" s="9" t="s">
        <v>15</v>
      </c>
      <c r="D942" s="15">
        <v>269811</v>
      </c>
      <c r="E942" s="15">
        <v>268322.59000000003</v>
      </c>
      <c r="F942" s="15">
        <v>0</v>
      </c>
      <c r="G942" s="15">
        <v>0</v>
      </c>
      <c r="H942" s="15">
        <v>269811</v>
      </c>
      <c r="I942" s="15">
        <f t="shared" si="472"/>
        <v>268322.59000000003</v>
      </c>
      <c r="J942" s="15">
        <f>IF(AND(H942=0,I942=0),"",IF(OR(C942='ჯამი (HIDE)'!$B$11,C942='ჯამი (HIDE)'!$B$12,C942='ჯამი (HIDE)'!$B$13,C942='ჯამი (HIDE)'!$B$14),"",H942-I942))</f>
        <v>1488.4099999999744</v>
      </c>
      <c r="K942" s="40">
        <f>IF(AND(H942=0,I942=0),"",IF(OR(C942='ჯამი (HIDE)'!$B$11,C942='ჯამი (HIDE)'!$B$12,C942='ჯამი (HIDE)'!$B$13,C942='ჯამი (HIDE)'!$B$14),"",I942/H942))</f>
        <v>0.99448350882654901</v>
      </c>
      <c r="L942" s="35"/>
    </row>
    <row r="943" spans="1:12" ht="16.5" thickTop="1" thickBot="1" x14ac:dyDescent="0.3">
      <c r="A943" t="str">
        <f t="shared" ref="A943" si="496">IF(OR(H943&lt;&gt;0,I943&lt;&gt;0,),"a","b")</f>
        <v>a</v>
      </c>
      <c r="B943" s="2" t="s">
        <v>159</v>
      </c>
      <c r="C943" s="24" t="s">
        <v>160</v>
      </c>
      <c r="D943" s="3">
        <v>13005000</v>
      </c>
      <c r="E943" s="3">
        <f>SUM(E944,E952,E953,E954)</f>
        <v>12330225.969999999</v>
      </c>
      <c r="F943" s="3">
        <f t="shared" ref="F943:G943" si="497">SUM(F944,F952,F953,F954)</f>
        <v>6088300</v>
      </c>
      <c r="G943" s="3">
        <f t="shared" si="497"/>
        <v>6079700</v>
      </c>
      <c r="H943" s="3">
        <v>26000000</v>
      </c>
      <c r="I943" s="3">
        <f t="shared" si="472"/>
        <v>24498225.969999999</v>
      </c>
      <c r="J943" s="3">
        <f>IF(AND(H943=0,I943=0),"",IF(OR(C943='ჯამი (HIDE)'!$B$11,C943='ჯამი (HIDE)'!$B$12,C943='ჯამი (HIDE)'!$B$13,C943='ჯამი (HIDE)'!$B$14),"",H943-I943))</f>
        <v>1501774.0300000012</v>
      </c>
      <c r="K943" s="41">
        <f>IF(AND(H943=0,I943=0),"",IF(OR(C943='ჯამი (HIDE)'!$B$11,C943='ჯამი (HIDE)'!$B$12,C943='ჯამი (HIDE)'!$B$13,C943='ჯამი (HIDE)'!$B$14),"",I943/H943))</f>
        <v>0.94223946038461537</v>
      </c>
      <c r="L943" s="35"/>
    </row>
    <row r="944" spans="1:12" ht="16.5" hidden="1" thickTop="1" thickBot="1" x14ac:dyDescent="0.3">
      <c r="A944" t="s">
        <v>194</v>
      </c>
      <c r="B944" s="29"/>
      <c r="C944" s="5" t="s">
        <v>5</v>
      </c>
      <c r="D944" s="13">
        <v>13005000</v>
      </c>
      <c r="E944" s="13">
        <f>SUM(E945:E951)</f>
        <v>12330225.969999999</v>
      </c>
      <c r="F944" s="13">
        <f t="shared" ref="F944" si="498">SUM(F945:F951)</f>
        <v>6088300</v>
      </c>
      <c r="G944" s="13">
        <f t="shared" ref="G944" si="499">SUM(G945:G951)</f>
        <v>6079700</v>
      </c>
      <c r="H944" s="13">
        <v>26000000</v>
      </c>
      <c r="I944" s="13">
        <f t="shared" si="472"/>
        <v>24498225.969999999</v>
      </c>
      <c r="J944" s="13">
        <f>IF(AND(H944=0,I944=0),"",IF(OR(C944='ჯამი (HIDE)'!$B$11,C944='ჯამი (HIDE)'!$B$12,C944='ჯამი (HIDE)'!$B$13,C944='ჯამი (HIDE)'!$B$14),"",H944-I944))</f>
        <v>1501774.0300000012</v>
      </c>
      <c r="K944" s="38">
        <f>IF(AND(H944=0,I944=0),"",IF(OR(C944='ჯამი (HIDE)'!$B$11,C944='ჯამი (HIDE)'!$B$12,C944='ჯამი (HIDE)'!$B$13,C944='ჯამი (HIDE)'!$B$14),"",I944/H944))</f>
        <v>0.94223946038461537</v>
      </c>
      <c r="L944" s="35"/>
    </row>
    <row r="945" spans="1:12" ht="16.5" hidden="1" thickTop="1" thickBot="1" x14ac:dyDescent="0.3">
      <c r="A945" t="s">
        <v>194</v>
      </c>
      <c r="B945" s="30"/>
      <c r="C945" s="7" t="s">
        <v>6</v>
      </c>
      <c r="D945" s="14">
        <v>0</v>
      </c>
      <c r="E945" s="14">
        <v>0</v>
      </c>
      <c r="F945" s="14">
        <v>0</v>
      </c>
      <c r="G945" s="14">
        <v>0</v>
      </c>
      <c r="H945" s="14">
        <v>0</v>
      </c>
      <c r="I945" s="14">
        <f t="shared" si="472"/>
        <v>0</v>
      </c>
      <c r="J945" s="14" t="str">
        <f>IF(AND(H945=0,I945=0),"",IF(OR(C945='ჯამი (HIDE)'!$B$11,C945='ჯამი (HIDE)'!$B$12,C945='ჯამი (HIDE)'!$B$13,C945='ჯამი (HIDE)'!$B$14),"",H945-I945))</f>
        <v/>
      </c>
      <c r="K945" s="39" t="str">
        <f>IF(AND(H945=0,I945=0),"",IF(OR(C945='ჯამი (HIDE)'!$B$11,C945='ჯამი (HIDE)'!$B$12,C945='ჯამი (HIDE)'!$B$13,C945='ჯამი (HIDE)'!$B$14),"",I945/H945))</f>
        <v/>
      </c>
      <c r="L945" s="35"/>
    </row>
    <row r="946" spans="1:12" ht="16.5" hidden="1" thickTop="1" thickBot="1" x14ac:dyDescent="0.3">
      <c r="A946" t="s">
        <v>194</v>
      </c>
      <c r="B946" s="30"/>
      <c r="C946" s="7" t="s">
        <v>7</v>
      </c>
      <c r="D946" s="14">
        <v>10000</v>
      </c>
      <c r="E946" s="14">
        <v>0</v>
      </c>
      <c r="F946" s="14">
        <v>10000</v>
      </c>
      <c r="G946" s="14">
        <v>0</v>
      </c>
      <c r="H946" s="14">
        <v>10000</v>
      </c>
      <c r="I946" s="14">
        <f t="shared" si="472"/>
        <v>10000</v>
      </c>
      <c r="J946" s="14">
        <f>IF(AND(H946=0,I946=0),"",IF(OR(C946='ჯამი (HIDE)'!$B$11,C946='ჯამი (HIDE)'!$B$12,C946='ჯამი (HIDE)'!$B$13,C946='ჯამი (HIDE)'!$B$14),"",H946-I946))</f>
        <v>0</v>
      </c>
      <c r="K946" s="39">
        <f>IF(AND(H946=0,I946=0),"",IF(OR(C946='ჯამი (HIDE)'!$B$11,C946='ჯამი (HIDE)'!$B$12,C946='ჯამი (HIDE)'!$B$13,C946='ჯამი (HIDE)'!$B$14),"",I946/H946))</f>
        <v>1</v>
      </c>
      <c r="L946" s="35"/>
    </row>
    <row r="947" spans="1:12" ht="16.5" hidden="1" thickTop="1" thickBot="1" x14ac:dyDescent="0.3">
      <c r="A947" t="s">
        <v>194</v>
      </c>
      <c r="B947" s="30"/>
      <c r="C947" s="7" t="s">
        <v>8</v>
      </c>
      <c r="D947" s="14">
        <v>0</v>
      </c>
      <c r="E947" s="14">
        <v>0</v>
      </c>
      <c r="F947" s="14">
        <v>0</v>
      </c>
      <c r="G947" s="14">
        <v>0</v>
      </c>
      <c r="H947" s="14">
        <v>0</v>
      </c>
      <c r="I947" s="14">
        <f t="shared" si="472"/>
        <v>0</v>
      </c>
      <c r="J947" s="14" t="str">
        <f>IF(AND(H947=0,I947=0),"",IF(OR(C947='ჯამი (HIDE)'!$B$11,C947='ჯამი (HIDE)'!$B$12,C947='ჯამი (HIDE)'!$B$13,C947='ჯამი (HIDE)'!$B$14),"",H947-I947))</f>
        <v/>
      </c>
      <c r="K947" s="39" t="str">
        <f>IF(AND(H947=0,I947=0),"",IF(OR(C947='ჯამი (HIDE)'!$B$11,C947='ჯამი (HIDE)'!$B$12,C947='ჯამი (HIDE)'!$B$13,C947='ჯამი (HIDE)'!$B$14),"",I947/H947))</f>
        <v/>
      </c>
      <c r="L947" s="35"/>
    </row>
    <row r="948" spans="1:12" ht="16.5" hidden="1" thickTop="1" thickBot="1" x14ac:dyDescent="0.3">
      <c r="A948" t="s">
        <v>194</v>
      </c>
      <c r="B948" s="30"/>
      <c r="C948" s="7" t="s">
        <v>9</v>
      </c>
      <c r="D948" s="14">
        <v>0</v>
      </c>
      <c r="E948" s="14">
        <v>0</v>
      </c>
      <c r="F948" s="14">
        <v>0</v>
      </c>
      <c r="G948" s="14">
        <v>0</v>
      </c>
      <c r="H948" s="14">
        <v>0</v>
      </c>
      <c r="I948" s="14">
        <f t="shared" si="472"/>
        <v>0</v>
      </c>
      <c r="J948" s="14" t="str">
        <f>IF(AND(H948=0,I948=0),"",IF(OR(C948='ჯამი (HIDE)'!$B$11,C948='ჯამი (HIDE)'!$B$12,C948='ჯამი (HIDE)'!$B$13,C948='ჯამი (HIDE)'!$B$14),"",H948-I948))</f>
        <v/>
      </c>
      <c r="K948" s="39" t="str">
        <f>IF(AND(H948=0,I948=0),"",IF(OR(C948='ჯამი (HIDE)'!$B$11,C948='ჯამი (HIDE)'!$B$12,C948='ჯამი (HIDE)'!$B$13,C948='ჯამი (HIDE)'!$B$14),"",I948/H948))</f>
        <v/>
      </c>
      <c r="L948" s="35"/>
    </row>
    <row r="949" spans="1:12" ht="16.5" hidden="1" thickTop="1" thickBot="1" x14ac:dyDescent="0.3">
      <c r="A949" t="s">
        <v>194</v>
      </c>
      <c r="B949" s="30"/>
      <c r="C949" s="7" t="s">
        <v>10</v>
      </c>
      <c r="D949" s="14">
        <v>0</v>
      </c>
      <c r="E949" s="14">
        <v>0</v>
      </c>
      <c r="F949" s="14">
        <v>0</v>
      </c>
      <c r="G949" s="14">
        <v>0</v>
      </c>
      <c r="H949" s="14">
        <v>0</v>
      </c>
      <c r="I949" s="14">
        <f t="shared" si="472"/>
        <v>0</v>
      </c>
      <c r="J949" s="14" t="str">
        <f>IF(AND(H949=0,I949=0),"",IF(OR(C949='ჯამი (HIDE)'!$B$11,C949='ჯამი (HIDE)'!$B$12,C949='ჯამი (HIDE)'!$B$13,C949='ჯამი (HIDE)'!$B$14),"",H949-I949))</f>
        <v/>
      </c>
      <c r="K949" s="39" t="str">
        <f>IF(AND(H949=0,I949=0),"",IF(OR(C949='ჯამი (HIDE)'!$B$11,C949='ჯამი (HIDE)'!$B$12,C949='ჯამი (HIDE)'!$B$13,C949='ჯამი (HIDE)'!$B$14),"",I949/H949))</f>
        <v/>
      </c>
      <c r="L949" s="35"/>
    </row>
    <row r="950" spans="1:12" ht="16.5" hidden="1" thickTop="1" thickBot="1" x14ac:dyDescent="0.3">
      <c r="A950" t="s">
        <v>194</v>
      </c>
      <c r="B950" s="30"/>
      <c r="C950" s="7" t="s">
        <v>11</v>
      </c>
      <c r="D950" s="14">
        <v>12995000</v>
      </c>
      <c r="E950" s="14">
        <v>12330225.969999999</v>
      </c>
      <c r="F950" s="14">
        <v>6078300</v>
      </c>
      <c r="G950" s="14">
        <v>6079700</v>
      </c>
      <c r="H950" s="14">
        <v>25990000</v>
      </c>
      <c r="I950" s="14">
        <f t="shared" si="472"/>
        <v>24488225.969999999</v>
      </c>
      <c r="J950" s="14">
        <f>IF(AND(H950=0,I950=0),"",IF(OR(C950='ჯამი (HIDE)'!$B$11,C950='ჯამი (HIDE)'!$B$12,C950='ჯამი (HIDE)'!$B$13,C950='ჯამი (HIDE)'!$B$14),"",H950-I950))</f>
        <v>1501774.0300000012</v>
      </c>
      <c r="K950" s="39">
        <f>IF(AND(H950=0,I950=0),"",IF(OR(C950='ჯამი (HIDE)'!$B$11,C950='ჯამი (HIDE)'!$B$12,C950='ჯამი (HIDE)'!$B$13,C950='ჯამი (HIDE)'!$B$14),"",I950/H950))</f>
        <v>0.94221723624470943</v>
      </c>
      <c r="L950" s="35"/>
    </row>
    <row r="951" spans="1:12" ht="16.5" hidden="1" thickTop="1" thickBot="1" x14ac:dyDescent="0.3">
      <c r="A951" t="s">
        <v>194</v>
      </c>
      <c r="B951" s="30"/>
      <c r="C951" s="7" t="s">
        <v>12</v>
      </c>
      <c r="D951" s="14">
        <v>0</v>
      </c>
      <c r="E951" s="14">
        <v>0</v>
      </c>
      <c r="F951" s="14">
        <v>0</v>
      </c>
      <c r="G951" s="14">
        <v>0</v>
      </c>
      <c r="H951" s="14">
        <v>0</v>
      </c>
      <c r="I951" s="14">
        <f t="shared" si="472"/>
        <v>0</v>
      </c>
      <c r="J951" s="14" t="str">
        <f>IF(AND(H951=0,I951=0),"",IF(OR(C951='ჯამი (HIDE)'!$B$11,C951='ჯამი (HIDE)'!$B$12,C951='ჯამი (HIDE)'!$B$13,C951='ჯამი (HIDE)'!$B$14),"",H951-I951))</f>
        <v/>
      </c>
      <c r="K951" s="39" t="str">
        <f>IF(AND(H951=0,I951=0),"",IF(OR(C951='ჯამი (HIDE)'!$B$11,C951='ჯამი (HIDE)'!$B$12,C951='ჯამი (HIDE)'!$B$13,C951='ჯამი (HIDE)'!$B$14),"",I951/H951))</f>
        <v/>
      </c>
      <c r="L951" s="35"/>
    </row>
    <row r="952" spans="1:12" ht="16.5" hidden="1" thickTop="1" thickBot="1" x14ac:dyDescent="0.3">
      <c r="A952" t="s">
        <v>194</v>
      </c>
      <c r="B952" s="29"/>
      <c r="C952" s="5" t="s">
        <v>13</v>
      </c>
      <c r="D952" s="13">
        <v>0</v>
      </c>
      <c r="E952" s="13">
        <v>0</v>
      </c>
      <c r="F952" s="13">
        <v>0</v>
      </c>
      <c r="G952" s="13">
        <v>0</v>
      </c>
      <c r="H952" s="13">
        <v>0</v>
      </c>
      <c r="I952" s="13">
        <f t="shared" si="472"/>
        <v>0</v>
      </c>
      <c r="J952" s="13" t="str">
        <f>IF(AND(H952=0,I952=0),"",IF(OR(C952='ჯამი (HIDE)'!$B$11,C952='ჯამი (HIDE)'!$B$12,C952='ჯამი (HIDE)'!$B$13,C952='ჯამი (HIDE)'!$B$14),"",H952-I952))</f>
        <v/>
      </c>
      <c r="K952" s="38" t="str">
        <f>IF(AND(H952=0,I952=0),"",IF(OR(C952='ჯამი (HIDE)'!$B$11,C952='ჯამი (HIDE)'!$B$12,C952='ჯამი (HIDE)'!$B$13,C952='ჯამი (HIDE)'!$B$14),"",I952/H952))</f>
        <v/>
      </c>
      <c r="L952" s="35"/>
    </row>
    <row r="953" spans="1:12" ht="16.5" hidden="1" thickTop="1" thickBot="1" x14ac:dyDescent="0.3">
      <c r="A953" t="s">
        <v>194</v>
      </c>
      <c r="B953" s="29"/>
      <c r="C953" s="5" t="s">
        <v>14</v>
      </c>
      <c r="D953" s="13">
        <v>0</v>
      </c>
      <c r="E953" s="13">
        <v>0</v>
      </c>
      <c r="F953" s="13">
        <v>0</v>
      </c>
      <c r="G953" s="13">
        <v>0</v>
      </c>
      <c r="H953" s="13">
        <v>0</v>
      </c>
      <c r="I953" s="13">
        <f t="shared" si="472"/>
        <v>0</v>
      </c>
      <c r="J953" s="13" t="str">
        <f>IF(AND(H953=0,I953=0),"",IF(OR(C953='ჯამი (HIDE)'!$B$11,C953='ჯამი (HIDE)'!$B$12,C953='ჯამი (HIDE)'!$B$13,C953='ჯამი (HIDE)'!$B$14),"",H953-I953))</f>
        <v/>
      </c>
      <c r="K953" s="38" t="str">
        <f>IF(AND(H953=0,I953=0),"",IF(OR(C953='ჯამი (HIDE)'!$B$11,C953='ჯამი (HIDE)'!$B$12,C953='ჯამი (HIDE)'!$B$13,C953='ჯამი (HIDE)'!$B$14),"",I953/H953))</f>
        <v/>
      </c>
      <c r="L953" s="35"/>
    </row>
    <row r="954" spans="1:12" ht="16.5" hidden="1" thickTop="1" thickBot="1" x14ac:dyDescent="0.3">
      <c r="A954" t="s">
        <v>194</v>
      </c>
      <c r="B954" s="31"/>
      <c r="C954" s="9" t="s">
        <v>15</v>
      </c>
      <c r="D954" s="15">
        <v>0</v>
      </c>
      <c r="E954" s="15">
        <v>0</v>
      </c>
      <c r="F954" s="15">
        <v>0</v>
      </c>
      <c r="G954" s="15">
        <v>0</v>
      </c>
      <c r="H954" s="15">
        <v>0</v>
      </c>
      <c r="I954" s="15">
        <f t="shared" si="472"/>
        <v>0</v>
      </c>
      <c r="J954" s="15" t="str">
        <f>IF(AND(H954=0,I954=0),"",IF(OR(C954='ჯამი (HIDE)'!$B$11,C954='ჯამი (HIDE)'!$B$12,C954='ჯამი (HIDE)'!$B$13,C954='ჯამი (HIDE)'!$B$14),"",H954-I954))</f>
        <v/>
      </c>
      <c r="K954" s="40" t="str">
        <f>IF(AND(H954=0,I954=0),"",IF(OR(C954='ჯამი (HIDE)'!$B$11,C954='ჯამი (HIDE)'!$B$12,C954='ჯამი (HIDE)'!$B$13,C954='ჯამი (HIDE)'!$B$14),"",I954/H954))</f>
        <v/>
      </c>
      <c r="L954" s="35"/>
    </row>
    <row r="955" spans="1:12" ht="31.5" thickTop="1" thickBot="1" x14ac:dyDescent="0.3">
      <c r="A955" t="str">
        <f t="shared" ref="A955" si="500">IF(OR(H955&lt;&gt;0,I955&lt;&gt;0,),"a","b")</f>
        <v>a</v>
      </c>
      <c r="B955" s="2" t="s">
        <v>161</v>
      </c>
      <c r="C955" s="24" t="s">
        <v>162</v>
      </c>
      <c r="D955" s="3">
        <v>12398000</v>
      </c>
      <c r="E955" s="3">
        <f>E956+E964+E965+E966</f>
        <v>13298541.870000001</v>
      </c>
      <c r="F955" s="3">
        <f t="shared" ref="F955" si="501">F956+F964+F965+F966</f>
        <v>3360720</v>
      </c>
      <c r="G955" s="3">
        <f t="shared" ref="G955" si="502">G956+G964+G965+G966</f>
        <v>3340738.129999999</v>
      </c>
      <c r="H955" s="3">
        <v>20000000</v>
      </c>
      <c r="I955" s="3">
        <f t="shared" si="472"/>
        <v>20000000</v>
      </c>
      <c r="J955" s="3">
        <f>IF(AND(H955=0,I955=0),"",IF(OR(C955='ჯამი (HIDE)'!$B$11,C955='ჯამი (HIDE)'!$B$12,C955='ჯამი (HIDE)'!$B$13,C955='ჯამი (HIDE)'!$B$14),"",H955-I955))</f>
        <v>0</v>
      </c>
      <c r="K955" s="41">
        <f>IF(AND(H955=0,I955=0),"",IF(OR(C955='ჯამი (HIDE)'!$B$11,C955='ჯამი (HIDE)'!$B$12,C955='ჯამი (HIDE)'!$B$13,C955='ჯამი (HIDE)'!$B$14),"",I955/H955))</f>
        <v>1</v>
      </c>
      <c r="L955" s="35" t="s">
        <v>212</v>
      </c>
    </row>
    <row r="956" spans="1:12" ht="16.5" hidden="1" thickTop="1" thickBot="1" x14ac:dyDescent="0.3">
      <c r="A956" t="s">
        <v>194</v>
      </c>
      <c r="B956" s="29"/>
      <c r="C956" s="5" t="s">
        <v>5</v>
      </c>
      <c r="D956" s="13">
        <v>12398000</v>
      </c>
      <c r="E956" s="13">
        <f>SUM(E957:E963)</f>
        <v>13298541.870000001</v>
      </c>
      <c r="F956" s="13">
        <f t="shared" ref="F956" si="503">SUM(F957:F963)</f>
        <v>3360720</v>
      </c>
      <c r="G956" s="13">
        <f t="shared" ref="G956" si="504">SUM(G957:G963)</f>
        <v>3340738.129999999</v>
      </c>
      <c r="H956" s="13">
        <v>20000000</v>
      </c>
      <c r="I956" s="13">
        <f t="shared" si="472"/>
        <v>20000000</v>
      </c>
      <c r="J956" s="13">
        <f>IF(AND(H956=0,I956=0),"",IF(OR(C956='ჯამი (HIDE)'!$B$11,C956='ჯამი (HIDE)'!$B$12,C956='ჯამი (HIDE)'!$B$13,C956='ჯამი (HIDE)'!$B$14),"",H956-I956))</f>
        <v>0</v>
      </c>
      <c r="K956" s="38">
        <f>IF(AND(H956=0,I956=0),"",IF(OR(C956='ჯამი (HIDE)'!$B$11,C956='ჯამი (HIDE)'!$B$12,C956='ჯამი (HIDE)'!$B$13,C956='ჯამი (HIDE)'!$B$14),"",I956/H956))</f>
        <v>1</v>
      </c>
      <c r="L956" s="35"/>
    </row>
    <row r="957" spans="1:12" ht="16.5" hidden="1" thickTop="1" thickBot="1" x14ac:dyDescent="0.3">
      <c r="A957" t="s">
        <v>194</v>
      </c>
      <c r="B957" s="30"/>
      <c r="C957" s="7" t="s">
        <v>6</v>
      </c>
      <c r="D957" s="14">
        <v>0</v>
      </c>
      <c r="E957" s="14">
        <v>0</v>
      </c>
      <c r="F957" s="14">
        <v>0</v>
      </c>
      <c r="G957" s="14">
        <v>0</v>
      </c>
      <c r="H957" s="14">
        <v>0</v>
      </c>
      <c r="I957" s="14">
        <f t="shared" si="472"/>
        <v>0</v>
      </c>
      <c r="J957" s="14" t="str">
        <f>IF(AND(H957=0,I957=0),"",IF(OR(C957='ჯამი (HIDE)'!$B$11,C957='ჯამი (HIDE)'!$B$12,C957='ჯამი (HIDE)'!$B$13,C957='ჯამი (HIDE)'!$B$14),"",H957-I957))</f>
        <v/>
      </c>
      <c r="K957" s="39" t="str">
        <f>IF(AND(H957=0,I957=0),"",IF(OR(C957='ჯამი (HIDE)'!$B$11,C957='ჯამი (HIDE)'!$B$12,C957='ჯამი (HIDE)'!$B$13,C957='ჯამი (HIDE)'!$B$14),"",I957/H957))</f>
        <v/>
      </c>
      <c r="L957" s="35"/>
    </row>
    <row r="958" spans="1:12" ht="16.5" hidden="1" thickTop="1" thickBot="1" x14ac:dyDescent="0.3">
      <c r="A958" t="s">
        <v>194</v>
      </c>
      <c r="B958" s="30"/>
      <c r="C958" s="7" t="s">
        <v>7</v>
      </c>
      <c r="D958" s="14">
        <v>5000</v>
      </c>
      <c r="E958" s="14">
        <v>0</v>
      </c>
      <c r="F958" s="14">
        <v>10000</v>
      </c>
      <c r="G958" s="14">
        <v>10000</v>
      </c>
      <c r="H958" s="14">
        <v>20000</v>
      </c>
      <c r="I958" s="14">
        <f t="shared" si="472"/>
        <v>20000</v>
      </c>
      <c r="J958" s="14">
        <f>IF(AND(H958=0,I958=0),"",IF(OR(C958='ჯამი (HIDE)'!$B$11,C958='ჯამი (HIDE)'!$B$12,C958='ჯამი (HIDE)'!$B$13,C958='ჯამი (HIDE)'!$B$14),"",H958-I958))</f>
        <v>0</v>
      </c>
      <c r="K958" s="39">
        <f>IF(AND(H958=0,I958=0),"",IF(OR(C958='ჯამი (HIDE)'!$B$11,C958='ჯამი (HIDE)'!$B$12,C958='ჯამი (HIDE)'!$B$13,C958='ჯამი (HIDE)'!$B$14),"",I958/H958))</f>
        <v>1</v>
      </c>
      <c r="L958" s="35"/>
    </row>
    <row r="959" spans="1:12" ht="16.5" hidden="1" thickTop="1" thickBot="1" x14ac:dyDescent="0.3">
      <c r="A959" t="s">
        <v>194</v>
      </c>
      <c r="B959" s="30"/>
      <c r="C959" s="7" t="s">
        <v>8</v>
      </c>
      <c r="D959" s="14">
        <v>0</v>
      </c>
      <c r="E959" s="14">
        <v>0</v>
      </c>
      <c r="F959" s="14">
        <v>0</v>
      </c>
      <c r="G959" s="14">
        <v>0</v>
      </c>
      <c r="H959" s="14">
        <v>0</v>
      </c>
      <c r="I959" s="14">
        <f t="shared" si="472"/>
        <v>0</v>
      </c>
      <c r="J959" s="14" t="str">
        <f>IF(AND(H959=0,I959=0),"",IF(OR(C959='ჯამი (HIDE)'!$B$11,C959='ჯამი (HIDE)'!$B$12,C959='ჯამი (HIDE)'!$B$13,C959='ჯამი (HIDE)'!$B$14),"",H959-I959))</f>
        <v/>
      </c>
      <c r="K959" s="39" t="str">
        <f>IF(AND(H959=0,I959=0),"",IF(OR(C959='ჯამი (HIDE)'!$B$11,C959='ჯამი (HIDE)'!$B$12,C959='ჯამი (HIDE)'!$B$13,C959='ჯამი (HIDE)'!$B$14),"",I959/H959))</f>
        <v/>
      </c>
      <c r="L959" s="35"/>
    </row>
    <row r="960" spans="1:12" ht="16.5" hidden="1" thickTop="1" thickBot="1" x14ac:dyDescent="0.3">
      <c r="A960" t="s">
        <v>194</v>
      </c>
      <c r="B960" s="30"/>
      <c r="C960" s="7" t="s">
        <v>9</v>
      </c>
      <c r="D960" s="14">
        <v>0</v>
      </c>
      <c r="E960" s="14">
        <v>0</v>
      </c>
      <c r="F960" s="14">
        <v>0</v>
      </c>
      <c r="G960" s="14">
        <v>0</v>
      </c>
      <c r="H960" s="14">
        <v>0</v>
      </c>
      <c r="I960" s="14">
        <f t="shared" si="472"/>
        <v>0</v>
      </c>
      <c r="J960" s="14" t="str">
        <f>IF(AND(H960=0,I960=0),"",IF(OR(C960='ჯამი (HIDE)'!$B$11,C960='ჯამი (HIDE)'!$B$12,C960='ჯამი (HIDE)'!$B$13,C960='ჯამი (HIDE)'!$B$14),"",H960-I960))</f>
        <v/>
      </c>
      <c r="K960" s="39" t="str">
        <f>IF(AND(H960=0,I960=0),"",IF(OR(C960='ჯამი (HIDE)'!$B$11,C960='ჯამი (HIDE)'!$B$12,C960='ჯამი (HIDE)'!$B$13,C960='ჯამი (HIDE)'!$B$14),"",I960/H960))</f>
        <v/>
      </c>
      <c r="L960" s="35"/>
    </row>
    <row r="961" spans="1:12" ht="16.5" hidden="1" thickTop="1" thickBot="1" x14ac:dyDescent="0.3">
      <c r="A961" t="s">
        <v>194</v>
      </c>
      <c r="B961" s="30"/>
      <c r="C961" s="7" t="s">
        <v>10</v>
      </c>
      <c r="D961" s="14">
        <v>0</v>
      </c>
      <c r="E961" s="14">
        <v>0</v>
      </c>
      <c r="F961" s="14">
        <v>0</v>
      </c>
      <c r="G961" s="14">
        <v>0</v>
      </c>
      <c r="H961" s="14">
        <v>0</v>
      </c>
      <c r="I961" s="14">
        <f t="shared" si="472"/>
        <v>0</v>
      </c>
      <c r="J961" s="14" t="str">
        <f>IF(AND(H961=0,I961=0),"",IF(OR(C961='ჯამი (HIDE)'!$B$11,C961='ჯამი (HIDE)'!$B$12,C961='ჯამი (HIDE)'!$B$13,C961='ჯამი (HIDE)'!$B$14),"",H961-I961))</f>
        <v/>
      </c>
      <c r="K961" s="39" t="str">
        <f>IF(AND(H961=0,I961=0),"",IF(OR(C961='ჯამი (HIDE)'!$B$11,C961='ჯამი (HIDE)'!$B$12,C961='ჯამი (HIDE)'!$B$13,C961='ჯამი (HIDE)'!$B$14),"",I961/H961))</f>
        <v/>
      </c>
      <c r="L961" s="35"/>
    </row>
    <row r="962" spans="1:12" ht="16.5" hidden="1" thickTop="1" thickBot="1" x14ac:dyDescent="0.3">
      <c r="A962" t="s">
        <v>194</v>
      </c>
      <c r="B962" s="30"/>
      <c r="C962" s="7" t="s">
        <v>11</v>
      </c>
      <c r="D962" s="14">
        <v>12393000</v>
      </c>
      <c r="E962" s="14">
        <v>13298541.870000001</v>
      </c>
      <c r="F962" s="14">
        <v>3350720</v>
      </c>
      <c r="G962" s="14">
        <v>3330738.129999999</v>
      </c>
      <c r="H962" s="14">
        <v>19980000</v>
      </c>
      <c r="I962" s="14">
        <f t="shared" si="472"/>
        <v>19980000</v>
      </c>
      <c r="J962" s="14">
        <f>IF(AND(H962=0,I962=0),"",IF(OR(C962='ჯამი (HIDE)'!$B$11,C962='ჯამი (HIDE)'!$B$12,C962='ჯამი (HIDE)'!$B$13,C962='ჯამი (HIDE)'!$B$14),"",H962-I962))</f>
        <v>0</v>
      </c>
      <c r="K962" s="39">
        <f>IF(AND(H962=0,I962=0),"",IF(OR(C962='ჯამი (HIDE)'!$B$11,C962='ჯამი (HIDE)'!$B$12,C962='ჯამი (HIDE)'!$B$13,C962='ჯამი (HIDE)'!$B$14),"",I962/H962))</f>
        <v>1</v>
      </c>
      <c r="L962" s="35"/>
    </row>
    <row r="963" spans="1:12" ht="16.5" hidden="1" thickTop="1" thickBot="1" x14ac:dyDescent="0.3">
      <c r="A963" t="s">
        <v>194</v>
      </c>
      <c r="B963" s="30"/>
      <c r="C963" s="7" t="s">
        <v>12</v>
      </c>
      <c r="D963" s="14">
        <v>0</v>
      </c>
      <c r="E963" s="14">
        <v>0</v>
      </c>
      <c r="F963" s="14">
        <v>0</v>
      </c>
      <c r="G963" s="14">
        <v>0</v>
      </c>
      <c r="H963" s="14">
        <v>0</v>
      </c>
      <c r="I963" s="14">
        <f t="shared" si="472"/>
        <v>0</v>
      </c>
      <c r="J963" s="14" t="str">
        <f>IF(AND(H963=0,I963=0),"",IF(OR(C963='ჯამი (HIDE)'!$B$11,C963='ჯამი (HIDE)'!$B$12,C963='ჯამი (HIDE)'!$B$13,C963='ჯამი (HIDE)'!$B$14),"",H963-I963))</f>
        <v/>
      </c>
      <c r="K963" s="39" t="str">
        <f>IF(AND(H963=0,I963=0),"",IF(OR(C963='ჯამი (HIDE)'!$B$11,C963='ჯამი (HIDE)'!$B$12,C963='ჯამი (HIDE)'!$B$13,C963='ჯამი (HIDE)'!$B$14),"",I963/H963))</f>
        <v/>
      </c>
      <c r="L963" s="35"/>
    </row>
    <row r="964" spans="1:12" ht="16.5" hidden="1" thickTop="1" thickBot="1" x14ac:dyDescent="0.3">
      <c r="A964" t="s">
        <v>194</v>
      </c>
      <c r="B964" s="29"/>
      <c r="C964" s="5" t="s">
        <v>13</v>
      </c>
      <c r="D964" s="13">
        <v>0</v>
      </c>
      <c r="E964" s="13">
        <v>0</v>
      </c>
      <c r="F964" s="13">
        <v>0</v>
      </c>
      <c r="G964" s="13">
        <v>0</v>
      </c>
      <c r="H964" s="13">
        <v>0</v>
      </c>
      <c r="I964" s="13">
        <f t="shared" ref="I964:I1027" si="505">E964+F964+G964</f>
        <v>0</v>
      </c>
      <c r="J964" s="13" t="str">
        <f>IF(AND(H964=0,I964=0),"",IF(OR(C964='ჯამი (HIDE)'!$B$11,C964='ჯამი (HIDE)'!$B$12,C964='ჯამი (HIDE)'!$B$13,C964='ჯამი (HIDE)'!$B$14),"",H964-I964))</f>
        <v/>
      </c>
      <c r="K964" s="38" t="str">
        <f>IF(AND(H964=0,I964=0),"",IF(OR(C964='ჯამი (HIDE)'!$B$11,C964='ჯამი (HIDE)'!$B$12,C964='ჯამი (HIDE)'!$B$13,C964='ჯამი (HIDE)'!$B$14),"",I964/H964))</f>
        <v/>
      </c>
      <c r="L964" s="35"/>
    </row>
    <row r="965" spans="1:12" ht="16.5" hidden="1" thickTop="1" thickBot="1" x14ac:dyDescent="0.3">
      <c r="A965" t="s">
        <v>194</v>
      </c>
      <c r="B965" s="29"/>
      <c r="C965" s="5" t="s">
        <v>14</v>
      </c>
      <c r="D965" s="13">
        <v>0</v>
      </c>
      <c r="E965" s="13">
        <v>0</v>
      </c>
      <c r="F965" s="13">
        <v>0</v>
      </c>
      <c r="G965" s="13">
        <v>0</v>
      </c>
      <c r="H965" s="13">
        <v>0</v>
      </c>
      <c r="I965" s="13">
        <f t="shared" si="505"/>
        <v>0</v>
      </c>
      <c r="J965" s="13" t="str">
        <f>IF(AND(H965=0,I965=0),"",IF(OR(C965='ჯამი (HIDE)'!$B$11,C965='ჯამი (HIDE)'!$B$12,C965='ჯამი (HIDE)'!$B$13,C965='ჯამი (HIDE)'!$B$14),"",H965-I965))</f>
        <v/>
      </c>
      <c r="K965" s="38" t="str">
        <f>IF(AND(H965=0,I965=0),"",IF(OR(C965='ჯამი (HIDE)'!$B$11,C965='ჯამი (HIDE)'!$B$12,C965='ჯამი (HIDE)'!$B$13,C965='ჯამი (HIDE)'!$B$14),"",I965/H965))</f>
        <v/>
      </c>
      <c r="L965" s="35"/>
    </row>
    <row r="966" spans="1:12" ht="16.5" hidden="1" thickTop="1" thickBot="1" x14ac:dyDescent="0.3">
      <c r="A966" t="s">
        <v>194</v>
      </c>
      <c r="B966" s="31"/>
      <c r="C966" s="9" t="s">
        <v>15</v>
      </c>
      <c r="D966" s="15">
        <v>0</v>
      </c>
      <c r="E966" s="15">
        <v>0</v>
      </c>
      <c r="F966" s="15">
        <v>0</v>
      </c>
      <c r="G966" s="15">
        <v>0</v>
      </c>
      <c r="H966" s="15">
        <v>0</v>
      </c>
      <c r="I966" s="15">
        <f t="shared" si="505"/>
        <v>0</v>
      </c>
      <c r="J966" s="15" t="str">
        <f>IF(AND(H966=0,I966=0),"",IF(OR(C966='ჯამი (HIDE)'!$B$11,C966='ჯამი (HIDE)'!$B$12,C966='ჯამი (HIDE)'!$B$13,C966='ჯამი (HIDE)'!$B$14),"",H966-I966))</f>
        <v/>
      </c>
      <c r="K966" s="40" t="str">
        <f>IF(AND(H966=0,I966=0),"",IF(OR(C966='ჯამი (HIDE)'!$B$11,C966='ჯამი (HIDE)'!$B$12,C966='ჯამი (HIDE)'!$B$13,C966='ჯამი (HIDE)'!$B$14),"",I966/H966))</f>
        <v/>
      </c>
      <c r="L966" s="35"/>
    </row>
    <row r="967" spans="1:12" ht="31.5" thickTop="1" thickBot="1" x14ac:dyDescent="0.3">
      <c r="A967" t="str">
        <f t="shared" ref="A967" si="506">IF(OR(H967&lt;&gt;0,I967&lt;&gt;0,),"a","b")</f>
        <v>a</v>
      </c>
      <c r="B967" s="2" t="s">
        <v>163</v>
      </c>
      <c r="C967" s="26" t="s">
        <v>164</v>
      </c>
      <c r="D967" s="3">
        <v>500000</v>
      </c>
      <c r="E967" s="3">
        <f>E968+E976+E977+E978</f>
        <v>378240.25</v>
      </c>
      <c r="F967" s="3">
        <f t="shared" ref="F967" si="507">F968+F976+F977+F978</f>
        <v>255000</v>
      </c>
      <c r="G967" s="3">
        <f t="shared" ref="G967" si="508">G968+G976+G977+G978</f>
        <v>365000</v>
      </c>
      <c r="H967" s="3">
        <v>1000000</v>
      </c>
      <c r="I967" s="3">
        <f t="shared" si="505"/>
        <v>998240.25</v>
      </c>
      <c r="J967" s="3">
        <f>IF(AND(H967=0,I967=0),"",IF(OR(C967='ჯამი (HIDE)'!$B$11,C967='ჯამი (HIDE)'!$B$12,C967='ჯამი (HIDE)'!$B$13,C967='ჯამი (HIDE)'!$B$14),"",H967-I967))</f>
        <v>1759.75</v>
      </c>
      <c r="K967" s="41">
        <f>IF(AND(H967=0,I967=0),"",IF(OR(C967='ჯამი (HIDE)'!$B$11,C967='ჯამი (HIDE)'!$B$12,C967='ჯამი (HIDE)'!$B$13,C967='ჯამი (HIDE)'!$B$14),"",I967/H967))</f>
        <v>0.99824025000000005</v>
      </c>
      <c r="L967" s="35"/>
    </row>
    <row r="968" spans="1:12" ht="16.5" hidden="1" thickTop="1" thickBot="1" x14ac:dyDescent="0.3">
      <c r="A968" t="s">
        <v>194</v>
      </c>
      <c r="B968" s="29"/>
      <c r="C968" s="5" t="s">
        <v>5</v>
      </c>
      <c r="D968" s="13">
        <v>500000</v>
      </c>
      <c r="E968" s="13">
        <f>SUM(E969:E975)</f>
        <v>378240.25</v>
      </c>
      <c r="F968" s="13">
        <f t="shared" ref="F968" si="509">SUM(F969:F975)</f>
        <v>255000</v>
      </c>
      <c r="G968" s="13">
        <f t="shared" ref="G968" si="510">SUM(G969:G975)</f>
        <v>365000</v>
      </c>
      <c r="H968" s="13">
        <v>1000000</v>
      </c>
      <c r="I968" s="13">
        <f t="shared" si="505"/>
        <v>998240.25</v>
      </c>
      <c r="J968" s="13">
        <f>IF(AND(H968=0,I968=0),"",IF(OR(C968='ჯამი (HIDE)'!$B$11,C968='ჯამი (HIDE)'!$B$12,C968='ჯამი (HIDE)'!$B$13,C968='ჯამი (HIDE)'!$B$14),"",H968-I968))</f>
        <v>1759.75</v>
      </c>
      <c r="K968" s="38">
        <f>IF(AND(H968=0,I968=0),"",IF(OR(C968='ჯამი (HIDE)'!$B$11,C968='ჯამი (HIDE)'!$B$12,C968='ჯამი (HIDE)'!$B$13,C968='ჯამი (HIDE)'!$B$14),"",I968/H968))</f>
        <v>0.99824025000000005</v>
      </c>
      <c r="L968" s="35"/>
    </row>
    <row r="969" spans="1:12" ht="16.5" hidden="1" thickTop="1" thickBot="1" x14ac:dyDescent="0.3">
      <c r="A969" t="s">
        <v>194</v>
      </c>
      <c r="B969" s="30"/>
      <c r="C969" s="7" t="s">
        <v>6</v>
      </c>
      <c r="D969" s="14">
        <v>0</v>
      </c>
      <c r="E969" s="14">
        <v>0</v>
      </c>
      <c r="F969" s="14">
        <v>0</v>
      </c>
      <c r="G969" s="14">
        <v>0</v>
      </c>
      <c r="H969" s="14">
        <v>0</v>
      </c>
      <c r="I969" s="14">
        <f t="shared" si="505"/>
        <v>0</v>
      </c>
      <c r="J969" s="14" t="str">
        <f>IF(AND(H969=0,I969=0),"",IF(OR(C969='ჯამი (HIDE)'!$B$11,C969='ჯამი (HIDE)'!$B$12,C969='ჯამი (HIDE)'!$B$13,C969='ჯამი (HIDE)'!$B$14),"",H969-I969))</f>
        <v/>
      </c>
      <c r="K969" s="39" t="str">
        <f>IF(AND(H969=0,I969=0),"",IF(OR(C969='ჯამი (HIDE)'!$B$11,C969='ჯამი (HIDE)'!$B$12,C969='ჯამი (HIDE)'!$B$13,C969='ჯამი (HIDE)'!$B$14),"",I969/H969))</f>
        <v/>
      </c>
      <c r="L969" s="35"/>
    </row>
    <row r="970" spans="1:12" ht="16.5" hidden="1" thickTop="1" thickBot="1" x14ac:dyDescent="0.3">
      <c r="A970" t="s">
        <v>194</v>
      </c>
      <c r="B970" s="30"/>
      <c r="C970" s="7" t="s">
        <v>7</v>
      </c>
      <c r="D970" s="14">
        <v>500000</v>
      </c>
      <c r="E970" s="14">
        <v>378240.25</v>
      </c>
      <c r="F970" s="14">
        <v>255000</v>
      </c>
      <c r="G970" s="14">
        <v>365000</v>
      </c>
      <c r="H970" s="14">
        <v>1000000</v>
      </c>
      <c r="I970" s="14">
        <f t="shared" si="505"/>
        <v>998240.25</v>
      </c>
      <c r="J970" s="14">
        <f>IF(AND(H970=0,I970=0),"",IF(OR(C970='ჯამი (HIDE)'!$B$11,C970='ჯამი (HIDE)'!$B$12,C970='ჯამი (HIDE)'!$B$13,C970='ჯამი (HIDE)'!$B$14),"",H970-I970))</f>
        <v>1759.75</v>
      </c>
      <c r="K970" s="39">
        <f>IF(AND(H970=0,I970=0),"",IF(OR(C970='ჯამი (HIDE)'!$B$11,C970='ჯამი (HIDE)'!$B$12,C970='ჯამი (HIDE)'!$B$13,C970='ჯამი (HIDE)'!$B$14),"",I970/H970))</f>
        <v>0.99824025000000005</v>
      </c>
      <c r="L970" s="35"/>
    </row>
    <row r="971" spans="1:12" ht="16.5" hidden="1" thickTop="1" thickBot="1" x14ac:dyDescent="0.3">
      <c r="A971" t="s">
        <v>194</v>
      </c>
      <c r="B971" s="30"/>
      <c r="C971" s="7" t="s">
        <v>8</v>
      </c>
      <c r="D971" s="14">
        <v>0</v>
      </c>
      <c r="E971" s="14">
        <v>0</v>
      </c>
      <c r="F971" s="14">
        <v>0</v>
      </c>
      <c r="G971" s="14">
        <v>0</v>
      </c>
      <c r="H971" s="14">
        <v>0</v>
      </c>
      <c r="I971" s="14">
        <f t="shared" si="505"/>
        <v>0</v>
      </c>
      <c r="J971" s="14" t="str">
        <f>IF(AND(H971=0,I971=0),"",IF(OR(C971='ჯამი (HIDE)'!$B$11,C971='ჯამი (HIDE)'!$B$12,C971='ჯამი (HIDE)'!$B$13,C971='ჯამი (HIDE)'!$B$14),"",H971-I971))</f>
        <v/>
      </c>
      <c r="K971" s="39" t="str">
        <f>IF(AND(H971=0,I971=0),"",IF(OR(C971='ჯამი (HIDE)'!$B$11,C971='ჯამი (HIDE)'!$B$12,C971='ჯამი (HIDE)'!$B$13,C971='ჯამი (HIDE)'!$B$14),"",I971/H971))</f>
        <v/>
      </c>
      <c r="L971" s="35"/>
    </row>
    <row r="972" spans="1:12" ht="16.5" hidden="1" thickTop="1" thickBot="1" x14ac:dyDescent="0.3">
      <c r="A972" t="s">
        <v>194</v>
      </c>
      <c r="B972" s="30"/>
      <c r="C972" s="7" t="s">
        <v>9</v>
      </c>
      <c r="D972" s="14">
        <v>0</v>
      </c>
      <c r="E972" s="14">
        <v>0</v>
      </c>
      <c r="F972" s="14">
        <v>0</v>
      </c>
      <c r="G972" s="14">
        <v>0</v>
      </c>
      <c r="H972" s="14">
        <v>0</v>
      </c>
      <c r="I972" s="14">
        <f t="shared" si="505"/>
        <v>0</v>
      </c>
      <c r="J972" s="14" t="str">
        <f>IF(AND(H972=0,I972=0),"",IF(OR(C972='ჯამი (HIDE)'!$B$11,C972='ჯამი (HIDE)'!$B$12,C972='ჯამი (HIDE)'!$B$13,C972='ჯამი (HIDE)'!$B$14),"",H972-I972))</f>
        <v/>
      </c>
      <c r="K972" s="39" t="str">
        <f>IF(AND(H972=0,I972=0),"",IF(OR(C972='ჯამი (HIDE)'!$B$11,C972='ჯამი (HIDE)'!$B$12,C972='ჯამი (HIDE)'!$B$13,C972='ჯამი (HIDE)'!$B$14),"",I972/H972))</f>
        <v/>
      </c>
      <c r="L972" s="35"/>
    </row>
    <row r="973" spans="1:12" ht="16.5" hidden="1" thickTop="1" thickBot="1" x14ac:dyDescent="0.3">
      <c r="A973" t="s">
        <v>194</v>
      </c>
      <c r="B973" s="30"/>
      <c r="C973" s="7" t="s">
        <v>10</v>
      </c>
      <c r="D973" s="14">
        <v>0</v>
      </c>
      <c r="E973" s="14">
        <v>0</v>
      </c>
      <c r="F973" s="14">
        <v>0</v>
      </c>
      <c r="G973" s="14">
        <v>0</v>
      </c>
      <c r="H973" s="14">
        <v>0</v>
      </c>
      <c r="I973" s="14">
        <f t="shared" si="505"/>
        <v>0</v>
      </c>
      <c r="J973" s="14" t="str">
        <f>IF(AND(H973=0,I973=0),"",IF(OR(C973='ჯამი (HIDE)'!$B$11,C973='ჯამი (HIDE)'!$B$12,C973='ჯამი (HIDE)'!$B$13,C973='ჯამი (HIDE)'!$B$14),"",H973-I973))</f>
        <v/>
      </c>
      <c r="K973" s="39" t="str">
        <f>IF(AND(H973=0,I973=0),"",IF(OR(C973='ჯამი (HIDE)'!$B$11,C973='ჯამი (HIDE)'!$B$12,C973='ჯამი (HIDE)'!$B$13,C973='ჯამი (HIDE)'!$B$14),"",I973/H973))</f>
        <v/>
      </c>
      <c r="L973" s="35"/>
    </row>
    <row r="974" spans="1:12" ht="16.5" hidden="1" thickTop="1" thickBot="1" x14ac:dyDescent="0.3">
      <c r="A974" t="s">
        <v>194</v>
      </c>
      <c r="B974" s="30"/>
      <c r="C974" s="7" t="s">
        <v>11</v>
      </c>
      <c r="D974" s="14">
        <v>0</v>
      </c>
      <c r="E974" s="14">
        <v>0</v>
      </c>
      <c r="F974" s="14">
        <v>0</v>
      </c>
      <c r="G974" s="14">
        <v>0</v>
      </c>
      <c r="H974" s="14">
        <v>0</v>
      </c>
      <c r="I974" s="14">
        <f t="shared" si="505"/>
        <v>0</v>
      </c>
      <c r="J974" s="14" t="str">
        <f>IF(AND(H974=0,I974=0),"",IF(OR(C974='ჯამი (HIDE)'!$B$11,C974='ჯამი (HIDE)'!$B$12,C974='ჯამი (HIDE)'!$B$13,C974='ჯამი (HIDE)'!$B$14),"",H974-I974))</f>
        <v/>
      </c>
      <c r="K974" s="39" t="str">
        <f>IF(AND(H974=0,I974=0),"",IF(OR(C974='ჯამი (HIDE)'!$B$11,C974='ჯამი (HIDE)'!$B$12,C974='ჯამი (HIDE)'!$B$13,C974='ჯამი (HIDE)'!$B$14),"",I974/H974))</f>
        <v/>
      </c>
      <c r="L974" s="35"/>
    </row>
    <row r="975" spans="1:12" ht="16.5" hidden="1" thickTop="1" thickBot="1" x14ac:dyDescent="0.3">
      <c r="A975" t="s">
        <v>194</v>
      </c>
      <c r="B975" s="30"/>
      <c r="C975" s="7" t="s">
        <v>12</v>
      </c>
      <c r="D975" s="14">
        <v>0</v>
      </c>
      <c r="E975" s="14">
        <v>0</v>
      </c>
      <c r="F975" s="14">
        <v>0</v>
      </c>
      <c r="G975" s="14">
        <v>0</v>
      </c>
      <c r="H975" s="14">
        <v>0</v>
      </c>
      <c r="I975" s="14">
        <f t="shared" si="505"/>
        <v>0</v>
      </c>
      <c r="J975" s="14" t="str">
        <f>IF(AND(H975=0,I975=0),"",IF(OR(C975='ჯამი (HIDE)'!$B$11,C975='ჯამი (HIDE)'!$B$12,C975='ჯამი (HIDE)'!$B$13,C975='ჯამი (HIDE)'!$B$14),"",H975-I975))</f>
        <v/>
      </c>
      <c r="K975" s="39" t="str">
        <f>IF(AND(H975=0,I975=0),"",IF(OR(C975='ჯამი (HIDE)'!$B$11,C975='ჯამი (HIDE)'!$B$12,C975='ჯამი (HIDE)'!$B$13,C975='ჯამი (HIDE)'!$B$14),"",I975/H975))</f>
        <v/>
      </c>
      <c r="L975" s="35"/>
    </row>
    <row r="976" spans="1:12" ht="16.5" hidden="1" thickTop="1" thickBot="1" x14ac:dyDescent="0.3">
      <c r="A976" t="s">
        <v>194</v>
      </c>
      <c r="B976" s="29"/>
      <c r="C976" s="5" t="s">
        <v>13</v>
      </c>
      <c r="D976" s="13">
        <v>0</v>
      </c>
      <c r="E976" s="13">
        <v>0</v>
      </c>
      <c r="F976" s="13">
        <v>0</v>
      </c>
      <c r="G976" s="13">
        <v>0</v>
      </c>
      <c r="H976" s="13">
        <v>0</v>
      </c>
      <c r="I976" s="13">
        <f t="shared" si="505"/>
        <v>0</v>
      </c>
      <c r="J976" s="13" t="str">
        <f>IF(AND(H976=0,I976=0),"",IF(OR(C976='ჯამი (HIDE)'!$B$11,C976='ჯამი (HIDE)'!$B$12,C976='ჯამი (HIDE)'!$B$13,C976='ჯამი (HIDE)'!$B$14),"",H976-I976))</f>
        <v/>
      </c>
      <c r="K976" s="38" t="str">
        <f>IF(AND(H976=0,I976=0),"",IF(OR(C976='ჯამი (HIDE)'!$B$11,C976='ჯამი (HIDE)'!$B$12,C976='ჯამი (HIDE)'!$B$13,C976='ჯამი (HIDE)'!$B$14),"",I976/H976))</f>
        <v/>
      </c>
      <c r="L976" s="35"/>
    </row>
    <row r="977" spans="1:12" ht="16.5" hidden="1" thickTop="1" thickBot="1" x14ac:dyDescent="0.3">
      <c r="A977" t="s">
        <v>194</v>
      </c>
      <c r="B977" s="29"/>
      <c r="C977" s="5" t="s">
        <v>14</v>
      </c>
      <c r="D977" s="13">
        <v>0</v>
      </c>
      <c r="E977" s="13">
        <v>0</v>
      </c>
      <c r="F977" s="13">
        <v>0</v>
      </c>
      <c r="G977" s="13">
        <v>0</v>
      </c>
      <c r="H977" s="13">
        <v>0</v>
      </c>
      <c r="I977" s="13">
        <f t="shared" si="505"/>
        <v>0</v>
      </c>
      <c r="J977" s="13" t="str">
        <f>IF(AND(H977=0,I977=0),"",IF(OR(C977='ჯამი (HIDE)'!$B$11,C977='ჯამი (HIDE)'!$B$12,C977='ჯამი (HIDE)'!$B$13,C977='ჯამი (HIDE)'!$B$14),"",H977-I977))</f>
        <v/>
      </c>
      <c r="K977" s="38" t="str">
        <f>IF(AND(H977=0,I977=0),"",IF(OR(C977='ჯამი (HIDE)'!$B$11,C977='ჯამი (HIDE)'!$B$12,C977='ჯამი (HIDE)'!$B$13,C977='ჯამი (HIDE)'!$B$14),"",I977/H977))</f>
        <v/>
      </c>
      <c r="L977" s="35"/>
    </row>
    <row r="978" spans="1:12" ht="16.5" hidden="1" thickTop="1" thickBot="1" x14ac:dyDescent="0.3">
      <c r="A978" t="s">
        <v>194</v>
      </c>
      <c r="B978" s="31"/>
      <c r="C978" s="9" t="s">
        <v>15</v>
      </c>
      <c r="D978" s="15">
        <v>0</v>
      </c>
      <c r="E978" s="15">
        <v>0</v>
      </c>
      <c r="F978" s="15">
        <v>0</v>
      </c>
      <c r="G978" s="15">
        <v>0</v>
      </c>
      <c r="H978" s="15">
        <v>0</v>
      </c>
      <c r="I978" s="15">
        <f t="shared" si="505"/>
        <v>0</v>
      </c>
      <c r="J978" s="15" t="str">
        <f>IF(AND(H978=0,I978=0),"",IF(OR(C978='ჯამი (HIDE)'!$B$11,C978='ჯამი (HIDE)'!$B$12,C978='ჯამი (HIDE)'!$B$13,C978='ჯამი (HIDE)'!$B$14),"",H978-I978))</f>
        <v/>
      </c>
      <c r="K978" s="40" t="str">
        <f>IF(AND(H978=0,I978=0),"",IF(OR(C978='ჯამი (HIDE)'!$B$11,C978='ჯამი (HIDE)'!$B$12,C978='ჯამი (HIDE)'!$B$13,C978='ჯამი (HIDE)'!$B$14),"",I978/H978))</f>
        <v/>
      </c>
      <c r="L978" s="35"/>
    </row>
    <row r="979" spans="1:12" ht="16.5" thickTop="1" thickBot="1" x14ac:dyDescent="0.3">
      <c r="A979" t="str">
        <f t="shared" ref="A979" si="511">IF(OR(H979&lt;&gt;0,I979&lt;&gt;0,),"a","b")</f>
        <v>a</v>
      </c>
      <c r="B979" s="2" t="s">
        <v>165</v>
      </c>
      <c r="C979" s="24" t="s">
        <v>166</v>
      </c>
      <c r="D979" s="3">
        <v>544000</v>
      </c>
      <c r="E979" s="3">
        <f>E991</f>
        <v>519300</v>
      </c>
      <c r="F979" s="3">
        <f t="shared" ref="F979:G979" si="512">F991</f>
        <v>20000</v>
      </c>
      <c r="G979" s="3">
        <f t="shared" si="512"/>
        <v>20000</v>
      </c>
      <c r="H979" s="3">
        <v>1000000</v>
      </c>
      <c r="I979" s="3">
        <f t="shared" si="505"/>
        <v>559300</v>
      </c>
      <c r="J979" s="3">
        <f>IF(AND(H979=0,I979=0),"",IF(OR(C979='ჯამი (HIDE)'!$B$11,C979='ჯამი (HIDE)'!$B$12,C979='ჯამი (HIDE)'!$B$13,C979='ჯამი (HIDE)'!$B$14),"",H979-I979))</f>
        <v>440700</v>
      </c>
      <c r="K979" s="41">
        <f>IF(AND(H979=0,I979=0),"",IF(OR(C979='ჯამი (HIDE)'!$B$11,C979='ჯამი (HIDE)'!$B$12,C979='ჯამი (HIDE)'!$B$13,C979='ჯამი (HIDE)'!$B$14),"",I979/H979))</f>
        <v>0.55930000000000002</v>
      </c>
      <c r="L979" s="35"/>
    </row>
    <row r="980" spans="1:12" ht="16.5" hidden="1" thickTop="1" thickBot="1" x14ac:dyDescent="0.3">
      <c r="A980" t="s">
        <v>194</v>
      </c>
      <c r="B980" s="29"/>
      <c r="C980" s="5" t="s">
        <v>5</v>
      </c>
      <c r="D980" s="13">
        <v>544000</v>
      </c>
      <c r="E980" s="13">
        <f t="shared" ref="E980:G980" si="513">E992</f>
        <v>519300</v>
      </c>
      <c r="F980" s="13">
        <f t="shared" si="513"/>
        <v>20000</v>
      </c>
      <c r="G980" s="13">
        <f t="shared" si="513"/>
        <v>20000</v>
      </c>
      <c r="H980" s="13">
        <v>1000000</v>
      </c>
      <c r="I980" s="13">
        <f t="shared" si="505"/>
        <v>559300</v>
      </c>
      <c r="J980" s="13">
        <f>IF(AND(H980=0,I980=0),"",IF(OR(C980='ჯამი (HIDE)'!$B$11,C980='ჯამი (HIDE)'!$B$12,C980='ჯამი (HIDE)'!$B$13,C980='ჯამი (HIDE)'!$B$14),"",H980-I980))</f>
        <v>440700</v>
      </c>
      <c r="K980" s="38">
        <f>IF(AND(H980=0,I980=0),"",IF(OR(C980='ჯამი (HIDE)'!$B$11,C980='ჯამი (HIDE)'!$B$12,C980='ჯამი (HIDE)'!$B$13,C980='ჯამი (HIDE)'!$B$14),"",I980/H980))</f>
        <v>0.55930000000000002</v>
      </c>
      <c r="L980" s="35"/>
    </row>
    <row r="981" spans="1:12" ht="16.5" hidden="1" thickTop="1" thickBot="1" x14ac:dyDescent="0.3">
      <c r="A981" t="s">
        <v>194</v>
      </c>
      <c r="B981" s="30"/>
      <c r="C981" s="7" t="s">
        <v>6</v>
      </c>
      <c r="D981" s="14">
        <v>0</v>
      </c>
      <c r="E981" s="14">
        <f t="shared" ref="E981:G981" si="514">E993</f>
        <v>0</v>
      </c>
      <c r="F981" s="14">
        <f t="shared" si="514"/>
        <v>0</v>
      </c>
      <c r="G981" s="14">
        <f t="shared" si="514"/>
        <v>0</v>
      </c>
      <c r="H981" s="14">
        <v>0</v>
      </c>
      <c r="I981" s="14">
        <f t="shared" si="505"/>
        <v>0</v>
      </c>
      <c r="J981" s="14" t="str">
        <f>IF(AND(H981=0,I981=0),"",IF(OR(C981='ჯამი (HIDE)'!$B$11,C981='ჯამი (HIDE)'!$B$12,C981='ჯამი (HIDE)'!$B$13,C981='ჯამი (HIDE)'!$B$14),"",H981-I981))</f>
        <v/>
      </c>
      <c r="K981" s="39" t="str">
        <f>IF(AND(H981=0,I981=0),"",IF(OR(C981='ჯამი (HIDE)'!$B$11,C981='ჯამი (HIDE)'!$B$12,C981='ჯამი (HIDE)'!$B$13,C981='ჯამი (HIDE)'!$B$14),"",I981/H981))</f>
        <v/>
      </c>
      <c r="L981" s="35"/>
    </row>
    <row r="982" spans="1:12" ht="16.5" hidden="1" thickTop="1" thickBot="1" x14ac:dyDescent="0.3">
      <c r="A982" t="s">
        <v>194</v>
      </c>
      <c r="B982" s="30"/>
      <c r="C982" s="7" t="s">
        <v>7</v>
      </c>
      <c r="D982" s="14">
        <v>514000</v>
      </c>
      <c r="E982" s="14">
        <f t="shared" ref="E982:G982" si="515">E994</f>
        <v>519300</v>
      </c>
      <c r="F982" s="14">
        <f t="shared" si="515"/>
        <v>20000</v>
      </c>
      <c r="G982" s="14">
        <f t="shared" si="515"/>
        <v>20000</v>
      </c>
      <c r="H982" s="14">
        <v>940000</v>
      </c>
      <c r="I982" s="14">
        <f t="shared" si="505"/>
        <v>559300</v>
      </c>
      <c r="J982" s="14">
        <f>IF(AND(H982=0,I982=0),"",IF(OR(C982='ჯამი (HIDE)'!$B$11,C982='ჯამი (HIDE)'!$B$12,C982='ჯამი (HIDE)'!$B$13,C982='ჯამი (HIDE)'!$B$14),"",H982-I982))</f>
        <v>380700</v>
      </c>
      <c r="K982" s="39">
        <f>IF(AND(H982=0,I982=0),"",IF(OR(C982='ჯამი (HIDE)'!$B$11,C982='ჯამი (HIDE)'!$B$12,C982='ჯამი (HIDE)'!$B$13,C982='ჯამი (HIDE)'!$B$14),"",I982/H982))</f>
        <v>0.59499999999999997</v>
      </c>
      <c r="L982" s="35"/>
    </row>
    <row r="983" spans="1:12" ht="16.5" hidden="1" thickTop="1" thickBot="1" x14ac:dyDescent="0.3">
      <c r="A983" t="s">
        <v>194</v>
      </c>
      <c r="B983" s="30"/>
      <c r="C983" s="7" t="s">
        <v>8</v>
      </c>
      <c r="D983" s="14">
        <v>0</v>
      </c>
      <c r="E983" s="14">
        <f t="shared" ref="E983:G983" si="516">E995</f>
        <v>0</v>
      </c>
      <c r="F983" s="14">
        <f t="shared" si="516"/>
        <v>0</v>
      </c>
      <c r="G983" s="14">
        <f t="shared" si="516"/>
        <v>0</v>
      </c>
      <c r="H983" s="14">
        <v>0</v>
      </c>
      <c r="I983" s="14">
        <f t="shared" si="505"/>
        <v>0</v>
      </c>
      <c r="J983" s="14" t="str">
        <f>IF(AND(H983=0,I983=0),"",IF(OR(C983='ჯამი (HIDE)'!$B$11,C983='ჯამი (HIDE)'!$B$12,C983='ჯამი (HIDE)'!$B$13,C983='ჯამი (HIDE)'!$B$14),"",H983-I983))</f>
        <v/>
      </c>
      <c r="K983" s="39" t="str">
        <f>IF(AND(H983=0,I983=0),"",IF(OR(C983='ჯამი (HIDE)'!$B$11,C983='ჯამი (HIDE)'!$B$12,C983='ჯამი (HIDE)'!$B$13,C983='ჯამი (HIDE)'!$B$14),"",I983/H983))</f>
        <v/>
      </c>
      <c r="L983" s="35"/>
    </row>
    <row r="984" spans="1:12" ht="16.5" hidden="1" thickTop="1" thickBot="1" x14ac:dyDescent="0.3">
      <c r="A984" t="s">
        <v>194</v>
      </c>
      <c r="B984" s="30"/>
      <c r="C984" s="7" t="s">
        <v>9</v>
      </c>
      <c r="D984" s="14">
        <v>0</v>
      </c>
      <c r="E984" s="14">
        <f t="shared" ref="E984:G984" si="517">E996</f>
        <v>0</v>
      </c>
      <c r="F984" s="14">
        <f t="shared" si="517"/>
        <v>0</v>
      </c>
      <c r="G984" s="14">
        <f t="shared" si="517"/>
        <v>0</v>
      </c>
      <c r="H984" s="14">
        <v>0</v>
      </c>
      <c r="I984" s="14">
        <f t="shared" si="505"/>
        <v>0</v>
      </c>
      <c r="J984" s="14" t="str">
        <f>IF(AND(H984=0,I984=0),"",IF(OR(C984='ჯამი (HIDE)'!$B$11,C984='ჯამი (HIDE)'!$B$12,C984='ჯამი (HIDE)'!$B$13,C984='ჯამი (HIDE)'!$B$14),"",H984-I984))</f>
        <v/>
      </c>
      <c r="K984" s="39" t="str">
        <f>IF(AND(H984=0,I984=0),"",IF(OR(C984='ჯამი (HIDE)'!$B$11,C984='ჯამი (HIDE)'!$B$12,C984='ჯამი (HIDE)'!$B$13,C984='ჯამი (HIDE)'!$B$14),"",I984/H984))</f>
        <v/>
      </c>
      <c r="L984" s="35"/>
    </row>
    <row r="985" spans="1:12" ht="16.5" hidden="1" thickTop="1" thickBot="1" x14ac:dyDescent="0.3">
      <c r="A985" t="s">
        <v>194</v>
      </c>
      <c r="B985" s="30"/>
      <c r="C985" s="7" t="s">
        <v>10</v>
      </c>
      <c r="D985" s="14">
        <v>0</v>
      </c>
      <c r="E985" s="14">
        <f t="shared" ref="E985:G985" si="518">E997</f>
        <v>0</v>
      </c>
      <c r="F985" s="14">
        <f t="shared" si="518"/>
        <v>0</v>
      </c>
      <c r="G985" s="14">
        <f t="shared" si="518"/>
        <v>0</v>
      </c>
      <c r="H985" s="14">
        <v>0</v>
      </c>
      <c r="I985" s="14">
        <f t="shared" si="505"/>
        <v>0</v>
      </c>
      <c r="J985" s="14" t="str">
        <f>IF(AND(H985=0,I985=0),"",IF(OR(C985='ჯამი (HIDE)'!$B$11,C985='ჯამი (HIDE)'!$B$12,C985='ჯამი (HIDE)'!$B$13,C985='ჯამი (HIDE)'!$B$14),"",H985-I985))</f>
        <v/>
      </c>
      <c r="K985" s="39" t="str">
        <f>IF(AND(H985=0,I985=0),"",IF(OR(C985='ჯამი (HIDE)'!$B$11,C985='ჯამი (HIDE)'!$B$12,C985='ჯამი (HIDE)'!$B$13,C985='ჯამი (HIDE)'!$B$14),"",I985/H985))</f>
        <v/>
      </c>
      <c r="L985" s="35"/>
    </row>
    <row r="986" spans="1:12" ht="16.5" hidden="1" thickTop="1" thickBot="1" x14ac:dyDescent="0.3">
      <c r="A986" t="s">
        <v>194</v>
      </c>
      <c r="B986" s="30"/>
      <c r="C986" s="7" t="s">
        <v>11</v>
      </c>
      <c r="D986" s="14">
        <v>0</v>
      </c>
      <c r="E986" s="14">
        <f t="shared" ref="E986:G986" si="519">E998</f>
        <v>0</v>
      </c>
      <c r="F986" s="14">
        <f t="shared" si="519"/>
        <v>0</v>
      </c>
      <c r="G986" s="14">
        <f t="shared" si="519"/>
        <v>0</v>
      </c>
      <c r="H986" s="14">
        <v>0</v>
      </c>
      <c r="I986" s="14">
        <f t="shared" si="505"/>
        <v>0</v>
      </c>
      <c r="J986" s="14" t="str">
        <f>IF(AND(H986=0,I986=0),"",IF(OR(C986='ჯამი (HIDE)'!$B$11,C986='ჯამი (HIDE)'!$B$12,C986='ჯამი (HIDE)'!$B$13,C986='ჯამი (HIDE)'!$B$14),"",H986-I986))</f>
        <v/>
      </c>
      <c r="K986" s="39" t="str">
        <f>IF(AND(H986=0,I986=0),"",IF(OR(C986='ჯამი (HIDE)'!$B$11,C986='ჯამი (HIDE)'!$B$12,C986='ჯამი (HIDE)'!$B$13,C986='ჯამი (HIDE)'!$B$14),"",I986/H986))</f>
        <v/>
      </c>
      <c r="L986" s="35"/>
    </row>
    <row r="987" spans="1:12" ht="16.5" hidden="1" thickTop="1" thickBot="1" x14ac:dyDescent="0.3">
      <c r="A987" t="s">
        <v>194</v>
      </c>
      <c r="B987" s="30"/>
      <c r="C987" s="7" t="s">
        <v>12</v>
      </c>
      <c r="D987" s="14">
        <v>30000</v>
      </c>
      <c r="E987" s="14">
        <f t="shared" ref="E987:G987" si="520">E999</f>
        <v>0</v>
      </c>
      <c r="F987" s="14">
        <f t="shared" si="520"/>
        <v>0</v>
      </c>
      <c r="G987" s="14">
        <f t="shared" si="520"/>
        <v>0</v>
      </c>
      <c r="H987" s="14">
        <v>60000</v>
      </c>
      <c r="I987" s="14">
        <f t="shared" si="505"/>
        <v>0</v>
      </c>
      <c r="J987" s="14">
        <f>IF(AND(H987=0,I987=0),"",IF(OR(C987='ჯამი (HIDE)'!$B$11,C987='ჯამი (HIDE)'!$B$12,C987='ჯამი (HIDE)'!$B$13,C987='ჯამი (HIDE)'!$B$14),"",H987-I987))</f>
        <v>60000</v>
      </c>
      <c r="K987" s="39">
        <f>IF(AND(H987=0,I987=0),"",IF(OR(C987='ჯამი (HIDE)'!$B$11,C987='ჯამი (HIDE)'!$B$12,C987='ჯამი (HIDE)'!$B$13,C987='ჯამი (HIDE)'!$B$14),"",I987/H987))</f>
        <v>0</v>
      </c>
      <c r="L987" s="35"/>
    </row>
    <row r="988" spans="1:12" ht="16.5" hidden="1" thickTop="1" thickBot="1" x14ac:dyDescent="0.3">
      <c r="A988" t="s">
        <v>194</v>
      </c>
      <c r="B988" s="29"/>
      <c r="C988" s="5" t="s">
        <v>13</v>
      </c>
      <c r="D988" s="13">
        <v>0</v>
      </c>
      <c r="E988" s="13">
        <f t="shared" ref="E988:G988" si="521">E1000</f>
        <v>0</v>
      </c>
      <c r="F988" s="13">
        <f t="shared" si="521"/>
        <v>0</v>
      </c>
      <c r="G988" s="13">
        <f t="shared" si="521"/>
        <v>0</v>
      </c>
      <c r="H988" s="13">
        <v>0</v>
      </c>
      <c r="I988" s="13">
        <f t="shared" si="505"/>
        <v>0</v>
      </c>
      <c r="J988" s="13" t="str">
        <f>IF(AND(H988=0,I988=0),"",IF(OR(C988='ჯამი (HIDE)'!$B$11,C988='ჯამი (HIDE)'!$B$12,C988='ჯამი (HIDE)'!$B$13,C988='ჯამი (HIDE)'!$B$14),"",H988-I988))</f>
        <v/>
      </c>
      <c r="K988" s="38" t="str">
        <f>IF(AND(H988=0,I988=0),"",IF(OR(C988='ჯამი (HIDE)'!$B$11,C988='ჯამი (HIDE)'!$B$12,C988='ჯამი (HIDE)'!$B$13,C988='ჯამი (HIDE)'!$B$14),"",I988/H988))</f>
        <v/>
      </c>
      <c r="L988" s="35"/>
    </row>
    <row r="989" spans="1:12" ht="16.5" hidden="1" thickTop="1" thickBot="1" x14ac:dyDescent="0.3">
      <c r="A989" t="s">
        <v>194</v>
      </c>
      <c r="B989" s="29"/>
      <c r="C989" s="5" t="s">
        <v>14</v>
      </c>
      <c r="D989" s="13">
        <v>0</v>
      </c>
      <c r="E989" s="13">
        <f t="shared" ref="E989:G989" si="522">E1001</f>
        <v>0</v>
      </c>
      <c r="F989" s="13">
        <f t="shared" si="522"/>
        <v>0</v>
      </c>
      <c r="G989" s="13">
        <f t="shared" si="522"/>
        <v>0</v>
      </c>
      <c r="H989" s="13">
        <v>0</v>
      </c>
      <c r="I989" s="13">
        <f t="shared" si="505"/>
        <v>0</v>
      </c>
      <c r="J989" s="13" t="str">
        <f>IF(AND(H989=0,I989=0),"",IF(OR(C989='ჯამი (HIDE)'!$B$11,C989='ჯამი (HIDE)'!$B$12,C989='ჯამი (HIDE)'!$B$13,C989='ჯამი (HIDE)'!$B$14),"",H989-I989))</f>
        <v/>
      </c>
      <c r="K989" s="38" t="str">
        <f>IF(AND(H989=0,I989=0),"",IF(OR(C989='ჯამი (HIDE)'!$B$11,C989='ჯამი (HIDE)'!$B$12,C989='ჯამი (HIDE)'!$B$13,C989='ჯამი (HIDE)'!$B$14),"",I989/H989))</f>
        <v/>
      </c>
      <c r="L989" s="35"/>
    </row>
    <row r="990" spans="1:12" ht="16.5" hidden="1" thickTop="1" thickBot="1" x14ac:dyDescent="0.3">
      <c r="A990" t="s">
        <v>194</v>
      </c>
      <c r="B990" s="31"/>
      <c r="C990" s="9" t="s">
        <v>15</v>
      </c>
      <c r="D990" s="15">
        <v>0</v>
      </c>
      <c r="E990" s="15">
        <f t="shared" ref="E990:G990" si="523">E1002</f>
        <v>0</v>
      </c>
      <c r="F990" s="15">
        <f t="shared" si="523"/>
        <v>0</v>
      </c>
      <c r="G990" s="15">
        <f t="shared" si="523"/>
        <v>0</v>
      </c>
      <c r="H990" s="15">
        <v>0</v>
      </c>
      <c r="I990" s="15">
        <f t="shared" si="505"/>
        <v>0</v>
      </c>
      <c r="J990" s="15" t="str">
        <f>IF(AND(H990=0,I990=0),"",IF(OR(C990='ჯამი (HIDE)'!$B$11,C990='ჯამი (HIDE)'!$B$12,C990='ჯამი (HIDE)'!$B$13,C990='ჯამი (HIDE)'!$B$14),"",H990-I990))</f>
        <v/>
      </c>
      <c r="K990" s="40" t="str">
        <f>IF(AND(H990=0,I990=0),"",IF(OR(C990='ჯამი (HIDE)'!$B$11,C990='ჯამი (HIDE)'!$B$12,C990='ჯამი (HIDE)'!$B$13,C990='ჯამი (HIDE)'!$B$14),"",I990/H990))</f>
        <v/>
      </c>
      <c r="L990" s="35"/>
    </row>
    <row r="991" spans="1:12" ht="31.5" thickTop="1" thickBot="1" x14ac:dyDescent="0.3">
      <c r="A991" t="str">
        <f t="shared" ref="A991" si="524">IF(OR(H991&lt;&gt;0,I991&lt;&gt;0,),"a","b")</f>
        <v>a</v>
      </c>
      <c r="B991" s="2" t="s">
        <v>167</v>
      </c>
      <c r="C991" s="26" t="s">
        <v>168</v>
      </c>
      <c r="D991" s="3">
        <v>544000</v>
      </c>
      <c r="E991" s="3">
        <f>E992+E1000+E1001+E1002</f>
        <v>519300</v>
      </c>
      <c r="F991" s="3">
        <f t="shared" ref="F991:G991" si="525">F992+F1000+F1001+F1002</f>
        <v>20000</v>
      </c>
      <c r="G991" s="3">
        <f t="shared" si="525"/>
        <v>20000</v>
      </c>
      <c r="H991" s="3">
        <v>1000000</v>
      </c>
      <c r="I991" s="3">
        <f t="shared" si="505"/>
        <v>559300</v>
      </c>
      <c r="J991" s="3">
        <f>IF(AND(H991=0,I991=0),"",IF(OR(C991='ჯამი (HIDE)'!$B$11,C991='ჯამი (HIDE)'!$B$12,C991='ჯამი (HIDE)'!$B$13,C991='ჯამი (HIDE)'!$B$14),"",H991-I991))</f>
        <v>440700</v>
      </c>
      <c r="K991" s="41">
        <f>IF(AND(H991=0,I991=0),"",IF(OR(C991='ჯამი (HIDE)'!$B$11,C991='ჯამი (HIDE)'!$B$12,C991='ჯამი (HIDE)'!$B$13,C991='ჯამი (HIDE)'!$B$14),"",I991/H991))</f>
        <v>0.55930000000000002</v>
      </c>
      <c r="L991" s="35"/>
    </row>
    <row r="992" spans="1:12" ht="16.5" hidden="1" thickTop="1" thickBot="1" x14ac:dyDescent="0.3">
      <c r="A992" t="s">
        <v>194</v>
      </c>
      <c r="B992" s="29"/>
      <c r="C992" s="5" t="s">
        <v>5</v>
      </c>
      <c r="D992" s="13">
        <v>544000</v>
      </c>
      <c r="E992" s="13">
        <f>SUM(E993:E999)</f>
        <v>519300</v>
      </c>
      <c r="F992" s="13">
        <f t="shared" ref="F992:G992" si="526">SUM(F993:F999)</f>
        <v>20000</v>
      </c>
      <c r="G992" s="13">
        <f t="shared" si="526"/>
        <v>20000</v>
      </c>
      <c r="H992" s="13">
        <v>1000000</v>
      </c>
      <c r="I992" s="13">
        <f t="shared" si="505"/>
        <v>559300</v>
      </c>
      <c r="J992" s="13">
        <f>IF(AND(H992=0,I992=0),"",IF(OR(C992='ჯამი (HIDE)'!$B$11,C992='ჯამი (HIDE)'!$B$12,C992='ჯამი (HIDE)'!$B$13,C992='ჯამი (HIDE)'!$B$14),"",H992-I992))</f>
        <v>440700</v>
      </c>
      <c r="K992" s="38">
        <f>IF(AND(H992=0,I992=0),"",IF(OR(C992='ჯამი (HIDE)'!$B$11,C992='ჯამი (HIDE)'!$B$12,C992='ჯამი (HIDE)'!$B$13,C992='ჯამი (HIDE)'!$B$14),"",I992/H992))</f>
        <v>0.55930000000000002</v>
      </c>
      <c r="L992" s="35"/>
    </row>
    <row r="993" spans="1:12" ht="16.5" hidden="1" thickTop="1" thickBot="1" x14ac:dyDescent="0.3">
      <c r="A993" t="s">
        <v>194</v>
      </c>
      <c r="B993" s="30"/>
      <c r="C993" s="7" t="s">
        <v>6</v>
      </c>
      <c r="D993" s="14">
        <v>0</v>
      </c>
      <c r="E993" s="14">
        <v>0</v>
      </c>
      <c r="F993" s="14">
        <v>0</v>
      </c>
      <c r="G993" s="14">
        <v>0</v>
      </c>
      <c r="H993" s="14">
        <v>0</v>
      </c>
      <c r="I993" s="14">
        <f t="shared" si="505"/>
        <v>0</v>
      </c>
      <c r="J993" s="14" t="str">
        <f>IF(AND(H993=0,I993=0),"",IF(OR(C993='ჯამი (HIDE)'!$B$11,C993='ჯამი (HIDE)'!$B$12,C993='ჯამი (HIDE)'!$B$13,C993='ჯამი (HIDE)'!$B$14),"",H993-I993))</f>
        <v/>
      </c>
      <c r="K993" s="39" t="str">
        <f>IF(AND(H993=0,I993=0),"",IF(OR(C993='ჯამი (HIDE)'!$B$11,C993='ჯამი (HIDE)'!$B$12,C993='ჯამი (HIDE)'!$B$13,C993='ჯამი (HIDE)'!$B$14),"",I993/H993))</f>
        <v/>
      </c>
      <c r="L993" s="35"/>
    </row>
    <row r="994" spans="1:12" ht="16.5" hidden="1" thickTop="1" thickBot="1" x14ac:dyDescent="0.3">
      <c r="A994" t="s">
        <v>194</v>
      </c>
      <c r="B994" s="30"/>
      <c r="C994" s="7" t="s">
        <v>7</v>
      </c>
      <c r="D994" s="14">
        <v>514000</v>
      </c>
      <c r="E994" s="14">
        <v>519300</v>
      </c>
      <c r="F994" s="14">
        <v>20000</v>
      </c>
      <c r="G994" s="14">
        <v>20000</v>
      </c>
      <c r="H994" s="14">
        <v>940000</v>
      </c>
      <c r="I994" s="14">
        <f t="shared" si="505"/>
        <v>559300</v>
      </c>
      <c r="J994" s="14">
        <f>IF(AND(H994=0,I994=0),"",IF(OR(C994='ჯამი (HIDE)'!$B$11,C994='ჯამი (HIDE)'!$B$12,C994='ჯამი (HIDE)'!$B$13,C994='ჯამი (HIDE)'!$B$14),"",H994-I994))</f>
        <v>380700</v>
      </c>
      <c r="K994" s="39">
        <f>IF(AND(H994=0,I994=0),"",IF(OR(C994='ჯამი (HIDE)'!$B$11,C994='ჯამი (HIDE)'!$B$12,C994='ჯამი (HIDE)'!$B$13,C994='ჯამი (HIDE)'!$B$14),"",I994/H994))</f>
        <v>0.59499999999999997</v>
      </c>
      <c r="L994" s="35"/>
    </row>
    <row r="995" spans="1:12" ht="16.5" hidden="1" thickTop="1" thickBot="1" x14ac:dyDescent="0.3">
      <c r="A995" t="s">
        <v>194</v>
      </c>
      <c r="B995" s="30"/>
      <c r="C995" s="7" t="s">
        <v>8</v>
      </c>
      <c r="D995" s="14">
        <v>0</v>
      </c>
      <c r="E995" s="14">
        <v>0</v>
      </c>
      <c r="F995" s="14">
        <v>0</v>
      </c>
      <c r="G995" s="14">
        <v>0</v>
      </c>
      <c r="H995" s="14">
        <v>0</v>
      </c>
      <c r="I995" s="14">
        <f t="shared" si="505"/>
        <v>0</v>
      </c>
      <c r="J995" s="14" t="str">
        <f>IF(AND(H995=0,I995=0),"",IF(OR(C995='ჯამი (HIDE)'!$B$11,C995='ჯამი (HIDE)'!$B$12,C995='ჯამი (HIDE)'!$B$13,C995='ჯამი (HIDE)'!$B$14),"",H995-I995))</f>
        <v/>
      </c>
      <c r="K995" s="39" t="str">
        <f>IF(AND(H995=0,I995=0),"",IF(OR(C995='ჯამი (HIDE)'!$B$11,C995='ჯამი (HIDE)'!$B$12,C995='ჯამი (HIDE)'!$B$13,C995='ჯამი (HIDE)'!$B$14),"",I995/H995))</f>
        <v/>
      </c>
      <c r="L995" s="35"/>
    </row>
    <row r="996" spans="1:12" ht="16.5" hidden="1" thickTop="1" thickBot="1" x14ac:dyDescent="0.3">
      <c r="A996" t="s">
        <v>194</v>
      </c>
      <c r="B996" s="30"/>
      <c r="C996" s="7" t="s">
        <v>9</v>
      </c>
      <c r="D996" s="14">
        <v>0</v>
      </c>
      <c r="E996" s="14">
        <v>0</v>
      </c>
      <c r="F996" s="14">
        <v>0</v>
      </c>
      <c r="G996" s="14">
        <v>0</v>
      </c>
      <c r="H996" s="14">
        <v>0</v>
      </c>
      <c r="I996" s="14">
        <f t="shared" si="505"/>
        <v>0</v>
      </c>
      <c r="J996" s="14" t="str">
        <f>IF(AND(H996=0,I996=0),"",IF(OR(C996='ჯამი (HIDE)'!$B$11,C996='ჯამი (HIDE)'!$B$12,C996='ჯამი (HIDE)'!$B$13,C996='ჯამი (HIDE)'!$B$14),"",H996-I996))</f>
        <v/>
      </c>
      <c r="K996" s="39" t="str">
        <f>IF(AND(H996=0,I996=0),"",IF(OR(C996='ჯამი (HIDE)'!$B$11,C996='ჯამი (HIDE)'!$B$12,C996='ჯამი (HIDE)'!$B$13,C996='ჯამი (HIDE)'!$B$14),"",I996/H996))</f>
        <v/>
      </c>
      <c r="L996" s="35"/>
    </row>
    <row r="997" spans="1:12" ht="16.5" hidden="1" thickTop="1" thickBot="1" x14ac:dyDescent="0.3">
      <c r="A997" t="s">
        <v>194</v>
      </c>
      <c r="B997" s="30"/>
      <c r="C997" s="7" t="s">
        <v>10</v>
      </c>
      <c r="D997" s="14">
        <v>0</v>
      </c>
      <c r="E997" s="14">
        <v>0</v>
      </c>
      <c r="F997" s="14">
        <v>0</v>
      </c>
      <c r="G997" s="14">
        <v>0</v>
      </c>
      <c r="H997" s="14">
        <v>0</v>
      </c>
      <c r="I997" s="14">
        <f t="shared" si="505"/>
        <v>0</v>
      </c>
      <c r="J997" s="14" t="str">
        <f>IF(AND(H997=0,I997=0),"",IF(OR(C997='ჯამი (HIDE)'!$B$11,C997='ჯამი (HIDE)'!$B$12,C997='ჯამი (HIDE)'!$B$13,C997='ჯამი (HIDE)'!$B$14),"",H997-I997))</f>
        <v/>
      </c>
      <c r="K997" s="39" t="str">
        <f>IF(AND(H997=0,I997=0),"",IF(OR(C997='ჯამი (HIDE)'!$B$11,C997='ჯამი (HIDE)'!$B$12,C997='ჯამი (HIDE)'!$B$13,C997='ჯამი (HIDE)'!$B$14),"",I997/H997))</f>
        <v/>
      </c>
      <c r="L997" s="35"/>
    </row>
    <row r="998" spans="1:12" ht="16.5" hidden="1" thickTop="1" thickBot="1" x14ac:dyDescent="0.3">
      <c r="A998" t="s">
        <v>194</v>
      </c>
      <c r="B998" s="30"/>
      <c r="C998" s="7" t="s">
        <v>11</v>
      </c>
      <c r="D998" s="14">
        <v>0</v>
      </c>
      <c r="E998" s="14">
        <v>0</v>
      </c>
      <c r="F998" s="14">
        <v>0</v>
      </c>
      <c r="G998" s="14">
        <v>0</v>
      </c>
      <c r="H998" s="14">
        <v>0</v>
      </c>
      <c r="I998" s="14">
        <f t="shared" si="505"/>
        <v>0</v>
      </c>
      <c r="J998" s="14" t="str">
        <f>IF(AND(H998=0,I998=0),"",IF(OR(C998='ჯამი (HIDE)'!$B$11,C998='ჯამი (HIDE)'!$B$12,C998='ჯამი (HIDE)'!$B$13,C998='ჯამი (HIDE)'!$B$14),"",H998-I998))</f>
        <v/>
      </c>
      <c r="K998" s="39" t="str">
        <f>IF(AND(H998=0,I998=0),"",IF(OR(C998='ჯამი (HIDE)'!$B$11,C998='ჯამი (HIDE)'!$B$12,C998='ჯამი (HIDE)'!$B$13,C998='ჯამი (HIDE)'!$B$14),"",I998/H998))</f>
        <v/>
      </c>
      <c r="L998" s="35"/>
    </row>
    <row r="999" spans="1:12" ht="16.5" hidden="1" thickTop="1" thickBot="1" x14ac:dyDescent="0.3">
      <c r="A999" t="s">
        <v>194</v>
      </c>
      <c r="B999" s="30"/>
      <c r="C999" s="7" t="s">
        <v>12</v>
      </c>
      <c r="D999" s="14">
        <v>30000</v>
      </c>
      <c r="E999" s="14">
        <v>0</v>
      </c>
      <c r="F999" s="14">
        <v>0</v>
      </c>
      <c r="G999" s="14">
        <v>0</v>
      </c>
      <c r="H999" s="14">
        <v>60000</v>
      </c>
      <c r="I999" s="14">
        <f t="shared" si="505"/>
        <v>0</v>
      </c>
      <c r="J999" s="14">
        <f>IF(AND(H999=0,I999=0),"",IF(OR(C999='ჯამი (HIDE)'!$B$11,C999='ჯამი (HIDE)'!$B$12,C999='ჯამი (HIDE)'!$B$13,C999='ჯამი (HIDE)'!$B$14),"",H999-I999))</f>
        <v>60000</v>
      </c>
      <c r="K999" s="39">
        <f>IF(AND(H999=0,I999=0),"",IF(OR(C999='ჯამი (HIDE)'!$B$11,C999='ჯამი (HIDE)'!$B$12,C999='ჯამი (HIDE)'!$B$13,C999='ჯამი (HIDE)'!$B$14),"",I999/H999))</f>
        <v>0</v>
      </c>
      <c r="L999" s="35"/>
    </row>
    <row r="1000" spans="1:12" ht="16.5" hidden="1" thickTop="1" thickBot="1" x14ac:dyDescent="0.3">
      <c r="A1000" t="s">
        <v>194</v>
      </c>
      <c r="B1000" s="29"/>
      <c r="C1000" s="5" t="s">
        <v>13</v>
      </c>
      <c r="D1000" s="13">
        <v>0</v>
      </c>
      <c r="E1000" s="13">
        <v>0</v>
      </c>
      <c r="F1000" s="13">
        <v>0</v>
      </c>
      <c r="G1000" s="13">
        <v>0</v>
      </c>
      <c r="H1000" s="13">
        <v>0</v>
      </c>
      <c r="I1000" s="13">
        <f t="shared" si="505"/>
        <v>0</v>
      </c>
      <c r="J1000" s="13" t="str">
        <f>IF(AND(H1000=0,I1000=0),"",IF(OR(C1000='ჯამი (HIDE)'!$B$11,C1000='ჯამი (HIDE)'!$B$12,C1000='ჯამი (HIDE)'!$B$13,C1000='ჯამი (HIDE)'!$B$14),"",H1000-I1000))</f>
        <v/>
      </c>
      <c r="K1000" s="38" t="str">
        <f>IF(AND(H1000=0,I1000=0),"",IF(OR(C1000='ჯამი (HIDE)'!$B$11,C1000='ჯამი (HIDE)'!$B$12,C1000='ჯამი (HIDE)'!$B$13,C1000='ჯამი (HIDE)'!$B$14),"",I1000/H1000))</f>
        <v/>
      </c>
      <c r="L1000" s="35"/>
    </row>
    <row r="1001" spans="1:12" ht="16.5" hidden="1" thickTop="1" thickBot="1" x14ac:dyDescent="0.3">
      <c r="A1001" t="s">
        <v>194</v>
      </c>
      <c r="B1001" s="29"/>
      <c r="C1001" s="5" t="s">
        <v>14</v>
      </c>
      <c r="D1001" s="13">
        <v>0</v>
      </c>
      <c r="E1001" s="13">
        <v>0</v>
      </c>
      <c r="F1001" s="13">
        <v>0</v>
      </c>
      <c r="G1001" s="13">
        <v>0</v>
      </c>
      <c r="H1001" s="13">
        <v>0</v>
      </c>
      <c r="I1001" s="13">
        <f t="shared" si="505"/>
        <v>0</v>
      </c>
      <c r="J1001" s="13" t="str">
        <f>IF(AND(H1001=0,I1001=0),"",IF(OR(C1001='ჯამი (HIDE)'!$B$11,C1001='ჯამი (HIDE)'!$B$12,C1001='ჯამი (HIDE)'!$B$13,C1001='ჯამი (HIDE)'!$B$14),"",H1001-I1001))</f>
        <v/>
      </c>
      <c r="K1001" s="38" t="str">
        <f>IF(AND(H1001=0,I1001=0),"",IF(OR(C1001='ჯამი (HIDE)'!$B$11,C1001='ჯამი (HIDE)'!$B$12,C1001='ჯამი (HIDE)'!$B$13,C1001='ჯამი (HIDE)'!$B$14),"",I1001/H1001))</f>
        <v/>
      </c>
      <c r="L1001" s="35"/>
    </row>
    <row r="1002" spans="1:12" ht="16.5" hidden="1" thickTop="1" thickBot="1" x14ac:dyDescent="0.3">
      <c r="A1002" t="s">
        <v>194</v>
      </c>
      <c r="B1002" s="31"/>
      <c r="C1002" s="9" t="s">
        <v>15</v>
      </c>
      <c r="D1002" s="15">
        <v>0</v>
      </c>
      <c r="E1002" s="15">
        <v>0</v>
      </c>
      <c r="F1002" s="15">
        <v>0</v>
      </c>
      <c r="G1002" s="15">
        <v>0</v>
      </c>
      <c r="H1002" s="15">
        <v>0</v>
      </c>
      <c r="I1002" s="15">
        <f t="shared" si="505"/>
        <v>0</v>
      </c>
      <c r="J1002" s="15" t="str">
        <f>IF(AND(H1002=0,I1002=0),"",IF(OR(C1002='ჯამი (HIDE)'!$B$11,C1002='ჯამი (HIDE)'!$B$12,C1002='ჯამი (HIDE)'!$B$13,C1002='ჯამი (HIDE)'!$B$14),"",H1002-I1002))</f>
        <v/>
      </c>
      <c r="K1002" s="40" t="str">
        <f>IF(AND(H1002=0,I1002=0),"",IF(OR(C1002='ჯამი (HIDE)'!$B$11,C1002='ჯამი (HIDE)'!$B$12,C1002='ჯამი (HIDE)'!$B$13,C1002='ჯამი (HIDE)'!$B$14),"",I1002/H1002))</f>
        <v/>
      </c>
      <c r="L1002" s="35"/>
    </row>
    <row r="1003" spans="1:12" ht="31.5" thickTop="1" thickBot="1" x14ac:dyDescent="0.3">
      <c r="A1003" t="str">
        <f t="shared" ref="A1003" si="527">IF(OR(H1003&lt;&gt;0,I1003&lt;&gt;0,),"a","b")</f>
        <v>a</v>
      </c>
      <c r="B1003" s="2" t="s">
        <v>169</v>
      </c>
      <c r="C1003" s="26" t="s">
        <v>170</v>
      </c>
      <c r="D1003" s="3">
        <v>18391500</v>
      </c>
      <c r="E1003" s="3">
        <f>E1004+E1012+E1013+E1014</f>
        <v>8823409</v>
      </c>
      <c r="F1003" s="3">
        <f t="shared" ref="F1003" si="528">F1004+F1012+F1013+F1014</f>
        <v>19123088</v>
      </c>
      <c r="G1003" s="3">
        <f t="shared" ref="G1003" si="529">G1004+G1012+G1013+G1014</f>
        <v>3937903</v>
      </c>
      <c r="H1003" s="3">
        <v>31884400</v>
      </c>
      <c r="I1003" s="3">
        <f t="shared" si="505"/>
        <v>31884400</v>
      </c>
      <c r="J1003" s="3">
        <f>IF(AND(H1003=0,I1003=0),"",IF(OR(C1003='ჯამი (HIDE)'!$B$11,C1003='ჯამი (HIDE)'!$B$12,C1003='ჯამი (HIDE)'!$B$13,C1003='ჯამი (HIDE)'!$B$14),"",H1003-I1003))</f>
        <v>0</v>
      </c>
      <c r="K1003" s="41">
        <f>IF(AND(H1003=0,I1003=0),"",IF(OR(C1003='ჯამი (HIDE)'!$B$11,C1003='ჯამი (HIDE)'!$B$12,C1003='ჯამი (HIDE)'!$B$13,C1003='ჯამი (HIDE)'!$B$14),"",I1003/H1003))</f>
        <v>1</v>
      </c>
      <c r="L1003" s="35" t="s">
        <v>230</v>
      </c>
    </row>
    <row r="1004" spans="1:12" ht="16.5" hidden="1" thickTop="1" thickBot="1" x14ac:dyDescent="0.3">
      <c r="A1004" t="s">
        <v>194</v>
      </c>
      <c r="B1004" s="29"/>
      <c r="C1004" s="5" t="s">
        <v>5</v>
      </c>
      <c r="D1004" s="13">
        <v>5704700</v>
      </c>
      <c r="E1004" s="13">
        <f>SUM(E1005:E1011)</f>
        <v>6202750</v>
      </c>
      <c r="F1004" s="13">
        <f t="shared" ref="F1004" si="530">SUM(F1005:F1011)</f>
        <v>7118625</v>
      </c>
      <c r="G1004" s="13">
        <f t="shared" ref="G1004" si="531">SUM(G1005:G1011)</f>
        <v>2118625</v>
      </c>
      <c r="H1004" s="13">
        <v>7479000</v>
      </c>
      <c r="I1004" s="13">
        <f t="shared" si="505"/>
        <v>15440000</v>
      </c>
      <c r="J1004" s="13">
        <f>IF(AND(H1004=0,I1004=0),"",IF(OR(C1004='ჯამი (HIDE)'!$B$11,C1004='ჯამი (HIDE)'!$B$12,C1004='ჯამი (HIDE)'!$B$13,C1004='ჯამი (HIDE)'!$B$14),"",H1004-I1004))</f>
        <v>-7961000</v>
      </c>
      <c r="K1004" s="38">
        <f>IF(AND(H1004=0,I1004=0),"",IF(OR(C1004='ჯამი (HIDE)'!$B$11,C1004='ჯამი (HIDE)'!$B$12,C1004='ჯამი (HIDE)'!$B$13,C1004='ჯამი (HIDE)'!$B$14),"",I1004/H1004))</f>
        <v>2.0644471185987432</v>
      </c>
      <c r="L1004" s="35"/>
    </row>
    <row r="1005" spans="1:12" ht="16.5" hidden="1" thickTop="1" thickBot="1" x14ac:dyDescent="0.3">
      <c r="A1005" t="s">
        <v>194</v>
      </c>
      <c r="B1005" s="30"/>
      <c r="C1005" s="7" t="s">
        <v>6</v>
      </c>
      <c r="D1005" s="14">
        <v>0</v>
      </c>
      <c r="E1005" s="14">
        <v>0</v>
      </c>
      <c r="F1005" s="14">
        <v>0</v>
      </c>
      <c r="G1005" s="14">
        <v>0</v>
      </c>
      <c r="H1005" s="14">
        <v>0</v>
      </c>
      <c r="I1005" s="14">
        <f t="shared" si="505"/>
        <v>0</v>
      </c>
      <c r="J1005" s="14" t="str">
        <f>IF(AND(H1005=0,I1005=0),"",IF(OR(C1005='ჯამი (HIDE)'!$B$11,C1005='ჯამი (HIDE)'!$B$12,C1005='ჯამი (HIDE)'!$B$13,C1005='ჯამი (HIDE)'!$B$14),"",H1005-I1005))</f>
        <v/>
      </c>
      <c r="K1005" s="39" t="str">
        <f>IF(AND(H1005=0,I1005=0),"",IF(OR(C1005='ჯამი (HIDE)'!$B$11,C1005='ჯამი (HIDE)'!$B$12,C1005='ჯამი (HIDE)'!$B$13,C1005='ჯამი (HIDE)'!$B$14),"",I1005/H1005))</f>
        <v/>
      </c>
      <c r="L1005" s="35"/>
    </row>
    <row r="1006" spans="1:12" ht="16.5" hidden="1" thickTop="1" thickBot="1" x14ac:dyDescent="0.3">
      <c r="A1006" t="s">
        <v>194</v>
      </c>
      <c r="B1006" s="30"/>
      <c r="C1006" s="7" t="s">
        <v>7</v>
      </c>
      <c r="D1006" s="14">
        <v>22800</v>
      </c>
      <c r="E1006" s="14">
        <v>22800</v>
      </c>
      <c r="F1006" s="14">
        <v>11400</v>
      </c>
      <c r="G1006" s="14">
        <v>11400</v>
      </c>
      <c r="H1006" s="14">
        <v>45000</v>
      </c>
      <c r="I1006" s="14">
        <f t="shared" si="505"/>
        <v>45600</v>
      </c>
      <c r="J1006" s="14">
        <f>IF(AND(H1006=0,I1006=0),"",IF(OR(C1006='ჯამი (HIDE)'!$B$11,C1006='ჯამი (HIDE)'!$B$12,C1006='ჯამი (HIDE)'!$B$13,C1006='ჯამი (HIDE)'!$B$14),"",H1006-I1006))</f>
        <v>-600</v>
      </c>
      <c r="K1006" s="39">
        <f>IF(AND(H1006=0,I1006=0),"",IF(OR(C1006='ჯამი (HIDE)'!$B$11,C1006='ჯამი (HIDE)'!$B$12,C1006='ჯამი (HIDE)'!$B$13,C1006='ჯამი (HIDE)'!$B$14),"",I1006/H1006))</f>
        <v>1.0133333333333334</v>
      </c>
      <c r="L1006" s="35"/>
    </row>
    <row r="1007" spans="1:12" ht="16.5" hidden="1" thickTop="1" thickBot="1" x14ac:dyDescent="0.3">
      <c r="A1007" t="s">
        <v>194</v>
      </c>
      <c r="B1007" s="30"/>
      <c r="C1007" s="7" t="s">
        <v>8</v>
      </c>
      <c r="D1007" s="14">
        <v>0</v>
      </c>
      <c r="E1007" s="14">
        <v>0</v>
      </c>
      <c r="F1007" s="14">
        <v>0</v>
      </c>
      <c r="G1007" s="14">
        <v>0</v>
      </c>
      <c r="H1007" s="14">
        <v>0</v>
      </c>
      <c r="I1007" s="14">
        <f t="shared" si="505"/>
        <v>0</v>
      </c>
      <c r="J1007" s="14" t="str">
        <f>IF(AND(H1007=0,I1007=0),"",IF(OR(C1007='ჯამი (HIDE)'!$B$11,C1007='ჯამი (HIDE)'!$B$12,C1007='ჯამი (HIDE)'!$B$13,C1007='ჯამი (HIDE)'!$B$14),"",H1007-I1007))</f>
        <v/>
      </c>
      <c r="K1007" s="39" t="str">
        <f>IF(AND(H1007=0,I1007=0),"",IF(OR(C1007='ჯამი (HIDE)'!$B$11,C1007='ჯამი (HIDE)'!$B$12,C1007='ჯამი (HIDE)'!$B$13,C1007='ჯამი (HIDE)'!$B$14),"",I1007/H1007))</f>
        <v/>
      </c>
      <c r="L1007" s="35"/>
    </row>
    <row r="1008" spans="1:12" ht="16.5" hidden="1" thickTop="1" thickBot="1" x14ac:dyDescent="0.3">
      <c r="A1008" t="s">
        <v>194</v>
      </c>
      <c r="B1008" s="30"/>
      <c r="C1008" s="7" t="s">
        <v>9</v>
      </c>
      <c r="D1008" s="14">
        <v>0</v>
      </c>
      <c r="E1008" s="14">
        <v>0</v>
      </c>
      <c r="F1008" s="14">
        <v>0</v>
      </c>
      <c r="G1008" s="14">
        <v>0</v>
      </c>
      <c r="H1008" s="14">
        <v>0</v>
      </c>
      <c r="I1008" s="14">
        <f t="shared" si="505"/>
        <v>0</v>
      </c>
      <c r="J1008" s="14" t="str">
        <f>IF(AND(H1008=0,I1008=0),"",IF(OR(C1008='ჯამი (HIDE)'!$B$11,C1008='ჯამი (HIDE)'!$B$12,C1008='ჯამი (HIDE)'!$B$13,C1008='ჯამი (HIDE)'!$B$14),"",H1008-I1008))</f>
        <v/>
      </c>
      <c r="K1008" s="39" t="str">
        <f>IF(AND(H1008=0,I1008=0),"",IF(OR(C1008='ჯამი (HIDE)'!$B$11,C1008='ჯამი (HIDE)'!$B$12,C1008='ჯამი (HIDE)'!$B$13,C1008='ჯამი (HIDE)'!$B$14),"",I1008/H1008))</f>
        <v/>
      </c>
      <c r="L1008" s="35"/>
    </row>
    <row r="1009" spans="1:12" ht="16.5" hidden="1" thickTop="1" thickBot="1" x14ac:dyDescent="0.3">
      <c r="A1009" t="s">
        <v>194</v>
      </c>
      <c r="B1009" s="30"/>
      <c r="C1009" s="7" t="s">
        <v>10</v>
      </c>
      <c r="D1009" s="14">
        <v>0</v>
      </c>
      <c r="E1009" s="14">
        <v>0</v>
      </c>
      <c r="F1009" s="14">
        <v>0</v>
      </c>
      <c r="G1009" s="14">
        <v>0</v>
      </c>
      <c r="H1009" s="14">
        <v>0</v>
      </c>
      <c r="I1009" s="14">
        <f t="shared" si="505"/>
        <v>0</v>
      </c>
      <c r="J1009" s="14" t="str">
        <f>IF(AND(H1009=0,I1009=0),"",IF(OR(C1009='ჯამი (HIDE)'!$B$11,C1009='ჯამი (HIDE)'!$B$12,C1009='ჯამი (HIDE)'!$B$13,C1009='ჯამი (HIDE)'!$B$14),"",H1009-I1009))</f>
        <v/>
      </c>
      <c r="K1009" s="39" t="str">
        <f>IF(AND(H1009=0,I1009=0),"",IF(OR(C1009='ჯამი (HIDE)'!$B$11,C1009='ჯამი (HIDE)'!$B$12,C1009='ჯამი (HIDE)'!$B$13,C1009='ჯამი (HIDE)'!$B$14),"",I1009/H1009))</f>
        <v/>
      </c>
      <c r="L1009" s="35"/>
    </row>
    <row r="1010" spans="1:12" ht="16.5" hidden="1" thickTop="1" thickBot="1" x14ac:dyDescent="0.3">
      <c r="A1010" t="s">
        <v>194</v>
      </c>
      <c r="B1010" s="30"/>
      <c r="C1010" s="7" t="s">
        <v>11</v>
      </c>
      <c r="D1010" s="14">
        <v>0</v>
      </c>
      <c r="E1010" s="14">
        <v>0</v>
      </c>
      <c r="F1010" s="14">
        <v>0</v>
      </c>
      <c r="G1010" s="14">
        <v>0</v>
      </c>
      <c r="H1010" s="14">
        <v>0</v>
      </c>
      <c r="I1010" s="14">
        <f t="shared" si="505"/>
        <v>0</v>
      </c>
      <c r="J1010" s="14" t="str">
        <f>IF(AND(H1010=0,I1010=0),"",IF(OR(C1010='ჯამი (HIDE)'!$B$11,C1010='ჯამი (HIDE)'!$B$12,C1010='ჯამი (HIDE)'!$B$13,C1010='ჯამი (HIDE)'!$B$14),"",H1010-I1010))</f>
        <v/>
      </c>
      <c r="K1010" s="39" t="str">
        <f>IF(AND(H1010=0,I1010=0),"",IF(OR(C1010='ჯამი (HIDE)'!$B$11,C1010='ჯამი (HIDE)'!$B$12,C1010='ჯამი (HIDE)'!$B$13,C1010='ჯამი (HIDE)'!$B$14),"",I1010/H1010))</f>
        <v/>
      </c>
      <c r="L1010" s="35"/>
    </row>
    <row r="1011" spans="1:12" ht="16.5" hidden="1" thickTop="1" thickBot="1" x14ac:dyDescent="0.3">
      <c r="A1011" t="s">
        <v>194</v>
      </c>
      <c r="B1011" s="30"/>
      <c r="C1011" s="7" t="s">
        <v>12</v>
      </c>
      <c r="D1011" s="14">
        <v>5681900</v>
      </c>
      <c r="E1011" s="14">
        <v>6179950</v>
      </c>
      <c r="F1011" s="14">
        <v>7107225</v>
      </c>
      <c r="G1011" s="14">
        <v>2107225</v>
      </c>
      <c r="H1011" s="14">
        <v>7434000</v>
      </c>
      <c r="I1011" s="14">
        <f t="shared" si="505"/>
        <v>15394400</v>
      </c>
      <c r="J1011" s="14">
        <f>IF(AND(H1011=0,I1011=0),"",IF(OR(C1011='ჯამი (HIDE)'!$B$11,C1011='ჯამი (HIDE)'!$B$12,C1011='ჯამი (HIDE)'!$B$13,C1011='ჯამი (HIDE)'!$B$14),"",H1011-I1011))</f>
        <v>-7960400</v>
      </c>
      <c r="K1011" s="39">
        <f>IF(AND(H1011=0,I1011=0),"",IF(OR(C1011='ჯამი (HIDE)'!$B$11,C1011='ჯამი (HIDE)'!$B$12,C1011='ჯამი (HIDE)'!$B$13,C1011='ჯამი (HIDE)'!$B$14),"",I1011/H1011))</f>
        <v>2.0708097928436913</v>
      </c>
      <c r="L1011" s="35"/>
    </row>
    <row r="1012" spans="1:12" ht="16.5" hidden="1" thickTop="1" thickBot="1" x14ac:dyDescent="0.3">
      <c r="A1012" t="s">
        <v>194</v>
      </c>
      <c r="B1012" s="29"/>
      <c r="C1012" s="5" t="s">
        <v>13</v>
      </c>
      <c r="D1012" s="13">
        <v>12686800</v>
      </c>
      <c r="E1012" s="13">
        <v>2620659</v>
      </c>
      <c r="F1012" s="13">
        <v>12004463</v>
      </c>
      <c r="G1012" s="13">
        <f>1934878-115600</f>
        <v>1819278</v>
      </c>
      <c r="H1012" s="13">
        <v>24405400</v>
      </c>
      <c r="I1012" s="13">
        <f t="shared" si="505"/>
        <v>16444400</v>
      </c>
      <c r="J1012" s="13">
        <f>IF(AND(H1012=0,I1012=0),"",IF(OR(C1012='ჯამი (HIDE)'!$B$11,C1012='ჯამი (HIDE)'!$B$12,C1012='ჯამი (HIDE)'!$B$13,C1012='ჯამი (HIDE)'!$B$14),"",H1012-I1012))</f>
        <v>7961000</v>
      </c>
      <c r="K1012" s="38">
        <f>IF(AND(H1012=0,I1012=0),"",IF(OR(C1012='ჯამი (HIDE)'!$B$11,C1012='ჯამი (HIDE)'!$B$12,C1012='ჯამი (HIDE)'!$B$13,C1012='ჯამი (HIDE)'!$B$14),"",I1012/H1012))</f>
        <v>0.67380169962385372</v>
      </c>
      <c r="L1012" s="35"/>
    </row>
    <row r="1013" spans="1:12" ht="16.5" hidden="1" thickTop="1" thickBot="1" x14ac:dyDescent="0.3">
      <c r="A1013" t="s">
        <v>194</v>
      </c>
      <c r="B1013" s="29"/>
      <c r="C1013" s="5" t="s">
        <v>14</v>
      </c>
      <c r="D1013" s="13">
        <v>0</v>
      </c>
      <c r="E1013" s="13">
        <v>0</v>
      </c>
      <c r="F1013" s="13">
        <v>0</v>
      </c>
      <c r="G1013" s="13">
        <v>0</v>
      </c>
      <c r="H1013" s="13">
        <v>0</v>
      </c>
      <c r="I1013" s="13">
        <f t="shared" si="505"/>
        <v>0</v>
      </c>
      <c r="J1013" s="13" t="str">
        <f>IF(AND(H1013=0,I1013=0),"",IF(OR(C1013='ჯამი (HIDE)'!$B$11,C1013='ჯამი (HIDE)'!$B$12,C1013='ჯამი (HIDE)'!$B$13,C1013='ჯამი (HIDE)'!$B$14),"",H1013-I1013))</f>
        <v/>
      </c>
      <c r="K1013" s="38" t="str">
        <f>IF(AND(H1013=0,I1013=0),"",IF(OR(C1013='ჯამი (HIDE)'!$B$11,C1013='ჯამი (HIDE)'!$B$12,C1013='ჯამი (HIDE)'!$B$13,C1013='ჯამი (HIDE)'!$B$14),"",I1013/H1013))</f>
        <v/>
      </c>
      <c r="L1013" s="35"/>
    </row>
    <row r="1014" spans="1:12" ht="16.5" hidden="1" thickTop="1" thickBot="1" x14ac:dyDescent="0.3">
      <c r="A1014" t="s">
        <v>194</v>
      </c>
      <c r="B1014" s="31"/>
      <c r="C1014" s="9" t="s">
        <v>15</v>
      </c>
      <c r="D1014" s="15">
        <v>0</v>
      </c>
      <c r="E1014" s="15">
        <v>0</v>
      </c>
      <c r="F1014" s="15">
        <v>0</v>
      </c>
      <c r="G1014" s="15">
        <v>0</v>
      </c>
      <c r="H1014" s="15">
        <v>0</v>
      </c>
      <c r="I1014" s="15">
        <f t="shared" si="505"/>
        <v>0</v>
      </c>
      <c r="J1014" s="15" t="str">
        <f>IF(AND(H1014=0,I1014=0),"",IF(OR(C1014='ჯამი (HIDE)'!$B$11,C1014='ჯამი (HIDE)'!$B$12,C1014='ჯამი (HIDE)'!$B$13,C1014='ჯამი (HIDE)'!$B$14),"",H1014-I1014))</f>
        <v/>
      </c>
      <c r="K1014" s="40" t="str">
        <f>IF(AND(H1014=0,I1014=0),"",IF(OR(C1014='ჯამი (HIDE)'!$B$11,C1014='ჯამი (HIDE)'!$B$12,C1014='ჯამი (HIDE)'!$B$13,C1014='ჯამი (HIDE)'!$B$14),"",I1014/H1014))</f>
        <v/>
      </c>
      <c r="L1014" s="35"/>
    </row>
    <row r="1015" spans="1:12" ht="31.5" thickTop="1" thickBot="1" x14ac:dyDescent="0.3">
      <c r="A1015" t="str">
        <f t="shared" ref="A1015" si="532">IF(OR(H1015&lt;&gt;0,I1015&lt;&gt;0,),"a","b")</f>
        <v>a</v>
      </c>
      <c r="B1015" s="2" t="s">
        <v>171</v>
      </c>
      <c r="C1015" s="27" t="s">
        <v>172</v>
      </c>
      <c r="D1015" s="3">
        <v>1884400</v>
      </c>
      <c r="E1015" s="3">
        <f>SUM(E1027,E1039,E1051,E1063)</f>
        <v>211720</v>
      </c>
      <c r="F1015" s="3">
        <f t="shared" ref="F1015:G1015" si="533">SUM(F1027,F1039,F1051,F1063)</f>
        <v>119500</v>
      </c>
      <c r="G1015" s="3">
        <f t="shared" si="533"/>
        <v>614500</v>
      </c>
      <c r="H1015" s="3">
        <v>4025000</v>
      </c>
      <c r="I1015" s="3">
        <f t="shared" si="505"/>
        <v>945720</v>
      </c>
      <c r="J1015" s="3">
        <f>IF(AND(H1015=0,I1015=0),"",IF(OR(C1015='ჯამი (HIDE)'!$B$11,C1015='ჯამი (HIDE)'!$B$12,C1015='ჯამი (HIDE)'!$B$13,C1015='ჯამი (HIDE)'!$B$14),"",H1015-I1015))</f>
        <v>3079280</v>
      </c>
      <c r="K1015" s="41">
        <f>IF(AND(H1015=0,I1015=0),"",IF(OR(C1015='ჯამი (HIDE)'!$B$11,C1015='ჯამი (HIDE)'!$B$12,C1015='ჯამი (HIDE)'!$B$13,C1015='ჯამი (HIDE)'!$B$14),"",I1015/H1015))</f>
        <v>0.2349614906832298</v>
      </c>
      <c r="L1015" s="35"/>
    </row>
    <row r="1016" spans="1:12" ht="16.5" hidden="1" thickTop="1" thickBot="1" x14ac:dyDescent="0.3">
      <c r="A1016" t="s">
        <v>194</v>
      </c>
      <c r="B1016" s="29"/>
      <c r="C1016" s="5" t="s">
        <v>5</v>
      </c>
      <c r="D1016" s="13">
        <v>1884400</v>
      </c>
      <c r="E1016" s="13">
        <f t="shared" ref="E1016:G1016" si="534">SUM(E1028,E1040,E1052,E1064)</f>
        <v>211720</v>
      </c>
      <c r="F1016" s="13">
        <f t="shared" si="534"/>
        <v>119500</v>
      </c>
      <c r="G1016" s="13">
        <f t="shared" si="534"/>
        <v>614500</v>
      </c>
      <c r="H1016" s="13">
        <v>4025000</v>
      </c>
      <c r="I1016" s="13">
        <f t="shared" si="505"/>
        <v>945720</v>
      </c>
      <c r="J1016" s="13">
        <f>IF(AND(H1016=0,I1016=0),"",IF(OR(C1016='ჯამი (HIDE)'!$B$11,C1016='ჯამი (HIDE)'!$B$12,C1016='ჯამი (HIDE)'!$B$13,C1016='ჯამი (HIDE)'!$B$14),"",H1016-I1016))</f>
        <v>3079280</v>
      </c>
      <c r="K1016" s="38">
        <f>IF(AND(H1016=0,I1016=0),"",IF(OR(C1016='ჯამი (HIDE)'!$B$11,C1016='ჯამი (HIDE)'!$B$12,C1016='ჯამი (HIDE)'!$B$13,C1016='ჯამი (HIDE)'!$B$14),"",I1016/H1016))</f>
        <v>0.2349614906832298</v>
      </c>
      <c r="L1016" s="35"/>
    </row>
    <row r="1017" spans="1:12" ht="16.5" hidden="1" thickTop="1" thickBot="1" x14ac:dyDescent="0.3">
      <c r="A1017" t="s">
        <v>194</v>
      </c>
      <c r="B1017" s="30"/>
      <c r="C1017" s="7" t="s">
        <v>6</v>
      </c>
      <c r="D1017" s="14">
        <v>0</v>
      </c>
      <c r="E1017" s="14">
        <f>SUM(E1029,E1041,E1053,E1065)</f>
        <v>0</v>
      </c>
      <c r="F1017" s="14">
        <f t="shared" ref="F1017:G1017" si="535">SUM(F1029,F1041,F1053,F1065)</f>
        <v>0</v>
      </c>
      <c r="G1017" s="14">
        <f t="shared" si="535"/>
        <v>0</v>
      </c>
      <c r="H1017" s="14">
        <v>0</v>
      </c>
      <c r="I1017" s="14">
        <f t="shared" si="505"/>
        <v>0</v>
      </c>
      <c r="J1017" s="14" t="str">
        <f>IF(AND(H1017=0,I1017=0),"",IF(OR(C1017='ჯამი (HIDE)'!$B$11,C1017='ჯამი (HIDE)'!$B$12,C1017='ჯამი (HIDE)'!$B$13,C1017='ჯამი (HIDE)'!$B$14),"",H1017-I1017))</f>
        <v/>
      </c>
      <c r="K1017" s="39" t="str">
        <f>IF(AND(H1017=0,I1017=0),"",IF(OR(C1017='ჯამი (HIDE)'!$B$11,C1017='ჯამი (HIDE)'!$B$12,C1017='ჯამი (HIDE)'!$B$13,C1017='ჯამი (HIDE)'!$B$14),"",I1017/H1017))</f>
        <v/>
      </c>
      <c r="L1017" s="35"/>
    </row>
    <row r="1018" spans="1:12" ht="16.5" hidden="1" thickTop="1" thickBot="1" x14ac:dyDescent="0.3">
      <c r="A1018" t="s">
        <v>194</v>
      </c>
      <c r="B1018" s="30"/>
      <c r="C1018" s="7" t="s">
        <v>7</v>
      </c>
      <c r="D1018" s="14">
        <v>1884400</v>
      </c>
      <c r="E1018" s="14">
        <f t="shared" ref="E1018:G1018" si="536">SUM(E1030,E1042,E1054,E1066)</f>
        <v>211720</v>
      </c>
      <c r="F1018" s="14">
        <f t="shared" si="536"/>
        <v>119500</v>
      </c>
      <c r="G1018" s="14">
        <f t="shared" si="536"/>
        <v>614500</v>
      </c>
      <c r="H1018" s="14">
        <v>4025000</v>
      </c>
      <c r="I1018" s="14">
        <f t="shared" si="505"/>
        <v>945720</v>
      </c>
      <c r="J1018" s="14">
        <f>IF(AND(H1018=0,I1018=0),"",IF(OR(C1018='ჯამი (HIDE)'!$B$11,C1018='ჯამი (HIDE)'!$B$12,C1018='ჯამი (HIDE)'!$B$13,C1018='ჯამი (HIDE)'!$B$14),"",H1018-I1018))</f>
        <v>3079280</v>
      </c>
      <c r="K1018" s="39">
        <f>IF(AND(H1018=0,I1018=0),"",IF(OR(C1018='ჯამი (HIDE)'!$B$11,C1018='ჯამი (HIDE)'!$B$12,C1018='ჯამი (HIDE)'!$B$13,C1018='ჯამი (HIDE)'!$B$14),"",I1018/H1018))</f>
        <v>0.2349614906832298</v>
      </c>
      <c r="L1018" s="35"/>
    </row>
    <row r="1019" spans="1:12" ht="16.5" hidden="1" thickTop="1" thickBot="1" x14ac:dyDescent="0.3">
      <c r="A1019" t="s">
        <v>194</v>
      </c>
      <c r="B1019" s="30"/>
      <c r="C1019" s="7" t="s">
        <v>8</v>
      </c>
      <c r="D1019" s="14">
        <v>0</v>
      </c>
      <c r="E1019" s="14">
        <f t="shared" ref="E1019:G1019" si="537">SUM(E1031,E1043,E1055,E1067)</f>
        <v>0</v>
      </c>
      <c r="F1019" s="14">
        <f t="shared" si="537"/>
        <v>0</v>
      </c>
      <c r="G1019" s="14">
        <f t="shared" si="537"/>
        <v>0</v>
      </c>
      <c r="H1019" s="14">
        <v>0</v>
      </c>
      <c r="I1019" s="14">
        <f t="shared" si="505"/>
        <v>0</v>
      </c>
      <c r="J1019" s="14" t="str">
        <f>IF(AND(H1019=0,I1019=0),"",IF(OR(C1019='ჯამი (HIDE)'!$B$11,C1019='ჯამი (HIDE)'!$B$12,C1019='ჯამი (HIDE)'!$B$13,C1019='ჯამი (HIDE)'!$B$14),"",H1019-I1019))</f>
        <v/>
      </c>
      <c r="K1019" s="39" t="str">
        <f>IF(AND(H1019=0,I1019=0),"",IF(OR(C1019='ჯამი (HIDE)'!$B$11,C1019='ჯამი (HIDE)'!$B$12,C1019='ჯამი (HIDE)'!$B$13,C1019='ჯამი (HIDE)'!$B$14),"",I1019/H1019))</f>
        <v/>
      </c>
      <c r="L1019" s="35"/>
    </row>
    <row r="1020" spans="1:12" ht="16.5" hidden="1" thickTop="1" thickBot="1" x14ac:dyDescent="0.3">
      <c r="A1020" t="s">
        <v>194</v>
      </c>
      <c r="B1020" s="30"/>
      <c r="C1020" s="7" t="s">
        <v>9</v>
      </c>
      <c r="D1020" s="14">
        <v>0</v>
      </c>
      <c r="E1020" s="14">
        <f t="shared" ref="E1020:G1020" si="538">SUM(E1032,E1044,E1056,E1068)</f>
        <v>0</v>
      </c>
      <c r="F1020" s="14">
        <f t="shared" si="538"/>
        <v>0</v>
      </c>
      <c r="G1020" s="14">
        <f t="shared" si="538"/>
        <v>0</v>
      </c>
      <c r="H1020" s="14">
        <v>0</v>
      </c>
      <c r="I1020" s="14">
        <f t="shared" si="505"/>
        <v>0</v>
      </c>
      <c r="J1020" s="14" t="str">
        <f>IF(AND(H1020=0,I1020=0),"",IF(OR(C1020='ჯამი (HIDE)'!$B$11,C1020='ჯამი (HIDE)'!$B$12,C1020='ჯამი (HIDE)'!$B$13,C1020='ჯამი (HIDE)'!$B$14),"",H1020-I1020))</f>
        <v/>
      </c>
      <c r="K1020" s="39" t="str">
        <f>IF(AND(H1020=0,I1020=0),"",IF(OR(C1020='ჯამი (HIDE)'!$B$11,C1020='ჯამი (HIDE)'!$B$12,C1020='ჯამი (HIDE)'!$B$13,C1020='ჯამი (HIDE)'!$B$14),"",I1020/H1020))</f>
        <v/>
      </c>
      <c r="L1020" s="35"/>
    </row>
    <row r="1021" spans="1:12" ht="16.5" hidden="1" thickTop="1" thickBot="1" x14ac:dyDescent="0.3">
      <c r="A1021" t="s">
        <v>194</v>
      </c>
      <c r="B1021" s="30"/>
      <c r="C1021" s="7" t="s">
        <v>10</v>
      </c>
      <c r="D1021" s="14">
        <v>0</v>
      </c>
      <c r="E1021" s="14">
        <f t="shared" ref="E1021:G1021" si="539">SUM(E1033,E1045,E1057,E1069)</f>
        <v>0</v>
      </c>
      <c r="F1021" s="14">
        <f t="shared" si="539"/>
        <v>0</v>
      </c>
      <c r="G1021" s="14">
        <f t="shared" si="539"/>
        <v>0</v>
      </c>
      <c r="H1021" s="14">
        <v>0</v>
      </c>
      <c r="I1021" s="14">
        <f t="shared" si="505"/>
        <v>0</v>
      </c>
      <c r="J1021" s="14" t="str">
        <f>IF(AND(H1021=0,I1021=0),"",IF(OR(C1021='ჯამი (HIDE)'!$B$11,C1021='ჯამი (HIDE)'!$B$12,C1021='ჯამი (HIDE)'!$B$13,C1021='ჯამი (HIDE)'!$B$14),"",H1021-I1021))</f>
        <v/>
      </c>
      <c r="K1021" s="39" t="str">
        <f>IF(AND(H1021=0,I1021=0),"",IF(OR(C1021='ჯამი (HIDE)'!$B$11,C1021='ჯამი (HIDE)'!$B$12,C1021='ჯამი (HIDE)'!$B$13,C1021='ჯამი (HIDE)'!$B$14),"",I1021/H1021))</f>
        <v/>
      </c>
      <c r="L1021" s="35"/>
    </row>
    <row r="1022" spans="1:12" ht="16.5" hidden="1" thickTop="1" thickBot="1" x14ac:dyDescent="0.3">
      <c r="A1022" t="s">
        <v>194</v>
      </c>
      <c r="B1022" s="30"/>
      <c r="C1022" s="7" t="s">
        <v>11</v>
      </c>
      <c r="D1022" s="14">
        <v>0</v>
      </c>
      <c r="E1022" s="14">
        <f t="shared" ref="E1022:G1022" si="540">SUM(E1034,E1046,E1058,E1070)</f>
        <v>0</v>
      </c>
      <c r="F1022" s="14">
        <f t="shared" si="540"/>
        <v>0</v>
      </c>
      <c r="G1022" s="14">
        <f t="shared" si="540"/>
        <v>0</v>
      </c>
      <c r="H1022" s="14">
        <v>0</v>
      </c>
      <c r="I1022" s="14">
        <f t="shared" si="505"/>
        <v>0</v>
      </c>
      <c r="J1022" s="14" t="str">
        <f>IF(AND(H1022=0,I1022=0),"",IF(OR(C1022='ჯამი (HIDE)'!$B$11,C1022='ჯამი (HIDE)'!$B$12,C1022='ჯამი (HIDE)'!$B$13,C1022='ჯამი (HIDE)'!$B$14),"",H1022-I1022))</f>
        <v/>
      </c>
      <c r="K1022" s="39" t="str">
        <f>IF(AND(H1022=0,I1022=0),"",IF(OR(C1022='ჯამი (HIDE)'!$B$11,C1022='ჯამი (HIDE)'!$B$12,C1022='ჯამი (HIDE)'!$B$13,C1022='ჯამი (HIDE)'!$B$14),"",I1022/H1022))</f>
        <v/>
      </c>
      <c r="L1022" s="35"/>
    </row>
    <row r="1023" spans="1:12" ht="16.5" hidden="1" thickTop="1" thickBot="1" x14ac:dyDescent="0.3">
      <c r="A1023" t="s">
        <v>194</v>
      </c>
      <c r="B1023" s="30"/>
      <c r="C1023" s="7" t="s">
        <v>12</v>
      </c>
      <c r="D1023" s="14">
        <v>0</v>
      </c>
      <c r="E1023" s="14">
        <f t="shared" ref="E1023:G1023" si="541">SUM(E1035,E1047,E1059,E1071)</f>
        <v>0</v>
      </c>
      <c r="F1023" s="14">
        <f t="shared" si="541"/>
        <v>0</v>
      </c>
      <c r="G1023" s="14">
        <f t="shared" si="541"/>
        <v>0</v>
      </c>
      <c r="H1023" s="14">
        <v>0</v>
      </c>
      <c r="I1023" s="14">
        <f t="shared" si="505"/>
        <v>0</v>
      </c>
      <c r="J1023" s="14" t="str">
        <f>IF(AND(H1023=0,I1023=0),"",IF(OR(C1023='ჯამი (HIDE)'!$B$11,C1023='ჯამი (HIDE)'!$B$12,C1023='ჯამი (HIDE)'!$B$13,C1023='ჯამი (HIDE)'!$B$14),"",H1023-I1023))</f>
        <v/>
      </c>
      <c r="K1023" s="39" t="str">
        <f>IF(AND(H1023=0,I1023=0),"",IF(OR(C1023='ჯამი (HIDE)'!$B$11,C1023='ჯამი (HIDE)'!$B$12,C1023='ჯამი (HIDE)'!$B$13,C1023='ჯამი (HIDE)'!$B$14),"",I1023/H1023))</f>
        <v/>
      </c>
      <c r="L1023" s="35"/>
    </row>
    <row r="1024" spans="1:12" ht="16.5" hidden="1" thickTop="1" thickBot="1" x14ac:dyDescent="0.3">
      <c r="A1024" t="s">
        <v>194</v>
      </c>
      <c r="B1024" s="29"/>
      <c r="C1024" s="5" t="s">
        <v>13</v>
      </c>
      <c r="D1024" s="13">
        <v>0</v>
      </c>
      <c r="E1024" s="13">
        <f t="shared" ref="E1024:G1024" si="542">SUM(E1036,E1048,E1060,E1072)</f>
        <v>0</v>
      </c>
      <c r="F1024" s="13">
        <f t="shared" si="542"/>
        <v>0</v>
      </c>
      <c r="G1024" s="13">
        <f t="shared" si="542"/>
        <v>0</v>
      </c>
      <c r="H1024" s="13">
        <v>0</v>
      </c>
      <c r="I1024" s="13">
        <f t="shared" si="505"/>
        <v>0</v>
      </c>
      <c r="J1024" s="13" t="str">
        <f>IF(AND(H1024=0,I1024=0),"",IF(OR(C1024='ჯამი (HIDE)'!$B$11,C1024='ჯამი (HIDE)'!$B$12,C1024='ჯამი (HIDE)'!$B$13,C1024='ჯამი (HIDE)'!$B$14),"",H1024-I1024))</f>
        <v/>
      </c>
      <c r="K1024" s="38" t="str">
        <f>IF(AND(H1024=0,I1024=0),"",IF(OR(C1024='ჯამი (HIDE)'!$B$11,C1024='ჯამი (HIDE)'!$B$12,C1024='ჯამი (HIDE)'!$B$13,C1024='ჯამი (HIDE)'!$B$14),"",I1024/H1024))</f>
        <v/>
      </c>
      <c r="L1024" s="35"/>
    </row>
    <row r="1025" spans="1:12" ht="16.5" hidden="1" thickTop="1" thickBot="1" x14ac:dyDescent="0.3">
      <c r="A1025" t="s">
        <v>194</v>
      </c>
      <c r="B1025" s="29"/>
      <c r="C1025" s="5" t="s">
        <v>14</v>
      </c>
      <c r="D1025" s="13">
        <v>0</v>
      </c>
      <c r="E1025" s="13">
        <f t="shared" ref="E1025:F1025" si="543">SUM(E1037,E1049,E1061,E1073)</f>
        <v>0</v>
      </c>
      <c r="F1025" s="13">
        <f t="shared" si="543"/>
        <v>0</v>
      </c>
      <c r="G1025" s="13">
        <f>SUM(G1037,G1049,G1061,G1073)</f>
        <v>0</v>
      </c>
      <c r="H1025" s="13">
        <v>0</v>
      </c>
      <c r="I1025" s="13">
        <f t="shared" si="505"/>
        <v>0</v>
      </c>
      <c r="J1025" s="13" t="str">
        <f>IF(AND(H1025=0,I1025=0),"",IF(OR(C1025='ჯამი (HIDE)'!$B$11,C1025='ჯამი (HIDE)'!$B$12,C1025='ჯამი (HIDE)'!$B$13,C1025='ჯამი (HIDE)'!$B$14),"",H1025-I1025))</f>
        <v/>
      </c>
      <c r="K1025" s="38" t="str">
        <f>IF(AND(H1025=0,I1025=0),"",IF(OR(C1025='ჯამი (HIDE)'!$B$11,C1025='ჯამი (HIDE)'!$B$12,C1025='ჯამი (HIDE)'!$B$13,C1025='ჯამი (HIDE)'!$B$14),"",I1025/H1025))</f>
        <v/>
      </c>
      <c r="L1025" s="35"/>
    </row>
    <row r="1026" spans="1:12" ht="16.5" hidden="1" thickTop="1" thickBot="1" x14ac:dyDescent="0.3">
      <c r="A1026" t="s">
        <v>194</v>
      </c>
      <c r="B1026" s="31"/>
      <c r="C1026" s="9" t="s">
        <v>15</v>
      </c>
      <c r="D1026" s="15">
        <v>0</v>
      </c>
      <c r="E1026" s="15">
        <f t="shared" ref="E1026:G1026" si="544">SUM(E1038,E1050,E1062,E1074)</f>
        <v>0</v>
      </c>
      <c r="F1026" s="15">
        <f t="shared" si="544"/>
        <v>0</v>
      </c>
      <c r="G1026" s="15">
        <f t="shared" si="544"/>
        <v>0</v>
      </c>
      <c r="H1026" s="15">
        <v>0</v>
      </c>
      <c r="I1026" s="15">
        <f t="shared" si="505"/>
        <v>0</v>
      </c>
      <c r="J1026" s="15" t="str">
        <f>IF(AND(H1026=0,I1026=0),"",IF(OR(C1026='ჯამი (HIDE)'!$B$11,C1026='ჯამი (HIDE)'!$B$12,C1026='ჯამი (HIDE)'!$B$13,C1026='ჯამი (HIDE)'!$B$14),"",H1026-I1026))</f>
        <v/>
      </c>
      <c r="K1026" s="40" t="str">
        <f>IF(AND(H1026=0,I1026=0),"",IF(OR(C1026='ჯამი (HIDE)'!$B$11,C1026='ჯამი (HIDE)'!$B$12,C1026='ჯამი (HIDE)'!$B$13,C1026='ჯამი (HIDE)'!$B$14),"",I1026/H1026))</f>
        <v/>
      </c>
      <c r="L1026" s="35"/>
    </row>
    <row r="1027" spans="1:12" ht="31.5" thickTop="1" thickBot="1" x14ac:dyDescent="0.3">
      <c r="A1027" t="str">
        <f t="shared" ref="A1027" si="545">IF(OR(H1027&lt;&gt;0,I1027&lt;&gt;0,),"a","b")</f>
        <v>a</v>
      </c>
      <c r="B1027" s="2" t="s">
        <v>173</v>
      </c>
      <c r="C1027" s="26" t="s">
        <v>174</v>
      </c>
      <c r="D1027" s="3">
        <v>200000</v>
      </c>
      <c r="E1027" s="3">
        <f>E1028+E1036+E1037+E1038</f>
        <v>32740</v>
      </c>
      <c r="F1027" s="3">
        <f t="shared" ref="F1027" si="546">F1028+F1036+F1037+F1038</f>
        <v>24500</v>
      </c>
      <c r="G1027" s="3">
        <f t="shared" ref="G1027" si="547">G1028+G1036+G1037+G1038</f>
        <v>514500</v>
      </c>
      <c r="H1027" s="3">
        <v>785000</v>
      </c>
      <c r="I1027" s="3">
        <f t="shared" si="505"/>
        <v>571740</v>
      </c>
      <c r="J1027" s="3">
        <f>IF(AND(H1027=0,I1027=0),"",IF(OR(C1027='ჯამი (HIDE)'!$B$11,C1027='ჯამი (HIDE)'!$B$12,C1027='ჯამი (HIDE)'!$B$13,C1027='ჯამი (HIDE)'!$B$14),"",H1027-I1027))</f>
        <v>213260</v>
      </c>
      <c r="K1027" s="41">
        <f>IF(AND(H1027=0,I1027=0),"",IF(OR(C1027='ჯამი (HIDE)'!$B$11,C1027='ჯამი (HIDE)'!$B$12,C1027='ჯამი (HIDE)'!$B$13,C1027='ჯამი (HIDE)'!$B$14),"",I1027/H1027))</f>
        <v>0.72833121019108282</v>
      </c>
      <c r="L1027" s="35"/>
    </row>
    <row r="1028" spans="1:12" ht="16.5" hidden="1" thickTop="1" thickBot="1" x14ac:dyDescent="0.3">
      <c r="A1028" t="s">
        <v>194</v>
      </c>
      <c r="B1028" s="29"/>
      <c r="C1028" s="5" t="s">
        <v>5</v>
      </c>
      <c r="D1028" s="13">
        <v>200000</v>
      </c>
      <c r="E1028" s="13">
        <f>SUM(E1029:E1035)</f>
        <v>32740</v>
      </c>
      <c r="F1028" s="13">
        <f t="shared" ref="F1028" si="548">SUM(F1029:F1035)</f>
        <v>24500</v>
      </c>
      <c r="G1028" s="13">
        <f t="shared" ref="G1028" si="549">SUM(G1029:G1035)</f>
        <v>514500</v>
      </c>
      <c r="H1028" s="13">
        <v>785000</v>
      </c>
      <c r="I1028" s="13">
        <f t="shared" ref="I1028:I1074" si="550">E1028+F1028+G1028</f>
        <v>571740</v>
      </c>
      <c r="J1028" s="13">
        <f>IF(AND(H1028=0,I1028=0),"",IF(OR(C1028='ჯამი (HIDE)'!$B$11,C1028='ჯამი (HIDE)'!$B$12,C1028='ჯამი (HIDE)'!$B$13,C1028='ჯამი (HIDE)'!$B$14),"",H1028-I1028))</f>
        <v>213260</v>
      </c>
      <c r="K1028" s="38">
        <f>IF(AND(H1028=0,I1028=0),"",IF(OR(C1028='ჯამი (HIDE)'!$B$11,C1028='ჯამი (HIDE)'!$B$12,C1028='ჯამი (HIDE)'!$B$13,C1028='ჯამი (HIDE)'!$B$14),"",I1028/H1028))</f>
        <v>0.72833121019108282</v>
      </c>
      <c r="L1028" s="35"/>
    </row>
    <row r="1029" spans="1:12" ht="16.5" hidden="1" thickTop="1" thickBot="1" x14ac:dyDescent="0.3">
      <c r="A1029" t="s">
        <v>194</v>
      </c>
      <c r="B1029" s="30"/>
      <c r="C1029" s="7" t="s">
        <v>6</v>
      </c>
      <c r="D1029" s="14">
        <v>0</v>
      </c>
      <c r="E1029" s="14">
        <v>0</v>
      </c>
      <c r="F1029" s="14">
        <v>0</v>
      </c>
      <c r="G1029" s="14">
        <v>0</v>
      </c>
      <c r="H1029" s="14">
        <v>0</v>
      </c>
      <c r="I1029" s="14">
        <f t="shared" si="550"/>
        <v>0</v>
      </c>
      <c r="J1029" s="14" t="str">
        <f>IF(AND(H1029=0,I1029=0),"",IF(OR(C1029='ჯამი (HIDE)'!$B$11,C1029='ჯამი (HIDE)'!$B$12,C1029='ჯამი (HIDE)'!$B$13,C1029='ჯამი (HIDE)'!$B$14),"",H1029-I1029))</f>
        <v/>
      </c>
      <c r="K1029" s="39" t="str">
        <f>IF(AND(H1029=0,I1029=0),"",IF(OR(C1029='ჯამი (HIDE)'!$B$11,C1029='ჯამი (HIDE)'!$B$12,C1029='ჯამი (HIDE)'!$B$13,C1029='ჯამი (HIDE)'!$B$14),"",I1029/H1029))</f>
        <v/>
      </c>
      <c r="L1029" s="35"/>
    </row>
    <row r="1030" spans="1:12" ht="16.5" hidden="1" thickTop="1" thickBot="1" x14ac:dyDescent="0.3">
      <c r="A1030" t="s">
        <v>194</v>
      </c>
      <c r="B1030" s="30"/>
      <c r="C1030" s="7" t="s">
        <v>7</v>
      </c>
      <c r="D1030" s="14">
        <v>200000</v>
      </c>
      <c r="E1030" s="14">
        <v>32740</v>
      </c>
      <c r="F1030" s="14">
        <v>24500</v>
      </c>
      <c r="G1030" s="14">
        <v>514500</v>
      </c>
      <c r="H1030" s="14">
        <v>785000</v>
      </c>
      <c r="I1030" s="14">
        <f t="shared" si="550"/>
        <v>571740</v>
      </c>
      <c r="J1030" s="14">
        <f>IF(AND(H1030=0,I1030=0),"",IF(OR(C1030='ჯამი (HIDE)'!$B$11,C1030='ჯამი (HIDE)'!$B$12,C1030='ჯამი (HIDE)'!$B$13,C1030='ჯამი (HIDE)'!$B$14),"",H1030-I1030))</f>
        <v>213260</v>
      </c>
      <c r="K1030" s="39">
        <f>IF(AND(H1030=0,I1030=0),"",IF(OR(C1030='ჯამი (HIDE)'!$B$11,C1030='ჯამი (HIDE)'!$B$12,C1030='ჯამი (HIDE)'!$B$13,C1030='ჯამი (HIDE)'!$B$14),"",I1030/H1030))</f>
        <v>0.72833121019108282</v>
      </c>
      <c r="L1030" s="35"/>
    </row>
    <row r="1031" spans="1:12" ht="16.5" hidden="1" thickTop="1" thickBot="1" x14ac:dyDescent="0.3">
      <c r="A1031" t="s">
        <v>194</v>
      </c>
      <c r="B1031" s="30"/>
      <c r="C1031" s="7" t="s">
        <v>8</v>
      </c>
      <c r="D1031" s="14">
        <v>0</v>
      </c>
      <c r="E1031" s="14">
        <v>0</v>
      </c>
      <c r="F1031" s="14">
        <v>0</v>
      </c>
      <c r="G1031" s="14">
        <v>0</v>
      </c>
      <c r="H1031" s="14">
        <v>0</v>
      </c>
      <c r="I1031" s="14">
        <f t="shared" si="550"/>
        <v>0</v>
      </c>
      <c r="J1031" s="14" t="str">
        <f>IF(AND(H1031=0,I1031=0),"",IF(OR(C1031='ჯამი (HIDE)'!$B$11,C1031='ჯამი (HIDE)'!$B$12,C1031='ჯამი (HIDE)'!$B$13,C1031='ჯამი (HIDE)'!$B$14),"",H1031-I1031))</f>
        <v/>
      </c>
      <c r="K1031" s="39" t="str">
        <f>IF(AND(H1031=0,I1031=0),"",IF(OR(C1031='ჯამი (HIDE)'!$B$11,C1031='ჯამი (HIDE)'!$B$12,C1031='ჯამი (HIDE)'!$B$13,C1031='ჯამი (HIDE)'!$B$14),"",I1031/H1031))</f>
        <v/>
      </c>
      <c r="L1031" s="35"/>
    </row>
    <row r="1032" spans="1:12" ht="16.5" hidden="1" thickTop="1" thickBot="1" x14ac:dyDescent="0.3">
      <c r="A1032" t="s">
        <v>194</v>
      </c>
      <c r="B1032" s="30"/>
      <c r="C1032" s="7" t="s">
        <v>9</v>
      </c>
      <c r="D1032" s="14">
        <v>0</v>
      </c>
      <c r="E1032" s="14">
        <v>0</v>
      </c>
      <c r="F1032" s="14">
        <v>0</v>
      </c>
      <c r="G1032" s="14">
        <v>0</v>
      </c>
      <c r="H1032" s="14">
        <v>0</v>
      </c>
      <c r="I1032" s="14">
        <f t="shared" si="550"/>
        <v>0</v>
      </c>
      <c r="J1032" s="14" t="str">
        <f>IF(AND(H1032=0,I1032=0),"",IF(OR(C1032='ჯამი (HIDE)'!$B$11,C1032='ჯამი (HIDE)'!$B$12,C1032='ჯამი (HIDE)'!$B$13,C1032='ჯამი (HIDE)'!$B$14),"",H1032-I1032))</f>
        <v/>
      </c>
      <c r="K1032" s="39" t="str">
        <f>IF(AND(H1032=0,I1032=0),"",IF(OR(C1032='ჯამი (HIDE)'!$B$11,C1032='ჯამი (HIDE)'!$B$12,C1032='ჯამი (HIDE)'!$B$13,C1032='ჯამი (HIDE)'!$B$14),"",I1032/H1032))</f>
        <v/>
      </c>
      <c r="L1032" s="35"/>
    </row>
    <row r="1033" spans="1:12" ht="16.5" hidden="1" thickTop="1" thickBot="1" x14ac:dyDescent="0.3">
      <c r="A1033" t="s">
        <v>194</v>
      </c>
      <c r="B1033" s="30"/>
      <c r="C1033" s="7" t="s">
        <v>10</v>
      </c>
      <c r="D1033" s="14">
        <v>0</v>
      </c>
      <c r="E1033" s="14">
        <v>0</v>
      </c>
      <c r="F1033" s="14">
        <v>0</v>
      </c>
      <c r="G1033" s="14">
        <v>0</v>
      </c>
      <c r="H1033" s="14">
        <v>0</v>
      </c>
      <c r="I1033" s="14">
        <f t="shared" si="550"/>
        <v>0</v>
      </c>
      <c r="J1033" s="14" t="str">
        <f>IF(AND(H1033=0,I1033=0),"",IF(OR(C1033='ჯამი (HIDE)'!$B$11,C1033='ჯამი (HIDE)'!$B$12,C1033='ჯამი (HIDE)'!$B$13,C1033='ჯამი (HIDE)'!$B$14),"",H1033-I1033))</f>
        <v/>
      </c>
      <c r="K1033" s="39" t="str">
        <f>IF(AND(H1033=0,I1033=0),"",IF(OR(C1033='ჯამი (HIDE)'!$B$11,C1033='ჯამი (HIDE)'!$B$12,C1033='ჯამი (HIDE)'!$B$13,C1033='ჯამი (HIDE)'!$B$14),"",I1033/H1033))</f>
        <v/>
      </c>
      <c r="L1033" s="35"/>
    </row>
    <row r="1034" spans="1:12" ht="16.5" hidden="1" thickTop="1" thickBot="1" x14ac:dyDescent="0.3">
      <c r="A1034" t="s">
        <v>194</v>
      </c>
      <c r="B1034" s="30"/>
      <c r="C1034" s="7" t="s">
        <v>11</v>
      </c>
      <c r="D1034" s="14">
        <v>0</v>
      </c>
      <c r="E1034" s="14">
        <v>0</v>
      </c>
      <c r="F1034" s="14">
        <v>0</v>
      </c>
      <c r="G1034" s="14">
        <v>0</v>
      </c>
      <c r="H1034" s="14">
        <v>0</v>
      </c>
      <c r="I1034" s="14">
        <f t="shared" si="550"/>
        <v>0</v>
      </c>
      <c r="J1034" s="14" t="str">
        <f>IF(AND(H1034=0,I1034=0),"",IF(OR(C1034='ჯამი (HIDE)'!$B$11,C1034='ჯამი (HIDE)'!$B$12,C1034='ჯამი (HIDE)'!$B$13,C1034='ჯამი (HIDE)'!$B$14),"",H1034-I1034))</f>
        <v/>
      </c>
      <c r="K1034" s="39" t="str">
        <f>IF(AND(H1034=0,I1034=0),"",IF(OR(C1034='ჯამი (HIDE)'!$B$11,C1034='ჯამი (HIDE)'!$B$12,C1034='ჯამი (HIDE)'!$B$13,C1034='ჯამი (HIDE)'!$B$14),"",I1034/H1034))</f>
        <v/>
      </c>
      <c r="L1034" s="35"/>
    </row>
    <row r="1035" spans="1:12" ht="16.5" hidden="1" thickTop="1" thickBot="1" x14ac:dyDescent="0.3">
      <c r="A1035" t="s">
        <v>194</v>
      </c>
      <c r="B1035" s="30"/>
      <c r="C1035" s="7" t="s">
        <v>12</v>
      </c>
      <c r="D1035" s="14">
        <v>0</v>
      </c>
      <c r="E1035" s="14">
        <v>0</v>
      </c>
      <c r="F1035" s="14">
        <v>0</v>
      </c>
      <c r="G1035" s="14">
        <v>0</v>
      </c>
      <c r="H1035" s="14">
        <v>0</v>
      </c>
      <c r="I1035" s="14">
        <f t="shared" si="550"/>
        <v>0</v>
      </c>
      <c r="J1035" s="14" t="str">
        <f>IF(AND(H1035=0,I1035=0),"",IF(OR(C1035='ჯამი (HIDE)'!$B$11,C1035='ჯამი (HIDE)'!$B$12,C1035='ჯამი (HIDE)'!$B$13,C1035='ჯამი (HIDE)'!$B$14),"",H1035-I1035))</f>
        <v/>
      </c>
      <c r="K1035" s="39" t="str">
        <f>IF(AND(H1035=0,I1035=0),"",IF(OR(C1035='ჯამი (HIDE)'!$B$11,C1035='ჯამი (HIDE)'!$B$12,C1035='ჯამი (HIDE)'!$B$13,C1035='ჯამი (HIDE)'!$B$14),"",I1035/H1035))</f>
        <v/>
      </c>
      <c r="L1035" s="35"/>
    </row>
    <row r="1036" spans="1:12" ht="16.5" hidden="1" thickTop="1" thickBot="1" x14ac:dyDescent="0.3">
      <c r="A1036" t="s">
        <v>194</v>
      </c>
      <c r="B1036" s="29"/>
      <c r="C1036" s="5" t="s">
        <v>13</v>
      </c>
      <c r="D1036" s="13">
        <v>0</v>
      </c>
      <c r="E1036" s="13">
        <v>0</v>
      </c>
      <c r="F1036" s="13">
        <v>0</v>
      </c>
      <c r="G1036" s="13">
        <v>0</v>
      </c>
      <c r="H1036" s="13">
        <v>0</v>
      </c>
      <c r="I1036" s="13">
        <f t="shared" si="550"/>
        <v>0</v>
      </c>
      <c r="J1036" s="13" t="str">
        <f>IF(AND(H1036=0,I1036=0),"",IF(OR(C1036='ჯამი (HIDE)'!$B$11,C1036='ჯამი (HIDE)'!$B$12,C1036='ჯამი (HIDE)'!$B$13,C1036='ჯამი (HIDE)'!$B$14),"",H1036-I1036))</f>
        <v/>
      </c>
      <c r="K1036" s="38" t="str">
        <f>IF(AND(H1036=0,I1036=0),"",IF(OR(C1036='ჯამი (HIDE)'!$B$11,C1036='ჯამი (HIDE)'!$B$12,C1036='ჯამი (HIDE)'!$B$13,C1036='ჯამი (HIDE)'!$B$14),"",I1036/H1036))</f>
        <v/>
      </c>
      <c r="L1036" s="35"/>
    </row>
    <row r="1037" spans="1:12" ht="16.5" hidden="1" thickTop="1" thickBot="1" x14ac:dyDescent="0.3">
      <c r="A1037" t="s">
        <v>194</v>
      </c>
      <c r="B1037" s="29"/>
      <c r="C1037" s="5" t="s">
        <v>14</v>
      </c>
      <c r="D1037" s="13">
        <v>0</v>
      </c>
      <c r="E1037" s="13">
        <v>0</v>
      </c>
      <c r="F1037" s="13">
        <v>0</v>
      </c>
      <c r="G1037" s="13">
        <v>0</v>
      </c>
      <c r="H1037" s="13">
        <v>0</v>
      </c>
      <c r="I1037" s="13">
        <f t="shared" si="550"/>
        <v>0</v>
      </c>
      <c r="J1037" s="13" t="str">
        <f>IF(AND(H1037=0,I1037=0),"",IF(OR(C1037='ჯამი (HIDE)'!$B$11,C1037='ჯამი (HIDE)'!$B$12,C1037='ჯამი (HIDE)'!$B$13,C1037='ჯამი (HIDE)'!$B$14),"",H1037-I1037))</f>
        <v/>
      </c>
      <c r="K1037" s="38" t="str">
        <f>IF(AND(H1037=0,I1037=0),"",IF(OR(C1037='ჯამი (HIDE)'!$B$11,C1037='ჯამი (HIDE)'!$B$12,C1037='ჯამი (HIDE)'!$B$13,C1037='ჯამი (HIDE)'!$B$14),"",I1037/H1037))</f>
        <v/>
      </c>
      <c r="L1037" s="35"/>
    </row>
    <row r="1038" spans="1:12" ht="16.5" hidden="1" thickTop="1" thickBot="1" x14ac:dyDescent="0.3">
      <c r="A1038" t="s">
        <v>194</v>
      </c>
      <c r="B1038" s="31"/>
      <c r="C1038" s="9" t="s">
        <v>15</v>
      </c>
      <c r="D1038" s="15">
        <v>0</v>
      </c>
      <c r="E1038" s="15">
        <v>0</v>
      </c>
      <c r="F1038" s="15">
        <v>0</v>
      </c>
      <c r="G1038" s="15">
        <v>0</v>
      </c>
      <c r="H1038" s="15">
        <v>0</v>
      </c>
      <c r="I1038" s="15">
        <f t="shared" si="550"/>
        <v>0</v>
      </c>
      <c r="J1038" s="15" t="str">
        <f>IF(AND(H1038=0,I1038=0),"",IF(OR(C1038='ჯამი (HIDE)'!$B$11,C1038='ჯამი (HIDE)'!$B$12,C1038='ჯამი (HIDE)'!$B$13,C1038='ჯამი (HIDE)'!$B$14),"",H1038-I1038))</f>
        <v/>
      </c>
      <c r="K1038" s="40" t="str">
        <f>IF(AND(H1038=0,I1038=0),"",IF(OR(C1038='ჯამი (HIDE)'!$B$11,C1038='ჯამი (HIDE)'!$B$12,C1038='ჯამი (HIDE)'!$B$13,C1038='ჯამი (HIDE)'!$B$14),"",I1038/H1038))</f>
        <v/>
      </c>
      <c r="L1038" s="35"/>
    </row>
    <row r="1039" spans="1:12" ht="31.5" thickTop="1" thickBot="1" x14ac:dyDescent="0.3">
      <c r="A1039" t="str">
        <f t="shared" ref="A1039" si="551">IF(OR(H1039&lt;&gt;0,I1039&lt;&gt;0,),"a","b")</f>
        <v>a</v>
      </c>
      <c r="B1039" s="2" t="s">
        <v>175</v>
      </c>
      <c r="C1039" s="26" t="s">
        <v>176</v>
      </c>
      <c r="D1039" s="3">
        <v>402400</v>
      </c>
      <c r="E1039" s="3">
        <f>E1040+E1048+E1049+E1050</f>
        <v>130125</v>
      </c>
      <c r="F1039" s="3">
        <f t="shared" ref="F1039" si="552">F1040+F1048+F1049+F1050</f>
        <v>25000</v>
      </c>
      <c r="G1039" s="3">
        <f t="shared" ref="G1039" si="553">G1040+G1048+G1049+G1050</f>
        <v>25000</v>
      </c>
      <c r="H1039" s="3">
        <v>676000</v>
      </c>
      <c r="I1039" s="3">
        <f t="shared" si="550"/>
        <v>180125</v>
      </c>
      <c r="J1039" s="3">
        <f>IF(AND(H1039=0,I1039=0),"",IF(OR(C1039='ჯამი (HIDE)'!$B$11,C1039='ჯამი (HIDE)'!$B$12,C1039='ჯამი (HIDE)'!$B$13,C1039='ჯამი (HIDE)'!$B$14),"",H1039-I1039))</f>
        <v>495875</v>
      </c>
      <c r="K1039" s="41">
        <f>IF(AND(H1039=0,I1039=0),"",IF(OR(C1039='ჯამი (HIDE)'!$B$11,C1039='ჯამი (HIDE)'!$B$12,C1039='ჯამი (HIDE)'!$B$13,C1039='ჯამი (HIDE)'!$B$14),"",I1039/H1039))</f>
        <v>0.26645710059171596</v>
      </c>
      <c r="L1039" s="35"/>
    </row>
    <row r="1040" spans="1:12" ht="16.5" hidden="1" thickTop="1" thickBot="1" x14ac:dyDescent="0.3">
      <c r="A1040" t="s">
        <v>194</v>
      </c>
      <c r="B1040" s="29"/>
      <c r="C1040" s="5" t="s">
        <v>5</v>
      </c>
      <c r="D1040" s="13">
        <v>402400</v>
      </c>
      <c r="E1040" s="13">
        <f>SUM(E1041:E1047)</f>
        <v>130125</v>
      </c>
      <c r="F1040" s="13">
        <f t="shared" ref="F1040" si="554">SUM(F1041:F1047)</f>
        <v>25000</v>
      </c>
      <c r="G1040" s="13">
        <f t="shared" ref="G1040" si="555">SUM(G1041:G1047)</f>
        <v>25000</v>
      </c>
      <c r="H1040" s="13">
        <v>676000</v>
      </c>
      <c r="I1040" s="13">
        <f t="shared" si="550"/>
        <v>180125</v>
      </c>
      <c r="J1040" s="13">
        <f>IF(AND(H1040=0,I1040=0),"",IF(OR(C1040='ჯამი (HIDE)'!$B$11,C1040='ჯამი (HIDE)'!$B$12,C1040='ჯამი (HIDE)'!$B$13,C1040='ჯამი (HIDE)'!$B$14),"",H1040-I1040))</f>
        <v>495875</v>
      </c>
      <c r="K1040" s="38">
        <f>IF(AND(H1040=0,I1040=0),"",IF(OR(C1040='ჯამი (HIDE)'!$B$11,C1040='ჯამი (HIDE)'!$B$12,C1040='ჯამი (HIDE)'!$B$13,C1040='ჯამი (HIDE)'!$B$14),"",I1040/H1040))</f>
        <v>0.26645710059171596</v>
      </c>
      <c r="L1040" s="35"/>
    </row>
    <row r="1041" spans="1:12" ht="16.5" hidden="1" thickTop="1" thickBot="1" x14ac:dyDescent="0.3">
      <c r="A1041" t="s">
        <v>194</v>
      </c>
      <c r="B1041" s="30"/>
      <c r="C1041" s="7" t="s">
        <v>6</v>
      </c>
      <c r="D1041" s="14">
        <v>0</v>
      </c>
      <c r="E1041" s="14">
        <v>0</v>
      </c>
      <c r="F1041" s="14">
        <v>0</v>
      </c>
      <c r="G1041" s="14">
        <v>0</v>
      </c>
      <c r="H1041" s="14">
        <v>0</v>
      </c>
      <c r="I1041" s="14">
        <f t="shared" si="550"/>
        <v>0</v>
      </c>
      <c r="J1041" s="14" t="str">
        <f>IF(AND(H1041=0,I1041=0),"",IF(OR(C1041='ჯამი (HIDE)'!$B$11,C1041='ჯამი (HIDE)'!$B$12,C1041='ჯამი (HIDE)'!$B$13,C1041='ჯამი (HIDE)'!$B$14),"",H1041-I1041))</f>
        <v/>
      </c>
      <c r="K1041" s="39" t="str">
        <f>IF(AND(H1041=0,I1041=0),"",IF(OR(C1041='ჯამი (HIDE)'!$B$11,C1041='ჯამი (HIDE)'!$B$12,C1041='ჯამი (HIDE)'!$B$13,C1041='ჯამი (HIDE)'!$B$14),"",I1041/H1041))</f>
        <v/>
      </c>
      <c r="L1041" s="35"/>
    </row>
    <row r="1042" spans="1:12" ht="16.5" hidden="1" thickTop="1" thickBot="1" x14ac:dyDescent="0.3">
      <c r="A1042" t="s">
        <v>194</v>
      </c>
      <c r="B1042" s="30"/>
      <c r="C1042" s="7" t="s">
        <v>7</v>
      </c>
      <c r="D1042" s="14">
        <v>402400</v>
      </c>
      <c r="E1042" s="14">
        <v>130125</v>
      </c>
      <c r="F1042" s="14">
        <v>25000</v>
      </c>
      <c r="G1042" s="14">
        <v>25000</v>
      </c>
      <c r="H1042" s="14">
        <v>676000</v>
      </c>
      <c r="I1042" s="14">
        <f t="shared" si="550"/>
        <v>180125</v>
      </c>
      <c r="J1042" s="14">
        <f>IF(AND(H1042=0,I1042=0),"",IF(OR(C1042='ჯამი (HIDE)'!$B$11,C1042='ჯამი (HIDE)'!$B$12,C1042='ჯამი (HIDE)'!$B$13,C1042='ჯამი (HIDE)'!$B$14),"",H1042-I1042))</f>
        <v>495875</v>
      </c>
      <c r="K1042" s="39">
        <f>IF(AND(H1042=0,I1042=0),"",IF(OR(C1042='ჯამი (HIDE)'!$B$11,C1042='ჯამი (HIDE)'!$B$12,C1042='ჯამი (HIDE)'!$B$13,C1042='ჯამი (HIDE)'!$B$14),"",I1042/H1042))</f>
        <v>0.26645710059171596</v>
      </c>
      <c r="L1042" s="35"/>
    </row>
    <row r="1043" spans="1:12" ht="16.5" hidden="1" thickTop="1" thickBot="1" x14ac:dyDescent="0.3">
      <c r="A1043" t="s">
        <v>194</v>
      </c>
      <c r="B1043" s="30"/>
      <c r="C1043" s="7" t="s">
        <v>8</v>
      </c>
      <c r="D1043" s="14">
        <v>0</v>
      </c>
      <c r="E1043" s="14">
        <v>0</v>
      </c>
      <c r="F1043" s="14">
        <v>0</v>
      </c>
      <c r="G1043" s="14">
        <v>0</v>
      </c>
      <c r="H1043" s="14">
        <v>0</v>
      </c>
      <c r="I1043" s="14">
        <f t="shared" si="550"/>
        <v>0</v>
      </c>
      <c r="J1043" s="14" t="str">
        <f>IF(AND(H1043=0,I1043=0),"",IF(OR(C1043='ჯამი (HIDE)'!$B$11,C1043='ჯამი (HIDE)'!$B$12,C1043='ჯამი (HIDE)'!$B$13,C1043='ჯამი (HIDE)'!$B$14),"",H1043-I1043))</f>
        <v/>
      </c>
      <c r="K1043" s="39" t="str">
        <f>IF(AND(H1043=0,I1043=0),"",IF(OR(C1043='ჯამი (HIDE)'!$B$11,C1043='ჯამი (HIDE)'!$B$12,C1043='ჯამი (HIDE)'!$B$13,C1043='ჯამი (HIDE)'!$B$14),"",I1043/H1043))</f>
        <v/>
      </c>
      <c r="L1043" s="35"/>
    </row>
    <row r="1044" spans="1:12" ht="16.5" hidden="1" thickTop="1" thickBot="1" x14ac:dyDescent="0.3">
      <c r="A1044" t="s">
        <v>194</v>
      </c>
      <c r="B1044" s="30"/>
      <c r="C1044" s="7" t="s">
        <v>9</v>
      </c>
      <c r="D1044" s="14">
        <v>0</v>
      </c>
      <c r="E1044" s="14">
        <v>0</v>
      </c>
      <c r="F1044" s="14">
        <v>0</v>
      </c>
      <c r="G1044" s="14">
        <v>0</v>
      </c>
      <c r="H1044" s="14">
        <v>0</v>
      </c>
      <c r="I1044" s="14">
        <f t="shared" si="550"/>
        <v>0</v>
      </c>
      <c r="J1044" s="14" t="str">
        <f>IF(AND(H1044=0,I1044=0),"",IF(OR(C1044='ჯამი (HIDE)'!$B$11,C1044='ჯამი (HIDE)'!$B$12,C1044='ჯამი (HIDE)'!$B$13,C1044='ჯამი (HIDE)'!$B$14),"",H1044-I1044))</f>
        <v/>
      </c>
      <c r="K1044" s="39" t="str">
        <f>IF(AND(H1044=0,I1044=0),"",IF(OR(C1044='ჯამი (HIDE)'!$B$11,C1044='ჯამი (HIDE)'!$B$12,C1044='ჯამი (HIDE)'!$B$13,C1044='ჯამი (HIDE)'!$B$14),"",I1044/H1044))</f>
        <v/>
      </c>
      <c r="L1044" s="35"/>
    </row>
    <row r="1045" spans="1:12" ht="16.5" hidden="1" thickTop="1" thickBot="1" x14ac:dyDescent="0.3">
      <c r="A1045" t="s">
        <v>194</v>
      </c>
      <c r="B1045" s="30"/>
      <c r="C1045" s="7" t="s">
        <v>10</v>
      </c>
      <c r="D1045" s="14">
        <v>0</v>
      </c>
      <c r="E1045" s="14">
        <v>0</v>
      </c>
      <c r="F1045" s="14">
        <v>0</v>
      </c>
      <c r="G1045" s="14">
        <v>0</v>
      </c>
      <c r="H1045" s="14">
        <v>0</v>
      </c>
      <c r="I1045" s="14">
        <f t="shared" si="550"/>
        <v>0</v>
      </c>
      <c r="J1045" s="14" t="str">
        <f>IF(AND(H1045=0,I1045=0),"",IF(OR(C1045='ჯამი (HIDE)'!$B$11,C1045='ჯამი (HIDE)'!$B$12,C1045='ჯამი (HIDE)'!$B$13,C1045='ჯამი (HIDE)'!$B$14),"",H1045-I1045))</f>
        <v/>
      </c>
      <c r="K1045" s="39" t="str">
        <f>IF(AND(H1045=0,I1045=0),"",IF(OR(C1045='ჯამი (HIDE)'!$B$11,C1045='ჯამი (HIDE)'!$B$12,C1045='ჯამი (HIDE)'!$B$13,C1045='ჯამი (HIDE)'!$B$14),"",I1045/H1045))</f>
        <v/>
      </c>
      <c r="L1045" s="35"/>
    </row>
    <row r="1046" spans="1:12" ht="16.5" hidden="1" thickTop="1" thickBot="1" x14ac:dyDescent="0.3">
      <c r="A1046" t="s">
        <v>194</v>
      </c>
      <c r="B1046" s="30"/>
      <c r="C1046" s="7" t="s">
        <v>11</v>
      </c>
      <c r="D1046" s="14">
        <v>0</v>
      </c>
      <c r="E1046" s="14">
        <v>0</v>
      </c>
      <c r="F1046" s="14">
        <v>0</v>
      </c>
      <c r="G1046" s="14">
        <v>0</v>
      </c>
      <c r="H1046" s="14">
        <v>0</v>
      </c>
      <c r="I1046" s="14">
        <f t="shared" si="550"/>
        <v>0</v>
      </c>
      <c r="J1046" s="14" t="str">
        <f>IF(AND(H1046=0,I1046=0),"",IF(OR(C1046='ჯამი (HIDE)'!$B$11,C1046='ჯამი (HIDE)'!$B$12,C1046='ჯამი (HIDE)'!$B$13,C1046='ჯამი (HIDE)'!$B$14),"",H1046-I1046))</f>
        <v/>
      </c>
      <c r="K1046" s="39" t="str">
        <f>IF(AND(H1046=0,I1046=0),"",IF(OR(C1046='ჯამი (HIDE)'!$B$11,C1046='ჯამი (HIDE)'!$B$12,C1046='ჯამი (HIDE)'!$B$13,C1046='ჯამი (HIDE)'!$B$14),"",I1046/H1046))</f>
        <v/>
      </c>
      <c r="L1046" s="35"/>
    </row>
    <row r="1047" spans="1:12" ht="16.5" hidden="1" thickTop="1" thickBot="1" x14ac:dyDescent="0.3">
      <c r="A1047" t="s">
        <v>194</v>
      </c>
      <c r="B1047" s="30"/>
      <c r="C1047" s="7" t="s">
        <v>12</v>
      </c>
      <c r="D1047" s="14">
        <v>0</v>
      </c>
      <c r="E1047" s="14">
        <v>0</v>
      </c>
      <c r="F1047" s="14">
        <v>0</v>
      </c>
      <c r="G1047" s="14">
        <v>0</v>
      </c>
      <c r="H1047" s="14">
        <v>0</v>
      </c>
      <c r="I1047" s="14">
        <f t="shared" si="550"/>
        <v>0</v>
      </c>
      <c r="J1047" s="14" t="str">
        <f>IF(AND(H1047=0,I1047=0),"",IF(OR(C1047='ჯამი (HIDE)'!$B$11,C1047='ჯამი (HIDE)'!$B$12,C1047='ჯამი (HIDE)'!$B$13,C1047='ჯამი (HIDE)'!$B$14),"",H1047-I1047))</f>
        <v/>
      </c>
      <c r="K1047" s="39" t="str">
        <f>IF(AND(H1047=0,I1047=0),"",IF(OR(C1047='ჯამი (HIDE)'!$B$11,C1047='ჯამი (HIDE)'!$B$12,C1047='ჯამი (HIDE)'!$B$13,C1047='ჯამი (HIDE)'!$B$14),"",I1047/H1047))</f>
        <v/>
      </c>
      <c r="L1047" s="35"/>
    </row>
    <row r="1048" spans="1:12" ht="16.5" hidden="1" thickTop="1" thickBot="1" x14ac:dyDescent="0.3">
      <c r="A1048" t="s">
        <v>194</v>
      </c>
      <c r="B1048" s="29"/>
      <c r="C1048" s="5" t="s">
        <v>13</v>
      </c>
      <c r="D1048" s="13">
        <v>0</v>
      </c>
      <c r="E1048" s="13">
        <v>0</v>
      </c>
      <c r="F1048" s="13">
        <v>0</v>
      </c>
      <c r="G1048" s="13">
        <v>0</v>
      </c>
      <c r="H1048" s="13">
        <v>0</v>
      </c>
      <c r="I1048" s="13">
        <f t="shared" si="550"/>
        <v>0</v>
      </c>
      <c r="J1048" s="13" t="str">
        <f>IF(AND(H1048=0,I1048=0),"",IF(OR(C1048='ჯამი (HIDE)'!$B$11,C1048='ჯამი (HIDE)'!$B$12,C1048='ჯამი (HIDE)'!$B$13,C1048='ჯამი (HIDE)'!$B$14),"",H1048-I1048))</f>
        <v/>
      </c>
      <c r="K1048" s="38" t="str">
        <f>IF(AND(H1048=0,I1048=0),"",IF(OR(C1048='ჯამი (HIDE)'!$B$11,C1048='ჯამი (HIDE)'!$B$12,C1048='ჯამი (HIDE)'!$B$13,C1048='ჯამი (HIDE)'!$B$14),"",I1048/H1048))</f>
        <v/>
      </c>
      <c r="L1048" s="35"/>
    </row>
    <row r="1049" spans="1:12" ht="16.5" hidden="1" thickTop="1" thickBot="1" x14ac:dyDescent="0.3">
      <c r="A1049" t="s">
        <v>194</v>
      </c>
      <c r="B1049" s="29"/>
      <c r="C1049" s="5" t="s">
        <v>14</v>
      </c>
      <c r="D1049" s="13">
        <v>0</v>
      </c>
      <c r="E1049" s="13">
        <v>0</v>
      </c>
      <c r="F1049" s="13">
        <v>0</v>
      </c>
      <c r="G1049" s="13">
        <v>0</v>
      </c>
      <c r="H1049" s="13">
        <v>0</v>
      </c>
      <c r="I1049" s="13">
        <f t="shared" si="550"/>
        <v>0</v>
      </c>
      <c r="J1049" s="13" t="str">
        <f>IF(AND(H1049=0,I1049=0),"",IF(OR(C1049='ჯამი (HIDE)'!$B$11,C1049='ჯამი (HIDE)'!$B$12,C1049='ჯამი (HIDE)'!$B$13,C1049='ჯამი (HIDE)'!$B$14),"",H1049-I1049))</f>
        <v/>
      </c>
      <c r="K1049" s="38" t="str">
        <f>IF(AND(H1049=0,I1049=0),"",IF(OR(C1049='ჯამი (HIDE)'!$B$11,C1049='ჯამი (HIDE)'!$B$12,C1049='ჯამი (HIDE)'!$B$13,C1049='ჯამი (HIDE)'!$B$14),"",I1049/H1049))</f>
        <v/>
      </c>
      <c r="L1049" s="35"/>
    </row>
    <row r="1050" spans="1:12" ht="16.5" hidden="1" thickTop="1" thickBot="1" x14ac:dyDescent="0.3">
      <c r="A1050" t="s">
        <v>194</v>
      </c>
      <c r="B1050" s="31"/>
      <c r="C1050" s="9" t="s">
        <v>15</v>
      </c>
      <c r="D1050" s="15">
        <v>0</v>
      </c>
      <c r="E1050" s="15">
        <v>0</v>
      </c>
      <c r="F1050" s="15">
        <v>0</v>
      </c>
      <c r="G1050" s="15">
        <v>0</v>
      </c>
      <c r="H1050" s="15">
        <v>0</v>
      </c>
      <c r="I1050" s="15">
        <f t="shared" si="550"/>
        <v>0</v>
      </c>
      <c r="J1050" s="15" t="str">
        <f>IF(AND(H1050=0,I1050=0),"",IF(OR(C1050='ჯამი (HIDE)'!$B$11,C1050='ჯამი (HIDE)'!$B$12,C1050='ჯამი (HIDE)'!$B$13,C1050='ჯამი (HIDE)'!$B$14),"",H1050-I1050))</f>
        <v/>
      </c>
      <c r="K1050" s="40" t="str">
        <f>IF(AND(H1050=0,I1050=0),"",IF(OR(C1050='ჯამი (HIDE)'!$B$11,C1050='ჯამი (HIDE)'!$B$12,C1050='ჯამი (HIDE)'!$B$13,C1050='ჯამი (HIDE)'!$B$14),"",I1050/H1050))</f>
        <v/>
      </c>
      <c r="L1050" s="35"/>
    </row>
    <row r="1051" spans="1:12" ht="16.5" thickTop="1" thickBot="1" x14ac:dyDescent="0.3">
      <c r="A1051" t="str">
        <f t="shared" ref="A1051" si="556">IF(OR(H1051&lt;&gt;0,I1051&lt;&gt;0,),"a","b")</f>
        <v>a</v>
      </c>
      <c r="B1051" s="2" t="s">
        <v>177</v>
      </c>
      <c r="C1051" s="24" t="s">
        <v>178</v>
      </c>
      <c r="D1051" s="3">
        <v>275000</v>
      </c>
      <c r="E1051" s="3">
        <f>E1052+E1060+E1061+E1062</f>
        <v>48855</v>
      </c>
      <c r="F1051" s="3">
        <f t="shared" ref="F1051" si="557">F1052+F1060+F1061+F1062</f>
        <v>70000</v>
      </c>
      <c r="G1051" s="3">
        <f t="shared" ref="G1051" si="558">G1052+G1060+G1061+G1062</f>
        <v>75000</v>
      </c>
      <c r="H1051" s="3">
        <v>550000</v>
      </c>
      <c r="I1051" s="3">
        <f t="shared" si="550"/>
        <v>193855</v>
      </c>
      <c r="J1051" s="3">
        <f>IF(AND(H1051=0,I1051=0),"",IF(OR(C1051='ჯამი (HIDE)'!$B$11,C1051='ჯამი (HIDE)'!$B$12,C1051='ჯამი (HIDE)'!$B$13,C1051='ჯამი (HIDE)'!$B$14),"",H1051-I1051))</f>
        <v>356145</v>
      </c>
      <c r="K1051" s="41">
        <f>IF(AND(H1051=0,I1051=0),"",IF(OR(C1051='ჯამი (HIDE)'!$B$11,C1051='ჯამი (HIDE)'!$B$12,C1051='ჯამი (HIDE)'!$B$13,C1051='ჯამი (HIDE)'!$B$14),"",I1051/H1051))</f>
        <v>0.35246363636363637</v>
      </c>
      <c r="L1051" s="35"/>
    </row>
    <row r="1052" spans="1:12" ht="16.5" hidden="1" thickTop="1" thickBot="1" x14ac:dyDescent="0.3">
      <c r="A1052" t="s">
        <v>194</v>
      </c>
      <c r="B1052" s="29"/>
      <c r="C1052" s="5" t="s">
        <v>5</v>
      </c>
      <c r="D1052" s="13">
        <v>275000</v>
      </c>
      <c r="E1052" s="13">
        <f>SUM(E1053:E1059)</f>
        <v>48855</v>
      </c>
      <c r="F1052" s="13">
        <f t="shared" ref="F1052" si="559">SUM(F1053:F1059)</f>
        <v>70000</v>
      </c>
      <c r="G1052" s="13">
        <f t="shared" ref="G1052" si="560">SUM(G1053:G1059)</f>
        <v>75000</v>
      </c>
      <c r="H1052" s="13">
        <v>550000</v>
      </c>
      <c r="I1052" s="13">
        <f t="shared" si="550"/>
        <v>193855</v>
      </c>
      <c r="J1052" s="13">
        <f>IF(AND(H1052=0,I1052=0),"",IF(OR(C1052='ჯამი (HIDE)'!$B$11,C1052='ჯამი (HIDE)'!$B$12,C1052='ჯამი (HIDE)'!$B$13,C1052='ჯამი (HIDE)'!$B$14),"",H1052-I1052))</f>
        <v>356145</v>
      </c>
      <c r="K1052" s="38">
        <f>IF(AND(H1052=0,I1052=0),"",IF(OR(C1052='ჯამი (HIDE)'!$B$11,C1052='ჯამი (HIDE)'!$B$12,C1052='ჯამი (HIDE)'!$B$13,C1052='ჯამი (HIDE)'!$B$14),"",I1052/H1052))</f>
        <v>0.35246363636363637</v>
      </c>
      <c r="L1052" s="35"/>
    </row>
    <row r="1053" spans="1:12" ht="16.5" hidden="1" thickTop="1" thickBot="1" x14ac:dyDescent="0.3">
      <c r="A1053" t="s">
        <v>194</v>
      </c>
      <c r="B1053" s="30"/>
      <c r="C1053" s="7" t="s">
        <v>6</v>
      </c>
      <c r="D1053" s="14">
        <v>0</v>
      </c>
      <c r="E1053" s="14">
        <v>0</v>
      </c>
      <c r="F1053" s="14">
        <v>0</v>
      </c>
      <c r="G1053" s="14">
        <v>0</v>
      </c>
      <c r="H1053" s="14">
        <v>0</v>
      </c>
      <c r="I1053" s="14">
        <f t="shared" si="550"/>
        <v>0</v>
      </c>
      <c r="J1053" s="14" t="str">
        <f>IF(AND(H1053=0,I1053=0),"",IF(OR(C1053='ჯამი (HIDE)'!$B$11,C1053='ჯამი (HIDE)'!$B$12,C1053='ჯამი (HIDE)'!$B$13,C1053='ჯამი (HIDE)'!$B$14),"",H1053-I1053))</f>
        <v/>
      </c>
      <c r="K1053" s="39" t="str">
        <f>IF(AND(H1053=0,I1053=0),"",IF(OR(C1053='ჯამი (HIDE)'!$B$11,C1053='ჯამი (HIDE)'!$B$12,C1053='ჯამი (HIDE)'!$B$13,C1053='ჯამი (HIDE)'!$B$14),"",I1053/H1053))</f>
        <v/>
      </c>
      <c r="L1053" s="35"/>
    </row>
    <row r="1054" spans="1:12" ht="16.5" hidden="1" thickTop="1" thickBot="1" x14ac:dyDescent="0.3">
      <c r="A1054" t="s">
        <v>194</v>
      </c>
      <c r="B1054" s="30"/>
      <c r="C1054" s="7" t="s">
        <v>7</v>
      </c>
      <c r="D1054" s="14">
        <v>275000</v>
      </c>
      <c r="E1054" s="14">
        <v>48855</v>
      </c>
      <c r="F1054" s="14">
        <v>70000</v>
      </c>
      <c r="G1054" s="14">
        <v>75000</v>
      </c>
      <c r="H1054" s="14">
        <v>550000</v>
      </c>
      <c r="I1054" s="14">
        <f t="shared" si="550"/>
        <v>193855</v>
      </c>
      <c r="J1054" s="14">
        <f>IF(AND(H1054=0,I1054=0),"",IF(OR(C1054='ჯამი (HIDE)'!$B$11,C1054='ჯამი (HIDE)'!$B$12,C1054='ჯამი (HIDE)'!$B$13,C1054='ჯამი (HIDE)'!$B$14),"",H1054-I1054))</f>
        <v>356145</v>
      </c>
      <c r="K1054" s="39">
        <f>IF(AND(H1054=0,I1054=0),"",IF(OR(C1054='ჯამი (HIDE)'!$B$11,C1054='ჯამი (HIDE)'!$B$12,C1054='ჯამი (HIDE)'!$B$13,C1054='ჯამი (HIDE)'!$B$14),"",I1054/H1054))</f>
        <v>0.35246363636363637</v>
      </c>
      <c r="L1054" s="35"/>
    </row>
    <row r="1055" spans="1:12" ht="16.5" hidden="1" thickTop="1" thickBot="1" x14ac:dyDescent="0.3">
      <c r="A1055" t="s">
        <v>194</v>
      </c>
      <c r="B1055" s="30"/>
      <c r="C1055" s="7" t="s">
        <v>8</v>
      </c>
      <c r="D1055" s="14">
        <v>0</v>
      </c>
      <c r="E1055" s="14">
        <v>0</v>
      </c>
      <c r="F1055" s="14">
        <v>0</v>
      </c>
      <c r="G1055" s="14">
        <v>0</v>
      </c>
      <c r="H1055" s="14">
        <v>0</v>
      </c>
      <c r="I1055" s="14">
        <f t="shared" si="550"/>
        <v>0</v>
      </c>
      <c r="J1055" s="14" t="str">
        <f>IF(AND(H1055=0,I1055=0),"",IF(OR(C1055='ჯამი (HIDE)'!$B$11,C1055='ჯამი (HIDE)'!$B$12,C1055='ჯამი (HIDE)'!$B$13,C1055='ჯამი (HIDE)'!$B$14),"",H1055-I1055))</f>
        <v/>
      </c>
      <c r="K1055" s="39" t="str">
        <f>IF(AND(H1055=0,I1055=0),"",IF(OR(C1055='ჯამი (HIDE)'!$B$11,C1055='ჯამი (HIDE)'!$B$12,C1055='ჯამი (HIDE)'!$B$13,C1055='ჯამი (HIDE)'!$B$14),"",I1055/H1055))</f>
        <v/>
      </c>
      <c r="L1055" s="35"/>
    </row>
    <row r="1056" spans="1:12" ht="16.5" hidden="1" thickTop="1" thickBot="1" x14ac:dyDescent="0.3">
      <c r="A1056" t="s">
        <v>194</v>
      </c>
      <c r="B1056" s="30"/>
      <c r="C1056" s="7" t="s">
        <v>9</v>
      </c>
      <c r="D1056" s="14">
        <v>0</v>
      </c>
      <c r="E1056" s="14">
        <v>0</v>
      </c>
      <c r="F1056" s="14">
        <v>0</v>
      </c>
      <c r="G1056" s="14">
        <v>0</v>
      </c>
      <c r="H1056" s="14">
        <v>0</v>
      </c>
      <c r="I1056" s="14">
        <f t="shared" si="550"/>
        <v>0</v>
      </c>
      <c r="J1056" s="14" t="str">
        <f>IF(AND(H1056=0,I1056=0),"",IF(OR(C1056='ჯამი (HIDE)'!$B$11,C1056='ჯამი (HIDE)'!$B$12,C1056='ჯამი (HIDE)'!$B$13,C1056='ჯამი (HIDE)'!$B$14),"",H1056-I1056))</f>
        <v/>
      </c>
      <c r="K1056" s="39" t="str">
        <f>IF(AND(H1056=0,I1056=0),"",IF(OR(C1056='ჯამი (HIDE)'!$B$11,C1056='ჯამი (HIDE)'!$B$12,C1056='ჯამი (HIDE)'!$B$13,C1056='ჯამი (HIDE)'!$B$14),"",I1056/H1056))</f>
        <v/>
      </c>
      <c r="L1056" s="35"/>
    </row>
    <row r="1057" spans="1:12" ht="16.5" hidden="1" thickTop="1" thickBot="1" x14ac:dyDescent="0.3">
      <c r="A1057" t="s">
        <v>194</v>
      </c>
      <c r="B1057" s="30"/>
      <c r="C1057" s="7" t="s">
        <v>10</v>
      </c>
      <c r="D1057" s="14">
        <v>0</v>
      </c>
      <c r="E1057" s="14">
        <v>0</v>
      </c>
      <c r="F1057" s="14">
        <v>0</v>
      </c>
      <c r="G1057" s="14">
        <v>0</v>
      </c>
      <c r="H1057" s="14">
        <v>0</v>
      </c>
      <c r="I1057" s="14">
        <f t="shared" si="550"/>
        <v>0</v>
      </c>
      <c r="J1057" s="14" t="str">
        <f>IF(AND(H1057=0,I1057=0),"",IF(OR(C1057='ჯამი (HIDE)'!$B$11,C1057='ჯამი (HIDE)'!$B$12,C1057='ჯამი (HIDE)'!$B$13,C1057='ჯამი (HIDE)'!$B$14),"",H1057-I1057))</f>
        <v/>
      </c>
      <c r="K1057" s="39" t="str">
        <f>IF(AND(H1057=0,I1057=0),"",IF(OR(C1057='ჯამი (HIDE)'!$B$11,C1057='ჯამი (HIDE)'!$B$12,C1057='ჯამი (HIDE)'!$B$13,C1057='ჯამი (HIDE)'!$B$14),"",I1057/H1057))</f>
        <v/>
      </c>
      <c r="L1057" s="35"/>
    </row>
    <row r="1058" spans="1:12" ht="16.5" hidden="1" thickTop="1" thickBot="1" x14ac:dyDescent="0.3">
      <c r="A1058" t="s">
        <v>194</v>
      </c>
      <c r="B1058" s="30"/>
      <c r="C1058" s="7" t="s">
        <v>11</v>
      </c>
      <c r="D1058" s="14">
        <v>0</v>
      </c>
      <c r="E1058" s="14">
        <v>0</v>
      </c>
      <c r="F1058" s="14">
        <v>0</v>
      </c>
      <c r="G1058" s="14">
        <v>0</v>
      </c>
      <c r="H1058" s="14">
        <v>0</v>
      </c>
      <c r="I1058" s="14">
        <f t="shared" si="550"/>
        <v>0</v>
      </c>
      <c r="J1058" s="14" t="str">
        <f>IF(AND(H1058=0,I1058=0),"",IF(OR(C1058='ჯამი (HIDE)'!$B$11,C1058='ჯამი (HIDE)'!$B$12,C1058='ჯამი (HIDE)'!$B$13,C1058='ჯამი (HIDE)'!$B$14),"",H1058-I1058))</f>
        <v/>
      </c>
      <c r="K1058" s="39" t="str">
        <f>IF(AND(H1058=0,I1058=0),"",IF(OR(C1058='ჯამი (HIDE)'!$B$11,C1058='ჯამი (HIDE)'!$B$12,C1058='ჯამი (HIDE)'!$B$13,C1058='ჯამი (HIDE)'!$B$14),"",I1058/H1058))</f>
        <v/>
      </c>
      <c r="L1058" s="35"/>
    </row>
    <row r="1059" spans="1:12" ht="16.5" hidden="1" thickTop="1" thickBot="1" x14ac:dyDescent="0.3">
      <c r="A1059" t="s">
        <v>194</v>
      </c>
      <c r="B1059" s="30"/>
      <c r="C1059" s="7" t="s">
        <v>12</v>
      </c>
      <c r="D1059" s="14">
        <v>0</v>
      </c>
      <c r="E1059" s="14">
        <v>0</v>
      </c>
      <c r="F1059" s="14">
        <v>0</v>
      </c>
      <c r="G1059" s="14">
        <v>0</v>
      </c>
      <c r="H1059" s="14">
        <v>0</v>
      </c>
      <c r="I1059" s="14">
        <f t="shared" si="550"/>
        <v>0</v>
      </c>
      <c r="J1059" s="14" t="str">
        <f>IF(AND(H1059=0,I1059=0),"",IF(OR(C1059='ჯამი (HIDE)'!$B$11,C1059='ჯამი (HIDE)'!$B$12,C1059='ჯამი (HIDE)'!$B$13,C1059='ჯამი (HIDE)'!$B$14),"",H1059-I1059))</f>
        <v/>
      </c>
      <c r="K1059" s="39" t="str">
        <f>IF(AND(H1059=0,I1059=0),"",IF(OR(C1059='ჯამი (HIDE)'!$B$11,C1059='ჯამი (HIDE)'!$B$12,C1059='ჯამი (HIDE)'!$B$13,C1059='ჯამი (HIDE)'!$B$14),"",I1059/H1059))</f>
        <v/>
      </c>
      <c r="L1059" s="35"/>
    </row>
    <row r="1060" spans="1:12" ht="16.5" hidden="1" thickTop="1" thickBot="1" x14ac:dyDescent="0.3">
      <c r="A1060" t="s">
        <v>194</v>
      </c>
      <c r="B1060" s="29"/>
      <c r="C1060" s="5" t="s">
        <v>13</v>
      </c>
      <c r="D1060" s="13">
        <v>0</v>
      </c>
      <c r="E1060" s="13">
        <v>0</v>
      </c>
      <c r="F1060" s="13">
        <v>0</v>
      </c>
      <c r="G1060" s="13">
        <v>0</v>
      </c>
      <c r="H1060" s="13">
        <v>0</v>
      </c>
      <c r="I1060" s="13">
        <f t="shared" si="550"/>
        <v>0</v>
      </c>
      <c r="J1060" s="13" t="str">
        <f>IF(AND(H1060=0,I1060=0),"",IF(OR(C1060='ჯამი (HIDE)'!$B$11,C1060='ჯამი (HIDE)'!$B$12,C1060='ჯამი (HIDE)'!$B$13,C1060='ჯამი (HIDE)'!$B$14),"",H1060-I1060))</f>
        <v/>
      </c>
      <c r="K1060" s="38" t="str">
        <f>IF(AND(H1060=0,I1060=0),"",IF(OR(C1060='ჯამი (HIDE)'!$B$11,C1060='ჯამი (HIDE)'!$B$12,C1060='ჯამი (HIDE)'!$B$13,C1060='ჯამი (HIDE)'!$B$14),"",I1060/H1060))</f>
        <v/>
      </c>
      <c r="L1060" s="35"/>
    </row>
    <row r="1061" spans="1:12" ht="16.5" hidden="1" thickTop="1" thickBot="1" x14ac:dyDescent="0.3">
      <c r="A1061" t="s">
        <v>194</v>
      </c>
      <c r="B1061" s="29"/>
      <c r="C1061" s="5" t="s">
        <v>14</v>
      </c>
      <c r="D1061" s="13">
        <v>0</v>
      </c>
      <c r="E1061" s="13">
        <v>0</v>
      </c>
      <c r="F1061" s="13">
        <v>0</v>
      </c>
      <c r="G1061" s="13">
        <v>0</v>
      </c>
      <c r="H1061" s="13">
        <v>0</v>
      </c>
      <c r="I1061" s="13">
        <f t="shared" si="550"/>
        <v>0</v>
      </c>
      <c r="J1061" s="13" t="str">
        <f>IF(AND(H1061=0,I1061=0),"",IF(OR(C1061='ჯამი (HIDE)'!$B$11,C1061='ჯამი (HIDE)'!$B$12,C1061='ჯამი (HIDE)'!$B$13,C1061='ჯამი (HIDE)'!$B$14),"",H1061-I1061))</f>
        <v/>
      </c>
      <c r="K1061" s="38" t="str">
        <f>IF(AND(H1061=0,I1061=0),"",IF(OR(C1061='ჯამი (HIDE)'!$B$11,C1061='ჯამი (HIDE)'!$B$12,C1061='ჯამი (HIDE)'!$B$13,C1061='ჯამი (HIDE)'!$B$14),"",I1061/H1061))</f>
        <v/>
      </c>
      <c r="L1061" s="35"/>
    </row>
    <row r="1062" spans="1:12" ht="16.5" hidden="1" thickTop="1" thickBot="1" x14ac:dyDescent="0.3">
      <c r="A1062" t="s">
        <v>194</v>
      </c>
      <c r="B1062" s="31"/>
      <c r="C1062" s="9" t="s">
        <v>15</v>
      </c>
      <c r="D1062" s="15">
        <v>0</v>
      </c>
      <c r="E1062" s="15">
        <v>0</v>
      </c>
      <c r="F1062" s="15">
        <v>0</v>
      </c>
      <c r="G1062" s="15">
        <v>0</v>
      </c>
      <c r="H1062" s="15">
        <v>0</v>
      </c>
      <c r="I1062" s="15">
        <f t="shared" si="550"/>
        <v>0</v>
      </c>
      <c r="J1062" s="15" t="str">
        <f>IF(AND(H1062=0,I1062=0),"",IF(OR(C1062='ჯამი (HIDE)'!$B$11,C1062='ჯამი (HIDE)'!$B$12,C1062='ჯამი (HIDE)'!$B$13,C1062='ჯამი (HIDE)'!$B$14),"",H1062-I1062))</f>
        <v/>
      </c>
      <c r="K1062" s="40" t="str">
        <f>IF(AND(H1062=0,I1062=0),"",IF(OR(C1062='ჯამი (HIDE)'!$B$11,C1062='ჯამი (HIDE)'!$B$12,C1062='ჯამი (HIDE)'!$B$13,C1062='ჯამი (HIDE)'!$B$14),"",I1062/H1062))</f>
        <v/>
      </c>
      <c r="L1062" s="35"/>
    </row>
    <row r="1063" spans="1:12" ht="31.5" thickTop="1" thickBot="1" x14ac:dyDescent="0.3">
      <c r="A1063" t="str">
        <f t="shared" ref="A1063" si="561">IF(OR(H1063&lt;&gt;0,I1063&lt;&gt;0,),"a","b")</f>
        <v>a</v>
      </c>
      <c r="B1063" s="2" t="s">
        <v>179</v>
      </c>
      <c r="C1063" s="26" t="s">
        <v>180</v>
      </c>
      <c r="D1063" s="3">
        <v>1007000</v>
      </c>
      <c r="E1063" s="3">
        <f>E1064+E1072+E1073+E1074</f>
        <v>0</v>
      </c>
      <c r="F1063" s="3">
        <f t="shared" ref="F1063" si="562">F1064+F1072+F1073+F1074</f>
        <v>0</v>
      </c>
      <c r="G1063" s="3">
        <f>G1064+G1072+G1073+G1074</f>
        <v>0</v>
      </c>
      <c r="H1063" s="3">
        <v>2014000</v>
      </c>
      <c r="I1063" s="3">
        <f t="shared" si="550"/>
        <v>0</v>
      </c>
      <c r="J1063" s="3">
        <f>IF(AND(H1063=0,I1063=0),"",IF(OR(C1063='ჯამი (HIDE)'!$B$11,C1063='ჯამი (HIDE)'!$B$12,C1063='ჯამი (HIDE)'!$B$13,C1063='ჯამი (HIDE)'!$B$14),"",H1063-I1063))</f>
        <v>2014000</v>
      </c>
      <c r="K1063" s="41">
        <f>IF(AND(H1063=0,I1063=0),"",IF(OR(C1063='ჯამი (HIDE)'!$B$11,C1063='ჯამი (HIDE)'!$B$12,C1063='ჯამი (HIDE)'!$B$13,C1063='ჯამი (HIDE)'!$B$14),"",I1063/H1063))</f>
        <v>0</v>
      </c>
      <c r="L1063" s="35"/>
    </row>
    <row r="1064" spans="1:12" ht="15.75" hidden="1" thickTop="1" x14ac:dyDescent="0.25">
      <c r="A1064" t="s">
        <v>194</v>
      </c>
      <c r="B1064" s="29"/>
      <c r="C1064" s="5" t="s">
        <v>5</v>
      </c>
      <c r="D1064" s="13">
        <v>1007000</v>
      </c>
      <c r="E1064" s="13">
        <f>SUM(E1065:E1071)</f>
        <v>0</v>
      </c>
      <c r="F1064" s="13">
        <f t="shared" ref="F1064" si="563">SUM(F1065:F1071)</f>
        <v>0</v>
      </c>
      <c r="G1064" s="13">
        <f t="shared" ref="G1064" si="564">SUM(G1065:G1071)</f>
        <v>0</v>
      </c>
      <c r="H1064" s="13">
        <v>2014000</v>
      </c>
      <c r="I1064" s="13">
        <f t="shared" si="550"/>
        <v>0</v>
      </c>
      <c r="J1064" s="13">
        <f>IF(AND(H1064=0,I1064=0),"",IF(OR(C1064='ჯამი (HIDE)'!$B$11,C1064='ჯამი (HIDE)'!$B$12,C1064='ჯამი (HIDE)'!$B$13,C1064='ჯამი (HIDE)'!$B$14),"",H1064-I1064))</f>
        <v>2014000</v>
      </c>
      <c r="K1064" s="38">
        <f>IF(AND(H1064=0,I1064=0),"",IF(OR(C1064='ჯამი (HIDE)'!$B$11,C1064='ჯამი (HIDE)'!$B$12,C1064='ჯამი (HIDE)'!$B$13,C1064='ჯამი (HIDE)'!$B$14),"",I1064/H1064))</f>
        <v>0</v>
      </c>
      <c r="L1064" s="35"/>
    </row>
    <row r="1065" spans="1:12" ht="15.75" hidden="1" thickTop="1" x14ac:dyDescent="0.25">
      <c r="A1065" t="s">
        <v>194</v>
      </c>
      <c r="B1065" s="30"/>
      <c r="C1065" s="7" t="s">
        <v>6</v>
      </c>
      <c r="D1065" s="14">
        <v>0</v>
      </c>
      <c r="E1065" s="14">
        <v>0</v>
      </c>
      <c r="F1065" s="14">
        <v>0</v>
      </c>
      <c r="G1065" s="14">
        <v>0</v>
      </c>
      <c r="H1065" s="14">
        <v>0</v>
      </c>
      <c r="I1065" s="14">
        <f>E1065+F1065+G1065</f>
        <v>0</v>
      </c>
      <c r="J1065" s="14" t="str">
        <f>IF(AND(H1065=0,I1065=0),"",IF(OR(C1065='ჯამი (HIDE)'!$B$11,C1065='ჯამი (HIDE)'!$B$12,C1065='ჯამი (HIDE)'!$B$13,C1065='ჯამი (HIDE)'!$B$14),"",H1065-I1065))</f>
        <v/>
      </c>
      <c r="K1065" s="39" t="str">
        <f>IF(AND(H1065=0,I1065=0),"",IF(OR(C1065='ჯამი (HIDE)'!$B$11,C1065='ჯამი (HIDE)'!$B$12,C1065='ჯამი (HIDE)'!$B$13,C1065='ჯამი (HIDE)'!$B$14),"",I1065/H1065))</f>
        <v/>
      </c>
      <c r="L1065" s="35"/>
    </row>
    <row r="1066" spans="1:12" ht="15.75" hidden="1" thickTop="1" x14ac:dyDescent="0.25">
      <c r="A1066" t="s">
        <v>194</v>
      </c>
      <c r="B1066" s="30"/>
      <c r="C1066" s="7" t="s">
        <v>7</v>
      </c>
      <c r="D1066" s="14">
        <v>1007000</v>
      </c>
      <c r="E1066" s="14">
        <v>0</v>
      </c>
      <c r="F1066" s="14">
        <v>0</v>
      </c>
      <c r="G1066" s="14">
        <v>0</v>
      </c>
      <c r="H1066" s="14">
        <v>2014000</v>
      </c>
      <c r="I1066" s="14">
        <f t="shared" si="550"/>
        <v>0</v>
      </c>
      <c r="J1066" s="14">
        <f>IF(AND(H1066=0,I1066=0),"",IF(OR(C1066='ჯამი (HIDE)'!$B$11,C1066='ჯამი (HIDE)'!$B$12,C1066='ჯამი (HIDE)'!$B$13,C1066='ჯამი (HIDE)'!$B$14),"",H1066-I1066))</f>
        <v>2014000</v>
      </c>
      <c r="K1066" s="39">
        <f>IF(AND(H1066=0,I1066=0),"",IF(OR(C1066='ჯამი (HIDE)'!$B$11,C1066='ჯამი (HIDE)'!$B$12,C1066='ჯამი (HIDE)'!$B$13,C1066='ჯამი (HIDE)'!$B$14),"",I1066/H1066))</f>
        <v>0</v>
      </c>
      <c r="L1066" s="35"/>
    </row>
    <row r="1067" spans="1:12" ht="15.75" hidden="1" thickTop="1" x14ac:dyDescent="0.25">
      <c r="A1067" t="s">
        <v>194</v>
      </c>
      <c r="B1067" s="30"/>
      <c r="C1067" s="7" t="s">
        <v>8</v>
      </c>
      <c r="D1067" s="14">
        <v>0</v>
      </c>
      <c r="E1067" s="14">
        <v>0</v>
      </c>
      <c r="F1067" s="14">
        <v>0</v>
      </c>
      <c r="G1067" s="14">
        <v>0</v>
      </c>
      <c r="H1067" s="14">
        <v>0</v>
      </c>
      <c r="I1067" s="14">
        <f t="shared" si="550"/>
        <v>0</v>
      </c>
      <c r="J1067" s="14" t="str">
        <f>IF(AND(H1067=0,I1067=0),"",IF(OR(C1067='ჯამი (HIDE)'!$B$11,C1067='ჯამი (HIDE)'!$B$12,C1067='ჯამი (HIDE)'!$B$13,C1067='ჯამი (HIDE)'!$B$14),"",H1067-I1067))</f>
        <v/>
      </c>
      <c r="K1067" s="39" t="str">
        <f>IF(AND(H1067=0,I1067=0),"",IF(OR(C1067='ჯამი (HIDE)'!$B$11,C1067='ჯამი (HIDE)'!$B$12,C1067='ჯამი (HIDE)'!$B$13,C1067='ჯამი (HIDE)'!$B$14),"",I1067/H1067))</f>
        <v/>
      </c>
      <c r="L1067" s="35"/>
    </row>
    <row r="1068" spans="1:12" ht="15.75" hidden="1" thickTop="1" x14ac:dyDescent="0.25">
      <c r="A1068" t="s">
        <v>194</v>
      </c>
      <c r="B1068" s="30"/>
      <c r="C1068" s="7" t="s">
        <v>9</v>
      </c>
      <c r="D1068" s="14">
        <v>0</v>
      </c>
      <c r="E1068" s="14">
        <v>0</v>
      </c>
      <c r="F1068" s="14">
        <v>0</v>
      </c>
      <c r="G1068" s="14">
        <v>0</v>
      </c>
      <c r="H1068" s="14">
        <v>0</v>
      </c>
      <c r="I1068" s="14">
        <f t="shared" si="550"/>
        <v>0</v>
      </c>
      <c r="J1068" s="14" t="str">
        <f>IF(AND(H1068=0,I1068=0),"",IF(OR(C1068='ჯამი (HIDE)'!$B$11,C1068='ჯამი (HIDE)'!$B$12,C1068='ჯამი (HIDE)'!$B$13,C1068='ჯამი (HIDE)'!$B$14),"",H1068-I1068))</f>
        <v/>
      </c>
      <c r="K1068" s="39" t="str">
        <f>IF(AND(H1068=0,I1068=0),"",IF(OR(C1068='ჯამი (HIDE)'!$B$11,C1068='ჯამი (HIDE)'!$B$12,C1068='ჯამი (HIDE)'!$B$13,C1068='ჯამი (HIDE)'!$B$14),"",I1068/H1068))</f>
        <v/>
      </c>
      <c r="L1068" s="35"/>
    </row>
    <row r="1069" spans="1:12" ht="15.75" hidden="1" thickTop="1" x14ac:dyDescent="0.25">
      <c r="A1069" t="s">
        <v>194</v>
      </c>
      <c r="B1069" s="30"/>
      <c r="C1069" s="7" t="s">
        <v>10</v>
      </c>
      <c r="D1069" s="14">
        <v>0</v>
      </c>
      <c r="E1069" s="14">
        <v>0</v>
      </c>
      <c r="F1069" s="14">
        <v>0</v>
      </c>
      <c r="G1069" s="14">
        <v>0</v>
      </c>
      <c r="H1069" s="14">
        <v>0</v>
      </c>
      <c r="I1069" s="14">
        <f t="shared" si="550"/>
        <v>0</v>
      </c>
      <c r="J1069" s="14" t="str">
        <f>IF(AND(H1069=0,I1069=0),"",IF(OR(C1069='ჯამი (HIDE)'!$B$11,C1069='ჯამი (HIDE)'!$B$12,C1069='ჯამი (HIDE)'!$B$13,C1069='ჯამი (HIDE)'!$B$14),"",H1069-I1069))</f>
        <v/>
      </c>
      <c r="K1069" s="39" t="str">
        <f>IF(AND(H1069=0,I1069=0),"",IF(OR(C1069='ჯამი (HIDE)'!$B$11,C1069='ჯამი (HIDE)'!$B$12,C1069='ჯამი (HIDE)'!$B$13,C1069='ჯამი (HIDE)'!$B$14),"",I1069/H1069))</f>
        <v/>
      </c>
      <c r="L1069" s="35"/>
    </row>
    <row r="1070" spans="1:12" ht="15.75" hidden="1" thickTop="1" x14ac:dyDescent="0.25">
      <c r="A1070" t="s">
        <v>194</v>
      </c>
      <c r="B1070" s="30"/>
      <c r="C1070" s="7" t="s">
        <v>11</v>
      </c>
      <c r="D1070" s="14">
        <v>0</v>
      </c>
      <c r="E1070" s="14">
        <v>0</v>
      </c>
      <c r="F1070" s="14">
        <v>0</v>
      </c>
      <c r="G1070" s="14">
        <v>0</v>
      </c>
      <c r="H1070" s="14">
        <v>0</v>
      </c>
      <c r="I1070" s="14">
        <f t="shared" si="550"/>
        <v>0</v>
      </c>
      <c r="J1070" s="14" t="str">
        <f>IF(AND(H1070=0,I1070=0),"",IF(OR(C1070='ჯამი (HIDE)'!$B$11,C1070='ჯამი (HIDE)'!$B$12,C1070='ჯამი (HIDE)'!$B$13,C1070='ჯამი (HIDE)'!$B$14),"",H1070-I1070))</f>
        <v/>
      </c>
      <c r="K1070" s="39" t="str">
        <f>IF(AND(H1070=0,I1070=0),"",IF(OR(C1070='ჯამი (HIDE)'!$B$11,C1070='ჯამი (HIDE)'!$B$12,C1070='ჯამი (HIDE)'!$B$13,C1070='ჯამი (HIDE)'!$B$14),"",I1070/H1070))</f>
        <v/>
      </c>
      <c r="L1070" s="35"/>
    </row>
    <row r="1071" spans="1:12" ht="15.75" hidden="1" thickTop="1" x14ac:dyDescent="0.25">
      <c r="A1071" t="s">
        <v>194</v>
      </c>
      <c r="B1071" s="30"/>
      <c r="C1071" s="7" t="s">
        <v>12</v>
      </c>
      <c r="D1071" s="14">
        <v>0</v>
      </c>
      <c r="E1071" s="14">
        <v>0</v>
      </c>
      <c r="F1071" s="14">
        <v>0</v>
      </c>
      <c r="G1071" s="14">
        <v>0</v>
      </c>
      <c r="H1071" s="14">
        <v>0</v>
      </c>
      <c r="I1071" s="14">
        <f t="shared" si="550"/>
        <v>0</v>
      </c>
      <c r="J1071" s="14" t="str">
        <f>IF(AND(H1071=0,I1071=0),"",IF(OR(C1071='ჯამი (HIDE)'!$B$11,C1071='ჯამი (HIDE)'!$B$12,C1071='ჯამი (HIDE)'!$B$13,C1071='ჯამი (HIDE)'!$B$14),"",H1071-I1071))</f>
        <v/>
      </c>
      <c r="K1071" s="39" t="str">
        <f>IF(AND(H1071=0,I1071=0),"",IF(OR(C1071='ჯამი (HIDE)'!$B$11,C1071='ჯამი (HIDE)'!$B$12,C1071='ჯამი (HIDE)'!$B$13,C1071='ჯამი (HIDE)'!$B$14),"",I1071/H1071))</f>
        <v/>
      </c>
      <c r="L1071" s="35"/>
    </row>
    <row r="1072" spans="1:12" ht="15.75" hidden="1" thickTop="1" x14ac:dyDescent="0.25">
      <c r="A1072" t="s">
        <v>194</v>
      </c>
      <c r="B1072" s="29"/>
      <c r="C1072" s="5" t="s">
        <v>13</v>
      </c>
      <c r="D1072" s="13">
        <v>0</v>
      </c>
      <c r="E1072" s="13">
        <v>0</v>
      </c>
      <c r="F1072" s="13">
        <v>0</v>
      </c>
      <c r="G1072" s="13">
        <v>0</v>
      </c>
      <c r="H1072" s="13">
        <v>0</v>
      </c>
      <c r="I1072" s="13">
        <f t="shared" si="550"/>
        <v>0</v>
      </c>
      <c r="J1072" s="13" t="str">
        <f>IF(AND(H1072=0,I1072=0),"",IF(OR(C1072='ჯამი (HIDE)'!$B$11,C1072='ჯამი (HIDE)'!$B$12,C1072='ჯამი (HIDE)'!$B$13,C1072='ჯამი (HIDE)'!$B$14),"",H1072-I1072))</f>
        <v/>
      </c>
      <c r="K1072" s="38" t="str">
        <f>IF(AND(H1072=0,I1072=0),"",IF(OR(C1072='ჯამი (HIDE)'!$B$11,C1072='ჯამი (HIDE)'!$B$12,C1072='ჯამი (HIDE)'!$B$13,C1072='ჯამი (HIDE)'!$B$14),"",I1072/H1072))</f>
        <v/>
      </c>
      <c r="L1072" s="35"/>
    </row>
    <row r="1073" spans="1:12" ht="15.75" hidden="1" thickTop="1" x14ac:dyDescent="0.25">
      <c r="A1073" t="s">
        <v>194</v>
      </c>
      <c r="B1073" s="29"/>
      <c r="C1073" s="5" t="s">
        <v>14</v>
      </c>
      <c r="D1073" s="13">
        <v>0</v>
      </c>
      <c r="E1073" s="13">
        <v>0</v>
      </c>
      <c r="F1073" s="13">
        <v>0</v>
      </c>
      <c r="G1073" s="13">
        <v>0</v>
      </c>
      <c r="H1073" s="13">
        <v>0</v>
      </c>
      <c r="I1073" s="13">
        <f>E1073+F1073+G1073</f>
        <v>0</v>
      </c>
      <c r="J1073" s="13" t="str">
        <f>IF(AND(H1073=0,I1073=0),"",IF(OR(C1073='ჯამი (HIDE)'!$B$11,C1073='ჯამი (HIDE)'!$B$12,C1073='ჯამი (HIDE)'!$B$13,C1073='ჯამი (HIDE)'!$B$14),"",H1073-I1073))</f>
        <v/>
      </c>
      <c r="K1073" s="38" t="str">
        <f>IF(AND(H1073=0,I1073=0),"",IF(OR(C1073='ჯამი (HIDE)'!$B$11,C1073='ჯამი (HIDE)'!$B$12,C1073='ჯამი (HIDE)'!$B$13,C1073='ჯამი (HIDE)'!$B$14),"",I1073/H1073))</f>
        <v/>
      </c>
      <c r="L1073" s="35"/>
    </row>
    <row r="1074" spans="1:12" ht="16.5" hidden="1" thickTop="1" thickBot="1" x14ac:dyDescent="0.3">
      <c r="A1074" t="s">
        <v>194</v>
      </c>
      <c r="B1074" s="31"/>
      <c r="C1074" s="9" t="s">
        <v>15</v>
      </c>
      <c r="D1074" s="15">
        <v>0</v>
      </c>
      <c r="E1074" s="15">
        <v>0</v>
      </c>
      <c r="F1074" s="15">
        <v>0</v>
      </c>
      <c r="G1074" s="15">
        <v>0</v>
      </c>
      <c r="H1074" s="15">
        <v>0</v>
      </c>
      <c r="I1074" s="15">
        <f t="shared" si="550"/>
        <v>0</v>
      </c>
      <c r="J1074" s="15" t="str">
        <f>IF(AND(H1074=0,I1074=0),"",IF(OR(C1074='ჯამი (HIDE)'!$B$11,C1074='ჯამი (HIDE)'!$B$12,C1074='ჯამი (HIDE)'!$B$13,C1074='ჯამი (HIDE)'!$B$14),"",H1074-I1074))</f>
        <v/>
      </c>
      <c r="K1074" s="40" t="str">
        <f>IF(AND(H1074=0,I1074=0),"",IF(OR(C1074='ჯამი (HIDE)'!$B$11,C1074='ჯამი (HIDE)'!$B$12,C1074='ჯამი (HIDE)'!$B$13,C1074='ჯამი (HIDE)'!$B$14),"",I1074/H1074))</f>
        <v/>
      </c>
      <c r="L1074" s="35"/>
    </row>
    <row r="1075" spans="1:12" ht="15.75" thickTop="1" x14ac:dyDescent="0.25"/>
  </sheetData>
  <autoFilter ref="A2:L1074">
    <filterColumn colId="0">
      <filters>
        <filter val="a"/>
      </filters>
    </filterColumn>
  </autoFilter>
  <pageMargins left="0.7" right="0.7" top="0.75" bottom="0.75" header="0.3" footer="0.3"/>
  <pageSetup scale="41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2:N219"/>
  <sheetViews>
    <sheetView showGridLines="0" view="pageBreakPreview" zoomScale="90" zoomScaleNormal="90" zoomScaleSheetLayoutView="90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H99" sqref="H99"/>
    </sheetView>
  </sheetViews>
  <sheetFormatPr defaultRowHeight="15" x14ac:dyDescent="0.25"/>
  <cols>
    <col min="1" max="1" width="3.5703125" customWidth="1"/>
    <col min="2" max="2" width="13.7109375" customWidth="1"/>
    <col min="3" max="3" width="46.85546875" customWidth="1"/>
    <col min="4" max="4" width="19.5703125" customWidth="1"/>
    <col min="5" max="5" width="18.42578125" customWidth="1"/>
    <col min="6" max="6" width="18.85546875" customWidth="1"/>
    <col min="7" max="7" width="18.7109375" customWidth="1"/>
    <col min="8" max="8" width="20.85546875" customWidth="1"/>
    <col min="9" max="9" width="18" customWidth="1"/>
    <col min="10" max="10" width="15.5703125" customWidth="1"/>
    <col min="12" max="12" width="42.85546875" customWidth="1"/>
  </cols>
  <sheetData>
    <row r="2" spans="1:14" ht="45.75" thickBot="1" x14ac:dyDescent="0.3">
      <c r="B2" s="46" t="s">
        <v>0</v>
      </c>
      <c r="C2" s="1" t="s">
        <v>1</v>
      </c>
      <c r="D2" s="1" t="s">
        <v>200</v>
      </c>
      <c r="E2" s="1" t="s">
        <v>201</v>
      </c>
      <c r="F2" s="1" t="s">
        <v>204</v>
      </c>
      <c r="G2" s="1" t="s">
        <v>205</v>
      </c>
      <c r="H2" s="1" t="s">
        <v>202</v>
      </c>
      <c r="I2" s="1" t="s">
        <v>203</v>
      </c>
      <c r="J2" s="1" t="s">
        <v>181</v>
      </c>
      <c r="K2" s="47" t="s">
        <v>206</v>
      </c>
    </row>
    <row r="3" spans="1:14" ht="16.5" thickTop="1" thickBot="1" x14ac:dyDescent="0.3">
      <c r="A3" t="str">
        <f>სულ!A307</f>
        <v>a</v>
      </c>
      <c r="B3" s="2" t="str">
        <f>სულ!B307</f>
        <v>35 02</v>
      </c>
      <c r="C3" s="24" t="str">
        <f>სულ!C307</f>
        <v>მოსახლეობის სოციალური დაცვა</v>
      </c>
      <c r="D3" s="3">
        <f>სულ!D307</f>
        <v>1082766800</v>
      </c>
      <c r="E3" s="3">
        <f>სულ!E307</f>
        <v>1070196006.98</v>
      </c>
      <c r="F3" s="3">
        <f>სულ!F307</f>
        <v>598837550</v>
      </c>
      <c r="G3" s="3">
        <f>სულ!G307</f>
        <v>610931700</v>
      </c>
      <c r="H3" s="3">
        <f>სულ!H307</f>
        <v>2273000000</v>
      </c>
      <c r="I3" s="3">
        <f>სულ!I307</f>
        <v>2279965256.98</v>
      </c>
      <c r="J3" s="3">
        <f>სულ!J307</f>
        <v>-6965256.9800000191</v>
      </c>
      <c r="K3" s="41">
        <f>სულ!K307</f>
        <v>1.0030643453497581</v>
      </c>
      <c r="L3" s="35"/>
      <c r="N3" s="17"/>
    </row>
    <row r="4" spans="1:14" ht="16.5" hidden="1" thickTop="1" thickBot="1" x14ac:dyDescent="0.3">
      <c r="A4" t="str">
        <f>სულ!A308</f>
        <v>b</v>
      </c>
      <c r="B4" s="29"/>
      <c r="C4" s="5" t="str">
        <f>სულ!C308</f>
        <v>ხარჯები</v>
      </c>
      <c r="D4" s="13">
        <f>სულ!D308</f>
        <v>1082718801</v>
      </c>
      <c r="E4" s="13">
        <f>სულ!E308</f>
        <v>1070191696.98</v>
      </c>
      <c r="F4" s="13">
        <f>სულ!F308</f>
        <v>598837550</v>
      </c>
      <c r="G4" s="13">
        <f>სულ!G308</f>
        <v>610931700</v>
      </c>
      <c r="H4" s="13">
        <f>სულ!H308</f>
        <v>2272952001</v>
      </c>
      <c r="I4" s="13">
        <f>სულ!I308</f>
        <v>2279960946.98</v>
      </c>
      <c r="J4" s="13">
        <f>სულ!J308</f>
        <v>-7008945.9800000191</v>
      </c>
      <c r="K4" s="38">
        <f>სულ!K308</f>
        <v>1.0030836313203781</v>
      </c>
      <c r="L4" s="35"/>
    </row>
    <row r="5" spans="1:14" ht="16.5" hidden="1" thickTop="1" thickBot="1" x14ac:dyDescent="0.3">
      <c r="A5" t="str">
        <f>სულ!A309</f>
        <v>b</v>
      </c>
      <c r="B5" s="30"/>
      <c r="C5" s="7" t="str">
        <f>სულ!C309</f>
        <v>შრომის ანაზღაურება</v>
      </c>
      <c r="D5" s="14">
        <f>სულ!D309</f>
        <v>0</v>
      </c>
      <c r="E5" s="14">
        <f>სულ!E309</f>
        <v>0</v>
      </c>
      <c r="F5" s="14">
        <f>სულ!F309</f>
        <v>0</v>
      </c>
      <c r="G5" s="14">
        <f>სულ!G309</f>
        <v>0</v>
      </c>
      <c r="H5" s="14">
        <f>სულ!H309</f>
        <v>0</v>
      </c>
      <c r="I5" s="14">
        <f>სულ!I309</f>
        <v>0</v>
      </c>
      <c r="J5" s="14" t="str">
        <f>სულ!J309</f>
        <v/>
      </c>
      <c r="K5" s="39" t="str">
        <f>სულ!K309</f>
        <v/>
      </c>
      <c r="L5" s="35"/>
    </row>
    <row r="6" spans="1:14" ht="16.5" hidden="1" thickTop="1" thickBot="1" x14ac:dyDescent="0.3">
      <c r="A6" t="str">
        <f>სულ!A310</f>
        <v>b</v>
      </c>
      <c r="B6" s="30"/>
      <c r="C6" s="7" t="str">
        <f>სულ!C310</f>
        <v>საქონელი და მომსახურება</v>
      </c>
      <c r="D6" s="14">
        <f>სულ!D310</f>
        <v>2510000</v>
      </c>
      <c r="E6" s="14">
        <f>სულ!E310</f>
        <v>2300641.16</v>
      </c>
      <c r="F6" s="14">
        <f>სულ!F310</f>
        <v>1165000</v>
      </c>
      <c r="G6" s="14">
        <f>სულ!G310</f>
        <v>1180000</v>
      </c>
      <c r="H6" s="14">
        <f>სულ!H310</f>
        <v>5010000</v>
      </c>
      <c r="I6" s="14">
        <f>სულ!I310</f>
        <v>4645641.16</v>
      </c>
      <c r="J6" s="14">
        <f>სულ!J310</f>
        <v>364358.83999999985</v>
      </c>
      <c r="K6" s="39">
        <f>სულ!K310</f>
        <v>0.92727368463073856</v>
      </c>
      <c r="L6" s="35"/>
    </row>
    <row r="7" spans="1:14" ht="16.5" hidden="1" thickTop="1" thickBot="1" x14ac:dyDescent="0.3">
      <c r="A7" t="str">
        <f>სულ!A311</f>
        <v>b</v>
      </c>
      <c r="B7" s="30"/>
      <c r="C7" s="7" t="str">
        <f>სულ!C311</f>
        <v>პროცენტი</v>
      </c>
      <c r="D7" s="14">
        <f>სულ!D311</f>
        <v>0</v>
      </c>
      <c r="E7" s="14">
        <f>სულ!E311</f>
        <v>0</v>
      </c>
      <c r="F7" s="14">
        <f>სულ!F311</f>
        <v>0</v>
      </c>
      <c r="G7" s="14">
        <f>სულ!G311</f>
        <v>0</v>
      </c>
      <c r="H7" s="14">
        <f>სულ!H311</f>
        <v>0</v>
      </c>
      <c r="I7" s="14">
        <f>სულ!I311</f>
        <v>0</v>
      </c>
      <c r="J7" s="14" t="str">
        <f>სულ!J311</f>
        <v/>
      </c>
      <c r="K7" s="39" t="str">
        <f>სულ!K311</f>
        <v/>
      </c>
      <c r="L7" s="35"/>
    </row>
    <row r="8" spans="1:14" ht="16.5" hidden="1" thickTop="1" thickBot="1" x14ac:dyDescent="0.3">
      <c r="A8" t="str">
        <f>სულ!A312</f>
        <v>b</v>
      </c>
      <c r="B8" s="30"/>
      <c r="C8" s="7" t="str">
        <f>სულ!C312</f>
        <v>სუბსიდიები</v>
      </c>
      <c r="D8" s="14">
        <f>სულ!D312</f>
        <v>0</v>
      </c>
      <c r="E8" s="14">
        <f>სულ!E312</f>
        <v>0</v>
      </c>
      <c r="F8" s="14">
        <f>სულ!F312</f>
        <v>0</v>
      </c>
      <c r="G8" s="14">
        <f>სულ!G312</f>
        <v>0</v>
      </c>
      <c r="H8" s="14">
        <f>სულ!H312</f>
        <v>0</v>
      </c>
      <c r="I8" s="14">
        <f>სულ!I312</f>
        <v>0</v>
      </c>
      <c r="J8" s="14" t="str">
        <f>სულ!J312</f>
        <v/>
      </c>
      <c r="K8" s="39" t="str">
        <f>სულ!K312</f>
        <v/>
      </c>
      <c r="L8" s="35"/>
    </row>
    <row r="9" spans="1:14" ht="16.5" hidden="1" thickTop="1" thickBot="1" x14ac:dyDescent="0.3">
      <c r="A9" t="str">
        <f>სულ!A313</f>
        <v>b</v>
      </c>
      <c r="B9" s="30"/>
      <c r="C9" s="7" t="str">
        <f>სულ!C313</f>
        <v>გრანტები</v>
      </c>
      <c r="D9" s="14">
        <f>სულ!D313</f>
        <v>0</v>
      </c>
      <c r="E9" s="14">
        <f>სულ!E313</f>
        <v>0</v>
      </c>
      <c r="F9" s="14">
        <f>სულ!F313</f>
        <v>0</v>
      </c>
      <c r="G9" s="14">
        <f>სულ!G313</f>
        <v>0</v>
      </c>
      <c r="H9" s="14">
        <f>სულ!H313</f>
        <v>0</v>
      </c>
      <c r="I9" s="14">
        <f>სულ!I313</f>
        <v>0</v>
      </c>
      <c r="J9" s="14" t="str">
        <f>სულ!J313</f>
        <v/>
      </c>
      <c r="K9" s="39" t="str">
        <f>სულ!K313</f>
        <v/>
      </c>
      <c r="L9" s="35"/>
    </row>
    <row r="10" spans="1:14" ht="16.5" hidden="1" thickTop="1" thickBot="1" x14ac:dyDescent="0.3">
      <c r="A10" t="str">
        <f>სულ!A314</f>
        <v>b</v>
      </c>
      <c r="B10" s="30"/>
      <c r="C10" s="7" t="str">
        <f>სულ!C314</f>
        <v>სოციალური უზრუნველყოფა</v>
      </c>
      <c r="D10" s="14">
        <f>სულ!D314</f>
        <v>1078408801</v>
      </c>
      <c r="E10" s="14">
        <f>სულ!E314</f>
        <v>1066189673.42</v>
      </c>
      <c r="F10" s="14">
        <f>სულ!F314</f>
        <v>596552550</v>
      </c>
      <c r="G10" s="14">
        <f>სულ!G314</f>
        <v>609322300</v>
      </c>
      <c r="H10" s="14">
        <f>სულ!H314</f>
        <v>2264690601</v>
      </c>
      <c r="I10" s="14">
        <f>სულ!I314</f>
        <v>2272064523.4200001</v>
      </c>
      <c r="J10" s="14">
        <f>სულ!J314</f>
        <v>-7373922.4200000763</v>
      </c>
      <c r="K10" s="39">
        <f>სულ!K314</f>
        <v>1.003256039662435</v>
      </c>
      <c r="L10" s="35"/>
    </row>
    <row r="11" spans="1:14" ht="16.5" hidden="1" thickTop="1" thickBot="1" x14ac:dyDescent="0.3">
      <c r="A11" t="str">
        <f>სულ!A315</f>
        <v>b</v>
      </c>
      <c r="B11" s="30"/>
      <c r="C11" s="7" t="str">
        <f>სულ!C315</f>
        <v>სხვა ხარჯები</v>
      </c>
      <c r="D11" s="14">
        <f>სულ!D315</f>
        <v>1800000</v>
      </c>
      <c r="E11" s="14">
        <f>სულ!E315</f>
        <v>1701382.4</v>
      </c>
      <c r="F11" s="14">
        <f>სულ!F315</f>
        <v>1120000</v>
      </c>
      <c r="G11" s="14">
        <f>სულ!G315</f>
        <v>429400</v>
      </c>
      <c r="H11" s="14">
        <f>სულ!H315</f>
        <v>3251400</v>
      </c>
      <c r="I11" s="14">
        <f>სულ!I315</f>
        <v>3250782.4</v>
      </c>
      <c r="J11" s="14">
        <f>სულ!J315</f>
        <v>617.60000000009313</v>
      </c>
      <c r="K11" s="39">
        <f>სულ!K315</f>
        <v>0.99981005105493015</v>
      </c>
      <c r="L11" s="35"/>
    </row>
    <row r="12" spans="1:14" ht="16.5" hidden="1" thickTop="1" thickBot="1" x14ac:dyDescent="0.3">
      <c r="A12" t="str">
        <f>სულ!A316</f>
        <v>b</v>
      </c>
      <c r="B12" s="29"/>
      <c r="C12" s="5" t="str">
        <f>სულ!C316</f>
        <v>არაფინანსური აქტივების ზრდა</v>
      </c>
      <c r="D12" s="13">
        <f>სულ!D316</f>
        <v>0</v>
      </c>
      <c r="E12" s="13">
        <f>სულ!E316</f>
        <v>0</v>
      </c>
      <c r="F12" s="13">
        <f>სულ!F316</f>
        <v>0</v>
      </c>
      <c r="G12" s="13">
        <f>სულ!G316</f>
        <v>0</v>
      </c>
      <c r="H12" s="13">
        <f>სულ!H316</f>
        <v>0</v>
      </c>
      <c r="I12" s="13">
        <f>სულ!I316</f>
        <v>0</v>
      </c>
      <c r="J12" s="13" t="str">
        <f>სულ!J316</f>
        <v/>
      </c>
      <c r="K12" s="38" t="str">
        <f>სულ!K316</f>
        <v/>
      </c>
      <c r="L12" s="35"/>
    </row>
    <row r="13" spans="1:14" ht="16.5" hidden="1" thickTop="1" thickBot="1" x14ac:dyDescent="0.3">
      <c r="A13" t="str">
        <f>სულ!A317</f>
        <v>b</v>
      </c>
      <c r="B13" s="29"/>
      <c r="C13" s="5" t="str">
        <f>სულ!C317</f>
        <v>ფინანსური აქტივების ზრდა</v>
      </c>
      <c r="D13" s="13">
        <f>სულ!D317</f>
        <v>0</v>
      </c>
      <c r="E13" s="13">
        <f>სულ!E317</f>
        <v>0</v>
      </c>
      <c r="F13" s="13">
        <f>სულ!F317</f>
        <v>0</v>
      </c>
      <c r="G13" s="13">
        <f>სულ!G317</f>
        <v>0</v>
      </c>
      <c r="H13" s="13">
        <f>სულ!H317</f>
        <v>0</v>
      </c>
      <c r="I13" s="13">
        <f>სულ!I317</f>
        <v>0</v>
      </c>
      <c r="J13" s="13" t="str">
        <f>სულ!J317</f>
        <v/>
      </c>
      <c r="K13" s="38" t="str">
        <f>სულ!K317</f>
        <v/>
      </c>
      <c r="L13" s="35"/>
    </row>
    <row r="14" spans="1:14" ht="16.5" hidden="1" thickTop="1" thickBot="1" x14ac:dyDescent="0.3">
      <c r="A14" t="str">
        <f>სულ!A318</f>
        <v>b</v>
      </c>
      <c r="B14" s="31"/>
      <c r="C14" s="9" t="str">
        <f>სულ!C318</f>
        <v>ვალდებულებების კლება</v>
      </c>
      <c r="D14" s="15">
        <f>სულ!D318</f>
        <v>47999</v>
      </c>
      <c r="E14" s="15">
        <f>სულ!E318</f>
        <v>4310</v>
      </c>
      <c r="F14" s="15">
        <f>სულ!F318</f>
        <v>0</v>
      </c>
      <c r="G14" s="15">
        <f>სულ!G318</f>
        <v>0</v>
      </c>
      <c r="H14" s="15">
        <f>სულ!H318</f>
        <v>47999</v>
      </c>
      <c r="I14" s="15">
        <f>სულ!I318</f>
        <v>4310</v>
      </c>
      <c r="J14" s="15">
        <f>სულ!J318</f>
        <v>43689</v>
      </c>
      <c r="K14" s="40">
        <f>სულ!K318</f>
        <v>8.9793537365361775E-2</v>
      </c>
      <c r="L14" s="35"/>
    </row>
    <row r="15" spans="1:14" ht="31.5" thickTop="1" thickBot="1" x14ac:dyDescent="0.3">
      <c r="A15" t="str">
        <f>სულ!A319</f>
        <v>a</v>
      </c>
      <c r="B15" s="2" t="str">
        <f>სულ!B319</f>
        <v>35 02 01</v>
      </c>
      <c r="C15" s="24" t="str">
        <f>სულ!C319</f>
        <v>მოსახლეობის საპენსიო უზრუნველყოფა</v>
      </c>
      <c r="D15" s="3">
        <f>სულ!D319</f>
        <v>737600000</v>
      </c>
      <c r="E15" s="3">
        <f>სულ!E319</f>
        <v>738220937.75</v>
      </c>
      <c r="F15" s="3">
        <f>სულ!F319</f>
        <v>423321500</v>
      </c>
      <c r="G15" s="3">
        <f>სულ!G319</f>
        <v>434687400</v>
      </c>
      <c r="H15" s="3">
        <f>სულ!H319</f>
        <v>1570000000</v>
      </c>
      <c r="I15" s="3">
        <f>სულ!I319</f>
        <v>1596229837.75</v>
      </c>
      <c r="J15" s="3">
        <f>სულ!J319</f>
        <v>-26229837.75</v>
      </c>
      <c r="K15" s="41">
        <f>სულ!K319</f>
        <v>1.0167069030254776</v>
      </c>
      <c r="L15" s="35" t="str">
        <f>სულ!L319</f>
        <v>პროგნოზი სექტემბრის თვიდან მაღალმთიანის ჩათვლით</v>
      </c>
      <c r="N15" s="17"/>
    </row>
    <row r="16" spans="1:14" ht="16.5" hidden="1" thickTop="1" thickBot="1" x14ac:dyDescent="0.3">
      <c r="A16" t="str">
        <f>სულ!A320</f>
        <v>b</v>
      </c>
      <c r="B16" s="29"/>
      <c r="C16" s="5" t="str">
        <f>სულ!C320</f>
        <v>ხარჯები</v>
      </c>
      <c r="D16" s="13">
        <f>სულ!D320</f>
        <v>737598950</v>
      </c>
      <c r="E16" s="13">
        <f>სულ!E320</f>
        <v>738219887.75</v>
      </c>
      <c r="F16" s="13">
        <f>სულ!F320</f>
        <v>423321500</v>
      </c>
      <c r="G16" s="13">
        <f>სულ!G320</f>
        <v>434687400</v>
      </c>
      <c r="H16" s="13">
        <f>სულ!H320</f>
        <v>1569998950</v>
      </c>
      <c r="I16" s="13">
        <f>სულ!I320</f>
        <v>1596228787.75</v>
      </c>
      <c r="J16" s="13">
        <f>სულ!J320</f>
        <v>-26229837.75</v>
      </c>
      <c r="K16" s="38">
        <f>სულ!K320</f>
        <v>1.0167069141988916</v>
      </c>
      <c r="L16" s="35"/>
    </row>
    <row r="17" spans="1:14" ht="16.5" hidden="1" thickTop="1" thickBot="1" x14ac:dyDescent="0.3">
      <c r="A17" t="str">
        <f>სულ!A321</f>
        <v>b</v>
      </c>
      <c r="B17" s="30"/>
      <c r="C17" s="7" t="str">
        <f>სულ!C321</f>
        <v>შრომის ანაზღაურება</v>
      </c>
      <c r="D17" s="14">
        <f>სულ!D321</f>
        <v>0</v>
      </c>
      <c r="E17" s="14">
        <f>სულ!E321</f>
        <v>0</v>
      </c>
      <c r="F17" s="14">
        <f>სულ!F321</f>
        <v>0</v>
      </c>
      <c r="G17" s="14">
        <f>სულ!G321</f>
        <v>0</v>
      </c>
      <c r="H17" s="14">
        <f>სულ!H321</f>
        <v>0</v>
      </c>
      <c r="I17" s="14">
        <f>სულ!I321</f>
        <v>0</v>
      </c>
      <c r="J17" s="14" t="str">
        <f>სულ!J321</f>
        <v/>
      </c>
      <c r="K17" s="39" t="str">
        <f>სულ!K321</f>
        <v/>
      </c>
      <c r="L17" s="35"/>
    </row>
    <row r="18" spans="1:14" ht="16.5" hidden="1" thickTop="1" thickBot="1" x14ac:dyDescent="0.3">
      <c r="A18" t="str">
        <f>სულ!A322</f>
        <v>b</v>
      </c>
      <c r="B18" s="30"/>
      <c r="C18" s="7" t="str">
        <f>სულ!C322</f>
        <v>საქონელი და მომსახურება</v>
      </c>
      <c r="D18" s="14">
        <f>სულ!D322</f>
        <v>0</v>
      </c>
      <c r="E18" s="14">
        <f>სულ!E322</f>
        <v>0</v>
      </c>
      <c r="F18" s="14">
        <f>სულ!F322</f>
        <v>0</v>
      </c>
      <c r="G18" s="14">
        <f>სულ!G322</f>
        <v>0</v>
      </c>
      <c r="H18" s="14">
        <f>სულ!H322</f>
        <v>0</v>
      </c>
      <c r="I18" s="14">
        <f>სულ!I322</f>
        <v>0</v>
      </c>
      <c r="J18" s="14" t="str">
        <f>სულ!J322</f>
        <v/>
      </c>
      <c r="K18" s="39" t="str">
        <f>სულ!K322</f>
        <v/>
      </c>
      <c r="L18" s="35"/>
    </row>
    <row r="19" spans="1:14" ht="16.5" hidden="1" thickTop="1" thickBot="1" x14ac:dyDescent="0.3">
      <c r="A19" t="str">
        <f>სულ!A323</f>
        <v>b</v>
      </c>
      <c r="B19" s="30"/>
      <c r="C19" s="7" t="str">
        <f>სულ!C323</f>
        <v>პროცენტი</v>
      </c>
      <c r="D19" s="14">
        <f>სულ!D323</f>
        <v>0</v>
      </c>
      <c r="E19" s="14">
        <f>სულ!E323</f>
        <v>0</v>
      </c>
      <c r="F19" s="14">
        <f>სულ!F323</f>
        <v>0</v>
      </c>
      <c r="G19" s="14">
        <f>სულ!G323</f>
        <v>0</v>
      </c>
      <c r="H19" s="14">
        <f>სულ!H323</f>
        <v>0</v>
      </c>
      <c r="I19" s="14">
        <f>სულ!I323</f>
        <v>0</v>
      </c>
      <c r="J19" s="14" t="str">
        <f>სულ!J323</f>
        <v/>
      </c>
      <c r="K19" s="39" t="str">
        <f>სულ!K323</f>
        <v/>
      </c>
      <c r="L19" s="35"/>
    </row>
    <row r="20" spans="1:14" ht="16.5" hidden="1" thickTop="1" thickBot="1" x14ac:dyDescent="0.3">
      <c r="A20" t="str">
        <f>სულ!A324</f>
        <v>b</v>
      </c>
      <c r="B20" s="30"/>
      <c r="C20" s="7" t="str">
        <f>სულ!C324</f>
        <v>სუბსიდიები</v>
      </c>
      <c r="D20" s="14">
        <f>სულ!D324</f>
        <v>0</v>
      </c>
      <c r="E20" s="14">
        <f>სულ!E324</f>
        <v>0</v>
      </c>
      <c r="F20" s="14">
        <f>სულ!F324</f>
        <v>0</v>
      </c>
      <c r="G20" s="14">
        <f>სულ!G324</f>
        <v>0</v>
      </c>
      <c r="H20" s="14">
        <f>სულ!H324</f>
        <v>0</v>
      </c>
      <c r="I20" s="14">
        <f>სულ!I324</f>
        <v>0</v>
      </c>
      <c r="J20" s="14" t="str">
        <f>სულ!J324</f>
        <v/>
      </c>
      <c r="K20" s="39" t="str">
        <f>სულ!K324</f>
        <v/>
      </c>
      <c r="L20" s="35"/>
    </row>
    <row r="21" spans="1:14" ht="16.5" hidden="1" thickTop="1" thickBot="1" x14ac:dyDescent="0.3">
      <c r="A21" t="str">
        <f>სულ!A325</f>
        <v>b</v>
      </c>
      <c r="B21" s="30"/>
      <c r="C21" s="7" t="str">
        <f>სულ!C325</f>
        <v>გრანტები</v>
      </c>
      <c r="D21" s="14">
        <f>სულ!D325</f>
        <v>0</v>
      </c>
      <c r="E21" s="14">
        <f>სულ!E325</f>
        <v>0</v>
      </c>
      <c r="F21" s="14">
        <f>სულ!F325</f>
        <v>0</v>
      </c>
      <c r="G21" s="14">
        <f>სულ!G325</f>
        <v>0</v>
      </c>
      <c r="H21" s="14">
        <f>სულ!H325</f>
        <v>0</v>
      </c>
      <c r="I21" s="14">
        <f>სულ!I325</f>
        <v>0</v>
      </c>
      <c r="J21" s="14" t="str">
        <f>სულ!J325</f>
        <v/>
      </c>
      <c r="K21" s="39" t="str">
        <f>სულ!K325</f>
        <v/>
      </c>
      <c r="L21" s="35"/>
    </row>
    <row r="22" spans="1:14" ht="16.5" hidden="1" thickTop="1" thickBot="1" x14ac:dyDescent="0.3">
      <c r="A22" t="str">
        <f>სულ!A326</f>
        <v>b</v>
      </c>
      <c r="B22" s="30"/>
      <c r="C22" s="7" t="str">
        <f>სულ!C326</f>
        <v>სოციალური უზრუნველყოფა</v>
      </c>
      <c r="D22" s="14">
        <f>სულ!D326</f>
        <v>737598950</v>
      </c>
      <c r="E22" s="14">
        <f>სულ!E326</f>
        <v>738219887.75</v>
      </c>
      <c r="F22" s="14">
        <f>სულ!F326</f>
        <v>423321500</v>
      </c>
      <c r="G22" s="14">
        <f>სულ!G326</f>
        <v>434687400</v>
      </c>
      <c r="H22" s="14">
        <f>სულ!H326</f>
        <v>1569998950</v>
      </c>
      <c r="I22" s="14">
        <f>სულ!I326</f>
        <v>1596228787.75</v>
      </c>
      <c r="J22" s="14">
        <f>სულ!J326</f>
        <v>-26229837.75</v>
      </c>
      <c r="K22" s="39">
        <f>სულ!K326</f>
        <v>1.0167069141988916</v>
      </c>
      <c r="L22" s="35"/>
    </row>
    <row r="23" spans="1:14" ht="16.5" hidden="1" thickTop="1" thickBot="1" x14ac:dyDescent="0.3">
      <c r="A23" t="str">
        <f>სულ!A327</f>
        <v>b</v>
      </c>
      <c r="B23" s="30"/>
      <c r="C23" s="7" t="str">
        <f>სულ!C327</f>
        <v>სხვა ხარჯები</v>
      </c>
      <c r="D23" s="14">
        <f>სულ!D327</f>
        <v>0</v>
      </c>
      <c r="E23" s="14">
        <f>სულ!E327</f>
        <v>0</v>
      </c>
      <c r="F23" s="14">
        <f>სულ!F327</f>
        <v>0</v>
      </c>
      <c r="G23" s="14">
        <f>სულ!G327</f>
        <v>0</v>
      </c>
      <c r="H23" s="14">
        <f>სულ!H327</f>
        <v>0</v>
      </c>
      <c r="I23" s="14">
        <f>სულ!I327</f>
        <v>0</v>
      </c>
      <c r="J23" s="14" t="str">
        <f>სულ!J327</f>
        <v/>
      </c>
      <c r="K23" s="39" t="str">
        <f>სულ!K327</f>
        <v/>
      </c>
      <c r="L23" s="35"/>
    </row>
    <row r="24" spans="1:14" ht="16.5" hidden="1" thickTop="1" thickBot="1" x14ac:dyDescent="0.3">
      <c r="A24" t="str">
        <f>სულ!A328</f>
        <v>b</v>
      </c>
      <c r="B24" s="29"/>
      <c r="C24" s="5" t="str">
        <f>სულ!C328</f>
        <v>არაფინანსური აქტივების ზრდა</v>
      </c>
      <c r="D24" s="13">
        <f>სულ!D328</f>
        <v>0</v>
      </c>
      <c r="E24" s="13">
        <f>სულ!E328</f>
        <v>0</v>
      </c>
      <c r="F24" s="13">
        <f>სულ!F328</f>
        <v>0</v>
      </c>
      <c r="G24" s="13">
        <f>სულ!G328</f>
        <v>0</v>
      </c>
      <c r="H24" s="13">
        <f>სულ!H328</f>
        <v>0</v>
      </c>
      <c r="I24" s="13">
        <f>სულ!I328</f>
        <v>0</v>
      </c>
      <c r="J24" s="13" t="str">
        <f>სულ!J328</f>
        <v/>
      </c>
      <c r="K24" s="38" t="str">
        <f>სულ!K328</f>
        <v/>
      </c>
      <c r="L24" s="35"/>
    </row>
    <row r="25" spans="1:14" ht="16.5" hidden="1" thickTop="1" thickBot="1" x14ac:dyDescent="0.3">
      <c r="A25" t="str">
        <f>სულ!A329</f>
        <v>b</v>
      </c>
      <c r="B25" s="29"/>
      <c r="C25" s="5" t="str">
        <f>სულ!C329</f>
        <v>ფინანსური აქტივების ზრდა</v>
      </c>
      <c r="D25" s="13">
        <f>სულ!D329</f>
        <v>0</v>
      </c>
      <c r="E25" s="13">
        <f>სულ!E329</f>
        <v>0</v>
      </c>
      <c r="F25" s="13">
        <f>სულ!F329</f>
        <v>0</v>
      </c>
      <c r="G25" s="13">
        <f>სულ!G329</f>
        <v>0</v>
      </c>
      <c r="H25" s="13">
        <f>სულ!H329</f>
        <v>0</v>
      </c>
      <c r="I25" s="13">
        <f>სულ!I329</f>
        <v>0</v>
      </c>
      <c r="J25" s="13" t="str">
        <f>სულ!J329</f>
        <v/>
      </c>
      <c r="K25" s="38" t="str">
        <f>სულ!K329</f>
        <v/>
      </c>
      <c r="L25" s="35"/>
    </row>
    <row r="26" spans="1:14" ht="16.5" hidden="1" thickTop="1" thickBot="1" x14ac:dyDescent="0.3">
      <c r="A26" t="str">
        <f>სულ!A330</f>
        <v>b</v>
      </c>
      <c r="B26" s="31"/>
      <c r="C26" s="9" t="str">
        <f>სულ!C330</f>
        <v>ვალდებულებების კლება</v>
      </c>
      <c r="D26" s="15">
        <f>სულ!D330</f>
        <v>1050</v>
      </c>
      <c r="E26" s="15">
        <f>სულ!E330</f>
        <v>1050</v>
      </c>
      <c r="F26" s="15">
        <f>სულ!F330</f>
        <v>0</v>
      </c>
      <c r="G26" s="15">
        <f>სულ!G330</f>
        <v>0</v>
      </c>
      <c r="H26" s="15">
        <f>სულ!H330</f>
        <v>1050</v>
      </c>
      <c r="I26" s="15">
        <f>სულ!I330</f>
        <v>1050</v>
      </c>
      <c r="J26" s="15">
        <f>სულ!J330</f>
        <v>0</v>
      </c>
      <c r="K26" s="40">
        <f>სულ!K330</f>
        <v>1</v>
      </c>
      <c r="L26" s="35"/>
    </row>
    <row r="27" spans="1:14" ht="46.5" thickTop="1" thickBot="1" x14ac:dyDescent="0.3">
      <c r="A27" t="str">
        <f>სულ!A331</f>
        <v>a</v>
      </c>
      <c r="B27" s="2" t="str">
        <f>სულ!B331</f>
        <v>35 02 02</v>
      </c>
      <c r="C27" s="24" t="str">
        <f>სულ!C331</f>
        <v>მოსახლეობის მიზნობრივი ჯგუფების სოციალური დახმარება</v>
      </c>
      <c r="D27" s="3">
        <f>სულ!D331</f>
        <v>332860600</v>
      </c>
      <c r="E27" s="3">
        <f>სულ!E331</f>
        <v>321607492.77000004</v>
      </c>
      <c r="F27" s="3">
        <f>სულ!F331</f>
        <v>169358900</v>
      </c>
      <c r="G27" s="3">
        <f>სულ!G331</f>
        <v>170693900</v>
      </c>
      <c r="H27" s="3">
        <f>სულ!H331</f>
        <v>680000000</v>
      </c>
      <c r="I27" s="3">
        <f>სულ!I331</f>
        <v>661660292.76999998</v>
      </c>
      <c r="J27" s="3">
        <f>სულ!J331</f>
        <v>18339707.230000019</v>
      </c>
      <c r="K27" s="41">
        <f>სულ!K331</f>
        <v>0.9730298423088235</v>
      </c>
      <c r="L27" s="35" t="str">
        <f>სულ!L331</f>
        <v>არ არის გათვალისწინებული სოციალურ პაკეტში მოსალოდნელი მატება. ტენდერიდან ეკონომია 14 002 ლარი.</v>
      </c>
      <c r="N27" s="17"/>
    </row>
    <row r="28" spans="1:14" ht="16.5" hidden="1" thickTop="1" thickBot="1" x14ac:dyDescent="0.3">
      <c r="A28" t="str">
        <f>სულ!A332</f>
        <v>b</v>
      </c>
      <c r="B28" s="29"/>
      <c r="C28" s="5" t="str">
        <f>სულ!C332</f>
        <v>ხარჯები</v>
      </c>
      <c r="D28" s="13">
        <f>სულ!D332</f>
        <v>332813651</v>
      </c>
      <c r="E28" s="13">
        <f>სულ!E332</f>
        <v>321604232.77000004</v>
      </c>
      <c r="F28" s="13">
        <f>სულ!F332</f>
        <v>169358900</v>
      </c>
      <c r="G28" s="13">
        <f>სულ!G332</f>
        <v>170693900</v>
      </c>
      <c r="H28" s="13">
        <f>სულ!H332</f>
        <v>679953051</v>
      </c>
      <c r="I28" s="13">
        <f>სულ!I332</f>
        <v>661657032.76999998</v>
      </c>
      <c r="J28" s="13">
        <f>სულ!J332</f>
        <v>18296018.230000019</v>
      </c>
      <c r="K28" s="38">
        <f>სულ!K332</f>
        <v>0.97309223305477888</v>
      </c>
      <c r="L28" s="35"/>
    </row>
    <row r="29" spans="1:14" ht="16.5" hidden="1" thickTop="1" thickBot="1" x14ac:dyDescent="0.3">
      <c r="A29" t="str">
        <f>სულ!A333</f>
        <v>b</v>
      </c>
      <c r="B29" s="30"/>
      <c r="C29" s="7" t="str">
        <f>სულ!C333</f>
        <v>შრომის ანაზღაურება</v>
      </c>
      <c r="D29" s="14">
        <f>სულ!D333</f>
        <v>0</v>
      </c>
      <c r="E29" s="14">
        <f>სულ!E333</f>
        <v>0</v>
      </c>
      <c r="F29" s="14">
        <f>სულ!F333</f>
        <v>0</v>
      </c>
      <c r="G29" s="14">
        <f>სულ!G333</f>
        <v>0</v>
      </c>
      <c r="H29" s="14">
        <f>სულ!H333</f>
        <v>0</v>
      </c>
      <c r="I29" s="14">
        <f>სულ!I333</f>
        <v>0</v>
      </c>
      <c r="J29" s="14" t="str">
        <f>სულ!J333</f>
        <v/>
      </c>
      <c r="K29" s="39" t="str">
        <f>სულ!K333</f>
        <v/>
      </c>
      <c r="L29" s="35"/>
    </row>
    <row r="30" spans="1:14" ht="16.5" hidden="1" thickTop="1" thickBot="1" x14ac:dyDescent="0.3">
      <c r="A30" t="str">
        <f>სულ!A334</f>
        <v>b</v>
      </c>
      <c r="B30" s="30"/>
      <c r="C30" s="7" t="str">
        <f>სულ!C334</f>
        <v>საქონელი და მომსახურება</v>
      </c>
      <c r="D30" s="14">
        <f>სულ!D334</f>
        <v>2100000</v>
      </c>
      <c r="E30" s="14">
        <f>სულ!E334</f>
        <v>1970725.16</v>
      </c>
      <c r="F30" s="14">
        <f>სულ!F334</f>
        <v>1000000</v>
      </c>
      <c r="G30" s="14">
        <f>სულ!G334</f>
        <v>1000000</v>
      </c>
      <c r="H30" s="14">
        <f>სულ!H334</f>
        <v>4200000</v>
      </c>
      <c r="I30" s="14">
        <f>სულ!I334</f>
        <v>3970725.16</v>
      </c>
      <c r="J30" s="14">
        <f>სულ!J334</f>
        <v>229274.83999999985</v>
      </c>
      <c r="K30" s="39">
        <f>სულ!K334</f>
        <v>0.9454107523809524</v>
      </c>
      <c r="L30" s="35"/>
    </row>
    <row r="31" spans="1:14" ht="16.5" hidden="1" thickTop="1" thickBot="1" x14ac:dyDescent="0.3">
      <c r="A31" t="str">
        <f>სულ!A335</f>
        <v>b</v>
      </c>
      <c r="B31" s="30"/>
      <c r="C31" s="7" t="str">
        <f>სულ!C335</f>
        <v>პროცენტი</v>
      </c>
      <c r="D31" s="14">
        <f>სულ!D335</f>
        <v>0</v>
      </c>
      <c r="E31" s="14">
        <f>სულ!E335</f>
        <v>0</v>
      </c>
      <c r="F31" s="14">
        <f>სულ!F335</f>
        <v>0</v>
      </c>
      <c r="G31" s="14">
        <f>სულ!G335</f>
        <v>0</v>
      </c>
      <c r="H31" s="14">
        <f>სულ!H335</f>
        <v>0</v>
      </c>
      <c r="I31" s="14">
        <f>სულ!I335</f>
        <v>0</v>
      </c>
      <c r="J31" s="14" t="str">
        <f>სულ!J335</f>
        <v/>
      </c>
      <c r="K31" s="39" t="str">
        <f>სულ!K335</f>
        <v/>
      </c>
      <c r="L31" s="35"/>
    </row>
    <row r="32" spans="1:14" ht="16.5" hidden="1" thickTop="1" thickBot="1" x14ac:dyDescent="0.3">
      <c r="A32" t="str">
        <f>სულ!A336</f>
        <v>b</v>
      </c>
      <c r="B32" s="30"/>
      <c r="C32" s="7" t="str">
        <f>სულ!C336</f>
        <v>სუბსიდიები</v>
      </c>
      <c r="D32" s="14">
        <f>სულ!D336</f>
        <v>0</v>
      </c>
      <c r="E32" s="14">
        <f>სულ!E336</f>
        <v>0</v>
      </c>
      <c r="F32" s="14">
        <f>სულ!F336</f>
        <v>0</v>
      </c>
      <c r="G32" s="14">
        <f>სულ!G336</f>
        <v>0</v>
      </c>
      <c r="H32" s="14">
        <f>სულ!H336</f>
        <v>0</v>
      </c>
      <c r="I32" s="14">
        <f>სულ!I336</f>
        <v>0</v>
      </c>
      <c r="J32" s="14" t="str">
        <f>სულ!J336</f>
        <v/>
      </c>
      <c r="K32" s="39" t="str">
        <f>სულ!K336</f>
        <v/>
      </c>
      <c r="L32" s="35"/>
    </row>
    <row r="33" spans="1:14" ht="16.5" hidden="1" thickTop="1" thickBot="1" x14ac:dyDescent="0.3">
      <c r="A33" t="str">
        <f>სულ!A337</f>
        <v>b</v>
      </c>
      <c r="B33" s="30"/>
      <c r="C33" s="7" t="str">
        <f>სულ!C337</f>
        <v>გრანტები</v>
      </c>
      <c r="D33" s="14">
        <f>სულ!D337</f>
        <v>0</v>
      </c>
      <c r="E33" s="14">
        <f>სულ!E337</f>
        <v>0</v>
      </c>
      <c r="F33" s="14">
        <f>სულ!F337</f>
        <v>0</v>
      </c>
      <c r="G33" s="14">
        <f>სულ!G337</f>
        <v>0</v>
      </c>
      <c r="H33" s="14">
        <f>სულ!H337</f>
        <v>0</v>
      </c>
      <c r="I33" s="14">
        <f>სულ!I337</f>
        <v>0</v>
      </c>
      <c r="J33" s="14" t="str">
        <f>სულ!J337</f>
        <v/>
      </c>
      <c r="K33" s="39" t="str">
        <f>სულ!K337</f>
        <v/>
      </c>
      <c r="L33" s="35"/>
    </row>
    <row r="34" spans="1:14" ht="16.5" hidden="1" thickTop="1" thickBot="1" x14ac:dyDescent="0.3">
      <c r="A34" t="str">
        <f>სულ!A338</f>
        <v>b</v>
      </c>
      <c r="B34" s="30"/>
      <c r="C34" s="7" t="str">
        <f>სულ!C338</f>
        <v>სოციალური უზრუნველყოფა</v>
      </c>
      <c r="D34" s="14">
        <f>სულ!D338</f>
        <v>330713651</v>
      </c>
      <c r="E34" s="14">
        <f>სულ!E338</f>
        <v>319633507.61000001</v>
      </c>
      <c r="F34" s="14">
        <f>სულ!F338</f>
        <v>168358900</v>
      </c>
      <c r="G34" s="14">
        <f>სულ!G338</f>
        <v>169693900</v>
      </c>
      <c r="H34" s="14">
        <f>სულ!H338</f>
        <v>675753051</v>
      </c>
      <c r="I34" s="14">
        <f>სულ!I338</f>
        <v>657686307.61000001</v>
      </c>
      <c r="J34" s="14">
        <f>სულ!J338</f>
        <v>18066743.389999986</v>
      </c>
      <c r="K34" s="39">
        <f>სულ!K338</f>
        <v>0.9732642814364445</v>
      </c>
      <c r="L34" s="35"/>
    </row>
    <row r="35" spans="1:14" ht="16.5" hidden="1" thickTop="1" thickBot="1" x14ac:dyDescent="0.3">
      <c r="A35" t="str">
        <f>სულ!A339</f>
        <v>b</v>
      </c>
      <c r="B35" s="30"/>
      <c r="C35" s="7" t="str">
        <f>სულ!C339</f>
        <v>სხვა ხარჯები</v>
      </c>
      <c r="D35" s="14">
        <f>სულ!D339</f>
        <v>0</v>
      </c>
      <c r="E35" s="14">
        <f>სულ!E339</f>
        <v>0</v>
      </c>
      <c r="F35" s="14">
        <f>სულ!F339</f>
        <v>0</v>
      </c>
      <c r="G35" s="14">
        <f>სულ!G339</f>
        <v>0</v>
      </c>
      <c r="H35" s="14">
        <f>სულ!H339</f>
        <v>0</v>
      </c>
      <c r="I35" s="14">
        <f>სულ!I339</f>
        <v>0</v>
      </c>
      <c r="J35" s="14" t="str">
        <f>სულ!J339</f>
        <v/>
      </c>
      <c r="K35" s="39" t="str">
        <f>სულ!K339</f>
        <v/>
      </c>
      <c r="L35" s="35"/>
    </row>
    <row r="36" spans="1:14" ht="16.5" hidden="1" thickTop="1" thickBot="1" x14ac:dyDescent="0.3">
      <c r="A36" t="str">
        <f>სულ!A340</f>
        <v>b</v>
      </c>
      <c r="B36" s="29"/>
      <c r="C36" s="5" t="str">
        <f>სულ!C340</f>
        <v>არაფინანსური აქტივების ზრდა</v>
      </c>
      <c r="D36" s="13">
        <f>სულ!D340</f>
        <v>0</v>
      </c>
      <c r="E36" s="13">
        <f>სულ!E340</f>
        <v>0</v>
      </c>
      <c r="F36" s="13">
        <f>სულ!F340</f>
        <v>0</v>
      </c>
      <c r="G36" s="13">
        <f>სულ!G340</f>
        <v>0</v>
      </c>
      <c r="H36" s="13">
        <f>სულ!H340</f>
        <v>0</v>
      </c>
      <c r="I36" s="13">
        <f>სულ!I340</f>
        <v>0</v>
      </c>
      <c r="J36" s="13" t="str">
        <f>სულ!J340</f>
        <v/>
      </c>
      <c r="K36" s="38" t="str">
        <f>სულ!K340</f>
        <v/>
      </c>
      <c r="L36" s="35"/>
    </row>
    <row r="37" spans="1:14" ht="16.5" hidden="1" thickTop="1" thickBot="1" x14ac:dyDescent="0.3">
      <c r="A37" t="str">
        <f>სულ!A341</f>
        <v>b</v>
      </c>
      <c r="B37" s="29"/>
      <c r="C37" s="5" t="str">
        <f>სულ!C341</f>
        <v>ფინანსური აქტივების ზრდა</v>
      </c>
      <c r="D37" s="13">
        <f>სულ!D341</f>
        <v>0</v>
      </c>
      <c r="E37" s="13">
        <f>სულ!E341</f>
        <v>0</v>
      </c>
      <c r="F37" s="13">
        <f>სულ!F341</f>
        <v>0</v>
      </c>
      <c r="G37" s="13">
        <f>სულ!G341</f>
        <v>0</v>
      </c>
      <c r="H37" s="13">
        <f>სულ!H341</f>
        <v>0</v>
      </c>
      <c r="I37" s="13">
        <f>სულ!I341</f>
        <v>0</v>
      </c>
      <c r="J37" s="13" t="str">
        <f>სულ!J341</f>
        <v/>
      </c>
      <c r="K37" s="38" t="str">
        <f>სულ!K341</f>
        <v/>
      </c>
      <c r="L37" s="35"/>
    </row>
    <row r="38" spans="1:14" ht="16.5" hidden="1" thickTop="1" thickBot="1" x14ac:dyDescent="0.3">
      <c r="A38" t="str">
        <f>სულ!A342</f>
        <v>b</v>
      </c>
      <c r="B38" s="31"/>
      <c r="C38" s="9" t="str">
        <f>სულ!C342</f>
        <v>ვალდებულებების კლება</v>
      </c>
      <c r="D38" s="15">
        <f>სულ!D342</f>
        <v>46949</v>
      </c>
      <c r="E38" s="15">
        <f>სულ!E342</f>
        <v>3260</v>
      </c>
      <c r="F38" s="15">
        <f>სულ!F342</f>
        <v>0</v>
      </c>
      <c r="G38" s="15">
        <f>სულ!G342</f>
        <v>0</v>
      </c>
      <c r="H38" s="15">
        <f>სულ!H342</f>
        <v>46949</v>
      </c>
      <c r="I38" s="15">
        <f>სულ!I342</f>
        <v>3260</v>
      </c>
      <c r="J38" s="15">
        <f>სულ!J342</f>
        <v>43689</v>
      </c>
      <c r="K38" s="40">
        <f>სულ!K342</f>
        <v>6.9437048712432642E-2</v>
      </c>
      <c r="L38" s="35"/>
    </row>
    <row r="39" spans="1:14" ht="31.5" thickTop="1" thickBot="1" x14ac:dyDescent="0.3">
      <c r="A39" t="str">
        <f>სულ!A343</f>
        <v>a</v>
      </c>
      <c r="B39" s="2" t="str">
        <f>სულ!B343</f>
        <v>35 02 03</v>
      </c>
      <c r="C39" s="24" t="str">
        <f>სულ!C343</f>
        <v>სოციალური რეაბილიტაცია და ბავშვზე ზრუნვა</v>
      </c>
      <c r="D39" s="3">
        <f>სულ!D343</f>
        <v>12306200</v>
      </c>
      <c r="E39" s="3">
        <f>სულ!E343</f>
        <v>10367576.459999999</v>
      </c>
      <c r="F39" s="3">
        <f>სულ!F343</f>
        <v>6157150</v>
      </c>
      <c r="G39" s="3">
        <f>სულ!G343</f>
        <v>5550400</v>
      </c>
      <c r="H39" s="3">
        <f>სულ!H343</f>
        <v>23000000</v>
      </c>
      <c r="I39" s="3">
        <f>სულ!I343</f>
        <v>22075126.460000001</v>
      </c>
      <c r="J39" s="3">
        <f>სულ!J343</f>
        <v>924873.53999999911</v>
      </c>
      <c r="K39" s="41">
        <f>სულ!K343</f>
        <v>0.95978810695652172</v>
      </c>
      <c r="L39" s="35"/>
      <c r="N39" s="17"/>
    </row>
    <row r="40" spans="1:14" ht="16.5" hidden="1" thickTop="1" thickBot="1" x14ac:dyDescent="0.3">
      <c r="A40" t="str">
        <f>სულ!A344</f>
        <v>b</v>
      </c>
      <c r="B40" s="29"/>
      <c r="C40" s="5" t="str">
        <f>სულ!C344</f>
        <v>ხარჯები</v>
      </c>
      <c r="D40" s="13">
        <f>სულ!D344</f>
        <v>12306200</v>
      </c>
      <c r="E40" s="13">
        <f>სულ!E344</f>
        <v>10367576.459999999</v>
      </c>
      <c r="F40" s="13">
        <f>სულ!F344</f>
        <v>6157150</v>
      </c>
      <c r="G40" s="13">
        <f>სულ!G344</f>
        <v>5550400</v>
      </c>
      <c r="H40" s="13">
        <f>სულ!H344</f>
        <v>23000000</v>
      </c>
      <c r="I40" s="13">
        <f>სულ!I344</f>
        <v>22075126.460000001</v>
      </c>
      <c r="J40" s="13">
        <f>სულ!J344</f>
        <v>924873.53999999911</v>
      </c>
      <c r="K40" s="38">
        <f>სულ!K344</f>
        <v>0.95978810695652172</v>
      </c>
      <c r="L40" s="35"/>
    </row>
    <row r="41" spans="1:14" ht="16.5" hidden="1" thickTop="1" thickBot="1" x14ac:dyDescent="0.3">
      <c r="A41" t="str">
        <f>სულ!A345</f>
        <v>b</v>
      </c>
      <c r="B41" s="30"/>
      <c r="C41" s="7" t="str">
        <f>სულ!C345</f>
        <v>შრომის ანაზღაურება</v>
      </c>
      <c r="D41" s="14">
        <f>სულ!D345</f>
        <v>0</v>
      </c>
      <c r="E41" s="14">
        <f>სულ!E345</f>
        <v>0</v>
      </c>
      <c r="F41" s="14">
        <f>სულ!F345</f>
        <v>0</v>
      </c>
      <c r="G41" s="14">
        <f>სულ!G345</f>
        <v>0</v>
      </c>
      <c r="H41" s="14">
        <f>სულ!H345</f>
        <v>0</v>
      </c>
      <c r="I41" s="14">
        <f>სულ!I345</f>
        <v>0</v>
      </c>
      <c r="J41" s="14" t="str">
        <f>სულ!J345</f>
        <v/>
      </c>
      <c r="K41" s="39" t="str">
        <f>სულ!K345</f>
        <v/>
      </c>
      <c r="L41" s="35"/>
    </row>
    <row r="42" spans="1:14" ht="16.5" hidden="1" thickTop="1" thickBot="1" x14ac:dyDescent="0.3">
      <c r="A42" t="str">
        <f>სულ!A346</f>
        <v>b</v>
      </c>
      <c r="B42" s="30"/>
      <c r="C42" s="7" t="str">
        <f>სულ!C346</f>
        <v>საქონელი და მომსახურება</v>
      </c>
      <c r="D42" s="14">
        <f>სულ!D346</f>
        <v>410000</v>
      </c>
      <c r="E42" s="14">
        <f>სულ!E346</f>
        <v>329916</v>
      </c>
      <c r="F42" s="14">
        <f>სულ!F346</f>
        <v>165000</v>
      </c>
      <c r="G42" s="14">
        <f>სულ!G346</f>
        <v>180000</v>
      </c>
      <c r="H42" s="14">
        <f>სულ!H346</f>
        <v>810000</v>
      </c>
      <c r="I42" s="14">
        <f>სულ!I346</f>
        <v>674916</v>
      </c>
      <c r="J42" s="14">
        <f>სულ!J346</f>
        <v>135084</v>
      </c>
      <c r="K42" s="39">
        <f>სულ!K346</f>
        <v>0.83322962962962965</v>
      </c>
      <c r="L42" s="35"/>
    </row>
    <row r="43" spans="1:14" ht="16.5" hidden="1" thickTop="1" thickBot="1" x14ac:dyDescent="0.3">
      <c r="A43" t="str">
        <f>სულ!A347</f>
        <v>b</v>
      </c>
      <c r="B43" s="30"/>
      <c r="C43" s="7" t="str">
        <f>სულ!C347</f>
        <v>პროცენტი</v>
      </c>
      <c r="D43" s="14">
        <f>სულ!D347</f>
        <v>0</v>
      </c>
      <c r="E43" s="14">
        <f>სულ!E347</f>
        <v>0</v>
      </c>
      <c r="F43" s="14">
        <f>სულ!F347</f>
        <v>0</v>
      </c>
      <c r="G43" s="14">
        <f>სულ!G347</f>
        <v>0</v>
      </c>
      <c r="H43" s="14">
        <f>სულ!H347</f>
        <v>0</v>
      </c>
      <c r="I43" s="14">
        <f>სულ!I347</f>
        <v>0</v>
      </c>
      <c r="J43" s="14" t="str">
        <f>სულ!J347</f>
        <v/>
      </c>
      <c r="K43" s="39" t="str">
        <f>სულ!K347</f>
        <v/>
      </c>
      <c r="L43" s="35"/>
    </row>
    <row r="44" spans="1:14" ht="16.5" hidden="1" thickTop="1" thickBot="1" x14ac:dyDescent="0.3">
      <c r="A44" t="str">
        <f>სულ!A348</f>
        <v>b</v>
      </c>
      <c r="B44" s="30"/>
      <c r="C44" s="7" t="str">
        <f>სულ!C348</f>
        <v>სუბსიდიები</v>
      </c>
      <c r="D44" s="14">
        <f>სულ!D348</f>
        <v>0</v>
      </c>
      <c r="E44" s="14">
        <f>სულ!E348</f>
        <v>0</v>
      </c>
      <c r="F44" s="14">
        <f>სულ!F348</f>
        <v>0</v>
      </c>
      <c r="G44" s="14">
        <f>სულ!G348</f>
        <v>0</v>
      </c>
      <c r="H44" s="14">
        <f>სულ!H348</f>
        <v>0</v>
      </c>
      <c r="I44" s="14">
        <f>სულ!I348</f>
        <v>0</v>
      </c>
      <c r="J44" s="14" t="str">
        <f>სულ!J348</f>
        <v/>
      </c>
      <c r="K44" s="39" t="str">
        <f>სულ!K348</f>
        <v/>
      </c>
      <c r="L44" s="35"/>
    </row>
    <row r="45" spans="1:14" ht="16.5" hidden="1" thickTop="1" thickBot="1" x14ac:dyDescent="0.3">
      <c r="A45" t="str">
        <f>სულ!A349</f>
        <v>b</v>
      </c>
      <c r="B45" s="30"/>
      <c r="C45" s="7" t="str">
        <f>სულ!C349</f>
        <v>გრანტები</v>
      </c>
      <c r="D45" s="14">
        <f>სულ!D349</f>
        <v>0</v>
      </c>
      <c r="E45" s="14">
        <f>სულ!E349</f>
        <v>0</v>
      </c>
      <c r="F45" s="14">
        <f>სულ!F349</f>
        <v>0</v>
      </c>
      <c r="G45" s="14">
        <f>სულ!G349</f>
        <v>0</v>
      </c>
      <c r="H45" s="14">
        <f>სულ!H349</f>
        <v>0</v>
      </c>
      <c r="I45" s="14">
        <f>სულ!I349</f>
        <v>0</v>
      </c>
      <c r="J45" s="14" t="str">
        <f>სულ!J349</f>
        <v/>
      </c>
      <c r="K45" s="39" t="str">
        <f>სულ!K349</f>
        <v/>
      </c>
      <c r="L45" s="35"/>
    </row>
    <row r="46" spans="1:14" ht="16.5" hidden="1" thickTop="1" thickBot="1" x14ac:dyDescent="0.3">
      <c r="A46" t="str">
        <f>სულ!A350</f>
        <v>b</v>
      </c>
      <c r="B46" s="30"/>
      <c r="C46" s="7" t="str">
        <f>სულ!C350</f>
        <v>სოციალური უზრუნველყოფა</v>
      </c>
      <c r="D46" s="14">
        <f>სულ!D350</f>
        <v>10096200</v>
      </c>
      <c r="E46" s="14">
        <f>სულ!E350</f>
        <v>8336278.0599999996</v>
      </c>
      <c r="F46" s="14">
        <f>სულ!F350</f>
        <v>4872150</v>
      </c>
      <c r="G46" s="14">
        <f>სულ!G350</f>
        <v>4941000</v>
      </c>
      <c r="H46" s="14">
        <f>სულ!H350</f>
        <v>18938600</v>
      </c>
      <c r="I46" s="14">
        <f>სულ!I350</f>
        <v>18149428.059999999</v>
      </c>
      <c r="J46" s="14">
        <f>სულ!J350</f>
        <v>789171.94000000134</v>
      </c>
      <c r="K46" s="39">
        <f>სულ!K350</f>
        <v>0.95832997476054194</v>
      </c>
      <c r="L46" s="35"/>
    </row>
    <row r="47" spans="1:14" ht="16.5" hidden="1" thickTop="1" thickBot="1" x14ac:dyDescent="0.3">
      <c r="A47" t="str">
        <f>სულ!A351</f>
        <v>b</v>
      </c>
      <c r="B47" s="30"/>
      <c r="C47" s="7" t="str">
        <f>სულ!C351</f>
        <v>სხვა ხარჯები</v>
      </c>
      <c r="D47" s="14">
        <f>სულ!D351</f>
        <v>1800000</v>
      </c>
      <c r="E47" s="14">
        <f>სულ!E351</f>
        <v>1701382.4</v>
      </c>
      <c r="F47" s="14">
        <f>სულ!F351</f>
        <v>1120000</v>
      </c>
      <c r="G47" s="14">
        <f>სულ!G351</f>
        <v>429400</v>
      </c>
      <c r="H47" s="14">
        <f>სულ!H351</f>
        <v>3251400</v>
      </c>
      <c r="I47" s="14">
        <f>სულ!I351</f>
        <v>3250782.4</v>
      </c>
      <c r="J47" s="14">
        <f>სულ!J351</f>
        <v>617.60000000009313</v>
      </c>
      <c r="K47" s="39">
        <f>სულ!K351</f>
        <v>0.99981005105493015</v>
      </c>
      <c r="L47" s="35"/>
    </row>
    <row r="48" spans="1:14" ht="16.5" hidden="1" thickTop="1" thickBot="1" x14ac:dyDescent="0.3">
      <c r="A48" t="str">
        <f>სულ!A352</f>
        <v>b</v>
      </c>
      <c r="B48" s="29"/>
      <c r="C48" s="5" t="str">
        <f>სულ!C352</f>
        <v>არაფინანსური აქტივების ზრდა</v>
      </c>
      <c r="D48" s="13">
        <f>სულ!D352</f>
        <v>0</v>
      </c>
      <c r="E48" s="13">
        <f>სულ!E352</f>
        <v>0</v>
      </c>
      <c r="F48" s="13">
        <f>სულ!F352</f>
        <v>0</v>
      </c>
      <c r="G48" s="13">
        <f>სულ!G352</f>
        <v>0</v>
      </c>
      <c r="H48" s="13">
        <f>სულ!H352</f>
        <v>0</v>
      </c>
      <c r="I48" s="13">
        <f>სულ!I352</f>
        <v>0</v>
      </c>
      <c r="J48" s="13" t="str">
        <f>სულ!J352</f>
        <v/>
      </c>
      <c r="K48" s="38" t="str">
        <f>სულ!K352</f>
        <v/>
      </c>
      <c r="L48" s="35"/>
    </row>
    <row r="49" spans="1:14" ht="16.5" hidden="1" thickTop="1" thickBot="1" x14ac:dyDescent="0.3">
      <c r="A49" t="str">
        <f>სულ!A353</f>
        <v>b</v>
      </c>
      <c r="B49" s="29"/>
      <c r="C49" s="5" t="str">
        <f>სულ!C353</f>
        <v>ფინანსური აქტივების ზრდა</v>
      </c>
      <c r="D49" s="13">
        <f>სულ!D353</f>
        <v>0</v>
      </c>
      <c r="E49" s="13">
        <f>სულ!E353</f>
        <v>0</v>
      </c>
      <c r="F49" s="13">
        <f>სულ!F353</f>
        <v>0</v>
      </c>
      <c r="G49" s="13">
        <f>სულ!G353</f>
        <v>0</v>
      </c>
      <c r="H49" s="13">
        <f>სულ!H353</f>
        <v>0</v>
      </c>
      <c r="I49" s="13">
        <f>სულ!I353</f>
        <v>0</v>
      </c>
      <c r="J49" s="13" t="str">
        <f>სულ!J353</f>
        <v/>
      </c>
      <c r="K49" s="38" t="str">
        <f>სულ!K353</f>
        <v/>
      </c>
      <c r="L49" s="35"/>
    </row>
    <row r="50" spans="1:14" ht="16.5" hidden="1" thickTop="1" thickBot="1" x14ac:dyDescent="0.3">
      <c r="A50" t="str">
        <f>სულ!A354</f>
        <v>b</v>
      </c>
      <c r="B50" s="31"/>
      <c r="C50" s="9" t="str">
        <f>სულ!C354</f>
        <v>ვალდებულებების კლება</v>
      </c>
      <c r="D50" s="15">
        <f>სულ!D354</f>
        <v>0</v>
      </c>
      <c r="E50" s="15">
        <f>სულ!E354</f>
        <v>0</v>
      </c>
      <c r="F50" s="15">
        <f>სულ!F354</f>
        <v>0</v>
      </c>
      <c r="G50" s="15">
        <f>სულ!G354</f>
        <v>0</v>
      </c>
      <c r="H50" s="15">
        <f>სულ!H354</f>
        <v>0</v>
      </c>
      <c r="I50" s="15">
        <f>სულ!I354</f>
        <v>0</v>
      </c>
      <c r="J50" s="15" t="str">
        <f>სულ!J354</f>
        <v/>
      </c>
      <c r="K50" s="40" t="str">
        <f>სულ!K354</f>
        <v/>
      </c>
      <c r="L50" s="35"/>
    </row>
    <row r="51" spans="1:14" ht="46.5" thickTop="1" thickBot="1" x14ac:dyDescent="0.3">
      <c r="A51" t="str">
        <f>სულ!A355</f>
        <v>a</v>
      </c>
      <c r="B51" s="2" t="str">
        <f>სულ!B355</f>
        <v>35 02 03 01</v>
      </c>
      <c r="C51" s="24" t="str">
        <f>სულ!C355</f>
        <v>კრიზისულ მდგომარეობაში მყოფი ბავშვიანი ოჯახების გადაუდებელი დახმარების ქვეპროგრამა</v>
      </c>
      <c r="D51" s="3">
        <f>სულ!D355</f>
        <v>820000</v>
      </c>
      <c r="E51" s="3">
        <f>სულ!E355</f>
        <v>652126</v>
      </c>
      <c r="F51" s="3">
        <f>სულ!F355</f>
        <v>510000</v>
      </c>
      <c r="G51" s="3">
        <f>სულ!G355</f>
        <v>501850</v>
      </c>
      <c r="H51" s="3">
        <f>სულ!H355</f>
        <v>1664000</v>
      </c>
      <c r="I51" s="3">
        <f>სულ!I355</f>
        <v>1663976</v>
      </c>
      <c r="J51" s="3">
        <f>სულ!J355</f>
        <v>24</v>
      </c>
      <c r="K51" s="41">
        <f>სულ!K355</f>
        <v>0.99998557692307688</v>
      </c>
      <c r="L51" s="35"/>
      <c r="N51" s="17"/>
    </row>
    <row r="52" spans="1:14" ht="16.5" hidden="1" thickTop="1" thickBot="1" x14ac:dyDescent="0.3">
      <c r="A52" t="str">
        <f>სულ!A356</f>
        <v>b</v>
      </c>
      <c r="B52" s="29"/>
      <c r="C52" s="5" t="str">
        <f>სულ!C356</f>
        <v>ხარჯები</v>
      </c>
      <c r="D52" s="13">
        <f>სულ!D356</f>
        <v>820000</v>
      </c>
      <c r="E52" s="13">
        <f>სულ!E356</f>
        <v>652126</v>
      </c>
      <c r="F52" s="13">
        <f>სულ!F356</f>
        <v>510000</v>
      </c>
      <c r="G52" s="13">
        <f>სულ!G356</f>
        <v>501850</v>
      </c>
      <c r="H52" s="13">
        <f>სულ!H356</f>
        <v>1664000</v>
      </c>
      <c r="I52" s="13">
        <f>სულ!I356</f>
        <v>1663976</v>
      </c>
      <c r="J52" s="13">
        <f>სულ!J356</f>
        <v>24</v>
      </c>
      <c r="K52" s="38">
        <f>სულ!K356</f>
        <v>0.99998557692307688</v>
      </c>
      <c r="L52" s="35"/>
    </row>
    <row r="53" spans="1:14" ht="16.5" hidden="1" thickTop="1" thickBot="1" x14ac:dyDescent="0.3">
      <c r="A53" t="str">
        <f>სულ!A357</f>
        <v>b</v>
      </c>
      <c r="B53" s="30"/>
      <c r="C53" s="7" t="str">
        <f>სულ!C357</f>
        <v>შრომის ანაზღაურება</v>
      </c>
      <c r="D53" s="14">
        <f>სულ!D357</f>
        <v>0</v>
      </c>
      <c r="E53" s="14">
        <f>სულ!E357</f>
        <v>0</v>
      </c>
      <c r="F53" s="14">
        <f>სულ!F357</f>
        <v>0</v>
      </c>
      <c r="G53" s="14">
        <f>სულ!G357</f>
        <v>0</v>
      </c>
      <c r="H53" s="14">
        <f>სულ!H357</f>
        <v>0</v>
      </c>
      <c r="I53" s="14">
        <f>სულ!I357</f>
        <v>0</v>
      </c>
      <c r="J53" s="14" t="str">
        <f>სულ!J357</f>
        <v/>
      </c>
      <c r="K53" s="39" t="str">
        <f>სულ!K357</f>
        <v/>
      </c>
      <c r="L53" s="35"/>
    </row>
    <row r="54" spans="1:14" ht="16.5" hidden="1" thickTop="1" thickBot="1" x14ac:dyDescent="0.3">
      <c r="A54" t="str">
        <f>სულ!A358</f>
        <v>b</v>
      </c>
      <c r="B54" s="30"/>
      <c r="C54" s="7" t="str">
        <f>სულ!C358</f>
        <v>საქონელი და მომსახურება</v>
      </c>
      <c r="D54" s="14">
        <f>სულ!D358</f>
        <v>0</v>
      </c>
      <c r="E54" s="14">
        <f>სულ!E358</f>
        <v>0</v>
      </c>
      <c r="F54" s="14">
        <f>სულ!F358</f>
        <v>0</v>
      </c>
      <c r="G54" s="14">
        <f>სულ!G358</f>
        <v>0</v>
      </c>
      <c r="H54" s="14">
        <f>სულ!H358</f>
        <v>0</v>
      </c>
      <c r="I54" s="14">
        <f>სულ!I358</f>
        <v>0</v>
      </c>
      <c r="J54" s="14" t="str">
        <f>სულ!J358</f>
        <v/>
      </c>
      <c r="K54" s="39" t="str">
        <f>სულ!K358</f>
        <v/>
      </c>
      <c r="L54" s="35"/>
    </row>
    <row r="55" spans="1:14" ht="16.5" hidden="1" thickTop="1" thickBot="1" x14ac:dyDescent="0.3">
      <c r="A55" t="str">
        <f>სულ!A359</f>
        <v>b</v>
      </c>
      <c r="B55" s="30"/>
      <c r="C55" s="7" t="str">
        <f>სულ!C359</f>
        <v>პროცენტი</v>
      </c>
      <c r="D55" s="14">
        <f>სულ!D359</f>
        <v>0</v>
      </c>
      <c r="E55" s="14">
        <f>სულ!E359</f>
        <v>0</v>
      </c>
      <c r="F55" s="14">
        <f>სულ!F359</f>
        <v>0</v>
      </c>
      <c r="G55" s="14">
        <f>სულ!G359</f>
        <v>0</v>
      </c>
      <c r="H55" s="14">
        <f>სულ!H359</f>
        <v>0</v>
      </c>
      <c r="I55" s="14">
        <f>სულ!I359</f>
        <v>0</v>
      </c>
      <c r="J55" s="14" t="str">
        <f>სულ!J359</f>
        <v/>
      </c>
      <c r="K55" s="39" t="str">
        <f>სულ!K359</f>
        <v/>
      </c>
      <c r="L55" s="35"/>
    </row>
    <row r="56" spans="1:14" ht="16.5" hidden="1" thickTop="1" thickBot="1" x14ac:dyDescent="0.3">
      <c r="A56" t="str">
        <f>სულ!A360</f>
        <v>b</v>
      </c>
      <c r="B56" s="30"/>
      <c r="C56" s="7" t="str">
        <f>სულ!C360</f>
        <v>სუბსიდიები</v>
      </c>
      <c r="D56" s="14">
        <f>სულ!D360</f>
        <v>0</v>
      </c>
      <c r="E56" s="14">
        <f>სულ!E360</f>
        <v>0</v>
      </c>
      <c r="F56" s="14">
        <f>სულ!F360</f>
        <v>0</v>
      </c>
      <c r="G56" s="14">
        <f>სულ!G360</f>
        <v>0</v>
      </c>
      <c r="H56" s="14">
        <f>სულ!H360</f>
        <v>0</v>
      </c>
      <c r="I56" s="14">
        <f>სულ!I360</f>
        <v>0</v>
      </c>
      <c r="J56" s="14" t="str">
        <f>სულ!J360</f>
        <v/>
      </c>
      <c r="K56" s="39" t="str">
        <f>სულ!K360</f>
        <v/>
      </c>
      <c r="L56" s="35"/>
    </row>
    <row r="57" spans="1:14" ht="16.5" hidden="1" thickTop="1" thickBot="1" x14ac:dyDescent="0.3">
      <c r="A57" t="str">
        <f>სულ!A361</f>
        <v>b</v>
      </c>
      <c r="B57" s="30"/>
      <c r="C57" s="7" t="str">
        <f>სულ!C361</f>
        <v>გრანტები</v>
      </c>
      <c r="D57" s="14">
        <f>სულ!D361</f>
        <v>0</v>
      </c>
      <c r="E57" s="14">
        <f>სულ!E361</f>
        <v>0</v>
      </c>
      <c r="F57" s="14">
        <f>სულ!F361</f>
        <v>0</v>
      </c>
      <c r="G57" s="14">
        <f>სულ!G361</f>
        <v>0</v>
      </c>
      <c r="H57" s="14">
        <f>სულ!H361</f>
        <v>0</v>
      </c>
      <c r="I57" s="14">
        <f>სულ!I361</f>
        <v>0</v>
      </c>
      <c r="J57" s="14" t="str">
        <f>სულ!J361</f>
        <v/>
      </c>
      <c r="K57" s="39" t="str">
        <f>სულ!K361</f>
        <v/>
      </c>
      <c r="L57" s="35"/>
    </row>
    <row r="58" spans="1:14" ht="16.5" hidden="1" thickTop="1" thickBot="1" x14ac:dyDescent="0.3">
      <c r="A58" t="str">
        <f>სულ!A362</f>
        <v>b</v>
      </c>
      <c r="B58" s="30"/>
      <c r="C58" s="7" t="str">
        <f>სულ!C362</f>
        <v>სოციალური უზრუნველყოფა</v>
      </c>
      <c r="D58" s="14">
        <f>სულ!D362</f>
        <v>820000</v>
      </c>
      <c r="E58" s="14">
        <f>სულ!E362</f>
        <v>652126</v>
      </c>
      <c r="F58" s="14">
        <f>სულ!F362</f>
        <v>510000</v>
      </c>
      <c r="G58" s="14">
        <f>სულ!G362</f>
        <v>501850</v>
      </c>
      <c r="H58" s="14">
        <f>სულ!H362</f>
        <v>1664000</v>
      </c>
      <c r="I58" s="14">
        <f>სულ!I362</f>
        <v>1663976</v>
      </c>
      <c r="J58" s="14">
        <f>სულ!J362</f>
        <v>24</v>
      </c>
      <c r="K58" s="39">
        <f>სულ!K362</f>
        <v>0.99998557692307688</v>
      </c>
      <c r="L58" s="35"/>
    </row>
    <row r="59" spans="1:14" ht="16.5" hidden="1" thickTop="1" thickBot="1" x14ac:dyDescent="0.3">
      <c r="A59" t="str">
        <f>სულ!A363</f>
        <v>b</v>
      </c>
      <c r="B59" s="30"/>
      <c r="C59" s="7" t="str">
        <f>სულ!C363</f>
        <v>სხვა ხარჯები</v>
      </c>
      <c r="D59" s="14">
        <f>სულ!D363</f>
        <v>0</v>
      </c>
      <c r="E59" s="14">
        <f>სულ!E363</f>
        <v>0</v>
      </c>
      <c r="F59" s="14">
        <f>სულ!F363</f>
        <v>0</v>
      </c>
      <c r="G59" s="14">
        <f>სულ!G363</f>
        <v>0</v>
      </c>
      <c r="H59" s="14">
        <f>სულ!H363</f>
        <v>0</v>
      </c>
      <c r="I59" s="14">
        <f>სულ!I363</f>
        <v>0</v>
      </c>
      <c r="J59" s="14" t="str">
        <f>სულ!J363</f>
        <v/>
      </c>
      <c r="K59" s="39" t="str">
        <f>სულ!K363</f>
        <v/>
      </c>
      <c r="L59" s="35"/>
    </row>
    <row r="60" spans="1:14" ht="16.5" hidden="1" thickTop="1" thickBot="1" x14ac:dyDescent="0.3">
      <c r="A60" t="str">
        <f>სულ!A364</f>
        <v>b</v>
      </c>
      <c r="B60" s="29"/>
      <c r="C60" s="5" t="str">
        <f>სულ!C364</f>
        <v>არაფინანსური აქტივების ზრდა</v>
      </c>
      <c r="D60" s="13">
        <f>სულ!D364</f>
        <v>0</v>
      </c>
      <c r="E60" s="13">
        <f>სულ!E364</f>
        <v>0</v>
      </c>
      <c r="F60" s="13">
        <f>სულ!F364</f>
        <v>0</v>
      </c>
      <c r="G60" s="13">
        <f>სულ!G364</f>
        <v>0</v>
      </c>
      <c r="H60" s="13">
        <f>სულ!H364</f>
        <v>0</v>
      </c>
      <c r="I60" s="13">
        <f>სულ!I364</f>
        <v>0</v>
      </c>
      <c r="J60" s="13" t="str">
        <f>სულ!J364</f>
        <v/>
      </c>
      <c r="K60" s="38" t="str">
        <f>სულ!K364</f>
        <v/>
      </c>
      <c r="L60" s="35"/>
    </row>
    <row r="61" spans="1:14" ht="16.5" hidden="1" thickTop="1" thickBot="1" x14ac:dyDescent="0.3">
      <c r="A61" t="str">
        <f>სულ!A365</f>
        <v>b</v>
      </c>
      <c r="B61" s="29"/>
      <c r="C61" s="5" t="str">
        <f>სულ!C365</f>
        <v>ფინანსური აქტივების ზრდა</v>
      </c>
      <c r="D61" s="13">
        <f>სულ!D365</f>
        <v>0</v>
      </c>
      <c r="E61" s="13">
        <f>სულ!E365</f>
        <v>0</v>
      </c>
      <c r="F61" s="13">
        <f>სულ!F365</f>
        <v>0</v>
      </c>
      <c r="G61" s="13">
        <f>სულ!G365</f>
        <v>0</v>
      </c>
      <c r="H61" s="13">
        <f>სულ!H365</f>
        <v>0</v>
      </c>
      <c r="I61" s="13">
        <f>სულ!I365</f>
        <v>0</v>
      </c>
      <c r="J61" s="13" t="str">
        <f>სულ!J365</f>
        <v/>
      </c>
      <c r="K61" s="38" t="str">
        <f>სულ!K365</f>
        <v/>
      </c>
      <c r="L61" s="35"/>
    </row>
    <row r="62" spans="1:14" ht="16.5" hidden="1" thickTop="1" thickBot="1" x14ac:dyDescent="0.3">
      <c r="A62" t="str">
        <f>სულ!A366</f>
        <v>b</v>
      </c>
      <c r="B62" s="31"/>
      <c r="C62" s="9" t="str">
        <f>სულ!C366</f>
        <v>ვალდებულებების კლება</v>
      </c>
      <c r="D62" s="15">
        <f>სულ!D366</f>
        <v>0</v>
      </c>
      <c r="E62" s="15">
        <f>სულ!E366</f>
        <v>0</v>
      </c>
      <c r="F62" s="15">
        <f>სულ!F366</f>
        <v>0</v>
      </c>
      <c r="G62" s="15">
        <f>სულ!G366</f>
        <v>0</v>
      </c>
      <c r="H62" s="15">
        <f>სულ!H366</f>
        <v>0</v>
      </c>
      <c r="I62" s="15">
        <f>სულ!I366</f>
        <v>0</v>
      </c>
      <c r="J62" s="15" t="str">
        <f>სულ!J366</f>
        <v/>
      </c>
      <c r="K62" s="40" t="str">
        <f>სულ!K366</f>
        <v/>
      </c>
      <c r="L62" s="35"/>
    </row>
    <row r="63" spans="1:14" ht="31.5" thickTop="1" thickBot="1" x14ac:dyDescent="0.3">
      <c r="A63" t="str">
        <f>სულ!A367</f>
        <v>a</v>
      </c>
      <c r="B63" s="2" t="str">
        <f>სულ!B367</f>
        <v>35 02 03 02</v>
      </c>
      <c r="C63" s="24" t="str">
        <f>სულ!C367</f>
        <v>ბავშვთა ადრეული განვითარების ქვეპროგრამა</v>
      </c>
      <c r="D63" s="3">
        <f>სულ!D367</f>
        <v>450000</v>
      </c>
      <c r="E63" s="3">
        <f>სულ!E367</f>
        <v>419645.5</v>
      </c>
      <c r="F63" s="3">
        <f>სულ!F367</f>
        <v>240000</v>
      </c>
      <c r="G63" s="3">
        <f>სულ!G367</f>
        <v>240000</v>
      </c>
      <c r="H63" s="3">
        <f>სულ!H367</f>
        <v>900000</v>
      </c>
      <c r="I63" s="3">
        <f>სულ!I367</f>
        <v>899645.5</v>
      </c>
      <c r="J63" s="3">
        <f>სულ!J367</f>
        <v>354.5</v>
      </c>
      <c r="K63" s="41">
        <f>სულ!K367</f>
        <v>0.99960611111111108</v>
      </c>
      <c r="L63" s="35"/>
      <c r="N63" s="17"/>
    </row>
    <row r="64" spans="1:14" ht="16.5" hidden="1" thickTop="1" thickBot="1" x14ac:dyDescent="0.3">
      <c r="A64" t="str">
        <f>სულ!A368</f>
        <v>b</v>
      </c>
      <c r="B64" s="29"/>
      <c r="C64" s="5" t="str">
        <f>სულ!C368</f>
        <v>ხარჯები</v>
      </c>
      <c r="D64" s="13">
        <f>სულ!D368</f>
        <v>450000</v>
      </c>
      <c r="E64" s="13">
        <f>სულ!E368</f>
        <v>419645.5</v>
      </c>
      <c r="F64" s="13">
        <f>სულ!F368</f>
        <v>240000</v>
      </c>
      <c r="G64" s="13">
        <f>სულ!G368</f>
        <v>240000</v>
      </c>
      <c r="H64" s="13">
        <f>სულ!H368</f>
        <v>900000</v>
      </c>
      <c r="I64" s="13">
        <f>სულ!I368</f>
        <v>899645.5</v>
      </c>
      <c r="J64" s="13">
        <f>სულ!J368</f>
        <v>354.5</v>
      </c>
      <c r="K64" s="38">
        <f>სულ!K368</f>
        <v>0.99960611111111108</v>
      </c>
      <c r="L64" s="35"/>
    </row>
    <row r="65" spans="1:14" ht="16.5" hidden="1" thickTop="1" thickBot="1" x14ac:dyDescent="0.3">
      <c r="A65" t="str">
        <f>სულ!A369</f>
        <v>b</v>
      </c>
      <c r="B65" s="30"/>
      <c r="C65" s="7" t="str">
        <f>სულ!C369</f>
        <v>შრომის ანაზღაურება</v>
      </c>
      <c r="D65" s="14">
        <f>სულ!D369</f>
        <v>0</v>
      </c>
      <c r="E65" s="14">
        <f>სულ!E369</f>
        <v>0</v>
      </c>
      <c r="F65" s="14">
        <f>სულ!F369</f>
        <v>0</v>
      </c>
      <c r="G65" s="14">
        <f>სულ!G369</f>
        <v>0</v>
      </c>
      <c r="H65" s="14">
        <f>სულ!H369</f>
        <v>0</v>
      </c>
      <c r="I65" s="14">
        <f>სულ!I369</f>
        <v>0</v>
      </c>
      <c r="J65" s="14" t="str">
        <f>სულ!J369</f>
        <v/>
      </c>
      <c r="K65" s="39" t="str">
        <f>სულ!K369</f>
        <v/>
      </c>
      <c r="L65" s="35"/>
    </row>
    <row r="66" spans="1:14" ht="16.5" hidden="1" thickTop="1" thickBot="1" x14ac:dyDescent="0.3">
      <c r="A66" t="str">
        <f>სულ!A370</f>
        <v>b</v>
      </c>
      <c r="B66" s="30"/>
      <c r="C66" s="7" t="str">
        <f>სულ!C370</f>
        <v>საქონელი და მომსახურება</v>
      </c>
      <c r="D66" s="14">
        <f>სულ!D370</f>
        <v>0</v>
      </c>
      <c r="E66" s="14">
        <f>სულ!E370</f>
        <v>0</v>
      </c>
      <c r="F66" s="14">
        <f>სულ!F370</f>
        <v>0</v>
      </c>
      <c r="G66" s="14">
        <f>სულ!G370</f>
        <v>0</v>
      </c>
      <c r="H66" s="14">
        <f>სულ!H370</f>
        <v>0</v>
      </c>
      <c r="I66" s="14">
        <f>სულ!I370</f>
        <v>0</v>
      </c>
      <c r="J66" s="14" t="str">
        <f>სულ!J370</f>
        <v/>
      </c>
      <c r="K66" s="39" t="str">
        <f>სულ!K370</f>
        <v/>
      </c>
      <c r="L66" s="35"/>
    </row>
    <row r="67" spans="1:14" ht="16.5" hidden="1" thickTop="1" thickBot="1" x14ac:dyDescent="0.3">
      <c r="A67" t="str">
        <f>სულ!A371</f>
        <v>b</v>
      </c>
      <c r="B67" s="30"/>
      <c r="C67" s="7" t="str">
        <f>სულ!C371</f>
        <v>პროცენტი</v>
      </c>
      <c r="D67" s="14">
        <f>სულ!D371</f>
        <v>0</v>
      </c>
      <c r="E67" s="14">
        <f>სულ!E371</f>
        <v>0</v>
      </c>
      <c r="F67" s="14">
        <f>სულ!F371</f>
        <v>0</v>
      </c>
      <c r="G67" s="14">
        <f>სულ!G371</f>
        <v>0</v>
      </c>
      <c r="H67" s="14">
        <f>სულ!H371</f>
        <v>0</v>
      </c>
      <c r="I67" s="14">
        <f>სულ!I371</f>
        <v>0</v>
      </c>
      <c r="J67" s="14" t="str">
        <f>სულ!J371</f>
        <v/>
      </c>
      <c r="K67" s="39" t="str">
        <f>სულ!K371</f>
        <v/>
      </c>
      <c r="L67" s="35"/>
    </row>
    <row r="68" spans="1:14" ht="16.5" hidden="1" thickTop="1" thickBot="1" x14ac:dyDescent="0.3">
      <c r="A68" t="str">
        <f>სულ!A372</f>
        <v>b</v>
      </c>
      <c r="B68" s="30"/>
      <c r="C68" s="7" t="str">
        <f>სულ!C372</f>
        <v>სუბსიდიები</v>
      </c>
      <c r="D68" s="14">
        <f>სულ!D372</f>
        <v>0</v>
      </c>
      <c r="E68" s="14">
        <f>სულ!E372</f>
        <v>0</v>
      </c>
      <c r="F68" s="14">
        <f>სულ!F372</f>
        <v>0</v>
      </c>
      <c r="G68" s="14">
        <f>სულ!G372</f>
        <v>0</v>
      </c>
      <c r="H68" s="14">
        <f>სულ!H372</f>
        <v>0</v>
      </c>
      <c r="I68" s="14">
        <f>სულ!I372</f>
        <v>0</v>
      </c>
      <c r="J68" s="14" t="str">
        <f>სულ!J372</f>
        <v/>
      </c>
      <c r="K68" s="39" t="str">
        <f>სულ!K372</f>
        <v/>
      </c>
      <c r="L68" s="35"/>
    </row>
    <row r="69" spans="1:14" ht="16.5" hidden="1" thickTop="1" thickBot="1" x14ac:dyDescent="0.3">
      <c r="A69" t="str">
        <f>სულ!A373</f>
        <v>b</v>
      </c>
      <c r="B69" s="30"/>
      <c r="C69" s="7" t="str">
        <f>სულ!C373</f>
        <v>გრანტები</v>
      </c>
      <c r="D69" s="14">
        <f>სულ!D373</f>
        <v>0</v>
      </c>
      <c r="E69" s="14">
        <f>სულ!E373</f>
        <v>0</v>
      </c>
      <c r="F69" s="14">
        <f>სულ!F373</f>
        <v>0</v>
      </c>
      <c r="G69" s="14">
        <f>სულ!G373</f>
        <v>0</v>
      </c>
      <c r="H69" s="14">
        <f>სულ!H373</f>
        <v>0</v>
      </c>
      <c r="I69" s="14">
        <f>სულ!I373</f>
        <v>0</v>
      </c>
      <c r="J69" s="14" t="str">
        <f>სულ!J373</f>
        <v/>
      </c>
      <c r="K69" s="39" t="str">
        <f>სულ!K373</f>
        <v/>
      </c>
      <c r="L69" s="35"/>
    </row>
    <row r="70" spans="1:14" ht="16.5" hidden="1" thickTop="1" thickBot="1" x14ac:dyDescent="0.3">
      <c r="A70" t="str">
        <f>სულ!A374</f>
        <v>b</v>
      </c>
      <c r="B70" s="30"/>
      <c r="C70" s="7" t="str">
        <f>სულ!C374</f>
        <v>სოციალური უზრუნველყოფა</v>
      </c>
      <c r="D70" s="14">
        <f>სულ!D374</f>
        <v>450000</v>
      </c>
      <c r="E70" s="14">
        <f>სულ!E374</f>
        <v>419645.5</v>
      </c>
      <c r="F70" s="14">
        <f>სულ!F374</f>
        <v>240000</v>
      </c>
      <c r="G70" s="14">
        <f>სულ!G374</f>
        <v>240000</v>
      </c>
      <c r="H70" s="14">
        <f>სულ!H374</f>
        <v>900000</v>
      </c>
      <c r="I70" s="14">
        <f>სულ!I374</f>
        <v>899645.5</v>
      </c>
      <c r="J70" s="14">
        <f>სულ!J374</f>
        <v>354.5</v>
      </c>
      <c r="K70" s="39">
        <f>სულ!K374</f>
        <v>0.99960611111111108</v>
      </c>
      <c r="L70" s="35"/>
    </row>
    <row r="71" spans="1:14" ht="16.5" hidden="1" thickTop="1" thickBot="1" x14ac:dyDescent="0.3">
      <c r="A71" t="str">
        <f>სულ!A375</f>
        <v>b</v>
      </c>
      <c r="B71" s="30"/>
      <c r="C71" s="7" t="str">
        <f>სულ!C375</f>
        <v>სხვა ხარჯები</v>
      </c>
      <c r="D71" s="14">
        <f>სულ!D375</f>
        <v>0</v>
      </c>
      <c r="E71" s="14">
        <f>სულ!E375</f>
        <v>0</v>
      </c>
      <c r="F71" s="14">
        <f>სულ!F375</f>
        <v>0</v>
      </c>
      <c r="G71" s="14">
        <f>სულ!G375</f>
        <v>0</v>
      </c>
      <c r="H71" s="14">
        <f>სულ!H375</f>
        <v>0</v>
      </c>
      <c r="I71" s="14">
        <f>სულ!I375</f>
        <v>0</v>
      </c>
      <c r="J71" s="14" t="str">
        <f>სულ!J375</f>
        <v/>
      </c>
      <c r="K71" s="39" t="str">
        <f>სულ!K375</f>
        <v/>
      </c>
      <c r="L71" s="35"/>
    </row>
    <row r="72" spans="1:14" ht="16.5" hidden="1" thickTop="1" thickBot="1" x14ac:dyDescent="0.3">
      <c r="A72" t="str">
        <f>სულ!A376</f>
        <v>b</v>
      </c>
      <c r="B72" s="29"/>
      <c r="C72" s="5" t="str">
        <f>სულ!C376</f>
        <v>არაფინანსური აქტივების ზრდა</v>
      </c>
      <c r="D72" s="13">
        <f>სულ!D376</f>
        <v>0</v>
      </c>
      <c r="E72" s="13">
        <f>სულ!E376</f>
        <v>0</v>
      </c>
      <c r="F72" s="13">
        <f>სულ!F376</f>
        <v>0</v>
      </c>
      <c r="G72" s="13">
        <f>სულ!G376</f>
        <v>0</v>
      </c>
      <c r="H72" s="13">
        <f>სულ!H376</f>
        <v>0</v>
      </c>
      <c r="I72" s="13">
        <f>სულ!I376</f>
        <v>0</v>
      </c>
      <c r="J72" s="13" t="str">
        <f>სულ!J376</f>
        <v/>
      </c>
      <c r="K72" s="38" t="str">
        <f>სულ!K376</f>
        <v/>
      </c>
      <c r="L72" s="35"/>
    </row>
    <row r="73" spans="1:14" ht="16.5" hidden="1" thickTop="1" thickBot="1" x14ac:dyDescent="0.3">
      <c r="A73" t="str">
        <f>სულ!A377</f>
        <v>b</v>
      </c>
      <c r="B73" s="29"/>
      <c r="C73" s="5" t="str">
        <f>სულ!C377</f>
        <v>ფინანსური აქტივების ზრდა</v>
      </c>
      <c r="D73" s="13">
        <f>სულ!D377</f>
        <v>0</v>
      </c>
      <c r="E73" s="13">
        <f>სულ!E377</f>
        <v>0</v>
      </c>
      <c r="F73" s="13">
        <f>სულ!F377</f>
        <v>0</v>
      </c>
      <c r="G73" s="13">
        <f>სულ!G377</f>
        <v>0</v>
      </c>
      <c r="H73" s="13">
        <f>სულ!H377</f>
        <v>0</v>
      </c>
      <c r="I73" s="13">
        <f>სულ!I377</f>
        <v>0</v>
      </c>
      <c r="J73" s="13" t="str">
        <f>სულ!J377</f>
        <v/>
      </c>
      <c r="K73" s="38" t="str">
        <f>სულ!K377</f>
        <v/>
      </c>
      <c r="L73" s="35"/>
    </row>
    <row r="74" spans="1:14" ht="16.5" hidden="1" thickTop="1" thickBot="1" x14ac:dyDescent="0.3">
      <c r="A74" t="str">
        <f>სულ!A378</f>
        <v>b</v>
      </c>
      <c r="B74" s="31"/>
      <c r="C74" s="9" t="str">
        <f>სულ!C378</f>
        <v>ვალდებულებების კლება</v>
      </c>
      <c r="D74" s="15">
        <f>სულ!D378</f>
        <v>0</v>
      </c>
      <c r="E74" s="15">
        <f>სულ!E378</f>
        <v>0</v>
      </c>
      <c r="F74" s="15">
        <f>სულ!F378</f>
        <v>0</v>
      </c>
      <c r="G74" s="15">
        <f>სულ!G378</f>
        <v>0</v>
      </c>
      <c r="H74" s="15">
        <f>სულ!H378</f>
        <v>0</v>
      </c>
      <c r="I74" s="15">
        <f>სულ!I378</f>
        <v>0</v>
      </c>
      <c r="J74" s="15" t="str">
        <f>სულ!J378</f>
        <v/>
      </c>
      <c r="K74" s="40" t="str">
        <f>სულ!K378</f>
        <v/>
      </c>
      <c r="L74" s="35"/>
    </row>
    <row r="75" spans="1:14" ht="31.5" thickTop="1" thickBot="1" x14ac:dyDescent="0.3">
      <c r="A75" t="str">
        <f>სულ!A379</f>
        <v>a</v>
      </c>
      <c r="B75" s="2" t="str">
        <f>სულ!B379</f>
        <v>35 02 03 03</v>
      </c>
      <c r="C75" s="24" t="str">
        <f>სულ!C379</f>
        <v>ბავშვთა რეაბილიტაციის/აბილიტაციის ქვეპროგრამა</v>
      </c>
      <c r="D75" s="3">
        <f>სულ!D379</f>
        <v>765000</v>
      </c>
      <c r="E75" s="3">
        <f>სულ!E379</f>
        <v>686878</v>
      </c>
      <c r="F75" s="3">
        <f>სულ!F379</f>
        <v>480000</v>
      </c>
      <c r="G75" s="3">
        <f>სულ!G379</f>
        <v>548000</v>
      </c>
      <c r="H75" s="3">
        <f>სულ!H379</f>
        <v>1715000</v>
      </c>
      <c r="I75" s="3">
        <f>სულ!I379</f>
        <v>1714878</v>
      </c>
      <c r="J75" s="3">
        <f>სულ!J379</f>
        <v>122</v>
      </c>
      <c r="K75" s="41">
        <f>სულ!K379</f>
        <v>0.99992886297376093</v>
      </c>
      <c r="L75" s="35"/>
      <c r="N75" s="17"/>
    </row>
    <row r="76" spans="1:14" ht="16.5" hidden="1" thickTop="1" thickBot="1" x14ac:dyDescent="0.3">
      <c r="A76" t="str">
        <f>სულ!A380</f>
        <v>b</v>
      </c>
      <c r="B76" s="29"/>
      <c r="C76" s="5" t="str">
        <f>სულ!C380</f>
        <v>ხარჯები</v>
      </c>
      <c r="D76" s="13">
        <f>სულ!D380</f>
        <v>765000</v>
      </c>
      <c r="E76" s="13">
        <f>სულ!E380</f>
        <v>686878</v>
      </c>
      <c r="F76" s="13">
        <f>სულ!F380</f>
        <v>480000</v>
      </c>
      <c r="G76" s="13">
        <f>სულ!G380</f>
        <v>548000</v>
      </c>
      <c r="H76" s="13">
        <f>სულ!H380</f>
        <v>1715000</v>
      </c>
      <c r="I76" s="13">
        <f>სულ!I380</f>
        <v>1714878</v>
      </c>
      <c r="J76" s="13">
        <f>სულ!J380</f>
        <v>122</v>
      </c>
      <c r="K76" s="38">
        <f>სულ!K380</f>
        <v>0.99992886297376093</v>
      </c>
      <c r="L76" s="35"/>
    </row>
    <row r="77" spans="1:14" ht="16.5" hidden="1" thickTop="1" thickBot="1" x14ac:dyDescent="0.3">
      <c r="A77" t="str">
        <f>სულ!A381</f>
        <v>b</v>
      </c>
      <c r="B77" s="30"/>
      <c r="C77" s="7" t="str">
        <f>სულ!C381</f>
        <v>შრომის ანაზღაურება</v>
      </c>
      <c r="D77" s="14">
        <f>სულ!D381</f>
        <v>0</v>
      </c>
      <c r="E77" s="14">
        <f>სულ!E381</f>
        <v>0</v>
      </c>
      <c r="F77" s="14">
        <f>სულ!F381</f>
        <v>0</v>
      </c>
      <c r="G77" s="14">
        <f>სულ!G381</f>
        <v>0</v>
      </c>
      <c r="H77" s="14">
        <f>სულ!H381</f>
        <v>0</v>
      </c>
      <c r="I77" s="14">
        <f>სულ!I381</f>
        <v>0</v>
      </c>
      <c r="J77" s="14" t="str">
        <f>სულ!J381</f>
        <v/>
      </c>
      <c r="K77" s="39" t="str">
        <f>სულ!K381</f>
        <v/>
      </c>
      <c r="L77" s="35"/>
    </row>
    <row r="78" spans="1:14" ht="16.5" hidden="1" thickTop="1" thickBot="1" x14ac:dyDescent="0.3">
      <c r="A78" t="str">
        <f>სულ!A382</f>
        <v>b</v>
      </c>
      <c r="B78" s="30"/>
      <c r="C78" s="7" t="str">
        <f>სულ!C382</f>
        <v>საქონელი და მომსახურება</v>
      </c>
      <c r="D78" s="14">
        <f>სულ!D382</f>
        <v>0</v>
      </c>
      <c r="E78" s="14">
        <f>სულ!E382</f>
        <v>0</v>
      </c>
      <c r="F78" s="14">
        <f>სულ!F382</f>
        <v>0</v>
      </c>
      <c r="G78" s="14">
        <f>სულ!G382</f>
        <v>0</v>
      </c>
      <c r="H78" s="14">
        <f>სულ!H382</f>
        <v>0</v>
      </c>
      <c r="I78" s="14">
        <f>სულ!I382</f>
        <v>0</v>
      </c>
      <c r="J78" s="14" t="str">
        <f>სულ!J382</f>
        <v/>
      </c>
      <c r="K78" s="39" t="str">
        <f>სულ!K382</f>
        <v/>
      </c>
      <c r="L78" s="35"/>
    </row>
    <row r="79" spans="1:14" ht="16.5" hidden="1" thickTop="1" thickBot="1" x14ac:dyDescent="0.3">
      <c r="A79" t="str">
        <f>სულ!A383</f>
        <v>b</v>
      </c>
      <c r="B79" s="30"/>
      <c r="C79" s="7" t="str">
        <f>სულ!C383</f>
        <v>პროცენტი</v>
      </c>
      <c r="D79" s="14">
        <f>სულ!D383</f>
        <v>0</v>
      </c>
      <c r="E79" s="14">
        <f>სულ!E383</f>
        <v>0</v>
      </c>
      <c r="F79" s="14">
        <f>სულ!F383</f>
        <v>0</v>
      </c>
      <c r="G79" s="14">
        <f>სულ!G383</f>
        <v>0</v>
      </c>
      <c r="H79" s="14">
        <f>სულ!H383</f>
        <v>0</v>
      </c>
      <c r="I79" s="14">
        <f>სულ!I383</f>
        <v>0</v>
      </c>
      <c r="J79" s="14" t="str">
        <f>სულ!J383</f>
        <v/>
      </c>
      <c r="K79" s="39" t="str">
        <f>სულ!K383</f>
        <v/>
      </c>
      <c r="L79" s="35"/>
    </row>
    <row r="80" spans="1:14" ht="16.5" hidden="1" thickTop="1" thickBot="1" x14ac:dyDescent="0.3">
      <c r="A80" t="str">
        <f>სულ!A384</f>
        <v>b</v>
      </c>
      <c r="B80" s="30"/>
      <c r="C80" s="7" t="str">
        <f>სულ!C384</f>
        <v>სუბსიდიები</v>
      </c>
      <c r="D80" s="14">
        <f>სულ!D384</f>
        <v>0</v>
      </c>
      <c r="E80" s="14">
        <f>სულ!E384</f>
        <v>0</v>
      </c>
      <c r="F80" s="14">
        <f>სულ!F384</f>
        <v>0</v>
      </c>
      <c r="G80" s="14">
        <f>სულ!G384</f>
        <v>0</v>
      </c>
      <c r="H80" s="14">
        <f>სულ!H384</f>
        <v>0</v>
      </c>
      <c r="I80" s="14">
        <f>სულ!I384</f>
        <v>0</v>
      </c>
      <c r="J80" s="14" t="str">
        <f>სულ!J384</f>
        <v/>
      </c>
      <c r="K80" s="39" t="str">
        <f>სულ!K384</f>
        <v/>
      </c>
      <c r="L80" s="35"/>
    </row>
    <row r="81" spans="1:14" ht="16.5" hidden="1" thickTop="1" thickBot="1" x14ac:dyDescent="0.3">
      <c r="A81" t="str">
        <f>სულ!A385</f>
        <v>b</v>
      </c>
      <c r="B81" s="30"/>
      <c r="C81" s="7" t="str">
        <f>სულ!C385</f>
        <v>გრანტები</v>
      </c>
      <c r="D81" s="14">
        <f>სულ!D385</f>
        <v>0</v>
      </c>
      <c r="E81" s="14">
        <f>სულ!E385</f>
        <v>0</v>
      </c>
      <c r="F81" s="14">
        <f>სულ!F385</f>
        <v>0</v>
      </c>
      <c r="G81" s="14">
        <f>სულ!G385</f>
        <v>0</v>
      </c>
      <c r="H81" s="14">
        <f>სულ!H385</f>
        <v>0</v>
      </c>
      <c r="I81" s="14">
        <f>სულ!I385</f>
        <v>0</v>
      </c>
      <c r="J81" s="14" t="str">
        <f>სულ!J385</f>
        <v/>
      </c>
      <c r="K81" s="39" t="str">
        <f>სულ!K385</f>
        <v/>
      </c>
      <c r="L81" s="35"/>
    </row>
    <row r="82" spans="1:14" ht="16.5" hidden="1" thickTop="1" thickBot="1" x14ac:dyDescent="0.3">
      <c r="A82" t="str">
        <f>სულ!A386</f>
        <v>b</v>
      </c>
      <c r="B82" s="30"/>
      <c r="C82" s="7" t="str">
        <f>სულ!C386</f>
        <v>სოციალური უზრუნველყოფა</v>
      </c>
      <c r="D82" s="14">
        <f>სულ!D386</f>
        <v>765000</v>
      </c>
      <c r="E82" s="14">
        <f>სულ!E386</f>
        <v>686878</v>
      </c>
      <c r="F82" s="14">
        <f>სულ!F386</f>
        <v>480000</v>
      </c>
      <c r="G82" s="14">
        <f>სულ!G386</f>
        <v>548000</v>
      </c>
      <c r="H82" s="14">
        <f>სულ!H386</f>
        <v>1715000</v>
      </c>
      <c r="I82" s="14">
        <f>სულ!I386</f>
        <v>1714878</v>
      </c>
      <c r="J82" s="14">
        <f>სულ!J386</f>
        <v>122</v>
      </c>
      <c r="K82" s="39">
        <f>სულ!K386</f>
        <v>0.99992886297376093</v>
      </c>
      <c r="L82" s="35"/>
    </row>
    <row r="83" spans="1:14" ht="16.5" hidden="1" thickTop="1" thickBot="1" x14ac:dyDescent="0.3">
      <c r="A83" t="str">
        <f>სულ!A387</f>
        <v>b</v>
      </c>
      <c r="B83" s="30"/>
      <c r="C83" s="7" t="str">
        <f>სულ!C387</f>
        <v>სხვა ხარჯები</v>
      </c>
      <c r="D83" s="14">
        <f>სულ!D387</f>
        <v>0</v>
      </c>
      <c r="E83" s="14">
        <f>სულ!E387</f>
        <v>0</v>
      </c>
      <c r="F83" s="14">
        <f>სულ!F387</f>
        <v>0</v>
      </c>
      <c r="G83" s="14">
        <f>სულ!G387</f>
        <v>0</v>
      </c>
      <c r="H83" s="14">
        <f>სულ!H387</f>
        <v>0</v>
      </c>
      <c r="I83" s="14">
        <f>სულ!I387</f>
        <v>0</v>
      </c>
      <c r="J83" s="14" t="str">
        <f>სულ!J387</f>
        <v/>
      </c>
      <c r="K83" s="39" t="str">
        <f>სულ!K387</f>
        <v/>
      </c>
      <c r="L83" s="35"/>
    </row>
    <row r="84" spans="1:14" ht="16.5" hidden="1" thickTop="1" thickBot="1" x14ac:dyDescent="0.3">
      <c r="A84" t="str">
        <f>სულ!A388</f>
        <v>b</v>
      </c>
      <c r="B84" s="29"/>
      <c r="C84" s="5" t="str">
        <f>სულ!C388</f>
        <v>არაფინანსური აქტივების ზრდა</v>
      </c>
      <c r="D84" s="13">
        <f>სულ!D388</f>
        <v>0</v>
      </c>
      <c r="E84" s="13">
        <f>სულ!E388</f>
        <v>0</v>
      </c>
      <c r="F84" s="13">
        <f>სულ!F388</f>
        <v>0</v>
      </c>
      <c r="G84" s="13">
        <f>სულ!G388</f>
        <v>0</v>
      </c>
      <c r="H84" s="13">
        <f>სულ!H388</f>
        <v>0</v>
      </c>
      <c r="I84" s="13">
        <f>სულ!I388</f>
        <v>0</v>
      </c>
      <c r="J84" s="13" t="str">
        <f>სულ!J388</f>
        <v/>
      </c>
      <c r="K84" s="38" t="str">
        <f>სულ!K388</f>
        <v/>
      </c>
      <c r="L84" s="35"/>
    </row>
    <row r="85" spans="1:14" ht="16.5" hidden="1" thickTop="1" thickBot="1" x14ac:dyDescent="0.3">
      <c r="A85" t="str">
        <f>სულ!A389</f>
        <v>b</v>
      </c>
      <c r="B85" s="29"/>
      <c r="C85" s="5" t="str">
        <f>სულ!C389</f>
        <v>ფინანსური აქტივების ზრდა</v>
      </c>
      <c r="D85" s="13">
        <f>სულ!D389</f>
        <v>0</v>
      </c>
      <c r="E85" s="13">
        <f>სულ!E389</f>
        <v>0</v>
      </c>
      <c r="F85" s="13">
        <f>სულ!F389</f>
        <v>0</v>
      </c>
      <c r="G85" s="13">
        <f>სულ!G389</f>
        <v>0</v>
      </c>
      <c r="H85" s="13">
        <f>სულ!H389</f>
        <v>0</v>
      </c>
      <c r="I85" s="13">
        <f>სულ!I389</f>
        <v>0</v>
      </c>
      <c r="J85" s="13" t="str">
        <f>სულ!J389</f>
        <v/>
      </c>
      <c r="K85" s="38" t="str">
        <f>სულ!K389</f>
        <v/>
      </c>
      <c r="L85" s="35"/>
    </row>
    <row r="86" spans="1:14" ht="16.5" hidden="1" thickTop="1" thickBot="1" x14ac:dyDescent="0.3">
      <c r="A86" t="str">
        <f>სულ!A390</f>
        <v>b</v>
      </c>
      <c r="B86" s="31"/>
      <c r="C86" s="9" t="str">
        <f>სულ!C390</f>
        <v>ვალდებულებების კლება</v>
      </c>
      <c r="D86" s="15">
        <f>სულ!D390</f>
        <v>0</v>
      </c>
      <c r="E86" s="15">
        <f>სულ!E390</f>
        <v>0</v>
      </c>
      <c r="F86" s="15">
        <f>სულ!F390</f>
        <v>0</v>
      </c>
      <c r="G86" s="15">
        <f>სულ!G390</f>
        <v>0</v>
      </c>
      <c r="H86" s="15">
        <f>სულ!H390</f>
        <v>0</v>
      </c>
      <c r="I86" s="15">
        <f>სულ!I390</f>
        <v>0</v>
      </c>
      <c r="J86" s="15" t="str">
        <f>სულ!J390</f>
        <v/>
      </c>
      <c r="K86" s="40" t="str">
        <f>სულ!K390</f>
        <v/>
      </c>
      <c r="L86" s="35"/>
    </row>
    <row r="87" spans="1:14" ht="31.5" thickTop="1" thickBot="1" x14ac:dyDescent="0.3">
      <c r="A87" t="str">
        <f>სულ!A391</f>
        <v>a</v>
      </c>
      <c r="B87" s="2" t="str">
        <f>სულ!B391</f>
        <v>35 02 03 04</v>
      </c>
      <c r="C87" s="24" t="str">
        <f>სულ!C391</f>
        <v>ომის მონაწილეთა რეაბილიტაციის ხელშეწყობის ქვეპროგრამა</v>
      </c>
      <c r="D87" s="3">
        <f>სულ!D391</f>
        <v>15000</v>
      </c>
      <c r="E87" s="3">
        <f>სულ!E391</f>
        <v>7235</v>
      </c>
      <c r="F87" s="3">
        <f>სულ!F391</f>
        <v>24000</v>
      </c>
      <c r="G87" s="3">
        <f>სულ!G391</f>
        <v>8700</v>
      </c>
      <c r="H87" s="3">
        <f>სულ!H391</f>
        <v>40000</v>
      </c>
      <c r="I87" s="3">
        <f>სულ!I391</f>
        <v>39935</v>
      </c>
      <c r="J87" s="3">
        <f>სულ!J391</f>
        <v>65</v>
      </c>
      <c r="K87" s="41">
        <f>სულ!K391</f>
        <v>0.99837500000000001</v>
      </c>
      <c r="L87" s="35"/>
      <c r="N87" s="17"/>
    </row>
    <row r="88" spans="1:14" ht="16.5" hidden="1" thickTop="1" thickBot="1" x14ac:dyDescent="0.3">
      <c r="A88" t="str">
        <f>სულ!A392</f>
        <v>b</v>
      </c>
      <c r="B88" s="29"/>
      <c r="C88" s="5" t="str">
        <f>სულ!C392</f>
        <v>ხარჯები</v>
      </c>
      <c r="D88" s="13">
        <f>სულ!D392</f>
        <v>15000</v>
      </c>
      <c r="E88" s="13">
        <f>სულ!E392</f>
        <v>7235</v>
      </c>
      <c r="F88" s="13">
        <f>სულ!F392</f>
        <v>24000</v>
      </c>
      <c r="G88" s="13">
        <f>სულ!G392</f>
        <v>8700</v>
      </c>
      <c r="H88" s="13">
        <f>სულ!H392</f>
        <v>40000</v>
      </c>
      <c r="I88" s="13">
        <f>სულ!I392</f>
        <v>39935</v>
      </c>
      <c r="J88" s="13">
        <f>სულ!J392</f>
        <v>65</v>
      </c>
      <c r="K88" s="38">
        <f>სულ!K392</f>
        <v>0.99837500000000001</v>
      </c>
      <c r="L88" s="35"/>
    </row>
    <row r="89" spans="1:14" ht="16.5" hidden="1" thickTop="1" thickBot="1" x14ac:dyDescent="0.3">
      <c r="A89" t="str">
        <f>სულ!A393</f>
        <v>b</v>
      </c>
      <c r="B89" s="30"/>
      <c r="C89" s="7" t="str">
        <f>სულ!C393</f>
        <v>შრომის ანაზღაურება</v>
      </c>
      <c r="D89" s="14">
        <f>სულ!D393</f>
        <v>0</v>
      </c>
      <c r="E89" s="14">
        <f>სულ!E393</f>
        <v>0</v>
      </c>
      <c r="F89" s="14">
        <f>სულ!F393</f>
        <v>0</v>
      </c>
      <c r="G89" s="14">
        <f>სულ!G393</f>
        <v>0</v>
      </c>
      <c r="H89" s="14">
        <f>სულ!H393</f>
        <v>0</v>
      </c>
      <c r="I89" s="14">
        <f>სულ!I393</f>
        <v>0</v>
      </c>
      <c r="J89" s="14" t="str">
        <f>სულ!J393</f>
        <v/>
      </c>
      <c r="K89" s="39" t="str">
        <f>სულ!K393</f>
        <v/>
      </c>
      <c r="L89" s="35"/>
    </row>
    <row r="90" spans="1:14" ht="16.5" hidden="1" thickTop="1" thickBot="1" x14ac:dyDescent="0.3">
      <c r="A90" t="str">
        <f>სულ!A394</f>
        <v>b</v>
      </c>
      <c r="B90" s="30"/>
      <c r="C90" s="7" t="str">
        <f>სულ!C394</f>
        <v>საქონელი და მომსახურება</v>
      </c>
      <c r="D90" s="14">
        <f>სულ!D394</f>
        <v>0</v>
      </c>
      <c r="E90" s="14">
        <f>სულ!E394</f>
        <v>0</v>
      </c>
      <c r="F90" s="14">
        <f>სულ!F394</f>
        <v>0</v>
      </c>
      <c r="G90" s="14">
        <f>სულ!G394</f>
        <v>0</v>
      </c>
      <c r="H90" s="14">
        <f>სულ!H394</f>
        <v>0</v>
      </c>
      <c r="I90" s="14">
        <f>სულ!I394</f>
        <v>0</v>
      </c>
      <c r="J90" s="14" t="str">
        <f>სულ!J394</f>
        <v/>
      </c>
      <c r="K90" s="39" t="str">
        <f>სულ!K394</f>
        <v/>
      </c>
      <c r="L90" s="35"/>
    </row>
    <row r="91" spans="1:14" ht="16.5" hidden="1" thickTop="1" thickBot="1" x14ac:dyDescent="0.3">
      <c r="A91" t="str">
        <f>სულ!A395</f>
        <v>b</v>
      </c>
      <c r="B91" s="30"/>
      <c r="C91" s="7" t="str">
        <f>სულ!C395</f>
        <v>პროცენტი</v>
      </c>
      <c r="D91" s="14">
        <f>სულ!D395</f>
        <v>0</v>
      </c>
      <c r="E91" s="14">
        <f>სულ!E395</f>
        <v>0</v>
      </c>
      <c r="F91" s="14">
        <f>სულ!F395</f>
        <v>0</v>
      </c>
      <c r="G91" s="14">
        <f>სულ!G395</f>
        <v>0</v>
      </c>
      <c r="H91" s="14">
        <f>სულ!H395</f>
        <v>0</v>
      </c>
      <c r="I91" s="14">
        <f>სულ!I395</f>
        <v>0</v>
      </c>
      <c r="J91" s="14" t="str">
        <f>სულ!J395</f>
        <v/>
      </c>
      <c r="K91" s="39" t="str">
        <f>სულ!K395</f>
        <v/>
      </c>
      <c r="L91" s="35"/>
    </row>
    <row r="92" spans="1:14" ht="16.5" hidden="1" thickTop="1" thickBot="1" x14ac:dyDescent="0.3">
      <c r="A92" t="str">
        <f>სულ!A396</f>
        <v>b</v>
      </c>
      <c r="B92" s="30"/>
      <c r="C92" s="7" t="str">
        <f>სულ!C396</f>
        <v>სუბსიდიები</v>
      </c>
      <c r="D92" s="14">
        <f>სულ!D396</f>
        <v>0</v>
      </c>
      <c r="E92" s="14">
        <f>სულ!E396</f>
        <v>0</v>
      </c>
      <c r="F92" s="14">
        <f>სულ!F396</f>
        <v>0</v>
      </c>
      <c r="G92" s="14">
        <f>სულ!G396</f>
        <v>0</v>
      </c>
      <c r="H92" s="14">
        <f>სულ!H396</f>
        <v>0</v>
      </c>
      <c r="I92" s="14">
        <f>სულ!I396</f>
        <v>0</v>
      </c>
      <c r="J92" s="14" t="str">
        <f>სულ!J396</f>
        <v/>
      </c>
      <c r="K92" s="39" t="str">
        <f>სულ!K396</f>
        <v/>
      </c>
      <c r="L92" s="35"/>
    </row>
    <row r="93" spans="1:14" ht="16.5" hidden="1" thickTop="1" thickBot="1" x14ac:dyDescent="0.3">
      <c r="A93" t="str">
        <f>სულ!A397</f>
        <v>b</v>
      </c>
      <c r="B93" s="30"/>
      <c r="C93" s="7" t="str">
        <f>სულ!C397</f>
        <v>გრანტები</v>
      </c>
      <c r="D93" s="14">
        <f>სულ!D397</f>
        <v>0</v>
      </c>
      <c r="E93" s="14">
        <f>სულ!E397</f>
        <v>0</v>
      </c>
      <c r="F93" s="14">
        <f>სულ!F397</f>
        <v>0</v>
      </c>
      <c r="G93" s="14">
        <f>სულ!G397</f>
        <v>0</v>
      </c>
      <c r="H93" s="14">
        <f>სულ!H397</f>
        <v>0</v>
      </c>
      <c r="I93" s="14">
        <f>სულ!I397</f>
        <v>0</v>
      </c>
      <c r="J93" s="14" t="str">
        <f>სულ!J397</f>
        <v/>
      </c>
      <c r="K93" s="39" t="str">
        <f>სულ!K397</f>
        <v/>
      </c>
      <c r="L93" s="35"/>
    </row>
    <row r="94" spans="1:14" ht="16.5" hidden="1" thickTop="1" thickBot="1" x14ac:dyDescent="0.3">
      <c r="A94" t="str">
        <f>სულ!A398</f>
        <v>b</v>
      </c>
      <c r="B94" s="30"/>
      <c r="C94" s="7" t="str">
        <f>სულ!C398</f>
        <v>სოციალური უზრუნველყოფა</v>
      </c>
      <c r="D94" s="14">
        <f>სულ!D398</f>
        <v>15000</v>
      </c>
      <c r="E94" s="14">
        <f>სულ!E398</f>
        <v>7235</v>
      </c>
      <c r="F94" s="14">
        <f>სულ!F398</f>
        <v>24000</v>
      </c>
      <c r="G94" s="14">
        <f>სულ!G398</f>
        <v>8700</v>
      </c>
      <c r="H94" s="14">
        <f>სულ!H398</f>
        <v>40000</v>
      </c>
      <c r="I94" s="14">
        <f>სულ!I398</f>
        <v>39935</v>
      </c>
      <c r="J94" s="14">
        <f>სულ!J398</f>
        <v>65</v>
      </c>
      <c r="K94" s="39">
        <f>სულ!K398</f>
        <v>0.99837500000000001</v>
      </c>
      <c r="L94" s="35"/>
    </row>
    <row r="95" spans="1:14" ht="16.5" hidden="1" thickTop="1" thickBot="1" x14ac:dyDescent="0.3">
      <c r="A95" t="str">
        <f>სულ!A399</f>
        <v>b</v>
      </c>
      <c r="B95" s="30"/>
      <c r="C95" s="7" t="str">
        <f>სულ!C399</f>
        <v>სხვა ხარჯები</v>
      </c>
      <c r="D95" s="14">
        <f>სულ!D399</f>
        <v>0</v>
      </c>
      <c r="E95" s="14">
        <f>სულ!E399</f>
        <v>0</v>
      </c>
      <c r="F95" s="14">
        <f>სულ!F399</f>
        <v>0</v>
      </c>
      <c r="G95" s="14">
        <f>სულ!G399</f>
        <v>0</v>
      </c>
      <c r="H95" s="14">
        <f>სულ!H399</f>
        <v>0</v>
      </c>
      <c r="I95" s="14">
        <f>სულ!I399</f>
        <v>0</v>
      </c>
      <c r="J95" s="14" t="str">
        <f>სულ!J399</f>
        <v/>
      </c>
      <c r="K95" s="39" t="str">
        <f>სულ!K399</f>
        <v/>
      </c>
      <c r="L95" s="35"/>
    </row>
    <row r="96" spans="1:14" ht="16.5" hidden="1" thickTop="1" thickBot="1" x14ac:dyDescent="0.3">
      <c r="A96" t="str">
        <f>სულ!A400</f>
        <v>b</v>
      </c>
      <c r="B96" s="29"/>
      <c r="C96" s="5" t="str">
        <f>სულ!C400</f>
        <v>არაფინანსური აქტივების ზრდა</v>
      </c>
      <c r="D96" s="13">
        <f>სულ!D400</f>
        <v>0</v>
      </c>
      <c r="E96" s="13">
        <f>სულ!E400</f>
        <v>0</v>
      </c>
      <c r="F96" s="13">
        <f>სულ!F400</f>
        <v>0</v>
      </c>
      <c r="G96" s="13">
        <f>სულ!G400</f>
        <v>0</v>
      </c>
      <c r="H96" s="13">
        <f>სულ!H400</f>
        <v>0</v>
      </c>
      <c r="I96" s="13">
        <f>სულ!I400</f>
        <v>0</v>
      </c>
      <c r="J96" s="13" t="str">
        <f>სულ!J400</f>
        <v/>
      </c>
      <c r="K96" s="38" t="str">
        <f>სულ!K400</f>
        <v/>
      </c>
      <c r="L96" s="35"/>
    </row>
    <row r="97" spans="1:14" ht="16.5" hidden="1" thickTop="1" thickBot="1" x14ac:dyDescent="0.3">
      <c r="A97" t="str">
        <f>სულ!A401</f>
        <v>b</v>
      </c>
      <c r="B97" s="29"/>
      <c r="C97" s="5" t="str">
        <f>სულ!C401</f>
        <v>ფინანსური აქტივების ზრდა</v>
      </c>
      <c r="D97" s="13">
        <f>სულ!D401</f>
        <v>0</v>
      </c>
      <c r="E97" s="13">
        <f>სულ!E401</f>
        <v>0</v>
      </c>
      <c r="F97" s="13">
        <f>სულ!F401</f>
        <v>0</v>
      </c>
      <c r="G97" s="13">
        <f>სულ!G401</f>
        <v>0</v>
      </c>
      <c r="H97" s="13">
        <f>სულ!H401</f>
        <v>0</v>
      </c>
      <c r="I97" s="13">
        <f>სულ!I401</f>
        <v>0</v>
      </c>
      <c r="J97" s="13" t="str">
        <f>სულ!J401</f>
        <v/>
      </c>
      <c r="K97" s="38" t="str">
        <f>სულ!K401</f>
        <v/>
      </c>
      <c r="L97" s="35"/>
    </row>
    <row r="98" spans="1:14" ht="16.5" hidden="1" thickTop="1" thickBot="1" x14ac:dyDescent="0.3">
      <c r="A98" t="str">
        <f>სულ!A402</f>
        <v>b</v>
      </c>
      <c r="B98" s="31"/>
      <c r="C98" s="9" t="str">
        <f>სულ!C402</f>
        <v>ვალდებულებების კლება</v>
      </c>
      <c r="D98" s="15">
        <f>სულ!D402</f>
        <v>0</v>
      </c>
      <c r="E98" s="15">
        <f>სულ!E402</f>
        <v>0</v>
      </c>
      <c r="F98" s="15">
        <f>სულ!F402</f>
        <v>0</v>
      </c>
      <c r="G98" s="15">
        <f>სულ!G402</f>
        <v>0</v>
      </c>
      <c r="H98" s="15">
        <f>სულ!H402</f>
        <v>0</v>
      </c>
      <c r="I98" s="15">
        <f>სულ!I402</f>
        <v>0</v>
      </c>
      <c r="J98" s="15" t="str">
        <f>სულ!J402</f>
        <v/>
      </c>
      <c r="K98" s="40" t="str">
        <f>სულ!K402</f>
        <v/>
      </c>
      <c r="L98" s="35"/>
    </row>
    <row r="99" spans="1:14" ht="16.5" thickTop="1" thickBot="1" x14ac:dyDescent="0.3">
      <c r="A99" t="str">
        <f>სულ!A403</f>
        <v>a</v>
      </c>
      <c r="B99" s="2" t="str">
        <f>სულ!B403</f>
        <v>35 02 03 05</v>
      </c>
      <c r="C99" s="24" t="str">
        <f>სულ!C403</f>
        <v>დღის ცენტრების ქვეპროგრამა</v>
      </c>
      <c r="D99" s="3">
        <f>სულ!D403</f>
        <v>2050000</v>
      </c>
      <c r="E99" s="3">
        <f>სულ!E403</f>
        <v>1671639.54</v>
      </c>
      <c r="F99" s="3">
        <f>სულ!F403</f>
        <v>900000</v>
      </c>
      <c r="G99" s="3">
        <f>სულ!G403</f>
        <v>900000</v>
      </c>
      <c r="H99" s="3">
        <f>სულ!H403</f>
        <v>3654000</v>
      </c>
      <c r="I99" s="3">
        <f>სულ!I403</f>
        <v>3471639.54</v>
      </c>
      <c r="J99" s="3">
        <f>სულ!J403</f>
        <v>182360.45999999996</v>
      </c>
      <c r="K99" s="41">
        <f>სულ!K403</f>
        <v>0.95009292282430213</v>
      </c>
      <c r="L99" s="35"/>
      <c r="N99" s="17"/>
    </row>
    <row r="100" spans="1:14" ht="16.5" hidden="1" thickTop="1" thickBot="1" x14ac:dyDescent="0.3">
      <c r="A100" t="str">
        <f>სულ!A404</f>
        <v>b</v>
      </c>
      <c r="B100" s="29"/>
      <c r="C100" s="5" t="str">
        <f>სულ!C404</f>
        <v>ხარჯები</v>
      </c>
      <c r="D100" s="13">
        <f>სულ!D404</f>
        <v>2050000</v>
      </c>
      <c r="E100" s="13">
        <f>სულ!E404</f>
        <v>1671639.54</v>
      </c>
      <c r="F100" s="13">
        <f>სულ!F404</f>
        <v>900000</v>
      </c>
      <c r="G100" s="13">
        <f>სულ!G404</f>
        <v>900000</v>
      </c>
      <c r="H100" s="13">
        <f>სულ!H404</f>
        <v>3654000</v>
      </c>
      <c r="I100" s="13">
        <f>სულ!I404</f>
        <v>3471639.54</v>
      </c>
      <c r="J100" s="13">
        <f>სულ!J404</f>
        <v>182360.45999999996</v>
      </c>
      <c r="K100" s="38">
        <f>სულ!K404</f>
        <v>0.95009292282430213</v>
      </c>
      <c r="L100" s="35"/>
    </row>
    <row r="101" spans="1:14" ht="16.5" hidden="1" thickTop="1" thickBot="1" x14ac:dyDescent="0.3">
      <c r="A101" t="str">
        <f>სულ!A405</f>
        <v>b</v>
      </c>
      <c r="B101" s="30"/>
      <c r="C101" s="7" t="str">
        <f>სულ!C405</f>
        <v>შრომის ანაზღაურება</v>
      </c>
      <c r="D101" s="14">
        <f>სულ!D405</f>
        <v>0</v>
      </c>
      <c r="E101" s="14">
        <f>სულ!E405</f>
        <v>0</v>
      </c>
      <c r="F101" s="14">
        <f>სულ!F405</f>
        <v>0</v>
      </c>
      <c r="G101" s="14">
        <f>სულ!G405</f>
        <v>0</v>
      </c>
      <c r="H101" s="14">
        <f>სულ!H405</f>
        <v>0</v>
      </c>
      <c r="I101" s="14">
        <f>სულ!I405</f>
        <v>0</v>
      </c>
      <c r="J101" s="14" t="str">
        <f>სულ!J405</f>
        <v/>
      </c>
      <c r="K101" s="39" t="str">
        <f>სულ!K405</f>
        <v/>
      </c>
      <c r="L101" s="35"/>
    </row>
    <row r="102" spans="1:14" ht="16.5" hidden="1" thickTop="1" thickBot="1" x14ac:dyDescent="0.3">
      <c r="A102" t="str">
        <f>სულ!A406</f>
        <v>b</v>
      </c>
      <c r="B102" s="30"/>
      <c r="C102" s="7" t="str">
        <f>სულ!C406</f>
        <v>საქონელი და მომსახურება</v>
      </c>
      <c r="D102" s="14">
        <f>სულ!D406</f>
        <v>0</v>
      </c>
      <c r="E102" s="14">
        <f>სულ!E406</f>
        <v>0</v>
      </c>
      <c r="F102" s="14">
        <f>სულ!F406</f>
        <v>0</v>
      </c>
      <c r="G102" s="14">
        <f>სულ!G406</f>
        <v>0</v>
      </c>
      <c r="H102" s="14">
        <f>სულ!H406</f>
        <v>0</v>
      </c>
      <c r="I102" s="14">
        <f>სულ!I406</f>
        <v>0</v>
      </c>
      <c r="J102" s="14" t="str">
        <f>სულ!J406</f>
        <v/>
      </c>
      <c r="K102" s="39" t="str">
        <f>სულ!K406</f>
        <v/>
      </c>
      <c r="L102" s="35"/>
    </row>
    <row r="103" spans="1:14" ht="16.5" hidden="1" thickTop="1" thickBot="1" x14ac:dyDescent="0.3">
      <c r="A103" t="str">
        <f>სულ!A407</f>
        <v>b</v>
      </c>
      <c r="B103" s="30"/>
      <c r="C103" s="7" t="str">
        <f>სულ!C407</f>
        <v>პროცენტი</v>
      </c>
      <c r="D103" s="14">
        <f>სულ!D407</f>
        <v>0</v>
      </c>
      <c r="E103" s="14">
        <f>სულ!E407</f>
        <v>0</v>
      </c>
      <c r="F103" s="14">
        <f>სულ!F407</f>
        <v>0</v>
      </c>
      <c r="G103" s="14">
        <f>სულ!G407</f>
        <v>0</v>
      </c>
      <c r="H103" s="14">
        <f>სულ!H407</f>
        <v>0</v>
      </c>
      <c r="I103" s="14">
        <f>სულ!I407</f>
        <v>0</v>
      </c>
      <c r="J103" s="14" t="str">
        <f>სულ!J407</f>
        <v/>
      </c>
      <c r="K103" s="39" t="str">
        <f>სულ!K407</f>
        <v/>
      </c>
      <c r="L103" s="35"/>
    </row>
    <row r="104" spans="1:14" ht="16.5" hidden="1" thickTop="1" thickBot="1" x14ac:dyDescent="0.3">
      <c r="A104" t="str">
        <f>სულ!A408</f>
        <v>b</v>
      </c>
      <c r="B104" s="30"/>
      <c r="C104" s="7" t="str">
        <f>სულ!C408</f>
        <v>სუბსიდიები</v>
      </c>
      <c r="D104" s="14">
        <f>სულ!D408</f>
        <v>0</v>
      </c>
      <c r="E104" s="14">
        <f>სულ!E408</f>
        <v>0</v>
      </c>
      <c r="F104" s="14">
        <f>სულ!F408</f>
        <v>0</v>
      </c>
      <c r="G104" s="14">
        <f>სულ!G408</f>
        <v>0</v>
      </c>
      <c r="H104" s="14">
        <f>სულ!H408</f>
        <v>0</v>
      </c>
      <c r="I104" s="14">
        <f>სულ!I408</f>
        <v>0</v>
      </c>
      <c r="J104" s="14" t="str">
        <f>სულ!J408</f>
        <v/>
      </c>
      <c r="K104" s="39" t="str">
        <f>სულ!K408</f>
        <v/>
      </c>
      <c r="L104" s="35"/>
    </row>
    <row r="105" spans="1:14" ht="16.5" hidden="1" thickTop="1" thickBot="1" x14ac:dyDescent="0.3">
      <c r="A105" t="str">
        <f>სულ!A409</f>
        <v>b</v>
      </c>
      <c r="B105" s="30"/>
      <c r="C105" s="7" t="str">
        <f>სულ!C409</f>
        <v>გრანტები</v>
      </c>
      <c r="D105" s="14">
        <f>სულ!D409</f>
        <v>0</v>
      </c>
      <c r="E105" s="14">
        <f>სულ!E409</f>
        <v>0</v>
      </c>
      <c r="F105" s="14">
        <f>სულ!F409</f>
        <v>0</v>
      </c>
      <c r="G105" s="14">
        <f>სულ!G409</f>
        <v>0</v>
      </c>
      <c r="H105" s="14">
        <f>სულ!H409</f>
        <v>0</v>
      </c>
      <c r="I105" s="14">
        <f>სულ!I409</f>
        <v>0</v>
      </c>
      <c r="J105" s="14" t="str">
        <f>სულ!J409</f>
        <v/>
      </c>
      <c r="K105" s="39" t="str">
        <f>სულ!K409</f>
        <v/>
      </c>
      <c r="L105" s="35"/>
    </row>
    <row r="106" spans="1:14" ht="16.5" hidden="1" thickTop="1" thickBot="1" x14ac:dyDescent="0.3">
      <c r="A106" t="str">
        <f>სულ!A410</f>
        <v>b</v>
      </c>
      <c r="B106" s="30"/>
      <c r="C106" s="7" t="str">
        <f>სულ!C410</f>
        <v>სოციალური უზრუნველყოფა</v>
      </c>
      <c r="D106" s="14">
        <f>სულ!D410</f>
        <v>2050000</v>
      </c>
      <c r="E106" s="14">
        <f>სულ!E410</f>
        <v>1671639.54</v>
      </c>
      <c r="F106" s="14">
        <f>სულ!F410</f>
        <v>900000</v>
      </c>
      <c r="G106" s="14">
        <f>სულ!G410</f>
        <v>900000</v>
      </c>
      <c r="H106" s="14">
        <f>სულ!H410</f>
        <v>3654000</v>
      </c>
      <c r="I106" s="14">
        <f>სულ!I410</f>
        <v>3471639.54</v>
      </c>
      <c r="J106" s="14">
        <f>სულ!J410</f>
        <v>182360.45999999996</v>
      </c>
      <c r="K106" s="39">
        <f>სულ!K410</f>
        <v>0.95009292282430213</v>
      </c>
      <c r="L106" s="35"/>
    </row>
    <row r="107" spans="1:14" ht="16.5" hidden="1" thickTop="1" thickBot="1" x14ac:dyDescent="0.3">
      <c r="A107" t="str">
        <f>სულ!A411</f>
        <v>b</v>
      </c>
      <c r="B107" s="30"/>
      <c r="C107" s="7" t="str">
        <f>სულ!C411</f>
        <v>სხვა ხარჯები</v>
      </c>
      <c r="D107" s="14">
        <f>სულ!D411</f>
        <v>0</v>
      </c>
      <c r="E107" s="14">
        <f>სულ!E411</f>
        <v>0</v>
      </c>
      <c r="F107" s="14">
        <f>სულ!F411</f>
        <v>0</v>
      </c>
      <c r="G107" s="14">
        <f>სულ!G411</f>
        <v>0</v>
      </c>
      <c r="H107" s="14">
        <f>სულ!H411</f>
        <v>0</v>
      </c>
      <c r="I107" s="14">
        <f>სულ!I411</f>
        <v>0</v>
      </c>
      <c r="J107" s="14" t="str">
        <f>სულ!J411</f>
        <v/>
      </c>
      <c r="K107" s="39" t="str">
        <f>სულ!K411</f>
        <v/>
      </c>
      <c r="L107" s="35"/>
    </row>
    <row r="108" spans="1:14" ht="16.5" hidden="1" thickTop="1" thickBot="1" x14ac:dyDescent="0.3">
      <c r="A108" t="str">
        <f>სულ!A412</f>
        <v>b</v>
      </c>
      <c r="B108" s="29"/>
      <c r="C108" s="5" t="str">
        <f>სულ!C412</f>
        <v>არაფინანსური აქტივების ზრდა</v>
      </c>
      <c r="D108" s="13">
        <f>სულ!D412</f>
        <v>0</v>
      </c>
      <c r="E108" s="13">
        <f>სულ!E412</f>
        <v>0</v>
      </c>
      <c r="F108" s="13">
        <f>სულ!F412</f>
        <v>0</v>
      </c>
      <c r="G108" s="13">
        <f>სულ!G412</f>
        <v>0</v>
      </c>
      <c r="H108" s="13">
        <f>სულ!H412</f>
        <v>0</v>
      </c>
      <c r="I108" s="13">
        <f>სულ!I412</f>
        <v>0</v>
      </c>
      <c r="J108" s="13" t="str">
        <f>სულ!J412</f>
        <v/>
      </c>
      <c r="K108" s="38" t="str">
        <f>სულ!K412</f>
        <v/>
      </c>
      <c r="L108" s="35"/>
    </row>
    <row r="109" spans="1:14" ht="16.5" hidden="1" thickTop="1" thickBot="1" x14ac:dyDescent="0.3">
      <c r="A109" t="str">
        <f>სულ!A413</f>
        <v>b</v>
      </c>
      <c r="B109" s="29"/>
      <c r="C109" s="5" t="str">
        <f>სულ!C413</f>
        <v>ფინანსური აქტივების ზრდა</v>
      </c>
      <c r="D109" s="13">
        <f>სულ!D413</f>
        <v>0</v>
      </c>
      <c r="E109" s="13">
        <f>სულ!E413</f>
        <v>0</v>
      </c>
      <c r="F109" s="13">
        <f>სულ!F413</f>
        <v>0</v>
      </c>
      <c r="G109" s="13">
        <f>სულ!G413</f>
        <v>0</v>
      </c>
      <c r="H109" s="13">
        <f>სულ!H413</f>
        <v>0</v>
      </c>
      <c r="I109" s="13">
        <f>სულ!I413</f>
        <v>0</v>
      </c>
      <c r="J109" s="13" t="str">
        <f>სულ!J413</f>
        <v/>
      </c>
      <c r="K109" s="38" t="str">
        <f>სულ!K413</f>
        <v/>
      </c>
      <c r="L109" s="35"/>
    </row>
    <row r="110" spans="1:14" ht="16.5" hidden="1" thickTop="1" thickBot="1" x14ac:dyDescent="0.3">
      <c r="A110" t="str">
        <f>სულ!A414</f>
        <v>b</v>
      </c>
      <c r="B110" s="31"/>
      <c r="C110" s="9" t="str">
        <f>სულ!C414</f>
        <v>ვალდებულებების კლება</v>
      </c>
      <c r="D110" s="15">
        <f>სულ!D414</f>
        <v>0</v>
      </c>
      <c r="E110" s="15">
        <f>სულ!E414</f>
        <v>0</v>
      </c>
      <c r="F110" s="15">
        <f>სულ!F414</f>
        <v>0</v>
      </c>
      <c r="G110" s="15">
        <f>სულ!G414</f>
        <v>0</v>
      </c>
      <c r="H110" s="15">
        <f>სულ!H414</f>
        <v>0</v>
      </c>
      <c r="I110" s="15">
        <f>სულ!I414</f>
        <v>0</v>
      </c>
      <c r="J110" s="15" t="str">
        <f>სულ!J414</f>
        <v/>
      </c>
      <c r="K110" s="40" t="str">
        <f>სულ!K414</f>
        <v/>
      </c>
      <c r="L110" s="35"/>
    </row>
    <row r="111" spans="1:14" ht="31.5" thickTop="1" thickBot="1" x14ac:dyDescent="0.3">
      <c r="A111" t="str">
        <f>სულ!A415</f>
        <v>a</v>
      </c>
      <c r="B111" s="2" t="str">
        <f>სულ!B415</f>
        <v>35 02 03 06</v>
      </c>
      <c r="C111" s="24" t="str">
        <f>სულ!C415</f>
        <v>დამხმარე საშუალებებით უზრუნველყოფის ქვეპროგრამა</v>
      </c>
      <c r="D111" s="3">
        <f>სულ!D415</f>
        <v>1800000</v>
      </c>
      <c r="E111" s="3">
        <f>სულ!E415</f>
        <v>1701382.4</v>
      </c>
      <c r="F111" s="3">
        <f>სულ!F415</f>
        <v>1120000</v>
      </c>
      <c r="G111" s="3">
        <f>სულ!G415</f>
        <v>429400</v>
      </c>
      <c r="H111" s="3">
        <f>სულ!H415</f>
        <v>3251400</v>
      </c>
      <c r="I111" s="3">
        <f>სულ!I415</f>
        <v>3250782.4</v>
      </c>
      <c r="J111" s="3">
        <f>სულ!J415</f>
        <v>617.60000000009313</v>
      </c>
      <c r="K111" s="41">
        <f>სულ!K415</f>
        <v>0.99981005105493015</v>
      </c>
      <c r="L111" s="35"/>
      <c r="N111" s="17"/>
    </row>
    <row r="112" spans="1:14" ht="16.5" hidden="1" thickTop="1" thickBot="1" x14ac:dyDescent="0.3">
      <c r="A112" t="str">
        <f>სულ!A416</f>
        <v>b</v>
      </c>
      <c r="B112" s="29"/>
      <c r="C112" s="5" t="str">
        <f>სულ!C416</f>
        <v>ხარჯები</v>
      </c>
      <c r="D112" s="13">
        <f>სულ!D416</f>
        <v>1800000</v>
      </c>
      <c r="E112" s="13">
        <f>სულ!E416</f>
        <v>1701382.4</v>
      </c>
      <c r="F112" s="13">
        <f>სულ!F416</f>
        <v>1120000</v>
      </c>
      <c r="G112" s="13">
        <f>სულ!G416</f>
        <v>429400</v>
      </c>
      <c r="H112" s="13">
        <f>სულ!H416</f>
        <v>3251400</v>
      </c>
      <c r="I112" s="13">
        <f>სულ!I416</f>
        <v>3250782.4</v>
      </c>
      <c r="J112" s="13">
        <f>სულ!J416</f>
        <v>617.60000000009313</v>
      </c>
      <c r="K112" s="38">
        <f>სულ!K416</f>
        <v>0.99981005105493015</v>
      </c>
      <c r="L112" s="35"/>
    </row>
    <row r="113" spans="1:14" ht="16.5" hidden="1" thickTop="1" thickBot="1" x14ac:dyDescent="0.3">
      <c r="A113" t="str">
        <f>სულ!A417</f>
        <v>b</v>
      </c>
      <c r="B113" s="30"/>
      <c r="C113" s="7" t="str">
        <f>სულ!C417</f>
        <v>შრომის ანაზღაურება</v>
      </c>
      <c r="D113" s="14">
        <f>სულ!D417</f>
        <v>0</v>
      </c>
      <c r="E113" s="14">
        <f>სულ!E417</f>
        <v>0</v>
      </c>
      <c r="F113" s="14">
        <f>სულ!F417</f>
        <v>0</v>
      </c>
      <c r="G113" s="14">
        <f>სულ!G417</f>
        <v>0</v>
      </c>
      <c r="H113" s="14">
        <f>სულ!H417</f>
        <v>0</v>
      </c>
      <c r="I113" s="14">
        <f>სულ!I417</f>
        <v>0</v>
      </c>
      <c r="J113" s="14" t="str">
        <f>სულ!J417</f>
        <v/>
      </c>
      <c r="K113" s="39" t="str">
        <f>სულ!K417</f>
        <v/>
      </c>
      <c r="L113" s="35"/>
    </row>
    <row r="114" spans="1:14" ht="16.5" hidden="1" thickTop="1" thickBot="1" x14ac:dyDescent="0.3">
      <c r="A114" t="str">
        <f>სულ!A418</f>
        <v>b</v>
      </c>
      <c r="B114" s="30"/>
      <c r="C114" s="7" t="str">
        <f>სულ!C418</f>
        <v>საქონელი და მომსახურება</v>
      </c>
      <c r="D114" s="14">
        <f>სულ!D418</f>
        <v>0</v>
      </c>
      <c r="E114" s="14">
        <f>სულ!E418</f>
        <v>0</v>
      </c>
      <c r="F114" s="14">
        <f>სულ!F418</f>
        <v>0</v>
      </c>
      <c r="G114" s="14">
        <f>სულ!G418</f>
        <v>0</v>
      </c>
      <c r="H114" s="14">
        <f>სულ!H418</f>
        <v>0</v>
      </c>
      <c r="I114" s="14">
        <f>სულ!I418</f>
        <v>0</v>
      </c>
      <c r="J114" s="14" t="str">
        <f>სულ!J418</f>
        <v/>
      </c>
      <c r="K114" s="39" t="str">
        <f>სულ!K418</f>
        <v/>
      </c>
      <c r="L114" s="35"/>
    </row>
    <row r="115" spans="1:14" ht="16.5" hidden="1" thickTop="1" thickBot="1" x14ac:dyDescent="0.3">
      <c r="A115" t="str">
        <f>სულ!A419</f>
        <v>b</v>
      </c>
      <c r="B115" s="30"/>
      <c r="C115" s="7" t="str">
        <f>სულ!C419</f>
        <v>პროცენტი</v>
      </c>
      <c r="D115" s="14">
        <f>სულ!D419</f>
        <v>0</v>
      </c>
      <c r="E115" s="14">
        <f>სულ!E419</f>
        <v>0</v>
      </c>
      <c r="F115" s="14">
        <f>სულ!F419</f>
        <v>0</v>
      </c>
      <c r="G115" s="14">
        <f>სულ!G419</f>
        <v>0</v>
      </c>
      <c r="H115" s="14">
        <f>სულ!H419</f>
        <v>0</v>
      </c>
      <c r="I115" s="14">
        <f>სულ!I419</f>
        <v>0</v>
      </c>
      <c r="J115" s="14" t="str">
        <f>სულ!J419</f>
        <v/>
      </c>
      <c r="K115" s="39" t="str">
        <f>სულ!K419</f>
        <v/>
      </c>
      <c r="L115" s="35"/>
    </row>
    <row r="116" spans="1:14" ht="16.5" hidden="1" thickTop="1" thickBot="1" x14ac:dyDescent="0.3">
      <c r="A116" t="str">
        <f>სულ!A420</f>
        <v>b</v>
      </c>
      <c r="B116" s="30"/>
      <c r="C116" s="7" t="str">
        <f>სულ!C420</f>
        <v>სუბსიდიები</v>
      </c>
      <c r="D116" s="14">
        <f>სულ!D420</f>
        <v>0</v>
      </c>
      <c r="E116" s="14">
        <f>სულ!E420</f>
        <v>0</v>
      </c>
      <c r="F116" s="14">
        <f>სულ!F420</f>
        <v>0</v>
      </c>
      <c r="G116" s="14">
        <f>სულ!G420</f>
        <v>0</v>
      </c>
      <c r="H116" s="14">
        <f>სულ!H420</f>
        <v>0</v>
      </c>
      <c r="I116" s="14">
        <f>სულ!I420</f>
        <v>0</v>
      </c>
      <c r="J116" s="14" t="str">
        <f>სულ!J420</f>
        <v/>
      </c>
      <c r="K116" s="39" t="str">
        <f>სულ!K420</f>
        <v/>
      </c>
      <c r="L116" s="35"/>
    </row>
    <row r="117" spans="1:14" ht="16.5" hidden="1" thickTop="1" thickBot="1" x14ac:dyDescent="0.3">
      <c r="A117" t="str">
        <f>სულ!A421</f>
        <v>b</v>
      </c>
      <c r="B117" s="30"/>
      <c r="C117" s="7" t="str">
        <f>სულ!C421</f>
        <v>გრანტები</v>
      </c>
      <c r="D117" s="14">
        <f>სულ!D421</f>
        <v>0</v>
      </c>
      <c r="E117" s="14">
        <f>სულ!E421</f>
        <v>0</v>
      </c>
      <c r="F117" s="14">
        <f>სულ!F421</f>
        <v>0</v>
      </c>
      <c r="G117" s="14">
        <f>სულ!G421</f>
        <v>0</v>
      </c>
      <c r="H117" s="14">
        <f>სულ!H421</f>
        <v>0</v>
      </c>
      <c r="I117" s="14">
        <f>სულ!I421</f>
        <v>0</v>
      </c>
      <c r="J117" s="14" t="str">
        <f>სულ!J421</f>
        <v/>
      </c>
      <c r="K117" s="39" t="str">
        <f>სულ!K421</f>
        <v/>
      </c>
      <c r="L117" s="35"/>
    </row>
    <row r="118" spans="1:14" ht="16.5" hidden="1" thickTop="1" thickBot="1" x14ac:dyDescent="0.3">
      <c r="A118" t="str">
        <f>სულ!A422</f>
        <v>b</v>
      </c>
      <c r="B118" s="30"/>
      <c r="C118" s="7" t="str">
        <f>სულ!C422</f>
        <v>სოციალური უზრუნველყოფა</v>
      </c>
      <c r="D118" s="14">
        <f>სულ!D422</f>
        <v>0</v>
      </c>
      <c r="E118" s="14">
        <f>სულ!E422</f>
        <v>0</v>
      </c>
      <c r="F118" s="14">
        <f>სულ!F422</f>
        <v>0</v>
      </c>
      <c r="G118" s="14">
        <f>სულ!G422</f>
        <v>0</v>
      </c>
      <c r="H118" s="14">
        <f>სულ!H422</f>
        <v>0</v>
      </c>
      <c r="I118" s="14">
        <f>სულ!I422</f>
        <v>0</v>
      </c>
      <c r="J118" s="14" t="str">
        <f>სულ!J422</f>
        <v/>
      </c>
      <c r="K118" s="39" t="str">
        <f>სულ!K422</f>
        <v/>
      </c>
      <c r="L118" s="35"/>
    </row>
    <row r="119" spans="1:14" ht="16.5" hidden="1" thickTop="1" thickBot="1" x14ac:dyDescent="0.3">
      <c r="A119" t="str">
        <f>სულ!A423</f>
        <v>b</v>
      </c>
      <c r="B119" s="30"/>
      <c r="C119" s="7" t="str">
        <f>სულ!C423</f>
        <v>სხვა ხარჯები</v>
      </c>
      <c r="D119" s="14">
        <f>სულ!D423</f>
        <v>1800000</v>
      </c>
      <c r="E119" s="14">
        <f>სულ!E423</f>
        <v>1701382.4</v>
      </c>
      <c r="F119" s="14">
        <f>სულ!F423</f>
        <v>1120000</v>
      </c>
      <c r="G119" s="14">
        <f>სულ!G423</f>
        <v>429400</v>
      </c>
      <c r="H119" s="14">
        <f>სულ!H423</f>
        <v>3251400</v>
      </c>
      <c r="I119" s="14">
        <f>სულ!I423</f>
        <v>3250782.4</v>
      </c>
      <c r="J119" s="14">
        <f>სულ!J423</f>
        <v>617.60000000009313</v>
      </c>
      <c r="K119" s="39">
        <f>სულ!K423</f>
        <v>0.99981005105493015</v>
      </c>
      <c r="L119" s="35"/>
    </row>
    <row r="120" spans="1:14" ht="16.5" hidden="1" thickTop="1" thickBot="1" x14ac:dyDescent="0.3">
      <c r="A120" t="str">
        <f>სულ!A424</f>
        <v>b</v>
      </c>
      <c r="B120" s="29"/>
      <c r="C120" s="5" t="str">
        <f>სულ!C424</f>
        <v>არაფინანსური აქტივების ზრდა</v>
      </c>
      <c r="D120" s="13">
        <f>სულ!D424</f>
        <v>0</v>
      </c>
      <c r="E120" s="13">
        <f>სულ!E424</f>
        <v>0</v>
      </c>
      <c r="F120" s="13">
        <f>სულ!F424</f>
        <v>0</v>
      </c>
      <c r="G120" s="13">
        <f>სულ!G424</f>
        <v>0</v>
      </c>
      <c r="H120" s="13">
        <f>სულ!H424</f>
        <v>0</v>
      </c>
      <c r="I120" s="13">
        <f>სულ!I424</f>
        <v>0</v>
      </c>
      <c r="J120" s="13" t="str">
        <f>სულ!J424</f>
        <v/>
      </c>
      <c r="K120" s="38" t="str">
        <f>სულ!K424</f>
        <v/>
      </c>
      <c r="L120" s="35"/>
    </row>
    <row r="121" spans="1:14" ht="16.5" hidden="1" thickTop="1" thickBot="1" x14ac:dyDescent="0.3">
      <c r="A121" t="str">
        <f>სულ!A425</f>
        <v>b</v>
      </c>
      <c r="B121" s="29"/>
      <c r="C121" s="5" t="str">
        <f>სულ!C425</f>
        <v>ფინანსური აქტივების ზრდა</v>
      </c>
      <c r="D121" s="13">
        <f>სულ!D425</f>
        <v>0</v>
      </c>
      <c r="E121" s="13">
        <f>სულ!E425</f>
        <v>0</v>
      </c>
      <c r="F121" s="13">
        <f>სულ!F425</f>
        <v>0</v>
      </c>
      <c r="G121" s="13">
        <f>სულ!G425</f>
        <v>0</v>
      </c>
      <c r="H121" s="13">
        <f>სულ!H425</f>
        <v>0</v>
      </c>
      <c r="I121" s="13">
        <f>სულ!I425</f>
        <v>0</v>
      </c>
      <c r="J121" s="13" t="str">
        <f>სულ!J425</f>
        <v/>
      </c>
      <c r="K121" s="38" t="str">
        <f>სულ!K425</f>
        <v/>
      </c>
      <c r="L121" s="35"/>
    </row>
    <row r="122" spans="1:14" ht="16.5" hidden="1" thickTop="1" thickBot="1" x14ac:dyDescent="0.3">
      <c r="A122" t="str">
        <f>სულ!A426</f>
        <v>b</v>
      </c>
      <c r="B122" s="31"/>
      <c r="C122" s="9" t="str">
        <f>სულ!C426</f>
        <v>ვალდებულებების კლება</v>
      </c>
      <c r="D122" s="15">
        <f>სულ!D426</f>
        <v>0</v>
      </c>
      <c r="E122" s="15">
        <f>სულ!E426</f>
        <v>0</v>
      </c>
      <c r="F122" s="15">
        <f>სულ!F426</f>
        <v>0</v>
      </c>
      <c r="G122" s="15">
        <f>სულ!G426</f>
        <v>0</v>
      </c>
      <c r="H122" s="15">
        <f>სულ!H426</f>
        <v>0</v>
      </c>
      <c r="I122" s="15">
        <f>სულ!I426</f>
        <v>0</v>
      </c>
      <c r="J122" s="15" t="str">
        <f>სულ!J426</f>
        <v/>
      </c>
      <c r="K122" s="40" t="str">
        <f>სულ!K426</f>
        <v/>
      </c>
      <c r="L122" s="35"/>
    </row>
    <row r="123" spans="1:14" ht="31.5" thickTop="1" thickBot="1" x14ac:dyDescent="0.3">
      <c r="A123" t="str">
        <f>სულ!A427</f>
        <v>a</v>
      </c>
      <c r="B123" s="2" t="str">
        <f>სულ!B427</f>
        <v>35 02 03 07</v>
      </c>
      <c r="C123" s="24" t="str">
        <f>სულ!C427</f>
        <v>ყრუთა კომუნიკაციის ხელშეწყობის ქვეპროგრამა</v>
      </c>
      <c r="D123" s="3">
        <f>სულ!D427</f>
        <v>24000</v>
      </c>
      <c r="E123" s="3">
        <f>სულ!E427</f>
        <v>24000</v>
      </c>
      <c r="F123" s="3">
        <f>სულ!F427</f>
        <v>12000</v>
      </c>
      <c r="G123" s="3">
        <f>სულ!G427</f>
        <v>12000</v>
      </c>
      <c r="H123" s="3">
        <f>სულ!H427</f>
        <v>48000</v>
      </c>
      <c r="I123" s="3">
        <f>სულ!I427</f>
        <v>48000</v>
      </c>
      <c r="J123" s="3">
        <f>სულ!J427</f>
        <v>0</v>
      </c>
      <c r="K123" s="41">
        <f>სულ!K427</f>
        <v>1</v>
      </c>
      <c r="L123" s="35"/>
      <c r="N123" s="17"/>
    </row>
    <row r="124" spans="1:14" ht="16.5" hidden="1" thickTop="1" thickBot="1" x14ac:dyDescent="0.3">
      <c r="A124" t="str">
        <f>სულ!A428</f>
        <v>b</v>
      </c>
      <c r="B124" s="29"/>
      <c r="C124" s="5" t="str">
        <f>სულ!C428</f>
        <v>ხარჯები</v>
      </c>
      <c r="D124" s="13">
        <f>სულ!D428</f>
        <v>24000</v>
      </c>
      <c r="E124" s="13">
        <f>სულ!E428</f>
        <v>24000</v>
      </c>
      <c r="F124" s="13">
        <f>სულ!F428</f>
        <v>12000</v>
      </c>
      <c r="G124" s="13">
        <f>სულ!G428</f>
        <v>12000</v>
      </c>
      <c r="H124" s="13">
        <f>სულ!H428</f>
        <v>48000</v>
      </c>
      <c r="I124" s="13">
        <f>სულ!I428</f>
        <v>48000</v>
      </c>
      <c r="J124" s="13">
        <f>სულ!J428</f>
        <v>0</v>
      </c>
      <c r="K124" s="38">
        <f>სულ!K428</f>
        <v>1</v>
      </c>
      <c r="L124" s="35"/>
    </row>
    <row r="125" spans="1:14" ht="16.5" hidden="1" thickTop="1" thickBot="1" x14ac:dyDescent="0.3">
      <c r="A125" t="str">
        <f>სულ!A429</f>
        <v>b</v>
      </c>
      <c r="B125" s="30"/>
      <c r="C125" s="7" t="str">
        <f>სულ!C429</f>
        <v>შრომის ანაზღაურება</v>
      </c>
      <c r="D125" s="14">
        <f>სულ!D429</f>
        <v>0</v>
      </c>
      <c r="E125" s="14">
        <f>სულ!E429</f>
        <v>0</v>
      </c>
      <c r="F125" s="14">
        <f>სულ!F429</f>
        <v>0</v>
      </c>
      <c r="G125" s="14">
        <f>სულ!G429</f>
        <v>0</v>
      </c>
      <c r="H125" s="14">
        <f>სულ!H429</f>
        <v>0</v>
      </c>
      <c r="I125" s="14">
        <f>სულ!I429</f>
        <v>0</v>
      </c>
      <c r="J125" s="14" t="str">
        <f>სულ!J429</f>
        <v/>
      </c>
      <c r="K125" s="39" t="str">
        <f>სულ!K429</f>
        <v/>
      </c>
      <c r="L125" s="35"/>
    </row>
    <row r="126" spans="1:14" ht="16.5" hidden="1" thickTop="1" thickBot="1" x14ac:dyDescent="0.3">
      <c r="A126" t="str">
        <f>სულ!A430</f>
        <v>b</v>
      </c>
      <c r="B126" s="30"/>
      <c r="C126" s="7" t="str">
        <f>სულ!C430</f>
        <v>საქონელი და მომსახურება</v>
      </c>
      <c r="D126" s="14">
        <f>სულ!D430</f>
        <v>0</v>
      </c>
      <c r="E126" s="14">
        <f>სულ!E430</f>
        <v>0</v>
      </c>
      <c r="F126" s="14">
        <f>სულ!F430</f>
        <v>0</v>
      </c>
      <c r="G126" s="14">
        <f>სულ!G430</f>
        <v>0</v>
      </c>
      <c r="H126" s="14">
        <f>სულ!H430</f>
        <v>0</v>
      </c>
      <c r="I126" s="14">
        <f>სულ!I430</f>
        <v>0</v>
      </c>
      <c r="J126" s="14" t="str">
        <f>სულ!J430</f>
        <v/>
      </c>
      <c r="K126" s="39" t="str">
        <f>სულ!K430</f>
        <v/>
      </c>
      <c r="L126" s="35"/>
    </row>
    <row r="127" spans="1:14" ht="16.5" hidden="1" thickTop="1" thickBot="1" x14ac:dyDescent="0.3">
      <c r="A127" t="str">
        <f>სულ!A431</f>
        <v>b</v>
      </c>
      <c r="B127" s="30"/>
      <c r="C127" s="7" t="str">
        <f>სულ!C431</f>
        <v>პროცენტი</v>
      </c>
      <c r="D127" s="14">
        <f>სულ!D431</f>
        <v>0</v>
      </c>
      <c r="E127" s="14">
        <f>სულ!E431</f>
        <v>0</v>
      </c>
      <c r="F127" s="14">
        <f>სულ!F431</f>
        <v>0</v>
      </c>
      <c r="G127" s="14">
        <f>სულ!G431</f>
        <v>0</v>
      </c>
      <c r="H127" s="14">
        <f>სულ!H431</f>
        <v>0</v>
      </c>
      <c r="I127" s="14">
        <f>სულ!I431</f>
        <v>0</v>
      </c>
      <c r="J127" s="14" t="str">
        <f>სულ!J431</f>
        <v/>
      </c>
      <c r="K127" s="39" t="str">
        <f>სულ!K431</f>
        <v/>
      </c>
      <c r="L127" s="35"/>
    </row>
    <row r="128" spans="1:14" ht="16.5" hidden="1" thickTop="1" thickBot="1" x14ac:dyDescent="0.3">
      <c r="A128" t="str">
        <f>სულ!A432</f>
        <v>b</v>
      </c>
      <c r="B128" s="30"/>
      <c r="C128" s="7" t="str">
        <f>სულ!C432</f>
        <v>სუბსიდიები</v>
      </c>
      <c r="D128" s="14">
        <f>სულ!D432</f>
        <v>0</v>
      </c>
      <c r="E128" s="14">
        <f>სულ!E432</f>
        <v>0</v>
      </c>
      <c r="F128" s="14">
        <f>სულ!F432</f>
        <v>0</v>
      </c>
      <c r="G128" s="14">
        <f>სულ!G432</f>
        <v>0</v>
      </c>
      <c r="H128" s="14">
        <f>სულ!H432</f>
        <v>0</v>
      </c>
      <c r="I128" s="14">
        <f>სულ!I432</f>
        <v>0</v>
      </c>
      <c r="J128" s="14" t="str">
        <f>სულ!J432</f>
        <v/>
      </c>
      <c r="K128" s="39" t="str">
        <f>სულ!K432</f>
        <v/>
      </c>
      <c r="L128" s="35"/>
    </row>
    <row r="129" spans="1:14" ht="16.5" hidden="1" thickTop="1" thickBot="1" x14ac:dyDescent="0.3">
      <c r="A129" t="str">
        <f>სულ!A433</f>
        <v>b</v>
      </c>
      <c r="B129" s="30"/>
      <c r="C129" s="7" t="str">
        <f>სულ!C433</f>
        <v>გრანტები</v>
      </c>
      <c r="D129" s="14">
        <f>სულ!D433</f>
        <v>0</v>
      </c>
      <c r="E129" s="14">
        <f>სულ!E433</f>
        <v>0</v>
      </c>
      <c r="F129" s="14">
        <f>სულ!F433</f>
        <v>0</v>
      </c>
      <c r="G129" s="14">
        <f>სულ!G433</f>
        <v>0</v>
      </c>
      <c r="H129" s="14">
        <f>სულ!H433</f>
        <v>0</v>
      </c>
      <c r="I129" s="14">
        <f>სულ!I433</f>
        <v>0</v>
      </c>
      <c r="J129" s="14" t="str">
        <f>სულ!J433</f>
        <v/>
      </c>
      <c r="K129" s="39" t="str">
        <f>სულ!K433</f>
        <v/>
      </c>
      <c r="L129" s="35"/>
    </row>
    <row r="130" spans="1:14" ht="16.5" hidden="1" thickTop="1" thickBot="1" x14ac:dyDescent="0.3">
      <c r="A130" t="str">
        <f>სულ!A434</f>
        <v>b</v>
      </c>
      <c r="B130" s="30"/>
      <c r="C130" s="7" t="str">
        <f>სულ!C434</f>
        <v>სოციალური უზრუნველყოფა</v>
      </c>
      <c r="D130" s="14">
        <f>სულ!D434</f>
        <v>24000</v>
      </c>
      <c r="E130" s="14">
        <f>სულ!E434</f>
        <v>24000</v>
      </c>
      <c r="F130" s="14">
        <f>სულ!F434</f>
        <v>12000</v>
      </c>
      <c r="G130" s="14">
        <f>სულ!G434</f>
        <v>12000</v>
      </c>
      <c r="H130" s="14">
        <f>სულ!H434</f>
        <v>48000</v>
      </c>
      <c r="I130" s="14">
        <f>სულ!I434</f>
        <v>48000</v>
      </c>
      <c r="J130" s="14">
        <f>სულ!J434</f>
        <v>0</v>
      </c>
      <c r="K130" s="39">
        <f>სულ!K434</f>
        <v>1</v>
      </c>
      <c r="L130" s="35"/>
    </row>
    <row r="131" spans="1:14" ht="16.5" hidden="1" thickTop="1" thickBot="1" x14ac:dyDescent="0.3">
      <c r="A131" t="str">
        <f>სულ!A435</f>
        <v>b</v>
      </c>
      <c r="B131" s="30"/>
      <c r="C131" s="7" t="str">
        <f>სულ!C435</f>
        <v>სხვა ხარჯები</v>
      </c>
      <c r="D131" s="14">
        <f>სულ!D435</f>
        <v>0</v>
      </c>
      <c r="E131" s="14">
        <f>სულ!E435</f>
        <v>0</v>
      </c>
      <c r="F131" s="14">
        <f>სულ!F435</f>
        <v>0</v>
      </c>
      <c r="G131" s="14">
        <f>სულ!G435</f>
        <v>0</v>
      </c>
      <c r="H131" s="14">
        <f>სულ!H435</f>
        <v>0</v>
      </c>
      <c r="I131" s="14">
        <f>სულ!I435</f>
        <v>0</v>
      </c>
      <c r="J131" s="14" t="str">
        <f>სულ!J435</f>
        <v/>
      </c>
      <c r="K131" s="39" t="str">
        <f>სულ!K435</f>
        <v/>
      </c>
      <c r="L131" s="35"/>
    </row>
    <row r="132" spans="1:14" ht="16.5" hidden="1" thickTop="1" thickBot="1" x14ac:dyDescent="0.3">
      <c r="A132" t="str">
        <f>სულ!A436</f>
        <v>b</v>
      </c>
      <c r="B132" s="29"/>
      <c r="C132" s="5" t="str">
        <f>სულ!C436</f>
        <v>არაფინანსური აქტივების ზრდა</v>
      </c>
      <c r="D132" s="13">
        <f>სულ!D436</f>
        <v>0</v>
      </c>
      <c r="E132" s="13">
        <f>სულ!E436</f>
        <v>0</v>
      </c>
      <c r="F132" s="13">
        <f>სულ!F436</f>
        <v>0</v>
      </c>
      <c r="G132" s="13">
        <f>სულ!G436</f>
        <v>0</v>
      </c>
      <c r="H132" s="13">
        <f>სულ!H436</f>
        <v>0</v>
      </c>
      <c r="I132" s="13">
        <f>სულ!I436</f>
        <v>0</v>
      </c>
      <c r="J132" s="13" t="str">
        <f>სულ!J436</f>
        <v/>
      </c>
      <c r="K132" s="38" t="str">
        <f>სულ!K436</f>
        <v/>
      </c>
      <c r="L132" s="35"/>
    </row>
    <row r="133" spans="1:14" ht="16.5" hidden="1" thickTop="1" thickBot="1" x14ac:dyDescent="0.3">
      <c r="A133" t="str">
        <f>სულ!A437</f>
        <v>b</v>
      </c>
      <c r="B133" s="29"/>
      <c r="C133" s="5" t="str">
        <f>სულ!C437</f>
        <v>ფინანსური აქტივების ზრდა</v>
      </c>
      <c r="D133" s="13">
        <f>სულ!D437</f>
        <v>0</v>
      </c>
      <c r="E133" s="13">
        <f>სულ!E437</f>
        <v>0</v>
      </c>
      <c r="F133" s="13">
        <f>სულ!F437</f>
        <v>0</v>
      </c>
      <c r="G133" s="13">
        <f>სულ!G437</f>
        <v>0</v>
      </c>
      <c r="H133" s="13">
        <f>სულ!H437</f>
        <v>0</v>
      </c>
      <c r="I133" s="13">
        <f>სულ!I437</f>
        <v>0</v>
      </c>
      <c r="J133" s="13" t="str">
        <f>სულ!J437</f>
        <v/>
      </c>
      <c r="K133" s="38" t="str">
        <f>სულ!K437</f>
        <v/>
      </c>
      <c r="L133" s="35"/>
    </row>
    <row r="134" spans="1:14" ht="16.5" hidden="1" thickTop="1" thickBot="1" x14ac:dyDescent="0.3">
      <c r="A134" t="str">
        <f>სულ!A438</f>
        <v>b</v>
      </c>
      <c r="B134" s="31"/>
      <c r="C134" s="9" t="str">
        <f>სულ!C438</f>
        <v>ვალდებულებების კლება</v>
      </c>
      <c r="D134" s="15">
        <f>სულ!D438</f>
        <v>0</v>
      </c>
      <c r="E134" s="15">
        <f>სულ!E438</f>
        <v>0</v>
      </c>
      <c r="F134" s="15">
        <f>სულ!F438</f>
        <v>0</v>
      </c>
      <c r="G134" s="15">
        <f>სულ!G438</f>
        <v>0</v>
      </c>
      <c r="H134" s="15">
        <f>სულ!H438</f>
        <v>0</v>
      </c>
      <c r="I134" s="15">
        <f>სულ!I438</f>
        <v>0</v>
      </c>
      <c r="J134" s="15" t="str">
        <f>სულ!J438</f>
        <v/>
      </c>
      <c r="K134" s="40" t="str">
        <f>სულ!K438</f>
        <v/>
      </c>
      <c r="L134" s="35"/>
    </row>
    <row r="135" spans="1:14" ht="31.5" thickTop="1" thickBot="1" x14ac:dyDescent="0.3">
      <c r="A135" t="str">
        <f>სულ!A439</f>
        <v>a</v>
      </c>
      <c r="B135" s="2" t="str">
        <f>სულ!B439</f>
        <v>35 02 03 08</v>
      </c>
      <c r="C135" s="24" t="str">
        <f>სულ!C439</f>
        <v>დედათა და ბავშვთა თავშესაფრით უზრუნველყოფის ქვეპროგრამა</v>
      </c>
      <c r="D135" s="3">
        <f>სულ!D439</f>
        <v>206000</v>
      </c>
      <c r="E135" s="3">
        <f>სულ!E439</f>
        <v>185923.5</v>
      </c>
      <c r="F135" s="3">
        <f>სულ!F439</f>
        <v>97000</v>
      </c>
      <c r="G135" s="3">
        <f>სულ!G439</f>
        <v>95000</v>
      </c>
      <c r="H135" s="3">
        <f>სულ!H439</f>
        <v>408000</v>
      </c>
      <c r="I135" s="3">
        <f>სულ!I439</f>
        <v>377923.5</v>
      </c>
      <c r="J135" s="3">
        <f>სულ!J439</f>
        <v>30076.5</v>
      </c>
      <c r="K135" s="41">
        <f>სულ!K439</f>
        <v>0.92628308823529415</v>
      </c>
      <c r="L135" s="35"/>
      <c r="N135" s="17"/>
    </row>
    <row r="136" spans="1:14" ht="16.5" hidden="1" thickTop="1" thickBot="1" x14ac:dyDescent="0.3">
      <c r="A136" t="str">
        <f>სულ!A440</f>
        <v>b</v>
      </c>
      <c r="B136" s="29"/>
      <c r="C136" s="5" t="str">
        <f>სულ!C440</f>
        <v>ხარჯები</v>
      </c>
      <c r="D136" s="13">
        <f>სულ!D440</f>
        <v>206000</v>
      </c>
      <c r="E136" s="13">
        <f>სულ!E440</f>
        <v>185923.5</v>
      </c>
      <c r="F136" s="13">
        <f>სულ!F440</f>
        <v>97000</v>
      </c>
      <c r="G136" s="13">
        <f>სულ!G440</f>
        <v>95000</v>
      </c>
      <c r="H136" s="13">
        <f>სულ!H440</f>
        <v>408000</v>
      </c>
      <c r="I136" s="13">
        <f>სულ!I440</f>
        <v>377923.5</v>
      </c>
      <c r="J136" s="13">
        <f>სულ!J440</f>
        <v>30076.5</v>
      </c>
      <c r="K136" s="38">
        <f>სულ!K440</f>
        <v>0.92628308823529415</v>
      </c>
      <c r="L136" s="35"/>
    </row>
    <row r="137" spans="1:14" ht="16.5" hidden="1" thickTop="1" thickBot="1" x14ac:dyDescent="0.3">
      <c r="A137" t="str">
        <f>სულ!A441</f>
        <v>b</v>
      </c>
      <c r="B137" s="30"/>
      <c r="C137" s="7" t="str">
        <f>სულ!C441</f>
        <v>შრომის ანაზღაურება</v>
      </c>
      <c r="D137" s="14">
        <f>სულ!D441</f>
        <v>0</v>
      </c>
      <c r="E137" s="14">
        <f>სულ!E441</f>
        <v>0</v>
      </c>
      <c r="F137" s="14">
        <f>სულ!F441</f>
        <v>0</v>
      </c>
      <c r="G137" s="14">
        <f>სულ!G441</f>
        <v>0</v>
      </c>
      <c r="H137" s="14">
        <f>სულ!H441</f>
        <v>0</v>
      </c>
      <c r="I137" s="14">
        <f>სულ!I441</f>
        <v>0</v>
      </c>
      <c r="J137" s="14" t="str">
        <f>სულ!J441</f>
        <v/>
      </c>
      <c r="K137" s="39" t="str">
        <f>სულ!K441</f>
        <v/>
      </c>
      <c r="L137" s="35"/>
    </row>
    <row r="138" spans="1:14" ht="16.5" hidden="1" thickTop="1" thickBot="1" x14ac:dyDescent="0.3">
      <c r="A138" t="str">
        <f>სულ!A442</f>
        <v>b</v>
      </c>
      <c r="B138" s="30"/>
      <c r="C138" s="7" t="str">
        <f>სულ!C442</f>
        <v>საქონელი და მომსახურება</v>
      </c>
      <c r="D138" s="14">
        <f>სულ!D442</f>
        <v>0</v>
      </c>
      <c r="E138" s="14">
        <f>სულ!E442</f>
        <v>0</v>
      </c>
      <c r="F138" s="14">
        <f>სულ!F442</f>
        <v>0</v>
      </c>
      <c r="G138" s="14">
        <f>სულ!G442</f>
        <v>0</v>
      </c>
      <c r="H138" s="14">
        <f>სულ!H442</f>
        <v>0</v>
      </c>
      <c r="I138" s="14">
        <f>სულ!I442</f>
        <v>0</v>
      </c>
      <c r="J138" s="14" t="str">
        <f>სულ!J442</f>
        <v/>
      </c>
      <c r="K138" s="39" t="str">
        <f>სულ!K442</f>
        <v/>
      </c>
      <c r="L138" s="35"/>
    </row>
    <row r="139" spans="1:14" ht="16.5" hidden="1" thickTop="1" thickBot="1" x14ac:dyDescent="0.3">
      <c r="A139" t="str">
        <f>სულ!A443</f>
        <v>b</v>
      </c>
      <c r="B139" s="30"/>
      <c r="C139" s="7" t="str">
        <f>სულ!C443</f>
        <v>პროცენტი</v>
      </c>
      <c r="D139" s="14">
        <f>სულ!D443</f>
        <v>0</v>
      </c>
      <c r="E139" s="14">
        <f>სულ!E443</f>
        <v>0</v>
      </c>
      <c r="F139" s="14">
        <f>სულ!F443</f>
        <v>0</v>
      </c>
      <c r="G139" s="14">
        <f>სულ!G443</f>
        <v>0</v>
      </c>
      <c r="H139" s="14">
        <f>სულ!H443</f>
        <v>0</v>
      </c>
      <c r="I139" s="14">
        <f>სულ!I443</f>
        <v>0</v>
      </c>
      <c r="J139" s="14" t="str">
        <f>სულ!J443</f>
        <v/>
      </c>
      <c r="K139" s="39" t="str">
        <f>სულ!K443</f>
        <v/>
      </c>
      <c r="L139" s="35"/>
    </row>
    <row r="140" spans="1:14" ht="16.5" hidden="1" thickTop="1" thickBot="1" x14ac:dyDescent="0.3">
      <c r="A140" t="str">
        <f>სულ!A444</f>
        <v>b</v>
      </c>
      <c r="B140" s="30"/>
      <c r="C140" s="7" t="str">
        <f>სულ!C444</f>
        <v>სუბსიდიები</v>
      </c>
      <c r="D140" s="14">
        <f>სულ!D444</f>
        <v>0</v>
      </c>
      <c r="E140" s="14">
        <f>სულ!E444</f>
        <v>0</v>
      </c>
      <c r="F140" s="14">
        <f>სულ!F444</f>
        <v>0</v>
      </c>
      <c r="G140" s="14">
        <f>სულ!G444</f>
        <v>0</v>
      </c>
      <c r="H140" s="14">
        <f>სულ!H444</f>
        <v>0</v>
      </c>
      <c r="I140" s="14">
        <f>სულ!I444</f>
        <v>0</v>
      </c>
      <c r="J140" s="14" t="str">
        <f>სულ!J444</f>
        <v/>
      </c>
      <c r="K140" s="39" t="str">
        <f>სულ!K444</f>
        <v/>
      </c>
      <c r="L140" s="35"/>
    </row>
    <row r="141" spans="1:14" ht="16.5" hidden="1" thickTop="1" thickBot="1" x14ac:dyDescent="0.3">
      <c r="A141" t="str">
        <f>სულ!A445</f>
        <v>b</v>
      </c>
      <c r="B141" s="30"/>
      <c r="C141" s="7" t="str">
        <f>სულ!C445</f>
        <v>გრანტები</v>
      </c>
      <c r="D141" s="14">
        <f>სულ!D445</f>
        <v>0</v>
      </c>
      <c r="E141" s="14">
        <f>სულ!E445</f>
        <v>0</v>
      </c>
      <c r="F141" s="14">
        <f>სულ!F445</f>
        <v>0</v>
      </c>
      <c r="G141" s="14">
        <f>სულ!G445</f>
        <v>0</v>
      </c>
      <c r="H141" s="14">
        <f>სულ!H445</f>
        <v>0</v>
      </c>
      <c r="I141" s="14">
        <f>სულ!I445</f>
        <v>0</v>
      </c>
      <c r="J141" s="14" t="str">
        <f>სულ!J445</f>
        <v/>
      </c>
      <c r="K141" s="39" t="str">
        <f>სულ!K445</f>
        <v/>
      </c>
      <c r="L141" s="35"/>
    </row>
    <row r="142" spans="1:14" ht="16.5" hidden="1" thickTop="1" thickBot="1" x14ac:dyDescent="0.3">
      <c r="A142" t="str">
        <f>სულ!A446</f>
        <v>b</v>
      </c>
      <c r="B142" s="30"/>
      <c r="C142" s="7" t="str">
        <f>სულ!C446</f>
        <v>სოციალური უზრუნველყოფა</v>
      </c>
      <c r="D142" s="14">
        <f>სულ!D446</f>
        <v>206000</v>
      </c>
      <c r="E142" s="14">
        <f>სულ!E446</f>
        <v>185923.5</v>
      </c>
      <c r="F142" s="14">
        <f>სულ!F446</f>
        <v>97000</v>
      </c>
      <c r="G142" s="14">
        <f>სულ!G446</f>
        <v>95000</v>
      </c>
      <c r="H142" s="14">
        <f>სულ!H446</f>
        <v>408000</v>
      </c>
      <c r="I142" s="14">
        <f>სულ!I446</f>
        <v>377923.5</v>
      </c>
      <c r="J142" s="14">
        <f>სულ!J446</f>
        <v>30076.5</v>
      </c>
      <c r="K142" s="39">
        <f>სულ!K446</f>
        <v>0.92628308823529415</v>
      </c>
      <c r="L142" s="35"/>
    </row>
    <row r="143" spans="1:14" ht="16.5" hidden="1" thickTop="1" thickBot="1" x14ac:dyDescent="0.3">
      <c r="A143" t="str">
        <f>სულ!A447</f>
        <v>b</v>
      </c>
      <c r="B143" s="30"/>
      <c r="C143" s="7" t="str">
        <f>სულ!C447</f>
        <v>სხვა ხარჯები</v>
      </c>
      <c r="D143" s="14">
        <f>სულ!D447</f>
        <v>0</v>
      </c>
      <c r="E143" s="14">
        <f>სულ!E447</f>
        <v>0</v>
      </c>
      <c r="F143" s="14">
        <f>სულ!F447</f>
        <v>0</v>
      </c>
      <c r="G143" s="14">
        <f>სულ!G447</f>
        <v>0</v>
      </c>
      <c r="H143" s="14">
        <f>სულ!H447</f>
        <v>0</v>
      </c>
      <c r="I143" s="14">
        <f>სულ!I447</f>
        <v>0</v>
      </c>
      <c r="J143" s="14" t="str">
        <f>სულ!J447</f>
        <v/>
      </c>
      <c r="K143" s="39" t="str">
        <f>სულ!K447</f>
        <v/>
      </c>
      <c r="L143" s="35"/>
    </row>
    <row r="144" spans="1:14" ht="16.5" hidden="1" thickTop="1" thickBot="1" x14ac:dyDescent="0.3">
      <c r="A144" t="str">
        <f>სულ!A448</f>
        <v>b</v>
      </c>
      <c r="B144" s="29"/>
      <c r="C144" s="5" t="str">
        <f>სულ!C448</f>
        <v>არაფინანსური აქტივების ზრდა</v>
      </c>
      <c r="D144" s="13">
        <f>სულ!D448</f>
        <v>0</v>
      </c>
      <c r="E144" s="13">
        <f>სულ!E448</f>
        <v>0</v>
      </c>
      <c r="F144" s="13">
        <f>სულ!F448</f>
        <v>0</v>
      </c>
      <c r="G144" s="13">
        <f>სულ!G448</f>
        <v>0</v>
      </c>
      <c r="H144" s="13">
        <f>სულ!H448</f>
        <v>0</v>
      </c>
      <c r="I144" s="13">
        <f>სულ!I448</f>
        <v>0</v>
      </c>
      <c r="J144" s="13" t="str">
        <f>სულ!J448</f>
        <v/>
      </c>
      <c r="K144" s="38" t="str">
        <f>სულ!K448</f>
        <v/>
      </c>
      <c r="L144" s="35"/>
    </row>
    <row r="145" spans="1:14" ht="16.5" hidden="1" thickTop="1" thickBot="1" x14ac:dyDescent="0.3">
      <c r="A145" t="str">
        <f>სულ!A449</f>
        <v>b</v>
      </c>
      <c r="B145" s="29"/>
      <c r="C145" s="5" t="str">
        <f>სულ!C449</f>
        <v>ფინანსური აქტივების ზრდა</v>
      </c>
      <c r="D145" s="13">
        <f>სულ!D449</f>
        <v>0</v>
      </c>
      <c r="E145" s="13">
        <f>სულ!E449</f>
        <v>0</v>
      </c>
      <c r="F145" s="13">
        <f>სულ!F449</f>
        <v>0</v>
      </c>
      <c r="G145" s="13">
        <f>სულ!G449</f>
        <v>0</v>
      </c>
      <c r="H145" s="13">
        <f>სულ!H449</f>
        <v>0</v>
      </c>
      <c r="I145" s="13">
        <f>სულ!I449</f>
        <v>0</v>
      </c>
      <c r="J145" s="13" t="str">
        <f>სულ!J449</f>
        <v/>
      </c>
      <c r="K145" s="38" t="str">
        <f>სულ!K449</f>
        <v/>
      </c>
      <c r="L145" s="35"/>
    </row>
    <row r="146" spans="1:14" ht="16.5" hidden="1" thickTop="1" thickBot="1" x14ac:dyDescent="0.3">
      <c r="A146" t="str">
        <f>სულ!A450</f>
        <v>b</v>
      </c>
      <c r="B146" s="31"/>
      <c r="C146" s="9" t="str">
        <f>სულ!C450</f>
        <v>ვალდებულებების კლება</v>
      </c>
      <c r="D146" s="15">
        <f>სულ!D450</f>
        <v>0</v>
      </c>
      <c r="E146" s="15">
        <f>სულ!E450</f>
        <v>0</v>
      </c>
      <c r="F146" s="15">
        <f>სულ!F450</f>
        <v>0</v>
      </c>
      <c r="G146" s="15">
        <f>სულ!G450</f>
        <v>0</v>
      </c>
      <c r="H146" s="15">
        <f>სულ!H450</f>
        <v>0</v>
      </c>
      <c r="I146" s="15">
        <f>სულ!I450</f>
        <v>0</v>
      </c>
      <c r="J146" s="15" t="str">
        <f>სულ!J450</f>
        <v/>
      </c>
      <c r="K146" s="40" t="str">
        <f>სულ!K450</f>
        <v/>
      </c>
      <c r="L146" s="35"/>
    </row>
    <row r="147" spans="1:14" ht="16.5" thickTop="1" thickBot="1" x14ac:dyDescent="0.3">
      <c r="A147" t="str">
        <f>სულ!A451</f>
        <v>a</v>
      </c>
      <c r="B147" s="2" t="str">
        <f>სულ!B451</f>
        <v>35 02 03 09</v>
      </c>
      <c r="C147" s="24" t="str">
        <f>სულ!C451</f>
        <v>მინდობით აღზრდის ქვეპროგრამა</v>
      </c>
      <c r="D147" s="3">
        <f>სულ!D451</f>
        <v>3769000</v>
      </c>
      <c r="E147" s="3">
        <f>სულ!E451</f>
        <v>3242845</v>
      </c>
      <c r="F147" s="3">
        <f>სულ!F451</f>
        <v>1659000</v>
      </c>
      <c r="G147" s="3">
        <f>სულ!G451</f>
        <v>1677000</v>
      </c>
      <c r="H147" s="3">
        <f>სულ!H451</f>
        <v>6769000</v>
      </c>
      <c r="I147" s="3">
        <f>სულ!I451</f>
        <v>6578845</v>
      </c>
      <c r="J147" s="3">
        <f>სულ!J451</f>
        <v>190155</v>
      </c>
      <c r="K147" s="41">
        <f>სულ!K451</f>
        <v>0.97190796277145808</v>
      </c>
      <c r="L147" s="35"/>
      <c r="N147" s="17"/>
    </row>
    <row r="148" spans="1:14" ht="16.5" hidden="1" thickTop="1" thickBot="1" x14ac:dyDescent="0.3">
      <c r="A148" t="str">
        <f>სულ!A452</f>
        <v>b</v>
      </c>
      <c r="B148" s="29"/>
      <c r="C148" s="5" t="str">
        <f>სულ!C452</f>
        <v>ხარჯები</v>
      </c>
      <c r="D148" s="13">
        <f>სულ!D452</f>
        <v>3769000</v>
      </c>
      <c r="E148" s="13">
        <f>სულ!E452</f>
        <v>3242845</v>
      </c>
      <c r="F148" s="13">
        <f>სულ!F452</f>
        <v>1659000</v>
      </c>
      <c r="G148" s="13">
        <f>სულ!G452</f>
        <v>1677000</v>
      </c>
      <c r="H148" s="13">
        <f>სულ!H452</f>
        <v>6769000</v>
      </c>
      <c r="I148" s="13">
        <f>სულ!I452</f>
        <v>6578845</v>
      </c>
      <c r="J148" s="13">
        <f>სულ!J452</f>
        <v>190155</v>
      </c>
      <c r="K148" s="38">
        <f>სულ!K452</f>
        <v>0.97190796277145808</v>
      </c>
      <c r="L148" s="35"/>
    </row>
    <row r="149" spans="1:14" ht="16.5" hidden="1" thickTop="1" thickBot="1" x14ac:dyDescent="0.3">
      <c r="A149" t="str">
        <f>სულ!A453</f>
        <v>b</v>
      </c>
      <c r="B149" s="30"/>
      <c r="C149" s="7" t="str">
        <f>სულ!C453</f>
        <v>შრომის ანაზღაურება</v>
      </c>
      <c r="D149" s="14">
        <f>სულ!D453</f>
        <v>0</v>
      </c>
      <c r="E149" s="14">
        <f>სულ!E453</f>
        <v>0</v>
      </c>
      <c r="F149" s="14">
        <f>სულ!F453</f>
        <v>0</v>
      </c>
      <c r="G149" s="14">
        <f>სულ!G453</f>
        <v>0</v>
      </c>
      <c r="H149" s="14">
        <f>სულ!H453</f>
        <v>0</v>
      </c>
      <c r="I149" s="14">
        <f>სულ!I453</f>
        <v>0</v>
      </c>
      <c r="J149" s="14" t="str">
        <f>სულ!J453</f>
        <v/>
      </c>
      <c r="K149" s="39" t="str">
        <f>სულ!K453</f>
        <v/>
      </c>
      <c r="L149" s="35"/>
    </row>
    <row r="150" spans="1:14" ht="16.5" hidden="1" thickTop="1" thickBot="1" x14ac:dyDescent="0.3">
      <c r="A150" t="str">
        <f>სულ!A454</f>
        <v>b</v>
      </c>
      <c r="B150" s="30"/>
      <c r="C150" s="7" t="str">
        <f>სულ!C454</f>
        <v>საქონელი და მომსახურება</v>
      </c>
      <c r="D150" s="14">
        <f>სულ!D454</f>
        <v>0</v>
      </c>
      <c r="E150" s="14">
        <f>სულ!E454</f>
        <v>0</v>
      </c>
      <c r="F150" s="14">
        <f>სულ!F454</f>
        <v>0</v>
      </c>
      <c r="G150" s="14">
        <f>სულ!G454</f>
        <v>0</v>
      </c>
      <c r="H150" s="14">
        <f>სულ!H454</f>
        <v>0</v>
      </c>
      <c r="I150" s="14">
        <f>სულ!I454</f>
        <v>0</v>
      </c>
      <c r="J150" s="14" t="str">
        <f>სულ!J454</f>
        <v/>
      </c>
      <c r="K150" s="39" t="str">
        <f>სულ!K454</f>
        <v/>
      </c>
      <c r="L150" s="35"/>
    </row>
    <row r="151" spans="1:14" ht="16.5" hidden="1" thickTop="1" thickBot="1" x14ac:dyDescent="0.3">
      <c r="A151" t="str">
        <f>სულ!A455</f>
        <v>b</v>
      </c>
      <c r="B151" s="30"/>
      <c r="C151" s="7" t="str">
        <f>სულ!C455</f>
        <v>პროცენტი</v>
      </c>
      <c r="D151" s="14">
        <f>სულ!D455</f>
        <v>0</v>
      </c>
      <c r="E151" s="14">
        <f>სულ!E455</f>
        <v>0</v>
      </c>
      <c r="F151" s="14">
        <f>სულ!F455</f>
        <v>0</v>
      </c>
      <c r="G151" s="14">
        <f>სულ!G455</f>
        <v>0</v>
      </c>
      <c r="H151" s="14">
        <f>სულ!H455</f>
        <v>0</v>
      </c>
      <c r="I151" s="14">
        <f>სულ!I455</f>
        <v>0</v>
      </c>
      <c r="J151" s="14" t="str">
        <f>სულ!J455</f>
        <v/>
      </c>
      <c r="K151" s="39" t="str">
        <f>სულ!K455</f>
        <v/>
      </c>
      <c r="L151" s="35"/>
    </row>
    <row r="152" spans="1:14" ht="16.5" hidden="1" thickTop="1" thickBot="1" x14ac:dyDescent="0.3">
      <c r="A152" t="str">
        <f>სულ!A456</f>
        <v>b</v>
      </c>
      <c r="B152" s="30"/>
      <c r="C152" s="7" t="str">
        <f>სულ!C456</f>
        <v>სუბსიდიები</v>
      </c>
      <c r="D152" s="14">
        <f>სულ!D456</f>
        <v>0</v>
      </c>
      <c r="E152" s="14">
        <f>სულ!E456</f>
        <v>0</v>
      </c>
      <c r="F152" s="14">
        <f>სულ!F456</f>
        <v>0</v>
      </c>
      <c r="G152" s="14">
        <f>სულ!G456</f>
        <v>0</v>
      </c>
      <c r="H152" s="14">
        <f>სულ!H456</f>
        <v>0</v>
      </c>
      <c r="I152" s="14">
        <f>სულ!I456</f>
        <v>0</v>
      </c>
      <c r="J152" s="14" t="str">
        <f>სულ!J456</f>
        <v/>
      </c>
      <c r="K152" s="39" t="str">
        <f>სულ!K456</f>
        <v/>
      </c>
      <c r="L152" s="35"/>
    </row>
    <row r="153" spans="1:14" ht="16.5" hidden="1" thickTop="1" thickBot="1" x14ac:dyDescent="0.3">
      <c r="A153" t="str">
        <f>სულ!A457</f>
        <v>b</v>
      </c>
      <c r="B153" s="30"/>
      <c r="C153" s="7" t="str">
        <f>სულ!C457</f>
        <v>გრანტები</v>
      </c>
      <c r="D153" s="14">
        <f>სულ!D457</f>
        <v>0</v>
      </c>
      <c r="E153" s="14">
        <f>სულ!E457</f>
        <v>0</v>
      </c>
      <c r="F153" s="14">
        <f>სულ!F457</f>
        <v>0</v>
      </c>
      <c r="G153" s="14">
        <f>სულ!G457</f>
        <v>0</v>
      </c>
      <c r="H153" s="14">
        <f>სულ!H457</f>
        <v>0</v>
      </c>
      <c r="I153" s="14">
        <f>სულ!I457</f>
        <v>0</v>
      </c>
      <c r="J153" s="14" t="str">
        <f>სულ!J457</f>
        <v/>
      </c>
      <c r="K153" s="39" t="str">
        <f>სულ!K457</f>
        <v/>
      </c>
      <c r="L153" s="35"/>
    </row>
    <row r="154" spans="1:14" ht="16.5" hidden="1" thickTop="1" thickBot="1" x14ac:dyDescent="0.3">
      <c r="A154" t="str">
        <f>სულ!A458</f>
        <v>b</v>
      </c>
      <c r="B154" s="30"/>
      <c r="C154" s="7" t="str">
        <f>სულ!C458</f>
        <v>სოციალური უზრუნველყოფა</v>
      </c>
      <c r="D154" s="14">
        <f>სულ!D458</f>
        <v>3769000</v>
      </c>
      <c r="E154" s="14">
        <f>სულ!E458</f>
        <v>3242845</v>
      </c>
      <c r="F154" s="14">
        <f>სულ!F458</f>
        <v>1659000</v>
      </c>
      <c r="G154" s="14">
        <f>სულ!G458</f>
        <v>1677000</v>
      </c>
      <c r="H154" s="14">
        <f>სულ!H458</f>
        <v>6769000</v>
      </c>
      <c r="I154" s="14">
        <f>სულ!I458</f>
        <v>6578845</v>
      </c>
      <c r="J154" s="14">
        <f>სულ!J458</f>
        <v>190155</v>
      </c>
      <c r="K154" s="39">
        <f>სულ!K458</f>
        <v>0.97190796277145808</v>
      </c>
      <c r="L154" s="35"/>
    </row>
    <row r="155" spans="1:14" ht="16.5" hidden="1" thickTop="1" thickBot="1" x14ac:dyDescent="0.3">
      <c r="A155" t="str">
        <f>სულ!A459</f>
        <v>b</v>
      </c>
      <c r="B155" s="30"/>
      <c r="C155" s="7" t="str">
        <f>სულ!C459</f>
        <v>სხვა ხარჯები</v>
      </c>
      <c r="D155" s="14">
        <f>სულ!D459</f>
        <v>0</v>
      </c>
      <c r="E155" s="14">
        <f>სულ!E459</f>
        <v>0</v>
      </c>
      <c r="F155" s="14">
        <f>სულ!F459</f>
        <v>0</v>
      </c>
      <c r="G155" s="14">
        <f>სულ!G459</f>
        <v>0</v>
      </c>
      <c r="H155" s="14">
        <f>სულ!H459</f>
        <v>0</v>
      </c>
      <c r="I155" s="14">
        <f>სულ!I459</f>
        <v>0</v>
      </c>
      <c r="J155" s="14" t="str">
        <f>სულ!J459</f>
        <v/>
      </c>
      <c r="K155" s="39" t="str">
        <f>სულ!K459</f>
        <v/>
      </c>
      <c r="L155" s="35"/>
    </row>
    <row r="156" spans="1:14" ht="16.5" hidden="1" thickTop="1" thickBot="1" x14ac:dyDescent="0.3">
      <c r="A156" t="str">
        <f>სულ!A460</f>
        <v>b</v>
      </c>
      <c r="B156" s="29"/>
      <c r="C156" s="5" t="str">
        <f>სულ!C460</f>
        <v>არაფინანსური აქტივების ზრდა</v>
      </c>
      <c r="D156" s="13">
        <f>სულ!D460</f>
        <v>0</v>
      </c>
      <c r="E156" s="13">
        <f>სულ!E460</f>
        <v>0</v>
      </c>
      <c r="F156" s="13">
        <f>სულ!F460</f>
        <v>0</v>
      </c>
      <c r="G156" s="13">
        <f>სულ!G460</f>
        <v>0</v>
      </c>
      <c r="H156" s="13">
        <f>სულ!H460</f>
        <v>0</v>
      </c>
      <c r="I156" s="13">
        <f>სულ!I460</f>
        <v>0</v>
      </c>
      <c r="J156" s="13" t="str">
        <f>სულ!J460</f>
        <v/>
      </c>
      <c r="K156" s="38" t="str">
        <f>სულ!K460</f>
        <v/>
      </c>
      <c r="L156" s="35"/>
    </row>
    <row r="157" spans="1:14" ht="16.5" hidden="1" thickTop="1" thickBot="1" x14ac:dyDescent="0.3">
      <c r="A157" t="str">
        <f>სულ!A461</f>
        <v>b</v>
      </c>
      <c r="B157" s="29"/>
      <c r="C157" s="5" t="str">
        <f>სულ!C461</f>
        <v>ფინანსური აქტივების ზრდა</v>
      </c>
      <c r="D157" s="13">
        <f>სულ!D461</f>
        <v>0</v>
      </c>
      <c r="E157" s="13">
        <f>სულ!E461</f>
        <v>0</v>
      </c>
      <c r="F157" s="13">
        <f>სულ!F461</f>
        <v>0</v>
      </c>
      <c r="G157" s="13">
        <f>სულ!G461</f>
        <v>0</v>
      </c>
      <c r="H157" s="13">
        <f>სულ!H461</f>
        <v>0</v>
      </c>
      <c r="I157" s="13">
        <f>სულ!I461</f>
        <v>0</v>
      </c>
      <c r="J157" s="13" t="str">
        <f>სულ!J461</f>
        <v/>
      </c>
      <c r="K157" s="38" t="str">
        <f>სულ!K461</f>
        <v/>
      </c>
      <c r="L157" s="35"/>
    </row>
    <row r="158" spans="1:14" ht="16.5" hidden="1" thickTop="1" thickBot="1" x14ac:dyDescent="0.3">
      <c r="A158" t="str">
        <f>სულ!A462</f>
        <v>b</v>
      </c>
      <c r="B158" s="31"/>
      <c r="C158" s="9" t="str">
        <f>სულ!C462</f>
        <v>ვალდებულებების კლება</v>
      </c>
      <c r="D158" s="15">
        <f>სულ!D462</f>
        <v>0</v>
      </c>
      <c r="E158" s="15">
        <f>სულ!E462</f>
        <v>0</v>
      </c>
      <c r="F158" s="15">
        <f>სულ!F462</f>
        <v>0</v>
      </c>
      <c r="G158" s="15">
        <f>სულ!G462</f>
        <v>0</v>
      </c>
      <c r="H158" s="15">
        <f>სულ!H462</f>
        <v>0</v>
      </c>
      <c r="I158" s="15">
        <f>სულ!I462</f>
        <v>0</v>
      </c>
      <c r="J158" s="15" t="str">
        <f>სულ!J462</f>
        <v/>
      </c>
      <c r="K158" s="40" t="str">
        <f>სულ!K462</f>
        <v/>
      </c>
      <c r="L158" s="35"/>
    </row>
    <row r="159" spans="1:14" ht="31.5" thickTop="1" thickBot="1" x14ac:dyDescent="0.3">
      <c r="A159" t="str">
        <f>სულ!A463</f>
        <v>a</v>
      </c>
      <c r="B159" s="2" t="str">
        <f>სულ!B463</f>
        <v>35 02 03 10</v>
      </c>
      <c r="C159" s="24" t="str">
        <f>სულ!C463</f>
        <v>მცირე საოჯახო ტიპის სახლების ქვეპროგრამა</v>
      </c>
      <c r="D159" s="3">
        <f>სულ!D463</f>
        <v>1292000</v>
      </c>
      <c r="E159" s="3">
        <f>სულ!E463</f>
        <v>939238.5</v>
      </c>
      <c r="F159" s="3">
        <f>სულ!F463</f>
        <v>595000</v>
      </c>
      <c r="G159" s="3">
        <f>სულ!G463</f>
        <v>590000</v>
      </c>
      <c r="H159" s="3">
        <f>სულ!H463</f>
        <v>2348000</v>
      </c>
      <c r="I159" s="3">
        <f>სულ!I463</f>
        <v>2124238.5</v>
      </c>
      <c r="J159" s="3">
        <f>სულ!J463</f>
        <v>223761.5</v>
      </c>
      <c r="K159" s="41">
        <f>სულ!K463</f>
        <v>0.90470123509369671</v>
      </c>
      <c r="L159" s="35"/>
      <c r="N159" s="17"/>
    </row>
    <row r="160" spans="1:14" ht="16.5" hidden="1" thickTop="1" thickBot="1" x14ac:dyDescent="0.3">
      <c r="A160" t="str">
        <f>სულ!A464</f>
        <v>b</v>
      </c>
      <c r="B160" s="29"/>
      <c r="C160" s="5" t="str">
        <f>სულ!C464</f>
        <v>ხარჯები</v>
      </c>
      <c r="D160" s="13">
        <f>სულ!D464</f>
        <v>1292000</v>
      </c>
      <c r="E160" s="13">
        <f>სულ!E464</f>
        <v>939238.5</v>
      </c>
      <c r="F160" s="13">
        <f>სულ!F464</f>
        <v>595000</v>
      </c>
      <c r="G160" s="13">
        <f>სულ!G464</f>
        <v>590000</v>
      </c>
      <c r="H160" s="13">
        <f>სულ!H464</f>
        <v>2348000</v>
      </c>
      <c r="I160" s="13">
        <f>სულ!I464</f>
        <v>2124238.5</v>
      </c>
      <c r="J160" s="13">
        <f>სულ!J464</f>
        <v>223761.5</v>
      </c>
      <c r="K160" s="38">
        <f>სულ!K464</f>
        <v>0.90470123509369671</v>
      </c>
      <c r="L160" s="35"/>
    </row>
    <row r="161" spans="1:14" ht="16.5" hidden="1" thickTop="1" thickBot="1" x14ac:dyDescent="0.3">
      <c r="A161" t="str">
        <f>სულ!A465</f>
        <v>b</v>
      </c>
      <c r="B161" s="30"/>
      <c r="C161" s="7" t="str">
        <f>სულ!C465</f>
        <v>შრომის ანაზღაურება</v>
      </c>
      <c r="D161" s="14">
        <f>სულ!D465</f>
        <v>0</v>
      </c>
      <c r="E161" s="14">
        <f>სულ!E465</f>
        <v>0</v>
      </c>
      <c r="F161" s="14">
        <f>სულ!F465</f>
        <v>0</v>
      </c>
      <c r="G161" s="14">
        <f>სულ!G465</f>
        <v>0</v>
      </c>
      <c r="H161" s="14">
        <f>სულ!H465</f>
        <v>0</v>
      </c>
      <c r="I161" s="14">
        <f>სულ!I465</f>
        <v>0</v>
      </c>
      <c r="J161" s="14" t="str">
        <f>სულ!J465</f>
        <v/>
      </c>
      <c r="K161" s="39" t="str">
        <f>სულ!K465</f>
        <v/>
      </c>
      <c r="L161" s="35"/>
    </row>
    <row r="162" spans="1:14" ht="16.5" hidden="1" thickTop="1" thickBot="1" x14ac:dyDescent="0.3">
      <c r="A162" t="str">
        <f>სულ!A466</f>
        <v>b</v>
      </c>
      <c r="B162" s="30"/>
      <c r="C162" s="7" t="str">
        <f>სულ!C466</f>
        <v>საქონელი და მომსახურება</v>
      </c>
      <c r="D162" s="14">
        <f>სულ!D466</f>
        <v>0</v>
      </c>
      <c r="E162" s="14">
        <f>სულ!E466</f>
        <v>0</v>
      </c>
      <c r="F162" s="14">
        <f>სულ!F466</f>
        <v>0</v>
      </c>
      <c r="G162" s="14">
        <f>სულ!G466</f>
        <v>0</v>
      </c>
      <c r="H162" s="14">
        <f>სულ!H466</f>
        <v>0</v>
      </c>
      <c r="I162" s="14">
        <f>სულ!I466</f>
        <v>0</v>
      </c>
      <c r="J162" s="14" t="str">
        <f>სულ!J466</f>
        <v/>
      </c>
      <c r="K162" s="39" t="str">
        <f>სულ!K466</f>
        <v/>
      </c>
      <c r="L162" s="35"/>
    </row>
    <row r="163" spans="1:14" ht="16.5" hidden="1" thickTop="1" thickBot="1" x14ac:dyDescent="0.3">
      <c r="A163" t="str">
        <f>სულ!A467</f>
        <v>b</v>
      </c>
      <c r="B163" s="30"/>
      <c r="C163" s="7" t="str">
        <f>სულ!C467</f>
        <v>პროცენტი</v>
      </c>
      <c r="D163" s="14">
        <f>სულ!D467</f>
        <v>0</v>
      </c>
      <c r="E163" s="14">
        <f>სულ!E467</f>
        <v>0</v>
      </c>
      <c r="F163" s="14">
        <f>სულ!F467</f>
        <v>0</v>
      </c>
      <c r="G163" s="14">
        <f>სულ!G467</f>
        <v>0</v>
      </c>
      <c r="H163" s="14">
        <f>სულ!H467</f>
        <v>0</v>
      </c>
      <c r="I163" s="14">
        <f>სულ!I467</f>
        <v>0</v>
      </c>
      <c r="J163" s="14" t="str">
        <f>სულ!J467</f>
        <v/>
      </c>
      <c r="K163" s="39" t="str">
        <f>სულ!K467</f>
        <v/>
      </c>
      <c r="L163" s="35"/>
    </row>
    <row r="164" spans="1:14" ht="16.5" hidden="1" thickTop="1" thickBot="1" x14ac:dyDescent="0.3">
      <c r="A164" t="str">
        <f>სულ!A468</f>
        <v>b</v>
      </c>
      <c r="B164" s="30"/>
      <c r="C164" s="7" t="str">
        <f>სულ!C468</f>
        <v>სუბსიდიები</v>
      </c>
      <c r="D164" s="14">
        <f>სულ!D468</f>
        <v>0</v>
      </c>
      <c r="E164" s="14">
        <f>სულ!E468</f>
        <v>0</v>
      </c>
      <c r="F164" s="14">
        <f>სულ!F468</f>
        <v>0</v>
      </c>
      <c r="G164" s="14">
        <f>სულ!G468</f>
        <v>0</v>
      </c>
      <c r="H164" s="14">
        <f>სულ!H468</f>
        <v>0</v>
      </c>
      <c r="I164" s="14">
        <f>სულ!I468</f>
        <v>0</v>
      </c>
      <c r="J164" s="14" t="str">
        <f>სულ!J468</f>
        <v/>
      </c>
      <c r="K164" s="39" t="str">
        <f>სულ!K468</f>
        <v/>
      </c>
      <c r="L164" s="35"/>
    </row>
    <row r="165" spans="1:14" ht="16.5" hidden="1" thickTop="1" thickBot="1" x14ac:dyDescent="0.3">
      <c r="A165" t="str">
        <f>სულ!A469</f>
        <v>b</v>
      </c>
      <c r="B165" s="30"/>
      <c r="C165" s="7" t="str">
        <f>სულ!C469</f>
        <v>გრანტები</v>
      </c>
      <c r="D165" s="14">
        <f>სულ!D469</f>
        <v>0</v>
      </c>
      <c r="E165" s="14">
        <f>სულ!E469</f>
        <v>0</v>
      </c>
      <c r="F165" s="14">
        <f>სულ!F469</f>
        <v>0</v>
      </c>
      <c r="G165" s="14">
        <f>სულ!G469</f>
        <v>0</v>
      </c>
      <c r="H165" s="14">
        <f>სულ!H469</f>
        <v>0</v>
      </c>
      <c r="I165" s="14">
        <f>სულ!I469</f>
        <v>0</v>
      </c>
      <c r="J165" s="14" t="str">
        <f>სულ!J469</f>
        <v/>
      </c>
      <c r="K165" s="39" t="str">
        <f>სულ!K469</f>
        <v/>
      </c>
      <c r="L165" s="35"/>
    </row>
    <row r="166" spans="1:14" ht="16.5" hidden="1" thickTop="1" thickBot="1" x14ac:dyDescent="0.3">
      <c r="A166" t="str">
        <f>სულ!A470</f>
        <v>b</v>
      </c>
      <c r="B166" s="30"/>
      <c r="C166" s="7" t="str">
        <f>სულ!C470</f>
        <v>სოციალური უზრუნველყოფა</v>
      </c>
      <c r="D166" s="14">
        <f>სულ!D470</f>
        <v>1292000</v>
      </c>
      <c r="E166" s="14">
        <f>სულ!E470</f>
        <v>939238.5</v>
      </c>
      <c r="F166" s="14">
        <f>სულ!F470</f>
        <v>595000</v>
      </c>
      <c r="G166" s="14">
        <f>სულ!G470</f>
        <v>590000</v>
      </c>
      <c r="H166" s="14">
        <f>სულ!H470</f>
        <v>2348000</v>
      </c>
      <c r="I166" s="14">
        <f>სულ!I470</f>
        <v>2124238.5</v>
      </c>
      <c r="J166" s="14">
        <f>სულ!J470</f>
        <v>223761.5</v>
      </c>
      <c r="K166" s="39">
        <f>სულ!K470</f>
        <v>0.90470123509369671</v>
      </c>
      <c r="L166" s="35"/>
    </row>
    <row r="167" spans="1:14" ht="16.5" hidden="1" thickTop="1" thickBot="1" x14ac:dyDescent="0.3">
      <c r="A167" t="str">
        <f>სულ!A471</f>
        <v>b</v>
      </c>
      <c r="B167" s="30"/>
      <c r="C167" s="7" t="str">
        <f>სულ!C471</f>
        <v>სხვა ხარჯები</v>
      </c>
      <c r="D167" s="14">
        <f>სულ!D471</f>
        <v>0</v>
      </c>
      <c r="E167" s="14">
        <f>სულ!E471</f>
        <v>0</v>
      </c>
      <c r="F167" s="14">
        <f>სულ!F471</f>
        <v>0</v>
      </c>
      <c r="G167" s="14">
        <f>სულ!G471</f>
        <v>0</v>
      </c>
      <c r="H167" s="14">
        <f>სულ!H471</f>
        <v>0</v>
      </c>
      <c r="I167" s="14">
        <f>სულ!I471</f>
        <v>0</v>
      </c>
      <c r="J167" s="14" t="str">
        <f>სულ!J471</f>
        <v/>
      </c>
      <c r="K167" s="39" t="str">
        <f>სულ!K471</f>
        <v/>
      </c>
      <c r="L167" s="35"/>
    </row>
    <row r="168" spans="1:14" ht="16.5" hidden="1" thickTop="1" thickBot="1" x14ac:dyDescent="0.3">
      <c r="A168" t="str">
        <f>სულ!A472</f>
        <v>b</v>
      </c>
      <c r="B168" s="29"/>
      <c r="C168" s="5" t="str">
        <f>სულ!C472</f>
        <v>არაფინანსური აქტივების ზრდა</v>
      </c>
      <c r="D168" s="13">
        <f>სულ!D472</f>
        <v>0</v>
      </c>
      <c r="E168" s="13">
        <f>სულ!E472</f>
        <v>0</v>
      </c>
      <c r="F168" s="13">
        <f>სულ!F472</f>
        <v>0</v>
      </c>
      <c r="G168" s="13">
        <f>სულ!G472</f>
        <v>0</v>
      </c>
      <c r="H168" s="13">
        <f>სულ!H472</f>
        <v>0</v>
      </c>
      <c r="I168" s="13">
        <f>სულ!I472</f>
        <v>0</v>
      </c>
      <c r="J168" s="13" t="str">
        <f>სულ!J472</f>
        <v/>
      </c>
      <c r="K168" s="38" t="str">
        <f>სულ!K472</f>
        <v/>
      </c>
      <c r="L168" s="35"/>
    </row>
    <row r="169" spans="1:14" ht="16.5" hidden="1" thickTop="1" thickBot="1" x14ac:dyDescent="0.3">
      <c r="A169" t="str">
        <f>სულ!A473</f>
        <v>b</v>
      </c>
      <c r="B169" s="29"/>
      <c r="C169" s="5" t="str">
        <f>სულ!C473</f>
        <v>ფინანსური აქტივების ზრდა</v>
      </c>
      <c r="D169" s="13">
        <f>სულ!D473</f>
        <v>0</v>
      </c>
      <c r="E169" s="13">
        <f>სულ!E473</f>
        <v>0</v>
      </c>
      <c r="F169" s="13">
        <f>სულ!F473</f>
        <v>0</v>
      </c>
      <c r="G169" s="13">
        <f>სულ!G473</f>
        <v>0</v>
      </c>
      <c r="H169" s="13">
        <f>სულ!H473</f>
        <v>0</v>
      </c>
      <c r="I169" s="13">
        <f>სულ!I473</f>
        <v>0</v>
      </c>
      <c r="J169" s="13" t="str">
        <f>სულ!J473</f>
        <v/>
      </c>
      <c r="K169" s="38" t="str">
        <f>სულ!K473</f>
        <v/>
      </c>
      <c r="L169" s="35"/>
    </row>
    <row r="170" spans="1:14" ht="16.5" hidden="1" thickTop="1" thickBot="1" x14ac:dyDescent="0.3">
      <c r="A170" t="str">
        <f>სულ!A474</f>
        <v>b</v>
      </c>
      <c r="B170" s="31"/>
      <c r="C170" s="9" t="str">
        <f>სულ!C474</f>
        <v>ვალდებულებების კლება</v>
      </c>
      <c r="D170" s="15">
        <f>სულ!D474</f>
        <v>0</v>
      </c>
      <c r="E170" s="15">
        <f>სულ!E474</f>
        <v>0</v>
      </c>
      <c r="F170" s="15">
        <f>სულ!F474</f>
        <v>0</v>
      </c>
      <c r="G170" s="15">
        <f>სულ!G474</f>
        <v>0</v>
      </c>
      <c r="H170" s="15">
        <f>სულ!H474</f>
        <v>0</v>
      </c>
      <c r="I170" s="15">
        <f>სულ!I474</f>
        <v>0</v>
      </c>
      <c r="J170" s="15" t="str">
        <f>სულ!J474</f>
        <v/>
      </c>
      <c r="K170" s="40" t="str">
        <f>სულ!K474</f>
        <v/>
      </c>
      <c r="L170" s="35"/>
    </row>
    <row r="171" spans="1:14" ht="31.5" thickTop="1" thickBot="1" x14ac:dyDescent="0.3">
      <c r="A171" t="str">
        <f>სულ!A475</f>
        <v>a</v>
      </c>
      <c r="B171" s="2" t="str">
        <f>სულ!B475</f>
        <v>35 02 03 11</v>
      </c>
      <c r="C171" s="24" t="str">
        <f>სულ!C475</f>
        <v>მიუსაფარ ბავშვთა თავშესაფრით უზრუნველყოფის ქვეპროგრამა</v>
      </c>
      <c r="D171" s="3">
        <f>სულ!D475</f>
        <v>410000</v>
      </c>
      <c r="E171" s="3">
        <f>სულ!E475</f>
        <v>329916</v>
      </c>
      <c r="F171" s="3">
        <f>სულ!F475</f>
        <v>165000</v>
      </c>
      <c r="G171" s="3">
        <f>სულ!G475</f>
        <v>180000</v>
      </c>
      <c r="H171" s="3">
        <f>სულ!H475</f>
        <v>810000</v>
      </c>
      <c r="I171" s="3">
        <f>სულ!I475</f>
        <v>674916</v>
      </c>
      <c r="J171" s="3">
        <f>სულ!J475</f>
        <v>135084</v>
      </c>
      <c r="K171" s="41">
        <f>სულ!K475</f>
        <v>0.83322962962962965</v>
      </c>
      <c r="L171" s="35"/>
      <c r="N171" s="17"/>
    </row>
    <row r="172" spans="1:14" ht="16.5" hidden="1" thickTop="1" thickBot="1" x14ac:dyDescent="0.3">
      <c r="A172" t="str">
        <f>სულ!A476</f>
        <v>b</v>
      </c>
      <c r="B172" s="29"/>
      <c r="C172" s="5" t="str">
        <f>სულ!C476</f>
        <v>ხარჯები</v>
      </c>
      <c r="D172" s="13">
        <f>სულ!D476</f>
        <v>410000</v>
      </c>
      <c r="E172" s="13">
        <f>სულ!E476</f>
        <v>329916</v>
      </c>
      <c r="F172" s="13">
        <f>სულ!F476</f>
        <v>165000</v>
      </c>
      <c r="G172" s="13">
        <f>სულ!G476</f>
        <v>180000</v>
      </c>
      <c r="H172" s="13">
        <f>სულ!H476</f>
        <v>810000</v>
      </c>
      <c r="I172" s="13">
        <f>სულ!I476</f>
        <v>674916</v>
      </c>
      <c r="J172" s="13">
        <f>სულ!J476</f>
        <v>135084</v>
      </c>
      <c r="K172" s="38">
        <f>სულ!K476</f>
        <v>0.83322962962962965</v>
      </c>
      <c r="L172" s="35"/>
    </row>
    <row r="173" spans="1:14" ht="16.5" hidden="1" thickTop="1" thickBot="1" x14ac:dyDescent="0.3">
      <c r="A173" t="str">
        <f>სულ!A477</f>
        <v>b</v>
      </c>
      <c r="B173" s="30"/>
      <c r="C173" s="7" t="str">
        <f>სულ!C477</f>
        <v>შრომის ანაზღაურება</v>
      </c>
      <c r="D173" s="14">
        <f>სულ!D477</f>
        <v>0</v>
      </c>
      <c r="E173" s="14">
        <f>სულ!E477</f>
        <v>0</v>
      </c>
      <c r="F173" s="14">
        <f>სულ!F477</f>
        <v>0</v>
      </c>
      <c r="G173" s="14">
        <f>სულ!G477</f>
        <v>0</v>
      </c>
      <c r="H173" s="14">
        <f>სულ!H477</f>
        <v>0</v>
      </c>
      <c r="I173" s="14">
        <f>სულ!I477</f>
        <v>0</v>
      </c>
      <c r="J173" s="14" t="str">
        <f>სულ!J477</f>
        <v/>
      </c>
      <c r="K173" s="39" t="str">
        <f>სულ!K477</f>
        <v/>
      </c>
      <c r="L173" s="35"/>
    </row>
    <row r="174" spans="1:14" ht="16.5" hidden="1" thickTop="1" thickBot="1" x14ac:dyDescent="0.3">
      <c r="A174" t="str">
        <f>სულ!A478</f>
        <v>b</v>
      </c>
      <c r="B174" s="30"/>
      <c r="C174" s="7" t="str">
        <f>სულ!C478</f>
        <v>საქონელი და მომსახურება</v>
      </c>
      <c r="D174" s="14">
        <f>სულ!D478</f>
        <v>410000</v>
      </c>
      <c r="E174" s="14">
        <f>სულ!E478</f>
        <v>329916</v>
      </c>
      <c r="F174" s="14">
        <f>სულ!F478</f>
        <v>165000</v>
      </c>
      <c r="G174" s="14">
        <f>სულ!G478</f>
        <v>180000</v>
      </c>
      <c r="H174" s="14">
        <f>სულ!H478</f>
        <v>810000</v>
      </c>
      <c r="I174" s="14">
        <f>სულ!I478</f>
        <v>674916</v>
      </c>
      <c r="J174" s="14">
        <f>სულ!J478</f>
        <v>135084</v>
      </c>
      <c r="K174" s="39">
        <f>სულ!K478</f>
        <v>0.83322962962962965</v>
      </c>
      <c r="L174" s="35"/>
    </row>
    <row r="175" spans="1:14" ht="16.5" hidden="1" thickTop="1" thickBot="1" x14ac:dyDescent="0.3">
      <c r="A175" t="str">
        <f>სულ!A479</f>
        <v>b</v>
      </c>
      <c r="B175" s="30"/>
      <c r="C175" s="7" t="str">
        <f>სულ!C479</f>
        <v>პროცენტი</v>
      </c>
      <c r="D175" s="14">
        <f>სულ!D479</f>
        <v>0</v>
      </c>
      <c r="E175" s="14">
        <f>სულ!E479</f>
        <v>0</v>
      </c>
      <c r="F175" s="14">
        <f>სულ!F479</f>
        <v>0</v>
      </c>
      <c r="G175" s="14">
        <f>სულ!G479</f>
        <v>0</v>
      </c>
      <c r="H175" s="14">
        <f>სულ!H479</f>
        <v>0</v>
      </c>
      <c r="I175" s="14">
        <f>სულ!I479</f>
        <v>0</v>
      </c>
      <c r="J175" s="14" t="str">
        <f>სულ!J479</f>
        <v/>
      </c>
      <c r="K175" s="39" t="str">
        <f>სულ!K479</f>
        <v/>
      </c>
      <c r="L175" s="35"/>
    </row>
    <row r="176" spans="1:14" ht="16.5" hidden="1" thickTop="1" thickBot="1" x14ac:dyDescent="0.3">
      <c r="A176" t="str">
        <f>სულ!A480</f>
        <v>b</v>
      </c>
      <c r="B176" s="30"/>
      <c r="C176" s="7" t="str">
        <f>სულ!C480</f>
        <v>სუბსიდიები</v>
      </c>
      <c r="D176" s="14">
        <f>სულ!D480</f>
        <v>0</v>
      </c>
      <c r="E176" s="14">
        <f>სულ!E480</f>
        <v>0</v>
      </c>
      <c r="F176" s="14">
        <f>სულ!F480</f>
        <v>0</v>
      </c>
      <c r="G176" s="14">
        <f>სულ!G480</f>
        <v>0</v>
      </c>
      <c r="H176" s="14">
        <f>სულ!H480</f>
        <v>0</v>
      </c>
      <c r="I176" s="14">
        <f>სულ!I480</f>
        <v>0</v>
      </c>
      <c r="J176" s="14" t="str">
        <f>სულ!J480</f>
        <v/>
      </c>
      <c r="K176" s="39" t="str">
        <f>სულ!K480</f>
        <v/>
      </c>
      <c r="L176" s="35"/>
    </row>
    <row r="177" spans="1:14" ht="16.5" hidden="1" thickTop="1" thickBot="1" x14ac:dyDescent="0.3">
      <c r="A177" t="str">
        <f>სულ!A481</f>
        <v>b</v>
      </c>
      <c r="B177" s="30"/>
      <c r="C177" s="7" t="str">
        <f>სულ!C481</f>
        <v>გრანტები</v>
      </c>
      <c r="D177" s="14">
        <f>სულ!D481</f>
        <v>0</v>
      </c>
      <c r="E177" s="14">
        <f>სულ!E481</f>
        <v>0</v>
      </c>
      <c r="F177" s="14">
        <f>სულ!F481</f>
        <v>0</v>
      </c>
      <c r="G177" s="14">
        <f>სულ!G481</f>
        <v>0</v>
      </c>
      <c r="H177" s="14">
        <f>სულ!H481</f>
        <v>0</v>
      </c>
      <c r="I177" s="14">
        <f>სულ!I481</f>
        <v>0</v>
      </c>
      <c r="J177" s="14" t="str">
        <f>სულ!J481</f>
        <v/>
      </c>
      <c r="K177" s="39" t="str">
        <f>სულ!K481</f>
        <v/>
      </c>
      <c r="L177" s="35"/>
    </row>
    <row r="178" spans="1:14" ht="16.5" hidden="1" thickTop="1" thickBot="1" x14ac:dyDescent="0.3">
      <c r="A178" t="str">
        <f>სულ!A482</f>
        <v>b</v>
      </c>
      <c r="B178" s="30"/>
      <c r="C178" s="7" t="str">
        <f>სულ!C482</f>
        <v>სოციალური უზრუნველყოფა</v>
      </c>
      <c r="D178" s="14">
        <f>სულ!D482</f>
        <v>0</v>
      </c>
      <c r="E178" s="14">
        <f>სულ!E482</f>
        <v>0</v>
      </c>
      <c r="F178" s="14">
        <f>სულ!F482</f>
        <v>0</v>
      </c>
      <c r="G178" s="14">
        <f>სულ!G482</f>
        <v>0</v>
      </c>
      <c r="H178" s="14">
        <f>სულ!H482</f>
        <v>0</v>
      </c>
      <c r="I178" s="14">
        <f>სულ!I482</f>
        <v>0</v>
      </c>
      <c r="J178" s="14" t="str">
        <f>სულ!J482</f>
        <v/>
      </c>
      <c r="K178" s="39" t="str">
        <f>სულ!K482</f>
        <v/>
      </c>
      <c r="L178" s="35"/>
    </row>
    <row r="179" spans="1:14" ht="16.5" hidden="1" thickTop="1" thickBot="1" x14ac:dyDescent="0.3">
      <c r="A179" t="str">
        <f>სულ!A483</f>
        <v>b</v>
      </c>
      <c r="B179" s="30"/>
      <c r="C179" s="7" t="str">
        <f>სულ!C483</f>
        <v>სხვა ხარჯები</v>
      </c>
      <c r="D179" s="14">
        <f>სულ!D483</f>
        <v>0</v>
      </c>
      <c r="E179" s="14">
        <f>სულ!E483</f>
        <v>0</v>
      </c>
      <c r="F179" s="14">
        <f>სულ!F483</f>
        <v>0</v>
      </c>
      <c r="G179" s="14">
        <f>სულ!G483</f>
        <v>0</v>
      </c>
      <c r="H179" s="14">
        <f>სულ!H483</f>
        <v>0</v>
      </c>
      <c r="I179" s="14">
        <f>სულ!I483</f>
        <v>0</v>
      </c>
      <c r="J179" s="14" t="str">
        <f>სულ!J483</f>
        <v/>
      </c>
      <c r="K179" s="39" t="str">
        <f>სულ!K483</f>
        <v/>
      </c>
      <c r="L179" s="35"/>
    </row>
    <row r="180" spans="1:14" ht="16.5" hidden="1" thickTop="1" thickBot="1" x14ac:dyDescent="0.3">
      <c r="A180" t="str">
        <f>სულ!A484</f>
        <v>b</v>
      </c>
      <c r="B180" s="29"/>
      <c r="C180" s="5" t="str">
        <f>სულ!C484</f>
        <v>არაფინანსური აქტივების ზრდა</v>
      </c>
      <c r="D180" s="13">
        <f>სულ!D484</f>
        <v>0</v>
      </c>
      <c r="E180" s="13">
        <f>სულ!E484</f>
        <v>0</v>
      </c>
      <c r="F180" s="13">
        <f>სულ!F484</f>
        <v>0</v>
      </c>
      <c r="G180" s="13">
        <f>სულ!G484</f>
        <v>0</v>
      </c>
      <c r="H180" s="13">
        <f>სულ!H484</f>
        <v>0</v>
      </c>
      <c r="I180" s="13">
        <f>სულ!I484</f>
        <v>0</v>
      </c>
      <c r="J180" s="13" t="str">
        <f>სულ!J484</f>
        <v/>
      </c>
      <c r="K180" s="38" t="str">
        <f>სულ!K484</f>
        <v/>
      </c>
      <c r="L180" s="35"/>
    </row>
    <row r="181" spans="1:14" ht="16.5" hidden="1" thickTop="1" thickBot="1" x14ac:dyDescent="0.3">
      <c r="A181" t="str">
        <f>სულ!A485</f>
        <v>b</v>
      </c>
      <c r="B181" s="29"/>
      <c r="C181" s="5" t="str">
        <f>სულ!C485</f>
        <v>ფინანსური აქტივების ზრდა</v>
      </c>
      <c r="D181" s="13">
        <f>სულ!D485</f>
        <v>0</v>
      </c>
      <c r="E181" s="13">
        <f>სულ!E485</f>
        <v>0</v>
      </c>
      <c r="F181" s="13">
        <f>სულ!F485</f>
        <v>0</v>
      </c>
      <c r="G181" s="13">
        <f>სულ!G485</f>
        <v>0</v>
      </c>
      <c r="H181" s="13">
        <f>სულ!H485</f>
        <v>0</v>
      </c>
      <c r="I181" s="13">
        <f>სულ!I485</f>
        <v>0</v>
      </c>
      <c r="J181" s="13" t="str">
        <f>სულ!J485</f>
        <v/>
      </c>
      <c r="K181" s="38" t="str">
        <f>სულ!K485</f>
        <v/>
      </c>
      <c r="L181" s="35"/>
    </row>
    <row r="182" spans="1:14" ht="16.5" hidden="1" thickTop="1" thickBot="1" x14ac:dyDescent="0.3">
      <c r="A182" t="str">
        <f>სულ!A486</f>
        <v>b</v>
      </c>
      <c r="B182" s="31"/>
      <c r="C182" s="9" t="str">
        <f>სულ!C486</f>
        <v>ვალდებულებების კლება</v>
      </c>
      <c r="D182" s="15">
        <f>სულ!D486</f>
        <v>0</v>
      </c>
      <c r="E182" s="15">
        <f>სულ!E486</f>
        <v>0</v>
      </c>
      <c r="F182" s="15">
        <f>სულ!F486</f>
        <v>0</v>
      </c>
      <c r="G182" s="15">
        <f>სულ!G486</f>
        <v>0</v>
      </c>
      <c r="H182" s="15">
        <f>სულ!H486</f>
        <v>0</v>
      </c>
      <c r="I182" s="15">
        <f>სულ!I486</f>
        <v>0</v>
      </c>
      <c r="J182" s="15" t="str">
        <f>სულ!J486</f>
        <v/>
      </c>
      <c r="K182" s="40" t="str">
        <f>სულ!K486</f>
        <v/>
      </c>
      <c r="L182" s="35"/>
    </row>
    <row r="183" spans="1:14" ht="16.5" thickTop="1" thickBot="1" x14ac:dyDescent="0.3">
      <c r="A183" t="str">
        <f>სულ!A487</f>
        <v>a</v>
      </c>
      <c r="B183" s="2" t="str">
        <f>სულ!B487</f>
        <v>35 02 03 12</v>
      </c>
      <c r="C183" s="24" t="str">
        <f>სულ!C487</f>
        <v xml:space="preserve"> სათემო ორგანიზაციების ქვეპროგრამა</v>
      </c>
      <c r="D183" s="3">
        <f>სულ!D487</f>
        <v>630000</v>
      </c>
      <c r="E183" s="3">
        <f>სულ!E487</f>
        <v>452777</v>
      </c>
      <c r="F183" s="3">
        <f>სულ!F487</f>
        <v>310000</v>
      </c>
      <c r="G183" s="3">
        <f>სულ!G487</f>
        <v>305000</v>
      </c>
      <c r="H183" s="3">
        <f>სულ!H487</f>
        <v>1230000</v>
      </c>
      <c r="I183" s="3">
        <f>სულ!I487</f>
        <v>1067777</v>
      </c>
      <c r="J183" s="3">
        <f>სულ!J487</f>
        <v>162223</v>
      </c>
      <c r="K183" s="41">
        <f>სულ!K487</f>
        <v>0.86811138211382111</v>
      </c>
      <c r="L183" s="35"/>
      <c r="N183" s="17"/>
    </row>
    <row r="184" spans="1:14" ht="16.5" hidden="1" thickTop="1" thickBot="1" x14ac:dyDescent="0.3">
      <c r="A184" t="str">
        <f>სულ!A488</f>
        <v>b</v>
      </c>
      <c r="B184" s="29"/>
      <c r="C184" s="5" t="str">
        <f>სულ!C488</f>
        <v>ხარჯები</v>
      </c>
      <c r="D184" s="13">
        <f>სულ!D488</f>
        <v>630000</v>
      </c>
      <c r="E184" s="13">
        <f>სულ!E488</f>
        <v>452777</v>
      </c>
      <c r="F184" s="13">
        <f>სულ!F488</f>
        <v>310000</v>
      </c>
      <c r="G184" s="13">
        <f>სულ!G488</f>
        <v>305000</v>
      </c>
      <c r="H184" s="13">
        <f>სულ!H488</f>
        <v>1230000</v>
      </c>
      <c r="I184" s="13">
        <f>სულ!I488</f>
        <v>1067777</v>
      </c>
      <c r="J184" s="13">
        <f>სულ!J488</f>
        <v>162223</v>
      </c>
      <c r="K184" s="38">
        <f>სულ!K488</f>
        <v>0.86811138211382111</v>
      </c>
      <c r="L184" s="35"/>
    </row>
    <row r="185" spans="1:14" ht="16.5" hidden="1" thickTop="1" thickBot="1" x14ac:dyDescent="0.3">
      <c r="A185" t="str">
        <f>სულ!A489</f>
        <v>b</v>
      </c>
      <c r="B185" s="30"/>
      <c r="C185" s="7" t="str">
        <f>სულ!C489</f>
        <v>შრომის ანაზღაურება</v>
      </c>
      <c r="D185" s="14">
        <f>სულ!D489</f>
        <v>0</v>
      </c>
      <c r="E185" s="14">
        <f>სულ!E489</f>
        <v>0</v>
      </c>
      <c r="F185" s="14">
        <f>სულ!F489</f>
        <v>0</v>
      </c>
      <c r="G185" s="14">
        <f>სულ!G489</f>
        <v>0</v>
      </c>
      <c r="H185" s="14">
        <f>სულ!H489</f>
        <v>0</v>
      </c>
      <c r="I185" s="14">
        <f>სულ!I489</f>
        <v>0</v>
      </c>
      <c r="J185" s="14" t="str">
        <f>სულ!J489</f>
        <v/>
      </c>
      <c r="K185" s="39" t="str">
        <f>სულ!K489</f>
        <v/>
      </c>
      <c r="L185" s="35"/>
    </row>
    <row r="186" spans="1:14" ht="16.5" hidden="1" thickTop="1" thickBot="1" x14ac:dyDescent="0.3">
      <c r="A186" t="str">
        <f>სულ!A490</f>
        <v>b</v>
      </c>
      <c r="B186" s="30"/>
      <c r="C186" s="7" t="str">
        <f>სულ!C490</f>
        <v>საქონელი და მომსახურება</v>
      </c>
      <c r="D186" s="14">
        <f>სულ!D490</f>
        <v>0</v>
      </c>
      <c r="E186" s="14">
        <f>სულ!E490</f>
        <v>0</v>
      </c>
      <c r="F186" s="14">
        <f>სულ!F490</f>
        <v>0</v>
      </c>
      <c r="G186" s="14">
        <f>სულ!G490</f>
        <v>0</v>
      </c>
      <c r="H186" s="14">
        <f>სულ!H490</f>
        <v>0</v>
      </c>
      <c r="I186" s="14">
        <f>სულ!I490</f>
        <v>0</v>
      </c>
      <c r="J186" s="14" t="str">
        <f>სულ!J490</f>
        <v/>
      </c>
      <c r="K186" s="39" t="str">
        <f>სულ!K490</f>
        <v/>
      </c>
      <c r="L186" s="35"/>
    </row>
    <row r="187" spans="1:14" ht="16.5" hidden="1" thickTop="1" thickBot="1" x14ac:dyDescent="0.3">
      <c r="A187" t="str">
        <f>სულ!A491</f>
        <v>b</v>
      </c>
      <c r="B187" s="30"/>
      <c r="C187" s="7" t="str">
        <f>სულ!C491</f>
        <v>პროცენტი</v>
      </c>
      <c r="D187" s="14">
        <f>სულ!D491</f>
        <v>0</v>
      </c>
      <c r="E187" s="14">
        <f>სულ!E491</f>
        <v>0</v>
      </c>
      <c r="F187" s="14">
        <f>სულ!F491</f>
        <v>0</v>
      </c>
      <c r="G187" s="14">
        <f>სულ!G491</f>
        <v>0</v>
      </c>
      <c r="H187" s="14">
        <f>სულ!H491</f>
        <v>0</v>
      </c>
      <c r="I187" s="14">
        <f>სულ!I491</f>
        <v>0</v>
      </c>
      <c r="J187" s="14" t="str">
        <f>სულ!J491</f>
        <v/>
      </c>
      <c r="K187" s="39" t="str">
        <f>სულ!K491</f>
        <v/>
      </c>
      <c r="L187" s="35"/>
    </row>
    <row r="188" spans="1:14" ht="16.5" hidden="1" thickTop="1" thickBot="1" x14ac:dyDescent="0.3">
      <c r="A188" t="str">
        <f>სულ!A492</f>
        <v>b</v>
      </c>
      <c r="B188" s="30"/>
      <c r="C188" s="7" t="str">
        <f>სულ!C492</f>
        <v>სუბსიდიები</v>
      </c>
      <c r="D188" s="14">
        <f>სულ!D492</f>
        <v>0</v>
      </c>
      <c r="E188" s="14">
        <f>სულ!E492</f>
        <v>0</v>
      </c>
      <c r="F188" s="14">
        <f>სულ!F492</f>
        <v>0</v>
      </c>
      <c r="G188" s="14">
        <f>სულ!G492</f>
        <v>0</v>
      </c>
      <c r="H188" s="14">
        <f>სულ!H492</f>
        <v>0</v>
      </c>
      <c r="I188" s="14">
        <f>სულ!I492</f>
        <v>0</v>
      </c>
      <c r="J188" s="14" t="str">
        <f>სულ!J492</f>
        <v/>
      </c>
      <c r="K188" s="39" t="str">
        <f>სულ!K492</f>
        <v/>
      </c>
      <c r="L188" s="35"/>
    </row>
    <row r="189" spans="1:14" ht="16.5" hidden="1" thickTop="1" thickBot="1" x14ac:dyDescent="0.3">
      <c r="A189" t="str">
        <f>სულ!A493</f>
        <v>b</v>
      </c>
      <c r="B189" s="30"/>
      <c r="C189" s="7" t="str">
        <f>სულ!C493</f>
        <v>გრანტები</v>
      </c>
      <c r="D189" s="14">
        <f>სულ!D493</f>
        <v>0</v>
      </c>
      <c r="E189" s="14">
        <f>სულ!E493</f>
        <v>0</v>
      </c>
      <c r="F189" s="14">
        <f>სულ!F493</f>
        <v>0</v>
      </c>
      <c r="G189" s="14">
        <f>სულ!G493</f>
        <v>0</v>
      </c>
      <c r="H189" s="14">
        <f>სულ!H493</f>
        <v>0</v>
      </c>
      <c r="I189" s="14">
        <f>სულ!I493</f>
        <v>0</v>
      </c>
      <c r="J189" s="14" t="str">
        <f>სულ!J493</f>
        <v/>
      </c>
      <c r="K189" s="39" t="str">
        <f>სულ!K493</f>
        <v/>
      </c>
      <c r="L189" s="35"/>
    </row>
    <row r="190" spans="1:14" ht="16.5" hidden="1" thickTop="1" thickBot="1" x14ac:dyDescent="0.3">
      <c r="A190" t="str">
        <f>სულ!A494</f>
        <v>b</v>
      </c>
      <c r="B190" s="30"/>
      <c r="C190" s="7" t="str">
        <f>სულ!C494</f>
        <v>სოციალური უზრუნველყოფა</v>
      </c>
      <c r="D190" s="14">
        <f>სულ!D494</f>
        <v>630000</v>
      </c>
      <c r="E190" s="14">
        <f>სულ!E494</f>
        <v>452777</v>
      </c>
      <c r="F190" s="14">
        <f>სულ!F494</f>
        <v>310000</v>
      </c>
      <c r="G190" s="14">
        <f>სულ!G494</f>
        <v>305000</v>
      </c>
      <c r="H190" s="14">
        <f>სულ!H494</f>
        <v>1230000</v>
      </c>
      <c r="I190" s="14">
        <f>სულ!I494</f>
        <v>1067777</v>
      </c>
      <c r="J190" s="14">
        <f>სულ!J494</f>
        <v>162223</v>
      </c>
      <c r="K190" s="39">
        <f>სულ!K494</f>
        <v>0.86811138211382111</v>
      </c>
      <c r="L190" s="35"/>
    </row>
    <row r="191" spans="1:14" ht="16.5" hidden="1" thickTop="1" thickBot="1" x14ac:dyDescent="0.3">
      <c r="A191" t="str">
        <f>სულ!A495</f>
        <v>b</v>
      </c>
      <c r="B191" s="30"/>
      <c r="C191" s="7" t="str">
        <f>სულ!C495</f>
        <v>სხვა ხარჯები</v>
      </c>
      <c r="D191" s="14">
        <f>სულ!D495</f>
        <v>0</v>
      </c>
      <c r="E191" s="14">
        <f>სულ!E495</f>
        <v>0</v>
      </c>
      <c r="F191" s="14">
        <f>სულ!F495</f>
        <v>0</v>
      </c>
      <c r="G191" s="14">
        <f>სულ!G495</f>
        <v>0</v>
      </c>
      <c r="H191" s="14">
        <f>სულ!H495</f>
        <v>0</v>
      </c>
      <c r="I191" s="14">
        <f>სულ!I495</f>
        <v>0</v>
      </c>
      <c r="J191" s="14" t="str">
        <f>სულ!J495</f>
        <v/>
      </c>
      <c r="K191" s="39" t="str">
        <f>სულ!K495</f>
        <v/>
      </c>
      <c r="L191" s="35"/>
    </row>
    <row r="192" spans="1:14" ht="16.5" hidden="1" thickTop="1" thickBot="1" x14ac:dyDescent="0.3">
      <c r="A192" t="str">
        <f>სულ!A496</f>
        <v>b</v>
      </c>
      <c r="B192" s="29"/>
      <c r="C192" s="5" t="str">
        <f>სულ!C496</f>
        <v>არაფინანსური აქტივების ზრდა</v>
      </c>
      <c r="D192" s="13">
        <f>სულ!D496</f>
        <v>0</v>
      </c>
      <c r="E192" s="13">
        <f>სულ!E496</f>
        <v>0</v>
      </c>
      <c r="F192" s="13">
        <f>სულ!F496</f>
        <v>0</v>
      </c>
      <c r="G192" s="13">
        <f>სულ!G496</f>
        <v>0</v>
      </c>
      <c r="H192" s="13">
        <f>სულ!H496</f>
        <v>0</v>
      </c>
      <c r="I192" s="13">
        <f>სულ!I496</f>
        <v>0</v>
      </c>
      <c r="J192" s="13" t="str">
        <f>სულ!J496</f>
        <v/>
      </c>
      <c r="K192" s="38" t="str">
        <f>სულ!K496</f>
        <v/>
      </c>
      <c r="L192" s="35"/>
    </row>
    <row r="193" spans="1:14" ht="16.5" hidden="1" thickTop="1" thickBot="1" x14ac:dyDescent="0.3">
      <c r="A193" t="str">
        <f>სულ!A497</f>
        <v>b</v>
      </c>
      <c r="B193" s="29"/>
      <c r="C193" s="5" t="str">
        <f>სულ!C497</f>
        <v>ფინანსური აქტივების ზრდა</v>
      </c>
      <c r="D193" s="13">
        <f>სულ!D497</f>
        <v>0</v>
      </c>
      <c r="E193" s="13">
        <f>სულ!E497</f>
        <v>0</v>
      </c>
      <c r="F193" s="13">
        <f>სულ!F497</f>
        <v>0</v>
      </c>
      <c r="G193" s="13">
        <f>სულ!G497</f>
        <v>0</v>
      </c>
      <c r="H193" s="13">
        <f>სულ!H497</f>
        <v>0</v>
      </c>
      <c r="I193" s="13">
        <f>სულ!I497</f>
        <v>0</v>
      </c>
      <c r="J193" s="13" t="str">
        <f>სულ!J497</f>
        <v/>
      </c>
      <c r="K193" s="38" t="str">
        <f>სულ!K497</f>
        <v/>
      </c>
      <c r="L193" s="35"/>
    </row>
    <row r="194" spans="1:14" ht="16.5" hidden="1" thickTop="1" thickBot="1" x14ac:dyDescent="0.3">
      <c r="A194" t="str">
        <f>სულ!A498</f>
        <v>b</v>
      </c>
      <c r="B194" s="31"/>
      <c r="C194" s="9" t="str">
        <f>სულ!C498</f>
        <v>ვალდებულებების კლება</v>
      </c>
      <c r="D194" s="15">
        <f>სულ!D498</f>
        <v>0</v>
      </c>
      <c r="E194" s="15">
        <f>სულ!E498</f>
        <v>0</v>
      </c>
      <c r="F194" s="15">
        <f>სულ!F498</f>
        <v>0</v>
      </c>
      <c r="G194" s="15">
        <f>სულ!G498</f>
        <v>0</v>
      </c>
      <c r="H194" s="15">
        <f>სულ!H498</f>
        <v>0</v>
      </c>
      <c r="I194" s="15">
        <f>სულ!I498</f>
        <v>0</v>
      </c>
      <c r="J194" s="15" t="str">
        <f>სულ!J498</f>
        <v/>
      </c>
      <c r="K194" s="40" t="str">
        <f>სულ!K498</f>
        <v/>
      </c>
      <c r="L194" s="35"/>
    </row>
    <row r="195" spans="1:14" ht="46.5" thickTop="1" thickBot="1" x14ac:dyDescent="0.3">
      <c r="A195" t="str">
        <f>სულ!A499</f>
        <v>a</v>
      </c>
      <c r="B195" s="2" t="str">
        <f>სულ!B499</f>
        <v>35 02 03 13</v>
      </c>
      <c r="C195" s="24" t="str">
        <f>სულ!C499</f>
        <v>მძიმე და ღრმა გონებრივი განვითარების შეფერხების მქონე ბავშვთა ბინაზე მოვლის ქვეპროგრამა</v>
      </c>
      <c r="D195" s="3">
        <f>სულ!D499</f>
        <v>63000</v>
      </c>
      <c r="E195" s="3">
        <f>სულ!E499</f>
        <v>53970.02</v>
      </c>
      <c r="F195" s="3">
        <f>სულ!F499</f>
        <v>36000</v>
      </c>
      <c r="G195" s="3">
        <f>სულ!G499</f>
        <v>36000</v>
      </c>
      <c r="H195" s="3">
        <f>სულ!H499</f>
        <v>126000</v>
      </c>
      <c r="I195" s="3">
        <f>სულ!I499</f>
        <v>125970.01999999999</v>
      </c>
      <c r="J195" s="3">
        <f>სულ!J499</f>
        <v>29.980000000010477</v>
      </c>
      <c r="K195" s="41">
        <f>სულ!K499</f>
        <v>0.99976206349206342</v>
      </c>
      <c r="L195" s="35"/>
      <c r="N195" s="17"/>
    </row>
    <row r="196" spans="1:14" ht="16.5" hidden="1" thickTop="1" thickBot="1" x14ac:dyDescent="0.3">
      <c r="A196" t="str">
        <f>სულ!A500</f>
        <v>b</v>
      </c>
      <c r="B196" s="29"/>
      <c r="C196" s="5" t="str">
        <f>სულ!C500</f>
        <v>ხარჯები</v>
      </c>
      <c r="D196" s="13">
        <f>სულ!D500</f>
        <v>63000</v>
      </c>
      <c r="E196" s="13">
        <f>სულ!E500</f>
        <v>53970.02</v>
      </c>
      <c r="F196" s="13">
        <f>სულ!F500</f>
        <v>36000</v>
      </c>
      <c r="G196" s="13">
        <f>სულ!G500</f>
        <v>36000</v>
      </c>
      <c r="H196" s="13">
        <f>სულ!H500</f>
        <v>126000</v>
      </c>
      <c r="I196" s="13">
        <f>სულ!I500</f>
        <v>125970.01999999999</v>
      </c>
      <c r="J196" s="13">
        <f>სულ!J500</f>
        <v>29.980000000010477</v>
      </c>
      <c r="K196" s="38">
        <f>სულ!K500</f>
        <v>0.99976206349206342</v>
      </c>
      <c r="L196" s="35"/>
    </row>
    <row r="197" spans="1:14" ht="16.5" hidden="1" thickTop="1" thickBot="1" x14ac:dyDescent="0.3">
      <c r="A197" t="str">
        <f>სულ!A501</f>
        <v>b</v>
      </c>
      <c r="B197" s="30"/>
      <c r="C197" s="7" t="str">
        <f>სულ!C501</f>
        <v>შრომის ანაზღაურება</v>
      </c>
      <c r="D197" s="14">
        <f>სულ!D501</f>
        <v>0</v>
      </c>
      <c r="E197" s="14">
        <f>სულ!E501</f>
        <v>0</v>
      </c>
      <c r="F197" s="14">
        <f>სულ!F501</f>
        <v>0</v>
      </c>
      <c r="G197" s="14">
        <f>სულ!G501</f>
        <v>0</v>
      </c>
      <c r="H197" s="14">
        <f>სულ!H501</f>
        <v>0</v>
      </c>
      <c r="I197" s="14">
        <f>სულ!I501</f>
        <v>0</v>
      </c>
      <c r="J197" s="14" t="str">
        <f>სულ!J501</f>
        <v/>
      </c>
      <c r="K197" s="39" t="str">
        <f>სულ!K501</f>
        <v/>
      </c>
      <c r="L197" s="35"/>
    </row>
    <row r="198" spans="1:14" ht="16.5" hidden="1" thickTop="1" thickBot="1" x14ac:dyDescent="0.3">
      <c r="A198" t="str">
        <f>სულ!A502</f>
        <v>b</v>
      </c>
      <c r="B198" s="30"/>
      <c r="C198" s="7" t="str">
        <f>სულ!C502</f>
        <v>საქონელი და მომსახურება</v>
      </c>
      <c r="D198" s="14">
        <f>სულ!D502</f>
        <v>0</v>
      </c>
      <c r="E198" s="14">
        <f>სულ!E502</f>
        <v>0</v>
      </c>
      <c r="F198" s="14">
        <f>სულ!F502</f>
        <v>0</v>
      </c>
      <c r="G198" s="14">
        <f>სულ!G502</f>
        <v>0</v>
      </c>
      <c r="H198" s="14">
        <f>სულ!H502</f>
        <v>0</v>
      </c>
      <c r="I198" s="14">
        <f>სულ!I502</f>
        <v>0</v>
      </c>
      <c r="J198" s="14" t="str">
        <f>სულ!J502</f>
        <v/>
      </c>
      <c r="K198" s="39" t="str">
        <f>სულ!K502</f>
        <v/>
      </c>
      <c r="L198" s="35"/>
    </row>
    <row r="199" spans="1:14" ht="16.5" hidden="1" thickTop="1" thickBot="1" x14ac:dyDescent="0.3">
      <c r="A199" t="str">
        <f>სულ!A503</f>
        <v>b</v>
      </c>
      <c r="B199" s="30"/>
      <c r="C199" s="7" t="str">
        <f>სულ!C503</f>
        <v>პროცენტი</v>
      </c>
      <c r="D199" s="14">
        <f>სულ!D503</f>
        <v>0</v>
      </c>
      <c r="E199" s="14">
        <f>სულ!E503</f>
        <v>0</v>
      </c>
      <c r="F199" s="14">
        <f>სულ!F503</f>
        <v>0</v>
      </c>
      <c r="G199" s="14">
        <f>სულ!G503</f>
        <v>0</v>
      </c>
      <c r="H199" s="14">
        <f>სულ!H503</f>
        <v>0</v>
      </c>
      <c r="I199" s="14">
        <f>სულ!I503</f>
        <v>0</v>
      </c>
      <c r="J199" s="14" t="str">
        <f>სულ!J503</f>
        <v/>
      </c>
      <c r="K199" s="39" t="str">
        <f>სულ!K503</f>
        <v/>
      </c>
      <c r="L199" s="35"/>
    </row>
    <row r="200" spans="1:14" ht="16.5" hidden="1" thickTop="1" thickBot="1" x14ac:dyDescent="0.3">
      <c r="A200" t="str">
        <f>სულ!A504</f>
        <v>b</v>
      </c>
      <c r="B200" s="30"/>
      <c r="C200" s="7" t="str">
        <f>სულ!C504</f>
        <v>სუბსიდიები</v>
      </c>
      <c r="D200" s="14">
        <f>სულ!D504</f>
        <v>0</v>
      </c>
      <c r="E200" s="14">
        <f>სულ!E504</f>
        <v>0</v>
      </c>
      <c r="F200" s="14">
        <f>სულ!F504</f>
        <v>0</v>
      </c>
      <c r="G200" s="14">
        <f>სულ!G504</f>
        <v>0</v>
      </c>
      <c r="H200" s="14">
        <f>სულ!H504</f>
        <v>0</v>
      </c>
      <c r="I200" s="14">
        <f>სულ!I504</f>
        <v>0</v>
      </c>
      <c r="J200" s="14" t="str">
        <f>სულ!J504</f>
        <v/>
      </c>
      <c r="K200" s="39" t="str">
        <f>სულ!K504</f>
        <v/>
      </c>
      <c r="L200" s="35"/>
    </row>
    <row r="201" spans="1:14" ht="16.5" hidden="1" thickTop="1" thickBot="1" x14ac:dyDescent="0.3">
      <c r="A201" t="str">
        <f>სულ!A505</f>
        <v>b</v>
      </c>
      <c r="B201" s="30"/>
      <c r="C201" s="7" t="str">
        <f>სულ!C505</f>
        <v>გრანტები</v>
      </c>
      <c r="D201" s="14">
        <f>სულ!D505</f>
        <v>0</v>
      </c>
      <c r="E201" s="14">
        <f>სულ!E505</f>
        <v>0</v>
      </c>
      <c r="F201" s="14">
        <f>სულ!F505</f>
        <v>0</v>
      </c>
      <c r="G201" s="14">
        <f>სულ!G505</f>
        <v>0</v>
      </c>
      <c r="H201" s="14">
        <f>სულ!H505</f>
        <v>0</v>
      </c>
      <c r="I201" s="14">
        <f>სულ!I505</f>
        <v>0</v>
      </c>
      <c r="J201" s="14" t="str">
        <f>სულ!J505</f>
        <v/>
      </c>
      <c r="K201" s="39" t="str">
        <f>სულ!K505</f>
        <v/>
      </c>
      <c r="L201" s="35"/>
    </row>
    <row r="202" spans="1:14" ht="16.5" hidden="1" thickTop="1" thickBot="1" x14ac:dyDescent="0.3">
      <c r="A202" t="str">
        <f>სულ!A506</f>
        <v>b</v>
      </c>
      <c r="B202" s="30"/>
      <c r="C202" s="7" t="str">
        <f>სულ!C506</f>
        <v>სოციალური უზრუნველყოფა</v>
      </c>
      <c r="D202" s="14">
        <f>სულ!D506</f>
        <v>63000</v>
      </c>
      <c r="E202" s="14">
        <f>სულ!E506</f>
        <v>53970.02</v>
      </c>
      <c r="F202" s="14">
        <f>სულ!F506</f>
        <v>36000</v>
      </c>
      <c r="G202" s="14">
        <f>სულ!G506</f>
        <v>36000</v>
      </c>
      <c r="H202" s="14">
        <f>სულ!H506</f>
        <v>126000</v>
      </c>
      <c r="I202" s="14">
        <f>სულ!I506</f>
        <v>125970.01999999999</v>
      </c>
      <c r="J202" s="14">
        <f>სულ!J506</f>
        <v>29.980000000010477</v>
      </c>
      <c r="K202" s="39">
        <f>სულ!K506</f>
        <v>0.99976206349206342</v>
      </c>
      <c r="L202" s="35"/>
    </row>
    <row r="203" spans="1:14" ht="16.5" hidden="1" thickTop="1" thickBot="1" x14ac:dyDescent="0.3">
      <c r="A203" t="str">
        <f>სულ!A507</f>
        <v>b</v>
      </c>
      <c r="B203" s="30"/>
      <c r="C203" s="7" t="str">
        <f>სულ!C507</f>
        <v>სხვა ხარჯები</v>
      </c>
      <c r="D203" s="14">
        <f>სულ!D507</f>
        <v>0</v>
      </c>
      <c r="E203" s="14">
        <f>სულ!E507</f>
        <v>0</v>
      </c>
      <c r="F203" s="14">
        <f>სულ!F507</f>
        <v>0</v>
      </c>
      <c r="G203" s="14">
        <f>სულ!G507</f>
        <v>0</v>
      </c>
      <c r="H203" s="14">
        <f>სულ!H507</f>
        <v>0</v>
      </c>
      <c r="I203" s="14">
        <f>სულ!I507</f>
        <v>0</v>
      </c>
      <c r="J203" s="14" t="str">
        <f>სულ!J507</f>
        <v/>
      </c>
      <c r="K203" s="39" t="str">
        <f>სულ!K507</f>
        <v/>
      </c>
      <c r="L203" s="35"/>
    </row>
    <row r="204" spans="1:14" ht="16.5" hidden="1" thickTop="1" thickBot="1" x14ac:dyDescent="0.3">
      <c r="A204" t="str">
        <f>სულ!A508</f>
        <v>b</v>
      </c>
      <c r="B204" s="29"/>
      <c r="C204" s="5" t="str">
        <f>სულ!C508</f>
        <v>არაფინანსური აქტივების ზრდა</v>
      </c>
      <c r="D204" s="13">
        <f>სულ!D508</f>
        <v>0</v>
      </c>
      <c r="E204" s="13">
        <f>სულ!E508</f>
        <v>0</v>
      </c>
      <c r="F204" s="13">
        <f>სულ!F508</f>
        <v>0</v>
      </c>
      <c r="G204" s="13">
        <f>სულ!G508</f>
        <v>0</v>
      </c>
      <c r="H204" s="13">
        <f>სულ!H508</f>
        <v>0</v>
      </c>
      <c r="I204" s="13">
        <f>სულ!I508</f>
        <v>0</v>
      </c>
      <c r="J204" s="13" t="str">
        <f>სულ!J508</f>
        <v/>
      </c>
      <c r="K204" s="38" t="str">
        <f>სულ!K508</f>
        <v/>
      </c>
      <c r="L204" s="35"/>
    </row>
    <row r="205" spans="1:14" ht="16.5" hidden="1" thickTop="1" thickBot="1" x14ac:dyDescent="0.3">
      <c r="A205" t="str">
        <f>სულ!A509</f>
        <v>b</v>
      </c>
      <c r="B205" s="29"/>
      <c r="C205" s="5" t="str">
        <f>სულ!C509</f>
        <v>ფინანსური აქტივების ზრდა</v>
      </c>
      <c r="D205" s="13">
        <f>სულ!D509</f>
        <v>0</v>
      </c>
      <c r="E205" s="13">
        <f>სულ!E509</f>
        <v>0</v>
      </c>
      <c r="F205" s="13">
        <f>სულ!F509</f>
        <v>0</v>
      </c>
      <c r="G205" s="13">
        <f>სულ!G509</f>
        <v>0</v>
      </c>
      <c r="H205" s="13">
        <f>სულ!H509</f>
        <v>0</v>
      </c>
      <c r="I205" s="13">
        <f>სულ!I509</f>
        <v>0</v>
      </c>
      <c r="J205" s="13" t="str">
        <f>სულ!J509</f>
        <v/>
      </c>
      <c r="K205" s="38" t="str">
        <f>სულ!K509</f>
        <v/>
      </c>
      <c r="L205" s="35"/>
    </row>
    <row r="206" spans="1:14" ht="16.5" hidden="1" thickTop="1" thickBot="1" x14ac:dyDescent="0.3">
      <c r="A206" t="str">
        <f>სულ!A510</f>
        <v>b</v>
      </c>
      <c r="B206" s="31"/>
      <c r="C206" s="9" t="str">
        <f>სულ!C510</f>
        <v>ვალდებულებების კლება</v>
      </c>
      <c r="D206" s="15">
        <f>სულ!D510</f>
        <v>0</v>
      </c>
      <c r="E206" s="15">
        <f>სულ!E510</f>
        <v>0</v>
      </c>
      <c r="F206" s="15">
        <f>სულ!F510</f>
        <v>0</v>
      </c>
      <c r="G206" s="15">
        <f>სულ!G510</f>
        <v>0</v>
      </c>
      <c r="H206" s="15">
        <f>სულ!H510</f>
        <v>0</v>
      </c>
      <c r="I206" s="15">
        <f>სულ!I510</f>
        <v>0</v>
      </c>
      <c r="J206" s="15" t="str">
        <f>სულ!J510</f>
        <v/>
      </c>
      <c r="K206" s="40" t="str">
        <f>სულ!K510</f>
        <v/>
      </c>
      <c r="L206" s="35"/>
    </row>
    <row r="207" spans="1:14" ht="31.5" thickTop="1" thickBot="1" x14ac:dyDescent="0.3">
      <c r="A207" t="str">
        <f>სულ!A511</f>
        <v>a</v>
      </c>
      <c r="B207" s="2" t="str">
        <f>სულ!B511</f>
        <v>35 02 03 14</v>
      </c>
      <c r="C207" s="24" t="str">
        <f>სულ!C511</f>
        <v>შშმ ბავშვთა მცირე საოჯახო ტიპის სახლების ქვეპროგრამა</v>
      </c>
      <c r="D207" s="3">
        <f>სულ!D511</f>
        <v>12200</v>
      </c>
      <c r="E207" s="3">
        <f>სულ!E511</f>
        <v>0</v>
      </c>
      <c r="F207" s="3">
        <f>სულ!F511</f>
        <v>9150</v>
      </c>
      <c r="G207" s="3">
        <f>სულ!G511</f>
        <v>27450</v>
      </c>
      <c r="H207" s="3">
        <f>სულ!H511</f>
        <v>36600</v>
      </c>
      <c r="I207" s="3">
        <f>სულ!I511</f>
        <v>36600</v>
      </c>
      <c r="J207" s="3">
        <f>სულ!J511</f>
        <v>0</v>
      </c>
      <c r="K207" s="41">
        <f>სულ!K511</f>
        <v>1</v>
      </c>
      <c r="L207" s="35"/>
      <c r="N207" s="17"/>
    </row>
    <row r="208" spans="1:14" ht="15.75" hidden="1" thickTop="1" x14ac:dyDescent="0.25">
      <c r="A208" t="str">
        <f>სულ!A512</f>
        <v>b</v>
      </c>
      <c r="B208" s="29"/>
      <c r="C208" s="5" t="str">
        <f>სულ!C512</f>
        <v>ხარჯები</v>
      </c>
      <c r="D208" s="13">
        <f>სულ!D512</f>
        <v>12200</v>
      </c>
      <c r="E208" s="13">
        <f>სულ!E512</f>
        <v>0</v>
      </c>
      <c r="F208" s="13">
        <f>სულ!F512</f>
        <v>9150</v>
      </c>
      <c r="G208" s="13">
        <f>სულ!G512</f>
        <v>27450</v>
      </c>
      <c r="H208" s="13">
        <f>სულ!H512</f>
        <v>36600</v>
      </c>
      <c r="I208" s="13">
        <f>სულ!I512</f>
        <v>36600</v>
      </c>
      <c r="J208" s="13">
        <f>სულ!J512</f>
        <v>0</v>
      </c>
      <c r="K208" s="38">
        <f>სულ!K512</f>
        <v>1</v>
      </c>
      <c r="L208" s="35"/>
    </row>
    <row r="209" spans="1:12" ht="15.75" hidden="1" thickTop="1" x14ac:dyDescent="0.25">
      <c r="A209" t="str">
        <f>სულ!A513</f>
        <v>b</v>
      </c>
      <c r="B209" s="30"/>
      <c r="C209" s="7" t="str">
        <f>სულ!C513</f>
        <v>შრომის ანაზღაურება</v>
      </c>
      <c r="D209" s="14">
        <f>სულ!D513</f>
        <v>0</v>
      </c>
      <c r="E209" s="14">
        <f>სულ!E513</f>
        <v>0</v>
      </c>
      <c r="F209" s="14">
        <f>სულ!F513</f>
        <v>0</v>
      </c>
      <c r="G209" s="14">
        <f>სულ!G513</f>
        <v>0</v>
      </c>
      <c r="H209" s="14">
        <f>სულ!H513</f>
        <v>0</v>
      </c>
      <c r="I209" s="14">
        <f>სულ!I513</f>
        <v>0</v>
      </c>
      <c r="J209" s="14" t="str">
        <f>სულ!J513</f>
        <v/>
      </c>
      <c r="K209" s="39" t="str">
        <f>სულ!K513</f>
        <v/>
      </c>
      <c r="L209" s="35"/>
    </row>
    <row r="210" spans="1:12" ht="15.75" hidden="1" thickTop="1" x14ac:dyDescent="0.25">
      <c r="A210" t="str">
        <f>სულ!A514</f>
        <v>b</v>
      </c>
      <c r="B210" s="30"/>
      <c r="C210" s="7" t="str">
        <f>სულ!C514</f>
        <v>საქონელი და მომსახურება</v>
      </c>
      <c r="D210" s="14">
        <f>სულ!D514</f>
        <v>0</v>
      </c>
      <c r="E210" s="14">
        <f>სულ!E514</f>
        <v>0</v>
      </c>
      <c r="F210" s="14">
        <f>სულ!F514</f>
        <v>0</v>
      </c>
      <c r="G210" s="14">
        <f>სულ!G514</f>
        <v>0</v>
      </c>
      <c r="H210" s="14">
        <f>სულ!H514</f>
        <v>0</v>
      </c>
      <c r="I210" s="14">
        <f>სულ!I514</f>
        <v>0</v>
      </c>
      <c r="J210" s="14" t="str">
        <f>სულ!J514</f>
        <v/>
      </c>
      <c r="K210" s="39" t="str">
        <f>სულ!K514</f>
        <v/>
      </c>
      <c r="L210" s="35"/>
    </row>
    <row r="211" spans="1:12" ht="15.75" hidden="1" thickTop="1" x14ac:dyDescent="0.25">
      <c r="A211" t="str">
        <f>სულ!A515</f>
        <v>b</v>
      </c>
      <c r="B211" s="30"/>
      <c r="C211" s="7" t="str">
        <f>სულ!C515</f>
        <v>პროცენტი</v>
      </c>
      <c r="D211" s="14">
        <f>სულ!D515</f>
        <v>0</v>
      </c>
      <c r="E211" s="14">
        <f>სულ!E515</f>
        <v>0</v>
      </c>
      <c r="F211" s="14">
        <f>სულ!F515</f>
        <v>0</v>
      </c>
      <c r="G211" s="14">
        <f>სულ!G515</f>
        <v>0</v>
      </c>
      <c r="H211" s="14">
        <f>სულ!H515</f>
        <v>0</v>
      </c>
      <c r="I211" s="14">
        <f>სულ!I515</f>
        <v>0</v>
      </c>
      <c r="J211" s="14" t="str">
        <f>სულ!J515</f>
        <v/>
      </c>
      <c r="K211" s="39" t="str">
        <f>სულ!K515</f>
        <v/>
      </c>
      <c r="L211" s="35"/>
    </row>
    <row r="212" spans="1:12" ht="15.75" hidden="1" thickTop="1" x14ac:dyDescent="0.25">
      <c r="A212" t="str">
        <f>სულ!A516</f>
        <v>b</v>
      </c>
      <c r="B212" s="30"/>
      <c r="C212" s="7" t="str">
        <f>სულ!C516</f>
        <v>სუბსიდიები</v>
      </c>
      <c r="D212" s="14">
        <f>სულ!D516</f>
        <v>0</v>
      </c>
      <c r="E212" s="14">
        <f>სულ!E516</f>
        <v>0</v>
      </c>
      <c r="F212" s="14">
        <f>სულ!F516</f>
        <v>0</v>
      </c>
      <c r="G212" s="14">
        <f>სულ!G516</f>
        <v>0</v>
      </c>
      <c r="H212" s="14">
        <f>სულ!H516</f>
        <v>0</v>
      </c>
      <c r="I212" s="14">
        <f>სულ!I516</f>
        <v>0</v>
      </c>
      <c r="J212" s="14" t="str">
        <f>სულ!J516</f>
        <v/>
      </c>
      <c r="K212" s="39" t="str">
        <f>სულ!K516</f>
        <v/>
      </c>
      <c r="L212" s="35"/>
    </row>
    <row r="213" spans="1:12" ht="15.75" hidden="1" thickTop="1" x14ac:dyDescent="0.25">
      <c r="A213" t="str">
        <f>სულ!A517</f>
        <v>b</v>
      </c>
      <c r="B213" s="30"/>
      <c r="C213" s="7" t="str">
        <f>სულ!C517</f>
        <v>გრანტები</v>
      </c>
      <c r="D213" s="14">
        <f>სულ!D517</f>
        <v>0</v>
      </c>
      <c r="E213" s="14">
        <f>სულ!E517</f>
        <v>0</v>
      </c>
      <c r="F213" s="14">
        <f>სულ!F517</f>
        <v>0</v>
      </c>
      <c r="G213" s="14">
        <f>სულ!G517</f>
        <v>0</v>
      </c>
      <c r="H213" s="14">
        <f>სულ!H517</f>
        <v>0</v>
      </c>
      <c r="I213" s="14">
        <f>სულ!I517</f>
        <v>0</v>
      </c>
      <c r="J213" s="14" t="str">
        <f>სულ!J517</f>
        <v/>
      </c>
      <c r="K213" s="39" t="str">
        <f>სულ!K517</f>
        <v/>
      </c>
      <c r="L213" s="35"/>
    </row>
    <row r="214" spans="1:12" ht="15.75" hidden="1" thickTop="1" x14ac:dyDescent="0.25">
      <c r="A214" t="str">
        <f>სულ!A518</f>
        <v>b</v>
      </c>
      <c r="B214" s="30"/>
      <c r="C214" s="7" t="str">
        <f>სულ!C518</f>
        <v>სოციალური უზრუნველყოფა</v>
      </c>
      <c r="D214" s="14">
        <f>სულ!D518</f>
        <v>12200</v>
      </c>
      <c r="E214" s="14">
        <f>სულ!E518</f>
        <v>0</v>
      </c>
      <c r="F214" s="14">
        <f>სულ!F518</f>
        <v>9150</v>
      </c>
      <c r="G214" s="14">
        <f>სულ!G518</f>
        <v>27450</v>
      </c>
      <c r="H214" s="14">
        <f>სულ!H518</f>
        <v>36600</v>
      </c>
      <c r="I214" s="14">
        <f>სულ!I518</f>
        <v>36600</v>
      </c>
      <c r="J214" s="14">
        <f>სულ!J518</f>
        <v>0</v>
      </c>
      <c r="K214" s="39">
        <f>სულ!K518</f>
        <v>1</v>
      </c>
      <c r="L214" s="35"/>
    </row>
    <row r="215" spans="1:12" ht="15.75" hidden="1" thickTop="1" x14ac:dyDescent="0.25">
      <c r="A215" t="str">
        <f>სულ!A519</f>
        <v>b</v>
      </c>
      <c r="B215" s="30"/>
      <c r="C215" s="7" t="str">
        <f>სულ!C519</f>
        <v>სხვა ხარჯები</v>
      </c>
      <c r="D215" s="14">
        <f>სულ!D519</f>
        <v>0</v>
      </c>
      <c r="E215" s="14">
        <f>სულ!E519</f>
        <v>0</v>
      </c>
      <c r="F215" s="14">
        <f>სულ!F519</f>
        <v>0</v>
      </c>
      <c r="G215" s="14">
        <f>სულ!G519</f>
        <v>0</v>
      </c>
      <c r="H215" s="14">
        <f>სულ!H519</f>
        <v>0</v>
      </c>
      <c r="I215" s="14">
        <f>სულ!I519</f>
        <v>0</v>
      </c>
      <c r="J215" s="14" t="str">
        <f>სულ!J519</f>
        <v/>
      </c>
      <c r="K215" s="39" t="str">
        <f>სულ!K519</f>
        <v/>
      </c>
      <c r="L215" s="35"/>
    </row>
    <row r="216" spans="1:12" ht="15.75" hidden="1" thickTop="1" x14ac:dyDescent="0.25">
      <c r="A216" t="str">
        <f>სულ!A520</f>
        <v>b</v>
      </c>
      <c r="B216" s="29"/>
      <c r="C216" s="5" t="str">
        <f>სულ!C520</f>
        <v>არაფინანსური აქტივების ზრდა</v>
      </c>
      <c r="D216" s="13">
        <f>სულ!D520</f>
        <v>0</v>
      </c>
      <c r="E216" s="13">
        <f>სულ!E520</f>
        <v>0</v>
      </c>
      <c r="F216" s="13">
        <f>სულ!F520</f>
        <v>0</v>
      </c>
      <c r="G216" s="13">
        <f>სულ!G520</f>
        <v>0</v>
      </c>
      <c r="H216" s="13">
        <f>სულ!H520</f>
        <v>0</v>
      </c>
      <c r="I216" s="13">
        <f>სულ!I520</f>
        <v>0</v>
      </c>
      <c r="J216" s="13" t="str">
        <f>სულ!J520</f>
        <v/>
      </c>
      <c r="K216" s="38" t="str">
        <f>სულ!K520</f>
        <v/>
      </c>
      <c r="L216" s="35"/>
    </row>
    <row r="217" spans="1:12" ht="15.75" hidden="1" thickTop="1" x14ac:dyDescent="0.25">
      <c r="A217" t="str">
        <f>სულ!A521</f>
        <v>b</v>
      </c>
      <c r="B217" s="29"/>
      <c r="C217" s="5" t="str">
        <f>სულ!C521</f>
        <v>ფინანსური აქტივების ზრდა</v>
      </c>
      <c r="D217" s="13">
        <f>სულ!D521</f>
        <v>0</v>
      </c>
      <c r="E217" s="13">
        <f>სულ!E521</f>
        <v>0</v>
      </c>
      <c r="F217" s="13">
        <f>სულ!F521</f>
        <v>0</v>
      </c>
      <c r="G217" s="13">
        <f>სულ!G521</f>
        <v>0</v>
      </c>
      <c r="H217" s="13">
        <f>სულ!H521</f>
        <v>0</v>
      </c>
      <c r="I217" s="13">
        <f>სულ!I521</f>
        <v>0</v>
      </c>
      <c r="J217" s="13" t="str">
        <f>სულ!J521</f>
        <v/>
      </c>
      <c r="K217" s="38" t="str">
        <f>სულ!K521</f>
        <v/>
      </c>
      <c r="L217" s="35"/>
    </row>
    <row r="218" spans="1:12" ht="16.5" hidden="1" thickTop="1" thickBot="1" x14ac:dyDescent="0.3">
      <c r="A218" t="str">
        <f>სულ!A522</f>
        <v>b</v>
      </c>
      <c r="B218" s="31"/>
      <c r="C218" s="9" t="str">
        <f>სულ!C522</f>
        <v>ვალდებულებების კლება</v>
      </c>
      <c r="D218" s="15">
        <f>სულ!D522</f>
        <v>0</v>
      </c>
      <c r="E218" s="15">
        <f>სულ!E522</f>
        <v>0</v>
      </c>
      <c r="F218" s="15">
        <f>სულ!F522</f>
        <v>0</v>
      </c>
      <c r="G218" s="15">
        <f>სულ!G522</f>
        <v>0</v>
      </c>
      <c r="H218" s="15">
        <f>სულ!H522</f>
        <v>0</v>
      </c>
      <c r="I218" s="15">
        <f>სულ!I522</f>
        <v>0</v>
      </c>
      <c r="J218" s="15" t="str">
        <f>სულ!J522</f>
        <v/>
      </c>
      <c r="K218" s="40" t="str">
        <f>სულ!K522</f>
        <v/>
      </c>
      <c r="L218" s="35"/>
    </row>
    <row r="219" spans="1:12" ht="15.75" thickTop="1" x14ac:dyDescent="0.25"/>
  </sheetData>
  <autoFilter ref="A2:L218">
    <filterColumn colId="0">
      <filters>
        <filter val="a"/>
      </filters>
    </filterColumn>
  </autoFilter>
  <pageMargins left="0.7" right="0.7" top="0.75" bottom="0.75" header="0.3" footer="0.3"/>
  <pageSetup scale="6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2:N483"/>
  <sheetViews>
    <sheetView showGridLines="0" view="pageBreakPreview" zoomScale="90" zoomScaleNormal="90" zoomScaleSheetLayoutView="90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E147" sqref="E147"/>
    </sheetView>
  </sheetViews>
  <sheetFormatPr defaultRowHeight="15" x14ac:dyDescent="0.25"/>
  <cols>
    <col min="1" max="1" width="2.5703125" customWidth="1"/>
    <col min="2" max="2" width="13.85546875" customWidth="1"/>
    <col min="3" max="3" width="52.42578125" customWidth="1"/>
    <col min="4" max="4" width="18" customWidth="1"/>
    <col min="5" max="5" width="19.85546875" customWidth="1"/>
    <col min="6" max="6" width="17.85546875" customWidth="1"/>
    <col min="7" max="7" width="18.7109375" customWidth="1"/>
    <col min="8" max="8" width="17.7109375" customWidth="1"/>
    <col min="9" max="9" width="19.5703125" customWidth="1"/>
    <col min="10" max="10" width="16.42578125" customWidth="1"/>
    <col min="12" max="12" width="49.85546875" style="35" customWidth="1"/>
  </cols>
  <sheetData>
    <row r="2" spans="1:14" ht="45.75" thickBot="1" x14ac:dyDescent="0.3">
      <c r="B2" s="46" t="s">
        <v>0</v>
      </c>
      <c r="C2" s="1" t="s">
        <v>1</v>
      </c>
      <c r="D2" s="1" t="s">
        <v>200</v>
      </c>
      <c r="E2" s="1" t="s">
        <v>201</v>
      </c>
      <c r="F2" s="1" t="s">
        <v>204</v>
      </c>
      <c r="G2" s="1" t="s">
        <v>205</v>
      </c>
      <c r="H2" s="1" t="s">
        <v>202</v>
      </c>
      <c r="I2" s="1" t="s">
        <v>203</v>
      </c>
      <c r="J2" s="1" t="s">
        <v>181</v>
      </c>
      <c r="K2" s="47" t="s">
        <v>206</v>
      </c>
    </row>
    <row r="3" spans="1:14" ht="26.25" customHeight="1" thickTop="1" thickBot="1" x14ac:dyDescent="0.3">
      <c r="A3" t="str">
        <f>სულ!A523</f>
        <v>a</v>
      </c>
      <c r="B3" s="2" t="str">
        <f>სულ!B523</f>
        <v>35 03</v>
      </c>
      <c r="C3" s="24" t="str">
        <f>სულ!C523</f>
        <v>მოსახლეობის ჯანმრთელობის დაცვა</v>
      </c>
      <c r="D3" s="3">
        <f>სულ!D523</f>
        <v>429243600</v>
      </c>
      <c r="E3" s="3">
        <f>სულ!E523</f>
        <v>423293654.82000005</v>
      </c>
      <c r="F3" s="3">
        <f>სულ!F523</f>
        <v>204409144.46000001</v>
      </c>
      <c r="G3" s="3">
        <f>სულ!G523</f>
        <v>205241753.57999998</v>
      </c>
      <c r="H3" s="3">
        <f>სულ!H523</f>
        <v>801475000</v>
      </c>
      <c r="I3" s="3">
        <f>სულ!I523</f>
        <v>832944552.86000013</v>
      </c>
      <c r="J3" s="3">
        <f>სულ!J523</f>
        <v>-31469552.860000134</v>
      </c>
      <c r="K3" s="41">
        <f>სულ!K523</f>
        <v>1.0392645470663466</v>
      </c>
      <c r="N3" s="17"/>
    </row>
    <row r="4" spans="1:14" ht="16.5" hidden="1" thickTop="1" thickBot="1" x14ac:dyDescent="0.3">
      <c r="A4" t="str">
        <f>სულ!A524</f>
        <v>b</v>
      </c>
      <c r="B4" s="29"/>
      <c r="C4" s="5" t="str">
        <f>სულ!C524</f>
        <v>ხარჯები</v>
      </c>
      <c r="D4" s="13">
        <f>სულ!D524</f>
        <v>428867829</v>
      </c>
      <c r="E4" s="13">
        <f>სულ!E524</f>
        <v>422934372.23000008</v>
      </c>
      <c r="F4" s="13">
        <f>სულ!F524</f>
        <v>204409144.46000001</v>
      </c>
      <c r="G4" s="13">
        <f>სულ!G524</f>
        <v>205241753.57999998</v>
      </c>
      <c r="H4" s="13">
        <f>სულ!H524</f>
        <v>801084229</v>
      </c>
      <c r="I4" s="13">
        <f>სულ!I524</f>
        <v>832585270.26999998</v>
      </c>
      <c r="J4" s="13">
        <f>სულ!J524</f>
        <v>-31501041.269999981</v>
      </c>
      <c r="K4" s="38">
        <f>სულ!K524</f>
        <v>1.0393230076559152</v>
      </c>
    </row>
    <row r="5" spans="1:14" ht="16.5" hidden="1" thickTop="1" thickBot="1" x14ac:dyDescent="0.3">
      <c r="A5" t="str">
        <f>სულ!A525</f>
        <v>b</v>
      </c>
      <c r="B5" s="30"/>
      <c r="C5" s="7" t="str">
        <f>სულ!C525</f>
        <v>შრომის ანაზღაურება</v>
      </c>
      <c r="D5" s="14">
        <f>სულ!D525</f>
        <v>0</v>
      </c>
      <c r="E5" s="14">
        <f>სულ!E525</f>
        <v>0</v>
      </c>
      <c r="F5" s="14">
        <f>სულ!F525</f>
        <v>0</v>
      </c>
      <c r="G5" s="14">
        <f>სულ!G525</f>
        <v>0</v>
      </c>
      <c r="H5" s="14">
        <f>სულ!H525</f>
        <v>0</v>
      </c>
      <c r="I5" s="14">
        <f>სულ!I525</f>
        <v>0</v>
      </c>
      <c r="J5" s="14" t="str">
        <f>სულ!J525</f>
        <v/>
      </c>
      <c r="K5" s="39" t="str">
        <f>სულ!K525</f>
        <v/>
      </c>
    </row>
    <row r="6" spans="1:14" ht="16.5" hidden="1" thickTop="1" thickBot="1" x14ac:dyDescent="0.3">
      <c r="A6" t="str">
        <f>სულ!A526</f>
        <v>b</v>
      </c>
      <c r="B6" s="30"/>
      <c r="C6" s="7" t="str">
        <f>სულ!C526</f>
        <v>საქონელი და მომსახურება</v>
      </c>
      <c r="D6" s="14">
        <f>სულ!D526</f>
        <v>32193347</v>
      </c>
      <c r="E6" s="14">
        <f>სულ!E526</f>
        <v>24933904.649999999</v>
      </c>
      <c r="F6" s="14">
        <f>სულ!F526</f>
        <v>13322821.68</v>
      </c>
      <c r="G6" s="14">
        <f>სულ!G526</f>
        <v>14155322.879999999</v>
      </c>
      <c r="H6" s="14">
        <f>სულ!H526</f>
        <v>52919947</v>
      </c>
      <c r="I6" s="14">
        <f>სულ!I526</f>
        <v>52412049.209999993</v>
      </c>
      <c r="J6" s="14">
        <f>სულ!J526</f>
        <v>507897.79000000656</v>
      </c>
      <c r="K6" s="39">
        <f>სულ!K526</f>
        <v>0.99040252648023241</v>
      </c>
    </row>
    <row r="7" spans="1:14" ht="16.5" hidden="1" thickTop="1" thickBot="1" x14ac:dyDescent="0.3">
      <c r="A7" t="str">
        <f>სულ!A527</f>
        <v>b</v>
      </c>
      <c r="B7" s="30"/>
      <c r="C7" s="7" t="str">
        <f>სულ!C527</f>
        <v>პროცენტი</v>
      </c>
      <c r="D7" s="14">
        <f>სულ!D527</f>
        <v>0</v>
      </c>
      <c r="E7" s="14">
        <f>სულ!E527</f>
        <v>0</v>
      </c>
      <c r="F7" s="14">
        <f>სულ!F527</f>
        <v>0</v>
      </c>
      <c r="G7" s="14">
        <f>სულ!G527</f>
        <v>0</v>
      </c>
      <c r="H7" s="14">
        <f>სულ!H527</f>
        <v>0</v>
      </c>
      <c r="I7" s="14">
        <f>სულ!I527</f>
        <v>0</v>
      </c>
      <c r="J7" s="14" t="str">
        <f>სულ!J527</f>
        <v/>
      </c>
      <c r="K7" s="39" t="str">
        <f>სულ!K527</f>
        <v/>
      </c>
    </row>
    <row r="8" spans="1:14" ht="16.5" hidden="1" thickTop="1" thickBot="1" x14ac:dyDescent="0.3">
      <c r="A8" t="str">
        <f>სულ!A528</f>
        <v>b</v>
      </c>
      <c r="B8" s="30"/>
      <c r="C8" s="7" t="str">
        <f>სულ!C528</f>
        <v>სუბსიდიები</v>
      </c>
      <c r="D8" s="14">
        <f>სულ!D528</f>
        <v>0</v>
      </c>
      <c r="E8" s="14">
        <f>სულ!E528</f>
        <v>0</v>
      </c>
      <c r="F8" s="14">
        <f>სულ!F528</f>
        <v>0</v>
      </c>
      <c r="G8" s="14">
        <f>სულ!G528</f>
        <v>0</v>
      </c>
      <c r="H8" s="14">
        <f>სულ!H528</f>
        <v>0</v>
      </c>
      <c r="I8" s="14">
        <f>სულ!I528</f>
        <v>0</v>
      </c>
      <c r="J8" s="14" t="str">
        <f>სულ!J528</f>
        <v/>
      </c>
      <c r="K8" s="39" t="str">
        <f>სულ!K528</f>
        <v/>
      </c>
    </row>
    <row r="9" spans="1:14" ht="16.5" hidden="1" thickTop="1" thickBot="1" x14ac:dyDescent="0.3">
      <c r="A9" t="str">
        <f>სულ!A529</f>
        <v>b</v>
      </c>
      <c r="B9" s="30"/>
      <c r="C9" s="7" t="str">
        <f>სულ!C529</f>
        <v>გრანტები</v>
      </c>
      <c r="D9" s="14">
        <f>სულ!D529</f>
        <v>0</v>
      </c>
      <c r="E9" s="14">
        <f>სულ!E529</f>
        <v>0</v>
      </c>
      <c r="F9" s="14">
        <f>სულ!F529</f>
        <v>0</v>
      </c>
      <c r="G9" s="14">
        <f>სულ!G529</f>
        <v>0</v>
      </c>
      <c r="H9" s="14">
        <f>სულ!H529</f>
        <v>0</v>
      </c>
      <c r="I9" s="14">
        <f>სულ!I529</f>
        <v>0</v>
      </c>
      <c r="J9" s="14" t="str">
        <f>სულ!J529</f>
        <v/>
      </c>
      <c r="K9" s="39" t="str">
        <f>სულ!K529</f>
        <v/>
      </c>
    </row>
    <row r="10" spans="1:14" ht="16.5" hidden="1" thickTop="1" thickBot="1" x14ac:dyDescent="0.3">
      <c r="A10" t="str">
        <f>სულ!A530</f>
        <v>b</v>
      </c>
      <c r="B10" s="30"/>
      <c r="C10" s="7" t="str">
        <f>სულ!C530</f>
        <v>სოციალური უზრუნველყოფა</v>
      </c>
      <c r="D10" s="14">
        <f>სულ!D530</f>
        <v>396158657</v>
      </c>
      <c r="E10" s="14">
        <f>სულ!E530</f>
        <v>397717970.76999998</v>
      </c>
      <c r="F10" s="14">
        <f>სულ!F530</f>
        <v>190985511.5</v>
      </c>
      <c r="G10" s="14">
        <f>სულ!G530</f>
        <v>190952015.66</v>
      </c>
      <c r="H10" s="14">
        <f>სულ!H530</f>
        <v>747288457</v>
      </c>
      <c r="I10" s="14">
        <f>სულ!I530</f>
        <v>779655497.92999995</v>
      </c>
      <c r="J10" s="14">
        <f>სულ!J530</f>
        <v>-32367040.929999948</v>
      </c>
      <c r="K10" s="39">
        <f>სულ!K530</f>
        <v>1.0433126467120044</v>
      </c>
    </row>
    <row r="11" spans="1:14" ht="16.5" hidden="1" thickTop="1" thickBot="1" x14ac:dyDescent="0.3">
      <c r="A11" t="str">
        <f>სულ!A531</f>
        <v>b</v>
      </c>
      <c r="B11" s="30"/>
      <c r="C11" s="7" t="str">
        <f>სულ!C531</f>
        <v>სხვა ხარჯები</v>
      </c>
      <c r="D11" s="14">
        <f>სულ!D531</f>
        <v>515825</v>
      </c>
      <c r="E11" s="14">
        <f>სულ!E531</f>
        <v>282496.81</v>
      </c>
      <c r="F11" s="14">
        <f>სულ!F531</f>
        <v>100811.28</v>
      </c>
      <c r="G11" s="14">
        <f>სულ!G531</f>
        <v>134415.03999999998</v>
      </c>
      <c r="H11" s="14">
        <f>სულ!H531</f>
        <v>875825</v>
      </c>
      <c r="I11" s="14">
        <f>სულ!I531</f>
        <v>517723.12999999995</v>
      </c>
      <c r="J11" s="14">
        <f>სულ!J531</f>
        <v>358101.87000000005</v>
      </c>
      <c r="K11" s="39">
        <f>სულ!K531</f>
        <v>0.59112622955499095</v>
      </c>
    </row>
    <row r="12" spans="1:14" ht="16.5" hidden="1" thickTop="1" thickBot="1" x14ac:dyDescent="0.3">
      <c r="A12" t="str">
        <f>სულ!A532</f>
        <v>b</v>
      </c>
      <c r="B12" s="29"/>
      <c r="C12" s="5" t="str">
        <f>სულ!C532</f>
        <v>არაფინანსური აქტივების ზრდა</v>
      </c>
      <c r="D12" s="13">
        <f>სულ!D532</f>
        <v>15000</v>
      </c>
      <c r="E12" s="13">
        <f>სულ!E532</f>
        <v>0</v>
      </c>
      <c r="F12" s="13">
        <f>სულ!F532</f>
        <v>0</v>
      </c>
      <c r="G12" s="13">
        <f>სულ!G532</f>
        <v>0</v>
      </c>
      <c r="H12" s="13">
        <f>სულ!H532</f>
        <v>30000</v>
      </c>
      <c r="I12" s="13">
        <f>სულ!I532</f>
        <v>0</v>
      </c>
      <c r="J12" s="13">
        <f>სულ!J532</f>
        <v>30000</v>
      </c>
      <c r="K12" s="38">
        <f>სულ!K532</f>
        <v>0</v>
      </c>
    </row>
    <row r="13" spans="1:14" ht="16.5" hidden="1" thickTop="1" thickBot="1" x14ac:dyDescent="0.3">
      <c r="A13" t="str">
        <f>სულ!A533</f>
        <v>b</v>
      </c>
      <c r="B13" s="29"/>
      <c r="C13" s="5" t="str">
        <f>სულ!C533</f>
        <v>ფინანსური აქტივების ზრდა</v>
      </c>
      <c r="D13" s="13">
        <f>სულ!D533</f>
        <v>0</v>
      </c>
      <c r="E13" s="13">
        <f>სულ!E533</f>
        <v>0</v>
      </c>
      <c r="F13" s="13">
        <f>სულ!F533</f>
        <v>0</v>
      </c>
      <c r="G13" s="13">
        <f>სულ!G533</f>
        <v>0</v>
      </c>
      <c r="H13" s="13">
        <f>სულ!H533</f>
        <v>0</v>
      </c>
      <c r="I13" s="13">
        <f>სულ!I533</f>
        <v>0</v>
      </c>
      <c r="J13" s="13" t="str">
        <f>სულ!J533</f>
        <v/>
      </c>
      <c r="K13" s="38" t="str">
        <f>სულ!K533</f>
        <v/>
      </c>
    </row>
    <row r="14" spans="1:14" ht="16.5" hidden="1" thickTop="1" thickBot="1" x14ac:dyDescent="0.3">
      <c r="A14" t="str">
        <f>სულ!A534</f>
        <v>b</v>
      </c>
      <c r="B14" s="31"/>
      <c r="C14" s="9" t="str">
        <f>სულ!C534</f>
        <v>ვალდებულებების კლება</v>
      </c>
      <c r="D14" s="15">
        <f>სულ!D534</f>
        <v>360771</v>
      </c>
      <c r="E14" s="15">
        <f>სულ!E534</f>
        <v>359282.59</v>
      </c>
      <c r="F14" s="15">
        <f>სულ!F534</f>
        <v>0</v>
      </c>
      <c r="G14" s="15">
        <f>სულ!G534</f>
        <v>0</v>
      </c>
      <c r="H14" s="15">
        <f>სულ!H534</f>
        <v>360771</v>
      </c>
      <c r="I14" s="15">
        <f>სულ!I534</f>
        <v>359282.59</v>
      </c>
      <c r="J14" s="15">
        <f>სულ!J534</f>
        <v>1488.4099999999744</v>
      </c>
      <c r="K14" s="40">
        <f>სულ!K534</f>
        <v>0.99587436351591463</v>
      </c>
    </row>
    <row r="15" spans="1:14" ht="31.5" thickTop="1" thickBot="1" x14ac:dyDescent="0.3">
      <c r="A15" t="str">
        <f>სულ!A535</f>
        <v>a</v>
      </c>
      <c r="B15" s="2" t="str">
        <f>სულ!B535</f>
        <v>35 03 01</v>
      </c>
      <c r="C15" s="24" t="str">
        <f>სულ!C535</f>
        <v>მოსახლეობის საყოველთაო ჯანმრთელობის დაცვა</v>
      </c>
      <c r="D15" s="3">
        <f>სულ!D535</f>
        <v>307970000</v>
      </c>
      <c r="E15" s="3">
        <f>სულ!E535</f>
        <v>316018982.34000003</v>
      </c>
      <c r="F15" s="3">
        <f>სულ!F535</f>
        <v>151000000</v>
      </c>
      <c r="G15" s="3">
        <f>სულ!G535</f>
        <v>151000000</v>
      </c>
      <c r="H15" s="3">
        <f>სულ!H535</f>
        <v>570000000</v>
      </c>
      <c r="I15" s="3">
        <f>სულ!I535</f>
        <v>618018982.34000003</v>
      </c>
      <c r="J15" s="3">
        <f>სულ!J535</f>
        <v>-48018982.340000033</v>
      </c>
      <c r="K15" s="41">
        <f>სულ!K535</f>
        <v>1.0842438286666667</v>
      </c>
      <c r="N15" s="17"/>
    </row>
    <row r="16" spans="1:14" ht="16.5" hidden="1" thickTop="1" thickBot="1" x14ac:dyDescent="0.3">
      <c r="A16" t="str">
        <f>სულ!A536</f>
        <v>b</v>
      </c>
      <c r="B16" s="29"/>
      <c r="C16" s="5" t="str">
        <f>სულ!C536</f>
        <v>ხარჯები</v>
      </c>
      <c r="D16" s="13">
        <f>სულ!D536</f>
        <v>307963560</v>
      </c>
      <c r="E16" s="13">
        <f>სულ!E536</f>
        <v>316012542.34000003</v>
      </c>
      <c r="F16" s="13">
        <f>სულ!F536</f>
        <v>151000000</v>
      </c>
      <c r="G16" s="13">
        <f>სულ!G536</f>
        <v>151000000</v>
      </c>
      <c r="H16" s="13">
        <f>სულ!H536</f>
        <v>569993560</v>
      </c>
      <c r="I16" s="13">
        <f>სულ!I536</f>
        <v>618012542.34000003</v>
      </c>
      <c r="J16" s="13">
        <f>სულ!J536</f>
        <v>-48018982.340000033</v>
      </c>
      <c r="K16" s="38">
        <f>სულ!K536</f>
        <v>1.0842447804848883</v>
      </c>
    </row>
    <row r="17" spans="1:14" ht="16.5" hidden="1" thickTop="1" thickBot="1" x14ac:dyDescent="0.3">
      <c r="A17" t="str">
        <f>სულ!A537</f>
        <v>b</v>
      </c>
      <c r="B17" s="30"/>
      <c r="C17" s="7" t="str">
        <f>სულ!C537</f>
        <v>შრომის ანაზღაურება</v>
      </c>
      <c r="D17" s="14">
        <f>სულ!D537</f>
        <v>0</v>
      </c>
      <c r="E17" s="14">
        <f>სულ!E537</f>
        <v>0</v>
      </c>
      <c r="F17" s="14">
        <f>სულ!F537</f>
        <v>0</v>
      </c>
      <c r="G17" s="14">
        <f>სულ!G537</f>
        <v>0</v>
      </c>
      <c r="H17" s="14">
        <f>სულ!H537</f>
        <v>0</v>
      </c>
      <c r="I17" s="14">
        <f>სულ!I537</f>
        <v>0</v>
      </c>
      <c r="J17" s="14" t="str">
        <f>სულ!J537</f>
        <v/>
      </c>
      <c r="K17" s="39" t="str">
        <f>სულ!K537</f>
        <v/>
      </c>
    </row>
    <row r="18" spans="1:14" ht="16.5" hidden="1" thickTop="1" thickBot="1" x14ac:dyDescent="0.3">
      <c r="A18" t="str">
        <f>სულ!A538</f>
        <v>b</v>
      </c>
      <c r="B18" s="30"/>
      <c r="C18" s="7" t="str">
        <f>სულ!C538</f>
        <v>საქონელი და მომსახურება</v>
      </c>
      <c r="D18" s="14">
        <f>სულ!D538</f>
        <v>1826560</v>
      </c>
      <c r="E18" s="14">
        <f>სულ!E538</f>
        <v>1798269.1099999999</v>
      </c>
      <c r="F18" s="14">
        <f>სულ!F538</f>
        <v>1000000</v>
      </c>
      <c r="G18" s="14">
        <f>სულ!G538</f>
        <v>1000000</v>
      </c>
      <c r="H18" s="14">
        <f>სულ!H538</f>
        <v>3826560</v>
      </c>
      <c r="I18" s="14">
        <f>სულ!I538</f>
        <v>3798269.11</v>
      </c>
      <c r="J18" s="14">
        <f>სულ!J538</f>
        <v>28290.89000000013</v>
      </c>
      <c r="K18" s="39">
        <f>სულ!K538</f>
        <v>0.99260670419384511</v>
      </c>
    </row>
    <row r="19" spans="1:14" ht="16.5" hidden="1" thickTop="1" thickBot="1" x14ac:dyDescent="0.3">
      <c r="A19" t="str">
        <f>სულ!A539</f>
        <v>b</v>
      </c>
      <c r="B19" s="30"/>
      <c r="C19" s="7" t="str">
        <f>სულ!C539</f>
        <v>პროცენტი</v>
      </c>
      <c r="D19" s="14">
        <f>სულ!D539</f>
        <v>0</v>
      </c>
      <c r="E19" s="14">
        <f>სულ!E539</f>
        <v>0</v>
      </c>
      <c r="F19" s="14">
        <f>სულ!F539</f>
        <v>0</v>
      </c>
      <c r="G19" s="14">
        <f>სულ!G539</f>
        <v>0</v>
      </c>
      <c r="H19" s="14">
        <f>სულ!H539</f>
        <v>0</v>
      </c>
      <c r="I19" s="14">
        <f>სულ!I539</f>
        <v>0</v>
      </c>
      <c r="J19" s="14" t="str">
        <f>სულ!J539</f>
        <v/>
      </c>
      <c r="K19" s="39" t="str">
        <f>სულ!K539</f>
        <v/>
      </c>
    </row>
    <row r="20" spans="1:14" ht="16.5" hidden="1" thickTop="1" thickBot="1" x14ac:dyDescent="0.3">
      <c r="A20" t="str">
        <f>სულ!A540</f>
        <v>b</v>
      </c>
      <c r="B20" s="30"/>
      <c r="C20" s="7" t="str">
        <f>სულ!C540</f>
        <v>სუბსიდიები</v>
      </c>
      <c r="D20" s="14">
        <f>სულ!D540</f>
        <v>0</v>
      </c>
      <c r="E20" s="14">
        <f>სულ!E540</f>
        <v>0</v>
      </c>
      <c r="F20" s="14">
        <f>სულ!F540</f>
        <v>0</v>
      </c>
      <c r="G20" s="14">
        <f>სულ!G540</f>
        <v>0</v>
      </c>
      <c r="H20" s="14">
        <f>სულ!H540</f>
        <v>0</v>
      </c>
      <c r="I20" s="14">
        <f>სულ!I540</f>
        <v>0</v>
      </c>
      <c r="J20" s="14" t="str">
        <f>სულ!J540</f>
        <v/>
      </c>
      <c r="K20" s="39" t="str">
        <f>სულ!K540</f>
        <v/>
      </c>
    </row>
    <row r="21" spans="1:14" ht="16.5" hidden="1" thickTop="1" thickBot="1" x14ac:dyDescent="0.3">
      <c r="A21" t="str">
        <f>სულ!A541</f>
        <v>b</v>
      </c>
      <c r="B21" s="30"/>
      <c r="C21" s="7" t="str">
        <f>სულ!C541</f>
        <v>გრანტები</v>
      </c>
      <c r="D21" s="14">
        <f>სულ!D541</f>
        <v>0</v>
      </c>
      <c r="E21" s="14">
        <f>სულ!E541</f>
        <v>0</v>
      </c>
      <c r="F21" s="14">
        <f>სულ!F541</f>
        <v>0</v>
      </c>
      <c r="G21" s="14">
        <f>სულ!G541</f>
        <v>0</v>
      </c>
      <c r="H21" s="14">
        <f>სულ!H541</f>
        <v>0</v>
      </c>
      <c r="I21" s="14">
        <f>სულ!I541</f>
        <v>0</v>
      </c>
      <c r="J21" s="14" t="str">
        <f>სულ!J541</f>
        <v/>
      </c>
      <c r="K21" s="39" t="str">
        <f>სულ!K541</f>
        <v/>
      </c>
    </row>
    <row r="22" spans="1:14" ht="16.5" hidden="1" thickTop="1" thickBot="1" x14ac:dyDescent="0.3">
      <c r="A22" t="str">
        <f>სულ!A542</f>
        <v>b</v>
      </c>
      <c r="B22" s="30"/>
      <c r="C22" s="7" t="str">
        <f>სულ!C542</f>
        <v>სოციალური უზრუნველყოფა</v>
      </c>
      <c r="D22" s="14">
        <f>სულ!D542</f>
        <v>306137000</v>
      </c>
      <c r="E22" s="14">
        <f>სულ!E542</f>
        <v>314214273.23000002</v>
      </c>
      <c r="F22" s="14">
        <f>სულ!F542</f>
        <v>150000000</v>
      </c>
      <c r="G22" s="14">
        <f>სულ!G542</f>
        <v>150000000</v>
      </c>
      <c r="H22" s="14">
        <f>სულ!H542</f>
        <v>566167000</v>
      </c>
      <c r="I22" s="14">
        <f>სულ!I542</f>
        <v>614214273.23000002</v>
      </c>
      <c r="J22" s="14">
        <f>სულ!J542</f>
        <v>-48047273.230000019</v>
      </c>
      <c r="K22" s="39">
        <f>სულ!K542</f>
        <v>1.0848641358998317</v>
      </c>
    </row>
    <row r="23" spans="1:14" ht="16.5" hidden="1" thickTop="1" thickBot="1" x14ac:dyDescent="0.3">
      <c r="A23" t="str">
        <f>სულ!A543</f>
        <v>b</v>
      </c>
      <c r="B23" s="30"/>
      <c r="C23" s="7" t="str">
        <f>სულ!C543</f>
        <v>სხვა ხარჯები</v>
      </c>
      <c r="D23" s="14">
        <f>სულ!D543</f>
        <v>0</v>
      </c>
      <c r="E23" s="14">
        <f>სულ!E543</f>
        <v>0</v>
      </c>
      <c r="F23" s="14">
        <f>სულ!F543</f>
        <v>0</v>
      </c>
      <c r="G23" s="14">
        <f>სულ!G543</f>
        <v>0</v>
      </c>
      <c r="H23" s="14">
        <f>სულ!H543</f>
        <v>0</v>
      </c>
      <c r="I23" s="14">
        <f>სულ!I543</f>
        <v>0</v>
      </c>
      <c r="J23" s="14" t="str">
        <f>სულ!J543</f>
        <v/>
      </c>
      <c r="K23" s="39" t="str">
        <f>სულ!K543</f>
        <v/>
      </c>
    </row>
    <row r="24" spans="1:14" ht="16.5" hidden="1" thickTop="1" thickBot="1" x14ac:dyDescent="0.3">
      <c r="A24" t="str">
        <f>სულ!A544</f>
        <v>b</v>
      </c>
      <c r="B24" s="29"/>
      <c r="C24" s="5" t="str">
        <f>სულ!C544</f>
        <v>არაფინანსური აქტივების ზრდა</v>
      </c>
      <c r="D24" s="13">
        <f>სულ!D544</f>
        <v>0</v>
      </c>
      <c r="E24" s="13">
        <f>სულ!E544</f>
        <v>0</v>
      </c>
      <c r="F24" s="13">
        <f>სულ!F544</f>
        <v>0</v>
      </c>
      <c r="G24" s="13">
        <f>სულ!G544</f>
        <v>0</v>
      </c>
      <c r="H24" s="13">
        <f>სულ!H544</f>
        <v>0</v>
      </c>
      <c r="I24" s="13">
        <f>სულ!I544</f>
        <v>0</v>
      </c>
      <c r="J24" s="13" t="str">
        <f>სულ!J544</f>
        <v/>
      </c>
      <c r="K24" s="38" t="str">
        <f>სულ!K544</f>
        <v/>
      </c>
    </row>
    <row r="25" spans="1:14" ht="16.5" hidden="1" thickTop="1" thickBot="1" x14ac:dyDescent="0.3">
      <c r="A25" t="str">
        <f>სულ!A545</f>
        <v>b</v>
      </c>
      <c r="B25" s="29"/>
      <c r="C25" s="5" t="str">
        <f>სულ!C545</f>
        <v>ფინანსური აქტივების ზრდა</v>
      </c>
      <c r="D25" s="13">
        <f>სულ!D545</f>
        <v>0</v>
      </c>
      <c r="E25" s="13">
        <f>სულ!E545</f>
        <v>0</v>
      </c>
      <c r="F25" s="13">
        <f>სულ!F545</f>
        <v>0</v>
      </c>
      <c r="G25" s="13">
        <f>სულ!G545</f>
        <v>0</v>
      </c>
      <c r="H25" s="13">
        <f>სულ!H545</f>
        <v>0</v>
      </c>
      <c r="I25" s="13">
        <f>სულ!I545</f>
        <v>0</v>
      </c>
      <c r="J25" s="13" t="str">
        <f>სულ!J545</f>
        <v/>
      </c>
      <c r="K25" s="38" t="str">
        <f>სულ!K545</f>
        <v/>
      </c>
    </row>
    <row r="26" spans="1:14" ht="16.5" hidden="1" thickTop="1" thickBot="1" x14ac:dyDescent="0.3">
      <c r="A26" t="str">
        <f>სულ!A546</f>
        <v>b</v>
      </c>
      <c r="B26" s="31"/>
      <c r="C26" s="9" t="str">
        <f>სულ!C546</f>
        <v>ვალდებულებების კლება</v>
      </c>
      <c r="D26" s="15">
        <f>სულ!D546</f>
        <v>6440</v>
      </c>
      <c r="E26" s="15">
        <f>სულ!E546</f>
        <v>6440</v>
      </c>
      <c r="F26" s="15">
        <f>სულ!F546</f>
        <v>0</v>
      </c>
      <c r="G26" s="15">
        <f>სულ!G546</f>
        <v>0</v>
      </c>
      <c r="H26" s="15">
        <f>სულ!H546</f>
        <v>6440</v>
      </c>
      <c r="I26" s="15">
        <f>სულ!I546</f>
        <v>6440</v>
      </c>
      <c r="J26" s="15">
        <f>სულ!J546</f>
        <v>0</v>
      </c>
      <c r="K26" s="40">
        <f>სულ!K546</f>
        <v>1</v>
      </c>
    </row>
    <row r="27" spans="1:14" ht="16.5" thickTop="1" thickBot="1" x14ac:dyDescent="0.3">
      <c r="A27" t="str">
        <f>სულ!A547</f>
        <v>a</v>
      </c>
      <c r="B27" s="2" t="str">
        <f>სულ!B547</f>
        <v>35 03 02</v>
      </c>
      <c r="C27" s="24" t="str">
        <f>სულ!C547</f>
        <v>საზოგადოებრივი ჯანმრთელობის დაცვა</v>
      </c>
      <c r="D27" s="3">
        <f>სულ!D547</f>
        <v>46555600</v>
      </c>
      <c r="E27" s="3">
        <f>სულ!E547</f>
        <v>35952047.289999999</v>
      </c>
      <c r="F27" s="3">
        <f>სულ!F547</f>
        <v>19807770</v>
      </c>
      <c r="G27" s="3">
        <f>სულ!G547</f>
        <v>18101494</v>
      </c>
      <c r="H27" s="3">
        <f>სულ!H547</f>
        <v>84024000</v>
      </c>
      <c r="I27" s="3">
        <f>სულ!I547</f>
        <v>73861311.289999992</v>
      </c>
      <c r="J27" s="3">
        <f>სულ!J547</f>
        <v>10162688.710000008</v>
      </c>
      <c r="K27" s="41">
        <f>სულ!K547</f>
        <v>0.87905016769018363</v>
      </c>
      <c r="N27" s="17"/>
    </row>
    <row r="28" spans="1:14" ht="16.5" hidden="1" thickTop="1" thickBot="1" x14ac:dyDescent="0.3">
      <c r="A28" t="str">
        <f>სულ!A548</f>
        <v>b</v>
      </c>
      <c r="B28" s="29"/>
      <c r="C28" s="5" t="str">
        <f>სულ!C548</f>
        <v>ხარჯები</v>
      </c>
      <c r="D28" s="13">
        <f>სულ!D548</f>
        <v>46555600</v>
      </c>
      <c r="E28" s="13">
        <f>სულ!E548</f>
        <v>35952047.289999999</v>
      </c>
      <c r="F28" s="13">
        <f>სულ!F548</f>
        <v>19807770</v>
      </c>
      <c r="G28" s="13">
        <f>სულ!G548</f>
        <v>18101494</v>
      </c>
      <c r="H28" s="13">
        <f>სულ!H548</f>
        <v>84024000</v>
      </c>
      <c r="I28" s="13">
        <f>სულ!I548</f>
        <v>73861311.289999992</v>
      </c>
      <c r="J28" s="13">
        <f>სულ!J548</f>
        <v>10162688.710000008</v>
      </c>
      <c r="K28" s="38">
        <f>სულ!K548</f>
        <v>0.87905016769018363</v>
      </c>
    </row>
    <row r="29" spans="1:14" ht="16.5" hidden="1" thickTop="1" thickBot="1" x14ac:dyDescent="0.3">
      <c r="A29" t="str">
        <f>სულ!A549</f>
        <v>b</v>
      </c>
      <c r="B29" s="30"/>
      <c r="C29" s="7" t="str">
        <f>სულ!C549</f>
        <v>შრომის ანაზღაურება</v>
      </c>
      <c r="D29" s="14">
        <f>სულ!D549</f>
        <v>0</v>
      </c>
      <c r="E29" s="14">
        <f>სულ!E549</f>
        <v>0</v>
      </c>
      <c r="F29" s="14">
        <f>სულ!F549</f>
        <v>0</v>
      </c>
      <c r="G29" s="14">
        <f>სულ!G549</f>
        <v>0</v>
      </c>
      <c r="H29" s="14">
        <f>სულ!H549</f>
        <v>0</v>
      </c>
      <c r="I29" s="14">
        <f>სულ!I549</f>
        <v>0</v>
      </c>
      <c r="J29" s="14" t="str">
        <f>სულ!J549</f>
        <v/>
      </c>
      <c r="K29" s="39" t="str">
        <f>სულ!K549</f>
        <v/>
      </c>
    </row>
    <row r="30" spans="1:14" ht="16.5" hidden="1" thickTop="1" thickBot="1" x14ac:dyDescent="0.3">
      <c r="A30" t="str">
        <f>სულ!A550</f>
        <v>b</v>
      </c>
      <c r="B30" s="30"/>
      <c r="C30" s="7" t="str">
        <f>სულ!C550</f>
        <v>საქონელი და მომსახურება</v>
      </c>
      <c r="D30" s="14">
        <f>სულ!D550</f>
        <v>18742600</v>
      </c>
      <c r="E30" s="14">
        <f>სულ!E550</f>
        <v>13784640.279999999</v>
      </c>
      <c r="F30" s="14">
        <f>სულ!F550</f>
        <v>6464434</v>
      </c>
      <c r="G30" s="14">
        <f>სულ!G550</f>
        <v>5554644</v>
      </c>
      <c r="H30" s="14">
        <f>სულ!H550</f>
        <v>25720200</v>
      </c>
      <c r="I30" s="14">
        <f>სულ!I550</f>
        <v>25803718.280000001</v>
      </c>
      <c r="J30" s="14">
        <f>სულ!J550</f>
        <v>-83518.280000001192</v>
      </c>
      <c r="K30" s="39">
        <f>სულ!K550</f>
        <v>1.0032471862582717</v>
      </c>
    </row>
    <row r="31" spans="1:14" ht="16.5" hidden="1" thickTop="1" thickBot="1" x14ac:dyDescent="0.3">
      <c r="A31" t="str">
        <f>სულ!A551</f>
        <v>b</v>
      </c>
      <c r="B31" s="30"/>
      <c r="C31" s="7" t="str">
        <f>სულ!C551</f>
        <v>პროცენტი</v>
      </c>
      <c r="D31" s="14">
        <f>სულ!D551</f>
        <v>0</v>
      </c>
      <c r="E31" s="14">
        <f>სულ!E551</f>
        <v>0</v>
      </c>
      <c r="F31" s="14">
        <f>სულ!F551</f>
        <v>0</v>
      </c>
      <c r="G31" s="14">
        <f>სულ!G551</f>
        <v>0</v>
      </c>
      <c r="H31" s="14">
        <f>სულ!H551</f>
        <v>0</v>
      </c>
      <c r="I31" s="14">
        <f>სულ!I551</f>
        <v>0</v>
      </c>
      <c r="J31" s="14" t="str">
        <f>სულ!J551</f>
        <v/>
      </c>
      <c r="K31" s="39" t="str">
        <f>სულ!K551</f>
        <v/>
      </c>
    </row>
    <row r="32" spans="1:14" ht="16.5" hidden="1" thickTop="1" thickBot="1" x14ac:dyDescent="0.3">
      <c r="A32" t="str">
        <f>სულ!A552</f>
        <v>b</v>
      </c>
      <c r="B32" s="30"/>
      <c r="C32" s="7" t="str">
        <f>სულ!C552</f>
        <v>სუბსიდიები</v>
      </c>
      <c r="D32" s="14">
        <f>სულ!D552</f>
        <v>0</v>
      </c>
      <c r="E32" s="14">
        <f>სულ!E552</f>
        <v>0</v>
      </c>
      <c r="F32" s="14">
        <f>სულ!F552</f>
        <v>0</v>
      </c>
      <c r="G32" s="14">
        <f>სულ!G552</f>
        <v>0</v>
      </c>
      <c r="H32" s="14">
        <f>სულ!H552</f>
        <v>0</v>
      </c>
      <c r="I32" s="14">
        <f>სულ!I552</f>
        <v>0</v>
      </c>
      <c r="J32" s="14" t="str">
        <f>სულ!J552</f>
        <v/>
      </c>
      <c r="K32" s="39" t="str">
        <f>სულ!K552</f>
        <v/>
      </c>
    </row>
    <row r="33" spans="1:14" ht="16.5" hidden="1" thickTop="1" thickBot="1" x14ac:dyDescent="0.3">
      <c r="A33" t="str">
        <f>სულ!A553</f>
        <v>b</v>
      </c>
      <c r="B33" s="30"/>
      <c r="C33" s="7" t="str">
        <f>სულ!C553</f>
        <v>გრანტები</v>
      </c>
      <c r="D33" s="14">
        <f>სულ!D553</f>
        <v>0</v>
      </c>
      <c r="E33" s="14">
        <f>სულ!E553</f>
        <v>0</v>
      </c>
      <c r="F33" s="14">
        <f>სულ!F553</f>
        <v>0</v>
      </c>
      <c r="G33" s="14">
        <f>სულ!G553</f>
        <v>0</v>
      </c>
      <c r="H33" s="14">
        <f>სულ!H553</f>
        <v>0</v>
      </c>
      <c r="I33" s="14">
        <f>სულ!I553</f>
        <v>0</v>
      </c>
      <c r="J33" s="14" t="str">
        <f>სულ!J553</f>
        <v/>
      </c>
      <c r="K33" s="39" t="str">
        <f>სულ!K553</f>
        <v/>
      </c>
    </row>
    <row r="34" spans="1:14" ht="16.5" hidden="1" thickTop="1" thickBot="1" x14ac:dyDescent="0.3">
      <c r="A34" t="str">
        <f>სულ!A554</f>
        <v>b</v>
      </c>
      <c r="B34" s="30"/>
      <c r="C34" s="7" t="str">
        <f>სულ!C554</f>
        <v>სოციალური უზრუნველყოფა</v>
      </c>
      <c r="D34" s="14">
        <f>სულ!D554</f>
        <v>27813000</v>
      </c>
      <c r="E34" s="14">
        <f>სულ!E554</f>
        <v>22167407.009999998</v>
      </c>
      <c r="F34" s="14">
        <f>სულ!F554</f>
        <v>13343336</v>
      </c>
      <c r="G34" s="14">
        <f>სულ!G554</f>
        <v>12546850</v>
      </c>
      <c r="H34" s="14">
        <f>სულ!H554</f>
        <v>58303800</v>
      </c>
      <c r="I34" s="14">
        <f>სულ!I554</f>
        <v>48057593.009999998</v>
      </c>
      <c r="J34" s="14">
        <f>სულ!J554</f>
        <v>10246206.990000002</v>
      </c>
      <c r="K34" s="39">
        <f>სულ!K554</f>
        <v>0.82426176355572023</v>
      </c>
    </row>
    <row r="35" spans="1:14" ht="16.5" hidden="1" thickTop="1" thickBot="1" x14ac:dyDescent="0.3">
      <c r="A35" t="str">
        <f>სულ!A555</f>
        <v>b</v>
      </c>
      <c r="B35" s="30"/>
      <c r="C35" s="7" t="str">
        <f>სულ!C555</f>
        <v>სხვა ხარჯები</v>
      </c>
      <c r="D35" s="14">
        <f>სულ!D555</f>
        <v>0</v>
      </c>
      <c r="E35" s="14">
        <f>სულ!E555</f>
        <v>0</v>
      </c>
      <c r="F35" s="14">
        <f>სულ!F555</f>
        <v>0</v>
      </c>
      <c r="G35" s="14">
        <f>სულ!G555</f>
        <v>0</v>
      </c>
      <c r="H35" s="14">
        <f>სულ!H555</f>
        <v>0</v>
      </c>
      <c r="I35" s="14">
        <f>სულ!I555</f>
        <v>0</v>
      </c>
      <c r="J35" s="14" t="str">
        <f>სულ!J555</f>
        <v/>
      </c>
      <c r="K35" s="39" t="str">
        <f>სულ!K555</f>
        <v/>
      </c>
    </row>
    <row r="36" spans="1:14" ht="16.5" hidden="1" thickTop="1" thickBot="1" x14ac:dyDescent="0.3">
      <c r="A36" t="str">
        <f>სულ!A556</f>
        <v>b</v>
      </c>
      <c r="B36" s="29"/>
      <c r="C36" s="5" t="str">
        <f>სულ!C556</f>
        <v>არაფინანსური აქტივების ზრდა</v>
      </c>
      <c r="D36" s="13">
        <f>სულ!D556</f>
        <v>0</v>
      </c>
      <c r="E36" s="13">
        <f>სულ!E556</f>
        <v>0</v>
      </c>
      <c r="F36" s="13">
        <f>სულ!F556</f>
        <v>0</v>
      </c>
      <c r="G36" s="13">
        <f>სულ!G556</f>
        <v>0</v>
      </c>
      <c r="H36" s="13">
        <f>სულ!H556</f>
        <v>0</v>
      </c>
      <c r="I36" s="13">
        <f>სულ!I556</f>
        <v>0</v>
      </c>
      <c r="J36" s="13" t="str">
        <f>სულ!J556</f>
        <v/>
      </c>
      <c r="K36" s="38" t="str">
        <f>სულ!K556</f>
        <v/>
      </c>
    </row>
    <row r="37" spans="1:14" ht="16.5" hidden="1" thickTop="1" thickBot="1" x14ac:dyDescent="0.3">
      <c r="A37" t="str">
        <f>სულ!A557</f>
        <v>b</v>
      </c>
      <c r="B37" s="29"/>
      <c r="C37" s="5" t="str">
        <f>სულ!C557</f>
        <v>ფინანსური აქტივების ზრდა</v>
      </c>
      <c r="D37" s="13">
        <f>სულ!D557</f>
        <v>0</v>
      </c>
      <c r="E37" s="13">
        <f>სულ!E557</f>
        <v>0</v>
      </c>
      <c r="F37" s="13">
        <f>სულ!F557</f>
        <v>0</v>
      </c>
      <c r="G37" s="13">
        <f>სულ!G557</f>
        <v>0</v>
      </c>
      <c r="H37" s="13">
        <f>სულ!H557</f>
        <v>0</v>
      </c>
      <c r="I37" s="13">
        <f>სულ!I557</f>
        <v>0</v>
      </c>
      <c r="J37" s="13" t="str">
        <f>სულ!J557</f>
        <v/>
      </c>
      <c r="K37" s="38" t="str">
        <f>სულ!K557</f>
        <v/>
      </c>
    </row>
    <row r="38" spans="1:14" ht="16.5" hidden="1" thickTop="1" thickBot="1" x14ac:dyDescent="0.3">
      <c r="A38" t="str">
        <f>სულ!A558</f>
        <v>b</v>
      </c>
      <c r="B38" s="31"/>
      <c r="C38" s="9" t="str">
        <f>სულ!C558</f>
        <v>ვალდებულებების კლება</v>
      </c>
      <c r="D38" s="15">
        <f>სულ!D558</f>
        <v>0</v>
      </c>
      <c r="E38" s="15">
        <f>სულ!E558</f>
        <v>0</v>
      </c>
      <c r="F38" s="15">
        <f>სულ!F558</f>
        <v>0</v>
      </c>
      <c r="G38" s="15">
        <f>სულ!G558</f>
        <v>0</v>
      </c>
      <c r="H38" s="15">
        <f>სულ!H558</f>
        <v>0</v>
      </c>
      <c r="I38" s="15">
        <f>სულ!I558</f>
        <v>0</v>
      </c>
      <c r="J38" s="15" t="str">
        <f>სულ!J558</f>
        <v/>
      </c>
      <c r="K38" s="40" t="str">
        <f>სულ!K558</f>
        <v/>
      </c>
    </row>
    <row r="39" spans="1:14" ht="31.5" thickTop="1" thickBot="1" x14ac:dyDescent="0.3">
      <c r="A39" t="str">
        <f>სულ!A559</f>
        <v>a</v>
      </c>
      <c r="B39" s="2" t="str">
        <f>სულ!B559</f>
        <v>35 03 02 01</v>
      </c>
      <c r="C39" s="24" t="str">
        <f>სულ!C559</f>
        <v>დაავადებათა ადრეული გამოვლენა და სკრინინგი</v>
      </c>
      <c r="D39" s="3">
        <f>სულ!D559</f>
        <v>900000</v>
      </c>
      <c r="E39" s="3">
        <f>სულ!E559</f>
        <v>831323</v>
      </c>
      <c r="F39" s="3">
        <f>სულ!F559</f>
        <v>574700</v>
      </c>
      <c r="G39" s="3">
        <f>სულ!G559</f>
        <v>519700</v>
      </c>
      <c r="H39" s="3">
        <f>სულ!H559</f>
        <v>2000000</v>
      </c>
      <c r="I39" s="3">
        <f>სულ!I559</f>
        <v>1925723</v>
      </c>
      <c r="J39" s="3">
        <f>სულ!J559</f>
        <v>74277</v>
      </c>
      <c r="K39" s="41">
        <f>სულ!K559</f>
        <v>0.96286150000000004</v>
      </c>
      <c r="L39" s="35" t="str">
        <f>სულ!L559</f>
        <v>მათ შორის ტენდერის ეკონომია 44 710 ლარი</v>
      </c>
      <c r="N39" s="17"/>
    </row>
    <row r="40" spans="1:14" ht="16.5" hidden="1" thickTop="1" thickBot="1" x14ac:dyDescent="0.3">
      <c r="A40" t="str">
        <f>სულ!A560</f>
        <v>b</v>
      </c>
      <c r="B40" s="29"/>
      <c r="C40" s="5" t="str">
        <f>სულ!C560</f>
        <v>ხარჯები</v>
      </c>
      <c r="D40" s="13">
        <f>სულ!D560</f>
        <v>900000</v>
      </c>
      <c r="E40" s="13">
        <f>სულ!E560</f>
        <v>831323</v>
      </c>
      <c r="F40" s="13">
        <f>სულ!F560</f>
        <v>574700</v>
      </c>
      <c r="G40" s="13">
        <f>სულ!G560</f>
        <v>519700</v>
      </c>
      <c r="H40" s="13">
        <f>სულ!H560</f>
        <v>2000000</v>
      </c>
      <c r="I40" s="13">
        <f>სულ!I560</f>
        <v>1925723</v>
      </c>
      <c r="J40" s="13">
        <f>სულ!J560</f>
        <v>74277</v>
      </c>
      <c r="K40" s="38">
        <f>სულ!K560</f>
        <v>0.96286150000000004</v>
      </c>
    </row>
    <row r="41" spans="1:14" ht="16.5" hidden="1" thickTop="1" thickBot="1" x14ac:dyDescent="0.3">
      <c r="A41" t="str">
        <f>სულ!A561</f>
        <v>b</v>
      </c>
      <c r="B41" s="30"/>
      <c r="C41" s="7" t="str">
        <f>სულ!C561</f>
        <v>შრომის ანაზღაურება</v>
      </c>
      <c r="D41" s="14">
        <f>სულ!D561</f>
        <v>0</v>
      </c>
      <c r="E41" s="14">
        <f>სულ!E561</f>
        <v>0</v>
      </c>
      <c r="F41" s="14">
        <f>სულ!F561</f>
        <v>0</v>
      </c>
      <c r="G41" s="14">
        <f>სულ!G561</f>
        <v>0</v>
      </c>
      <c r="H41" s="14">
        <f>სულ!H561</f>
        <v>0</v>
      </c>
      <c r="I41" s="14">
        <f>სულ!I561</f>
        <v>0</v>
      </c>
      <c r="J41" s="14" t="str">
        <f>სულ!J561</f>
        <v/>
      </c>
      <c r="K41" s="39" t="str">
        <f>სულ!K561</f>
        <v/>
      </c>
    </row>
    <row r="42" spans="1:14" ht="16.5" hidden="1" thickTop="1" thickBot="1" x14ac:dyDescent="0.3">
      <c r="A42" t="str">
        <f>სულ!A562</f>
        <v>b</v>
      </c>
      <c r="B42" s="30"/>
      <c r="C42" s="7" t="str">
        <f>სულ!C562</f>
        <v>საქონელი და მომსახურება</v>
      </c>
      <c r="D42" s="14">
        <f>სულ!D562</f>
        <v>900000</v>
      </c>
      <c r="E42" s="14">
        <f>სულ!E562</f>
        <v>831323</v>
      </c>
      <c r="F42" s="14">
        <f>სულ!F562</f>
        <v>574700</v>
      </c>
      <c r="G42" s="14">
        <f>სულ!G562</f>
        <v>519700</v>
      </c>
      <c r="H42" s="14">
        <f>სულ!H562</f>
        <v>2000000</v>
      </c>
      <c r="I42" s="14">
        <f>სულ!I562</f>
        <v>1925723</v>
      </c>
      <c r="J42" s="14">
        <f>სულ!J562</f>
        <v>74277</v>
      </c>
      <c r="K42" s="39">
        <f>სულ!K562</f>
        <v>0.96286150000000004</v>
      </c>
    </row>
    <row r="43" spans="1:14" ht="16.5" hidden="1" thickTop="1" thickBot="1" x14ac:dyDescent="0.3">
      <c r="A43" t="str">
        <f>სულ!A563</f>
        <v>b</v>
      </c>
      <c r="B43" s="30"/>
      <c r="C43" s="7" t="str">
        <f>სულ!C563</f>
        <v>პროცენტი</v>
      </c>
      <c r="D43" s="14">
        <f>სულ!D563</f>
        <v>0</v>
      </c>
      <c r="E43" s="14">
        <f>სულ!E563</f>
        <v>0</v>
      </c>
      <c r="F43" s="14">
        <f>სულ!F563</f>
        <v>0</v>
      </c>
      <c r="G43" s="14">
        <f>სულ!G563</f>
        <v>0</v>
      </c>
      <c r="H43" s="14">
        <f>სულ!H563</f>
        <v>0</v>
      </c>
      <c r="I43" s="14">
        <f>სულ!I563</f>
        <v>0</v>
      </c>
      <c r="J43" s="14" t="str">
        <f>სულ!J563</f>
        <v/>
      </c>
      <c r="K43" s="39" t="str">
        <f>სულ!K563</f>
        <v/>
      </c>
    </row>
    <row r="44" spans="1:14" ht="16.5" hidden="1" thickTop="1" thickBot="1" x14ac:dyDescent="0.3">
      <c r="A44" t="str">
        <f>სულ!A564</f>
        <v>b</v>
      </c>
      <c r="B44" s="30"/>
      <c r="C44" s="7" t="str">
        <f>სულ!C564</f>
        <v>სუბსიდიები</v>
      </c>
      <c r="D44" s="14">
        <f>სულ!D564</f>
        <v>0</v>
      </c>
      <c r="E44" s="14">
        <f>სულ!E564</f>
        <v>0</v>
      </c>
      <c r="F44" s="14">
        <f>სულ!F564</f>
        <v>0</v>
      </c>
      <c r="G44" s="14">
        <f>სულ!G564</f>
        <v>0</v>
      </c>
      <c r="H44" s="14">
        <f>სულ!H564</f>
        <v>0</v>
      </c>
      <c r="I44" s="14">
        <f>სულ!I564</f>
        <v>0</v>
      </c>
      <c r="J44" s="14" t="str">
        <f>სულ!J564</f>
        <v/>
      </c>
      <c r="K44" s="39" t="str">
        <f>სულ!K564</f>
        <v/>
      </c>
    </row>
    <row r="45" spans="1:14" ht="16.5" hidden="1" thickTop="1" thickBot="1" x14ac:dyDescent="0.3">
      <c r="A45" t="str">
        <f>სულ!A565</f>
        <v>b</v>
      </c>
      <c r="B45" s="30"/>
      <c r="C45" s="7" t="str">
        <f>სულ!C565</f>
        <v>გრანტები</v>
      </c>
      <c r="D45" s="14">
        <f>სულ!D565</f>
        <v>0</v>
      </c>
      <c r="E45" s="14">
        <f>სულ!E565</f>
        <v>0</v>
      </c>
      <c r="F45" s="14">
        <f>სულ!F565</f>
        <v>0</v>
      </c>
      <c r="G45" s="14">
        <f>სულ!G565</f>
        <v>0</v>
      </c>
      <c r="H45" s="14">
        <f>სულ!H565</f>
        <v>0</v>
      </c>
      <c r="I45" s="14">
        <f>სულ!I565</f>
        <v>0</v>
      </c>
      <c r="J45" s="14" t="str">
        <f>სულ!J565</f>
        <v/>
      </c>
      <c r="K45" s="39" t="str">
        <f>სულ!K565</f>
        <v/>
      </c>
    </row>
    <row r="46" spans="1:14" ht="16.5" hidden="1" thickTop="1" thickBot="1" x14ac:dyDescent="0.3">
      <c r="A46" t="str">
        <f>სულ!A566</f>
        <v>b</v>
      </c>
      <c r="B46" s="30"/>
      <c r="C46" s="7" t="str">
        <f>სულ!C566</f>
        <v>სოციალური უზრუნველყოფა</v>
      </c>
      <c r="D46" s="14">
        <f>სულ!D566</f>
        <v>0</v>
      </c>
      <c r="E46" s="14">
        <f>სულ!E566</f>
        <v>0</v>
      </c>
      <c r="F46" s="14">
        <f>სულ!F566</f>
        <v>0</v>
      </c>
      <c r="G46" s="14">
        <f>სულ!G566</f>
        <v>0</v>
      </c>
      <c r="H46" s="14">
        <f>სულ!H566</f>
        <v>0</v>
      </c>
      <c r="I46" s="14">
        <f>სულ!I566</f>
        <v>0</v>
      </c>
      <c r="J46" s="14" t="str">
        <f>სულ!J566</f>
        <v/>
      </c>
      <c r="K46" s="39" t="str">
        <f>სულ!K566</f>
        <v/>
      </c>
    </row>
    <row r="47" spans="1:14" ht="16.5" hidden="1" thickTop="1" thickBot="1" x14ac:dyDescent="0.3">
      <c r="A47" t="str">
        <f>სულ!A567</f>
        <v>b</v>
      </c>
      <c r="B47" s="30"/>
      <c r="C47" s="7" t="str">
        <f>სულ!C567</f>
        <v>სხვა ხარჯები</v>
      </c>
      <c r="D47" s="14">
        <f>სულ!D567</f>
        <v>0</v>
      </c>
      <c r="E47" s="14">
        <f>სულ!E567</f>
        <v>0</v>
      </c>
      <c r="F47" s="14">
        <f>სულ!F567</f>
        <v>0</v>
      </c>
      <c r="G47" s="14">
        <f>სულ!G567</f>
        <v>0</v>
      </c>
      <c r="H47" s="14">
        <f>სულ!H567</f>
        <v>0</v>
      </c>
      <c r="I47" s="14">
        <f>სულ!I567</f>
        <v>0</v>
      </c>
      <c r="J47" s="14" t="str">
        <f>სულ!J567</f>
        <v/>
      </c>
      <c r="K47" s="39" t="str">
        <f>სულ!K567</f>
        <v/>
      </c>
    </row>
    <row r="48" spans="1:14" ht="16.5" hidden="1" thickTop="1" thickBot="1" x14ac:dyDescent="0.3">
      <c r="A48" t="str">
        <f>სულ!A568</f>
        <v>b</v>
      </c>
      <c r="B48" s="29"/>
      <c r="C48" s="5" t="str">
        <f>სულ!C568</f>
        <v>არაფინანსური აქტივების ზრდა</v>
      </c>
      <c r="D48" s="13">
        <f>სულ!D568</f>
        <v>0</v>
      </c>
      <c r="E48" s="13">
        <f>სულ!E568</f>
        <v>0</v>
      </c>
      <c r="F48" s="13">
        <f>სულ!F568</f>
        <v>0</v>
      </c>
      <c r="G48" s="13">
        <f>სულ!G568</f>
        <v>0</v>
      </c>
      <c r="H48" s="13">
        <f>სულ!H568</f>
        <v>0</v>
      </c>
      <c r="I48" s="13">
        <f>სულ!I568</f>
        <v>0</v>
      </c>
      <c r="J48" s="13" t="str">
        <f>სულ!J568</f>
        <v/>
      </c>
      <c r="K48" s="38" t="str">
        <f>სულ!K568</f>
        <v/>
      </c>
    </row>
    <row r="49" spans="1:14" ht="16.5" hidden="1" thickTop="1" thickBot="1" x14ac:dyDescent="0.3">
      <c r="A49" t="str">
        <f>სულ!A569</f>
        <v>b</v>
      </c>
      <c r="B49" s="29"/>
      <c r="C49" s="5" t="str">
        <f>სულ!C569</f>
        <v>ფინანსური აქტივების ზრდა</v>
      </c>
      <c r="D49" s="13">
        <f>სულ!D569</f>
        <v>0</v>
      </c>
      <c r="E49" s="13">
        <f>სულ!E569</f>
        <v>0</v>
      </c>
      <c r="F49" s="13">
        <f>სულ!F569</f>
        <v>0</v>
      </c>
      <c r="G49" s="13">
        <f>სულ!G569</f>
        <v>0</v>
      </c>
      <c r="H49" s="13">
        <f>სულ!H569</f>
        <v>0</v>
      </c>
      <c r="I49" s="13">
        <f>სულ!I569</f>
        <v>0</v>
      </c>
      <c r="J49" s="13" t="str">
        <f>სულ!J569</f>
        <v/>
      </c>
      <c r="K49" s="38" t="str">
        <f>სულ!K569</f>
        <v/>
      </c>
    </row>
    <row r="50" spans="1:14" ht="16.5" hidden="1" thickTop="1" thickBot="1" x14ac:dyDescent="0.3">
      <c r="A50" t="str">
        <f>სულ!A570</f>
        <v>b</v>
      </c>
      <c r="B50" s="31"/>
      <c r="C50" s="9" t="str">
        <f>სულ!C570</f>
        <v>ვალდებულებების კლება</v>
      </c>
      <c r="D50" s="15">
        <f>სულ!D570</f>
        <v>0</v>
      </c>
      <c r="E50" s="15">
        <f>სულ!E570</f>
        <v>0</v>
      </c>
      <c r="F50" s="15">
        <f>სულ!F570</f>
        <v>0</v>
      </c>
      <c r="G50" s="15">
        <f>სულ!G570</f>
        <v>0</v>
      </c>
      <c r="H50" s="15">
        <f>სულ!H570</f>
        <v>0</v>
      </c>
      <c r="I50" s="15">
        <f>სულ!I570</f>
        <v>0</v>
      </c>
      <c r="J50" s="15" t="str">
        <f>სულ!J570</f>
        <v/>
      </c>
      <c r="K50" s="40" t="str">
        <f>სულ!K570</f>
        <v/>
      </c>
    </row>
    <row r="51" spans="1:14" ht="16.5" thickTop="1" thickBot="1" x14ac:dyDescent="0.3">
      <c r="A51" t="str">
        <f>სულ!A571</f>
        <v>a</v>
      </c>
      <c r="B51" s="2" t="str">
        <f>სულ!B571</f>
        <v>35 03 02 02</v>
      </c>
      <c r="C51" s="24" t="str">
        <f>სულ!C571</f>
        <v>იმუნიზაცია</v>
      </c>
      <c r="D51" s="3">
        <f>სულ!D571</f>
        <v>14260000</v>
      </c>
      <c r="E51" s="3">
        <f>სულ!E571</f>
        <v>10593107.77</v>
      </c>
      <c r="F51" s="3">
        <f>სულ!F571</f>
        <v>3534892</v>
      </c>
      <c r="G51" s="3">
        <f>სულ!G571</f>
        <v>152000</v>
      </c>
      <c r="H51" s="3">
        <f>სულ!H571</f>
        <v>14280000</v>
      </c>
      <c r="I51" s="3">
        <f>სულ!I571</f>
        <v>14279999.77</v>
      </c>
      <c r="J51" s="3">
        <f>სულ!J571</f>
        <v>0.23000000044703484</v>
      </c>
      <c r="K51" s="41">
        <f>სულ!K571</f>
        <v>0.99999998389355738</v>
      </c>
      <c r="N51" s="17"/>
    </row>
    <row r="52" spans="1:14" ht="16.5" hidden="1" thickTop="1" thickBot="1" x14ac:dyDescent="0.3">
      <c r="A52" t="str">
        <f>სულ!A572</f>
        <v>b</v>
      </c>
      <c r="B52" s="29"/>
      <c r="C52" s="5" t="str">
        <f>სულ!C572</f>
        <v>ხარჯები</v>
      </c>
      <c r="D52" s="13">
        <f>სულ!D572</f>
        <v>14260000</v>
      </c>
      <c r="E52" s="13">
        <f>სულ!E572</f>
        <v>10593107.77</v>
      </c>
      <c r="F52" s="13">
        <f>სულ!F572</f>
        <v>3534892</v>
      </c>
      <c r="G52" s="13">
        <f>სულ!G572</f>
        <v>152000</v>
      </c>
      <c r="H52" s="13">
        <f>სულ!H572</f>
        <v>14280000</v>
      </c>
      <c r="I52" s="13">
        <f>სულ!I572</f>
        <v>14279999.77</v>
      </c>
      <c r="J52" s="13">
        <f>სულ!J572</f>
        <v>0.23000000044703484</v>
      </c>
      <c r="K52" s="38">
        <f>სულ!K572</f>
        <v>0.99999998389355738</v>
      </c>
    </row>
    <row r="53" spans="1:14" ht="16.5" hidden="1" thickTop="1" thickBot="1" x14ac:dyDescent="0.3">
      <c r="A53" t="str">
        <f>სულ!A573</f>
        <v>b</v>
      </c>
      <c r="B53" s="30"/>
      <c r="C53" s="7" t="str">
        <f>სულ!C573</f>
        <v>შრომის ანაზღაურება</v>
      </c>
      <c r="D53" s="14">
        <f>სულ!D573</f>
        <v>0</v>
      </c>
      <c r="E53" s="14">
        <f>სულ!E573</f>
        <v>0</v>
      </c>
      <c r="F53" s="14">
        <f>სულ!F573</f>
        <v>0</v>
      </c>
      <c r="G53" s="14">
        <f>სულ!G573</f>
        <v>0</v>
      </c>
      <c r="H53" s="14">
        <f>სულ!H573</f>
        <v>0</v>
      </c>
      <c r="I53" s="14">
        <f>სულ!I573</f>
        <v>0</v>
      </c>
      <c r="J53" s="14" t="str">
        <f>სულ!J573</f>
        <v/>
      </c>
      <c r="K53" s="39" t="str">
        <f>სულ!K573</f>
        <v/>
      </c>
    </row>
    <row r="54" spans="1:14" ht="16.5" hidden="1" thickTop="1" thickBot="1" x14ac:dyDescent="0.3">
      <c r="A54" t="str">
        <f>სულ!A574</f>
        <v>b</v>
      </c>
      <c r="B54" s="30"/>
      <c r="C54" s="7" t="str">
        <f>სულ!C574</f>
        <v>საქონელი და მომსახურება</v>
      </c>
      <c r="D54" s="14">
        <f>სულ!D574</f>
        <v>14240000</v>
      </c>
      <c r="E54" s="14">
        <f>სულ!E574</f>
        <v>10589107.77</v>
      </c>
      <c r="F54" s="14">
        <f>სულ!F574</f>
        <v>3517892</v>
      </c>
      <c r="G54" s="14">
        <f>სულ!G574</f>
        <v>135000</v>
      </c>
      <c r="H54" s="14">
        <f>სულ!H574</f>
        <v>14240000</v>
      </c>
      <c r="I54" s="14">
        <f>სულ!I574</f>
        <v>14241999.77</v>
      </c>
      <c r="J54" s="14">
        <f>სულ!J574</f>
        <v>-1999.769999999553</v>
      </c>
      <c r="K54" s="39">
        <f>სულ!K574</f>
        <v>1.0001404332865169</v>
      </c>
    </row>
    <row r="55" spans="1:14" ht="16.5" hidden="1" thickTop="1" thickBot="1" x14ac:dyDescent="0.3">
      <c r="A55" t="str">
        <f>სულ!A575</f>
        <v>b</v>
      </c>
      <c r="B55" s="30"/>
      <c r="C55" s="7" t="str">
        <f>სულ!C575</f>
        <v>პროცენტი</v>
      </c>
      <c r="D55" s="14">
        <f>სულ!D575</f>
        <v>0</v>
      </c>
      <c r="E55" s="14">
        <f>სულ!E575</f>
        <v>0</v>
      </c>
      <c r="F55" s="14">
        <f>სულ!F575</f>
        <v>0</v>
      </c>
      <c r="G55" s="14">
        <f>სულ!G575</f>
        <v>0</v>
      </c>
      <c r="H55" s="14">
        <f>სულ!H575</f>
        <v>0</v>
      </c>
      <c r="I55" s="14">
        <f>სულ!I575</f>
        <v>0</v>
      </c>
      <c r="J55" s="14" t="str">
        <f>სულ!J575</f>
        <v/>
      </c>
      <c r="K55" s="39" t="str">
        <f>სულ!K575</f>
        <v/>
      </c>
    </row>
    <row r="56" spans="1:14" ht="16.5" hidden="1" thickTop="1" thickBot="1" x14ac:dyDescent="0.3">
      <c r="A56" t="str">
        <f>სულ!A576</f>
        <v>b</v>
      </c>
      <c r="B56" s="30"/>
      <c r="C56" s="7" t="str">
        <f>სულ!C576</f>
        <v>სუბსიდიები</v>
      </c>
      <c r="D56" s="14">
        <f>სულ!D576</f>
        <v>0</v>
      </c>
      <c r="E56" s="14">
        <f>სულ!E576</f>
        <v>0</v>
      </c>
      <c r="F56" s="14">
        <f>სულ!F576</f>
        <v>0</v>
      </c>
      <c r="G56" s="14">
        <f>სულ!G576</f>
        <v>0</v>
      </c>
      <c r="H56" s="14">
        <f>სულ!H576</f>
        <v>0</v>
      </c>
      <c r="I56" s="14">
        <f>სულ!I576</f>
        <v>0</v>
      </c>
      <c r="J56" s="14" t="str">
        <f>სულ!J576</f>
        <v/>
      </c>
      <c r="K56" s="39" t="str">
        <f>სულ!K576</f>
        <v/>
      </c>
    </row>
    <row r="57" spans="1:14" ht="16.5" hidden="1" thickTop="1" thickBot="1" x14ac:dyDescent="0.3">
      <c r="A57" t="str">
        <f>სულ!A577</f>
        <v>b</v>
      </c>
      <c r="B57" s="30"/>
      <c r="C57" s="7" t="str">
        <f>სულ!C577</f>
        <v>გრანტები</v>
      </c>
      <c r="D57" s="14">
        <f>სულ!D577</f>
        <v>0</v>
      </c>
      <c r="E57" s="14">
        <f>სულ!E577</f>
        <v>0</v>
      </c>
      <c r="F57" s="14">
        <f>სულ!F577</f>
        <v>0</v>
      </c>
      <c r="G57" s="14">
        <f>სულ!G577</f>
        <v>0</v>
      </c>
      <c r="H57" s="14">
        <f>სულ!H577</f>
        <v>0</v>
      </c>
      <c r="I57" s="14">
        <f>სულ!I577</f>
        <v>0</v>
      </c>
      <c r="J57" s="14" t="str">
        <f>სულ!J577</f>
        <v/>
      </c>
      <c r="K57" s="39" t="str">
        <f>სულ!K577</f>
        <v/>
      </c>
    </row>
    <row r="58" spans="1:14" ht="16.5" hidden="1" thickTop="1" thickBot="1" x14ac:dyDescent="0.3">
      <c r="A58" t="str">
        <f>სულ!A578</f>
        <v>b</v>
      </c>
      <c r="B58" s="30"/>
      <c r="C58" s="7" t="str">
        <f>სულ!C578</f>
        <v>სოციალური უზრუნველყოფა</v>
      </c>
      <c r="D58" s="14">
        <f>სულ!D578</f>
        <v>20000</v>
      </c>
      <c r="E58" s="14">
        <f>სულ!E578</f>
        <v>4000</v>
      </c>
      <c r="F58" s="14">
        <f>სულ!F578</f>
        <v>17000</v>
      </c>
      <c r="G58" s="14">
        <f>სულ!G578</f>
        <v>17000</v>
      </c>
      <c r="H58" s="14">
        <f>სულ!H578</f>
        <v>40000</v>
      </c>
      <c r="I58" s="14">
        <f>სულ!I578</f>
        <v>38000</v>
      </c>
      <c r="J58" s="14">
        <f>სულ!J578</f>
        <v>2000</v>
      </c>
      <c r="K58" s="39">
        <f>სულ!K578</f>
        <v>0.95</v>
      </c>
    </row>
    <row r="59" spans="1:14" ht="16.5" hidden="1" thickTop="1" thickBot="1" x14ac:dyDescent="0.3">
      <c r="A59" t="str">
        <f>სულ!A579</f>
        <v>b</v>
      </c>
      <c r="B59" s="30"/>
      <c r="C59" s="7" t="str">
        <f>სულ!C579</f>
        <v>სხვა ხარჯები</v>
      </c>
      <c r="D59" s="14">
        <f>სულ!D579</f>
        <v>0</v>
      </c>
      <c r="E59" s="14">
        <f>სულ!E579</f>
        <v>0</v>
      </c>
      <c r="F59" s="14">
        <f>სულ!F579</f>
        <v>0</v>
      </c>
      <c r="G59" s="14">
        <f>სულ!G579</f>
        <v>0</v>
      </c>
      <c r="H59" s="14">
        <f>სულ!H579</f>
        <v>0</v>
      </c>
      <c r="I59" s="14">
        <f>სულ!I579</f>
        <v>0</v>
      </c>
      <c r="J59" s="14" t="str">
        <f>სულ!J579</f>
        <v/>
      </c>
      <c r="K59" s="39" t="str">
        <f>სულ!K579</f>
        <v/>
      </c>
    </row>
    <row r="60" spans="1:14" ht="16.5" hidden="1" thickTop="1" thickBot="1" x14ac:dyDescent="0.3">
      <c r="A60" t="str">
        <f>სულ!A580</f>
        <v>b</v>
      </c>
      <c r="B60" s="29"/>
      <c r="C60" s="5" t="str">
        <f>სულ!C580</f>
        <v>არაფინანსური აქტივების ზრდა</v>
      </c>
      <c r="D60" s="13">
        <f>სულ!D580</f>
        <v>0</v>
      </c>
      <c r="E60" s="13">
        <f>სულ!E580</f>
        <v>0</v>
      </c>
      <c r="F60" s="13">
        <f>სულ!F580</f>
        <v>0</v>
      </c>
      <c r="G60" s="13">
        <f>სულ!G580</f>
        <v>0</v>
      </c>
      <c r="H60" s="13">
        <f>სულ!H580</f>
        <v>0</v>
      </c>
      <c r="I60" s="13">
        <f>სულ!I580</f>
        <v>0</v>
      </c>
      <c r="J60" s="13" t="str">
        <f>სულ!J580</f>
        <v/>
      </c>
      <c r="K60" s="38" t="str">
        <f>სულ!K580</f>
        <v/>
      </c>
    </row>
    <row r="61" spans="1:14" ht="16.5" hidden="1" thickTop="1" thickBot="1" x14ac:dyDescent="0.3">
      <c r="A61" t="str">
        <f>სულ!A581</f>
        <v>b</v>
      </c>
      <c r="B61" s="29"/>
      <c r="C61" s="5" t="str">
        <f>სულ!C581</f>
        <v>ფინანსური აქტივების ზრდა</v>
      </c>
      <c r="D61" s="13">
        <f>სულ!D581</f>
        <v>0</v>
      </c>
      <c r="E61" s="13">
        <f>სულ!E581</f>
        <v>0</v>
      </c>
      <c r="F61" s="13">
        <f>სულ!F581</f>
        <v>0</v>
      </c>
      <c r="G61" s="13">
        <f>სულ!G581</f>
        <v>0</v>
      </c>
      <c r="H61" s="13">
        <f>სულ!H581</f>
        <v>0</v>
      </c>
      <c r="I61" s="13">
        <f>სულ!I581</f>
        <v>0</v>
      </c>
      <c r="J61" s="13" t="str">
        <f>სულ!J581</f>
        <v/>
      </c>
      <c r="K61" s="38" t="str">
        <f>სულ!K581</f>
        <v/>
      </c>
    </row>
    <row r="62" spans="1:14" ht="16.5" hidden="1" thickTop="1" thickBot="1" x14ac:dyDescent="0.3">
      <c r="A62" t="str">
        <f>სულ!A582</f>
        <v>b</v>
      </c>
      <c r="B62" s="31"/>
      <c r="C62" s="9" t="str">
        <f>სულ!C582</f>
        <v>ვალდებულებების კლება</v>
      </c>
      <c r="D62" s="15">
        <f>სულ!D582</f>
        <v>0</v>
      </c>
      <c r="E62" s="15">
        <f>სულ!E582</f>
        <v>0</v>
      </c>
      <c r="F62" s="15">
        <f>სულ!F582</f>
        <v>0</v>
      </c>
      <c r="G62" s="15">
        <f>სულ!G582</f>
        <v>0</v>
      </c>
      <c r="H62" s="15">
        <f>სულ!H582</f>
        <v>0</v>
      </c>
      <c r="I62" s="15">
        <f>სულ!I582</f>
        <v>0</v>
      </c>
      <c r="J62" s="15" t="str">
        <f>სულ!J582</f>
        <v/>
      </c>
      <c r="K62" s="40" t="str">
        <f>სულ!K582</f>
        <v/>
      </c>
    </row>
    <row r="63" spans="1:14" ht="16.5" thickTop="1" thickBot="1" x14ac:dyDescent="0.3">
      <c r="A63" t="str">
        <f>სულ!A583</f>
        <v>a</v>
      </c>
      <c r="B63" s="2" t="str">
        <f>სულ!B583</f>
        <v>35 03 02 03</v>
      </c>
      <c r="C63" s="24" t="str">
        <f>სულ!C583</f>
        <v>ეპიდზედამხედველობა</v>
      </c>
      <c r="D63" s="3">
        <f>სულ!D583</f>
        <v>1200000</v>
      </c>
      <c r="E63" s="3">
        <f>სულ!E583</f>
        <v>385000</v>
      </c>
      <c r="F63" s="3">
        <f>სულ!F583</f>
        <v>815000</v>
      </c>
      <c r="G63" s="3">
        <f>სულ!G583</f>
        <v>497209</v>
      </c>
      <c r="H63" s="3">
        <f>სულ!H583</f>
        <v>1700000</v>
      </c>
      <c r="I63" s="3">
        <f>სულ!I583</f>
        <v>1697209</v>
      </c>
      <c r="J63" s="3">
        <f>სულ!J583</f>
        <v>2791</v>
      </c>
      <c r="K63" s="41">
        <f>სულ!K583</f>
        <v>0.9983582352941176</v>
      </c>
      <c r="L63" s="35" t="str">
        <f>სულ!L583</f>
        <v>ტენდერიდან ეკონომია 800 ლარი</v>
      </c>
      <c r="N63" s="17"/>
    </row>
    <row r="64" spans="1:14" ht="16.5" hidden="1" thickTop="1" thickBot="1" x14ac:dyDescent="0.3">
      <c r="A64" t="str">
        <f>სულ!A584</f>
        <v>b</v>
      </c>
      <c r="B64" s="29"/>
      <c r="C64" s="5" t="str">
        <f>სულ!C584</f>
        <v>ხარჯები</v>
      </c>
      <c r="D64" s="13">
        <f>სულ!D584</f>
        <v>1200000</v>
      </c>
      <c r="E64" s="13">
        <f>სულ!E584</f>
        <v>385000</v>
      </c>
      <c r="F64" s="13">
        <f>სულ!F584</f>
        <v>815000</v>
      </c>
      <c r="G64" s="13">
        <f>სულ!G584</f>
        <v>497209</v>
      </c>
      <c r="H64" s="13">
        <f>სულ!H584</f>
        <v>1700000</v>
      </c>
      <c r="I64" s="13">
        <f>სულ!I584</f>
        <v>1697209</v>
      </c>
      <c r="J64" s="13">
        <f>სულ!J584</f>
        <v>2791</v>
      </c>
      <c r="K64" s="38">
        <f>სულ!K584</f>
        <v>0.9983582352941176</v>
      </c>
    </row>
    <row r="65" spans="1:14" ht="16.5" hidden="1" thickTop="1" thickBot="1" x14ac:dyDescent="0.3">
      <c r="A65" t="str">
        <f>სულ!A585</f>
        <v>b</v>
      </c>
      <c r="B65" s="30"/>
      <c r="C65" s="7" t="str">
        <f>სულ!C585</f>
        <v>შრომის ანაზღაურება</v>
      </c>
      <c r="D65" s="14">
        <f>სულ!D585</f>
        <v>0</v>
      </c>
      <c r="E65" s="14">
        <f>სულ!E585</f>
        <v>0</v>
      </c>
      <c r="F65" s="14">
        <f>სულ!F585</f>
        <v>0</v>
      </c>
      <c r="G65" s="14">
        <f>სულ!G585</f>
        <v>0</v>
      </c>
      <c r="H65" s="14">
        <f>სულ!H585</f>
        <v>0</v>
      </c>
      <c r="I65" s="14">
        <f>სულ!I585</f>
        <v>0</v>
      </c>
      <c r="J65" s="14" t="str">
        <f>სულ!J585</f>
        <v/>
      </c>
      <c r="K65" s="39" t="str">
        <f>სულ!K585</f>
        <v/>
      </c>
    </row>
    <row r="66" spans="1:14" ht="16.5" hidden="1" thickTop="1" thickBot="1" x14ac:dyDescent="0.3">
      <c r="A66" t="str">
        <f>სულ!A586</f>
        <v>b</v>
      </c>
      <c r="B66" s="30"/>
      <c r="C66" s="7" t="str">
        <f>სულ!C586</f>
        <v>საქონელი და მომსახურება</v>
      </c>
      <c r="D66" s="14">
        <f>სულ!D586</f>
        <v>1200000</v>
      </c>
      <c r="E66" s="14">
        <f>სულ!E586</f>
        <v>385000</v>
      </c>
      <c r="F66" s="14">
        <f>სულ!F586</f>
        <v>815000</v>
      </c>
      <c r="G66" s="14">
        <f>სულ!G586</f>
        <v>497209</v>
      </c>
      <c r="H66" s="14">
        <f>სულ!H586</f>
        <v>1700000</v>
      </c>
      <c r="I66" s="14">
        <f>სულ!I586</f>
        <v>1697209</v>
      </c>
      <c r="J66" s="14">
        <f>სულ!J586</f>
        <v>2791</v>
      </c>
      <c r="K66" s="39">
        <f>სულ!K586</f>
        <v>0.9983582352941176</v>
      </c>
    </row>
    <row r="67" spans="1:14" ht="16.5" hidden="1" thickTop="1" thickBot="1" x14ac:dyDescent="0.3">
      <c r="A67" t="str">
        <f>სულ!A587</f>
        <v>b</v>
      </c>
      <c r="B67" s="30"/>
      <c r="C67" s="7" t="str">
        <f>სულ!C587</f>
        <v>პროცენტი</v>
      </c>
      <c r="D67" s="14">
        <f>სულ!D587</f>
        <v>0</v>
      </c>
      <c r="E67" s="14">
        <f>სულ!E587</f>
        <v>0</v>
      </c>
      <c r="F67" s="14">
        <f>სულ!F587</f>
        <v>0</v>
      </c>
      <c r="G67" s="14">
        <f>სულ!G587</f>
        <v>0</v>
      </c>
      <c r="H67" s="14">
        <f>სულ!H587</f>
        <v>0</v>
      </c>
      <c r="I67" s="14">
        <f>სულ!I587</f>
        <v>0</v>
      </c>
      <c r="J67" s="14" t="str">
        <f>სულ!J587</f>
        <v/>
      </c>
      <c r="K67" s="39" t="str">
        <f>სულ!K587</f>
        <v/>
      </c>
    </row>
    <row r="68" spans="1:14" ht="16.5" hidden="1" thickTop="1" thickBot="1" x14ac:dyDescent="0.3">
      <c r="A68" t="str">
        <f>სულ!A588</f>
        <v>b</v>
      </c>
      <c r="B68" s="30"/>
      <c r="C68" s="7" t="str">
        <f>სულ!C588</f>
        <v>სუბსიდიები</v>
      </c>
      <c r="D68" s="14">
        <f>სულ!D588</f>
        <v>0</v>
      </c>
      <c r="E68" s="14">
        <f>სულ!E588</f>
        <v>0</v>
      </c>
      <c r="F68" s="14">
        <f>სულ!F588</f>
        <v>0</v>
      </c>
      <c r="G68" s="14">
        <f>სულ!G588</f>
        <v>0</v>
      </c>
      <c r="H68" s="14">
        <f>სულ!H588</f>
        <v>0</v>
      </c>
      <c r="I68" s="14">
        <f>სულ!I588</f>
        <v>0</v>
      </c>
      <c r="J68" s="14" t="str">
        <f>სულ!J588</f>
        <v/>
      </c>
      <c r="K68" s="39" t="str">
        <f>სულ!K588</f>
        <v/>
      </c>
    </row>
    <row r="69" spans="1:14" ht="16.5" hidden="1" thickTop="1" thickBot="1" x14ac:dyDescent="0.3">
      <c r="A69" t="str">
        <f>სულ!A589</f>
        <v>b</v>
      </c>
      <c r="B69" s="30"/>
      <c r="C69" s="7" t="str">
        <f>სულ!C589</f>
        <v>გრანტები</v>
      </c>
      <c r="D69" s="14">
        <f>სულ!D589</f>
        <v>0</v>
      </c>
      <c r="E69" s="14">
        <f>სულ!E589</f>
        <v>0</v>
      </c>
      <c r="F69" s="14">
        <f>სულ!F589</f>
        <v>0</v>
      </c>
      <c r="G69" s="14">
        <f>სულ!G589</f>
        <v>0</v>
      </c>
      <c r="H69" s="14">
        <f>სულ!H589</f>
        <v>0</v>
      </c>
      <c r="I69" s="14">
        <f>სულ!I589</f>
        <v>0</v>
      </c>
      <c r="J69" s="14" t="str">
        <f>სულ!J589</f>
        <v/>
      </c>
      <c r="K69" s="39" t="str">
        <f>სულ!K589</f>
        <v/>
      </c>
    </row>
    <row r="70" spans="1:14" ht="16.5" hidden="1" thickTop="1" thickBot="1" x14ac:dyDescent="0.3">
      <c r="A70" t="str">
        <f>სულ!A590</f>
        <v>b</v>
      </c>
      <c r="B70" s="30"/>
      <c r="C70" s="7" t="str">
        <f>სულ!C590</f>
        <v>სოციალური უზრუნველყოფა</v>
      </c>
      <c r="D70" s="14">
        <f>სულ!D590</f>
        <v>0</v>
      </c>
      <c r="E70" s="14">
        <f>სულ!E590</f>
        <v>0</v>
      </c>
      <c r="F70" s="14">
        <f>სულ!F590</f>
        <v>0</v>
      </c>
      <c r="G70" s="14">
        <f>სულ!G590</f>
        <v>0</v>
      </c>
      <c r="H70" s="14">
        <f>სულ!H590</f>
        <v>0</v>
      </c>
      <c r="I70" s="14">
        <f>სულ!I590</f>
        <v>0</v>
      </c>
      <c r="J70" s="14" t="str">
        <f>სულ!J590</f>
        <v/>
      </c>
      <c r="K70" s="39" t="str">
        <f>სულ!K590</f>
        <v/>
      </c>
    </row>
    <row r="71" spans="1:14" ht="16.5" hidden="1" thickTop="1" thickBot="1" x14ac:dyDescent="0.3">
      <c r="A71" t="str">
        <f>სულ!A591</f>
        <v>b</v>
      </c>
      <c r="B71" s="30"/>
      <c r="C71" s="7" t="str">
        <f>სულ!C591</f>
        <v>სხვა ხარჯები</v>
      </c>
      <c r="D71" s="14">
        <f>სულ!D591</f>
        <v>0</v>
      </c>
      <c r="E71" s="14">
        <f>სულ!E591</f>
        <v>0</v>
      </c>
      <c r="F71" s="14">
        <f>სულ!F591</f>
        <v>0</v>
      </c>
      <c r="G71" s="14">
        <f>სულ!G591</f>
        <v>0</v>
      </c>
      <c r="H71" s="14">
        <f>სულ!H591</f>
        <v>0</v>
      </c>
      <c r="I71" s="14">
        <f>სულ!I591</f>
        <v>0</v>
      </c>
      <c r="J71" s="14" t="str">
        <f>სულ!J591</f>
        <v/>
      </c>
      <c r="K71" s="39" t="str">
        <f>სულ!K591</f>
        <v/>
      </c>
    </row>
    <row r="72" spans="1:14" ht="16.5" hidden="1" thickTop="1" thickBot="1" x14ac:dyDescent="0.3">
      <c r="A72" t="str">
        <f>სულ!A592</f>
        <v>b</v>
      </c>
      <c r="B72" s="29"/>
      <c r="C72" s="5" t="str">
        <f>სულ!C592</f>
        <v>არაფინანსური აქტივების ზრდა</v>
      </c>
      <c r="D72" s="13">
        <f>სულ!D592</f>
        <v>0</v>
      </c>
      <c r="E72" s="13">
        <f>სულ!E592</f>
        <v>0</v>
      </c>
      <c r="F72" s="13">
        <f>სულ!F592</f>
        <v>0</v>
      </c>
      <c r="G72" s="13">
        <f>სულ!G592</f>
        <v>0</v>
      </c>
      <c r="H72" s="13">
        <f>სულ!H592</f>
        <v>0</v>
      </c>
      <c r="I72" s="13">
        <f>სულ!I592</f>
        <v>0</v>
      </c>
      <c r="J72" s="13" t="str">
        <f>სულ!J592</f>
        <v/>
      </c>
      <c r="K72" s="38" t="str">
        <f>სულ!K592</f>
        <v/>
      </c>
    </row>
    <row r="73" spans="1:14" ht="16.5" hidden="1" thickTop="1" thickBot="1" x14ac:dyDescent="0.3">
      <c r="A73" t="str">
        <f>სულ!A593</f>
        <v>b</v>
      </c>
      <c r="B73" s="29"/>
      <c r="C73" s="5" t="str">
        <f>სულ!C593</f>
        <v>ფინანსური აქტივების ზრდა</v>
      </c>
      <c r="D73" s="13">
        <f>სულ!D593</f>
        <v>0</v>
      </c>
      <c r="E73" s="13">
        <f>სულ!E593</f>
        <v>0</v>
      </c>
      <c r="F73" s="13">
        <f>სულ!F593</f>
        <v>0</v>
      </c>
      <c r="G73" s="13">
        <f>სულ!G593</f>
        <v>0</v>
      </c>
      <c r="H73" s="13">
        <f>სულ!H593</f>
        <v>0</v>
      </c>
      <c r="I73" s="13">
        <f>სულ!I593</f>
        <v>0</v>
      </c>
      <c r="J73" s="13" t="str">
        <f>სულ!J593</f>
        <v/>
      </c>
      <c r="K73" s="38" t="str">
        <f>სულ!K593</f>
        <v/>
      </c>
    </row>
    <row r="74" spans="1:14" ht="16.5" hidden="1" thickTop="1" thickBot="1" x14ac:dyDescent="0.3">
      <c r="A74" t="str">
        <f>სულ!A594</f>
        <v>b</v>
      </c>
      <c r="B74" s="31"/>
      <c r="C74" s="9" t="str">
        <f>სულ!C594</f>
        <v>ვალდებულებების კლება</v>
      </c>
      <c r="D74" s="15">
        <f>სულ!D594</f>
        <v>0</v>
      </c>
      <c r="E74" s="15">
        <f>სულ!E594</f>
        <v>0</v>
      </c>
      <c r="F74" s="15">
        <f>სულ!F594</f>
        <v>0</v>
      </c>
      <c r="G74" s="15">
        <f>სულ!G594</f>
        <v>0</v>
      </c>
      <c r="H74" s="15">
        <f>სულ!H594</f>
        <v>0</v>
      </c>
      <c r="I74" s="15">
        <f>სულ!I594</f>
        <v>0</v>
      </c>
      <c r="J74" s="15" t="str">
        <f>სულ!J594</f>
        <v/>
      </c>
      <c r="K74" s="40" t="str">
        <f>სულ!K594</f>
        <v/>
      </c>
    </row>
    <row r="75" spans="1:14" ht="16.5" thickTop="1" thickBot="1" x14ac:dyDescent="0.3">
      <c r="A75" t="str">
        <f>სულ!A595</f>
        <v>a</v>
      </c>
      <c r="B75" s="2" t="str">
        <f>სულ!B595</f>
        <v>35 03 02 04</v>
      </c>
      <c r="C75" s="24" t="str">
        <f>სულ!C595</f>
        <v>უსაფრთხო სისხლი</v>
      </c>
      <c r="D75" s="3">
        <f>სულ!D595</f>
        <v>810000</v>
      </c>
      <c r="E75" s="3">
        <f>სულ!E595</f>
        <v>829216</v>
      </c>
      <c r="F75" s="3">
        <f>სულ!F595</f>
        <v>446081</v>
      </c>
      <c r="G75" s="3">
        <f>სულ!G595</f>
        <v>356081</v>
      </c>
      <c r="H75" s="3">
        <f>სულ!H595</f>
        <v>1650000</v>
      </c>
      <c r="I75" s="3">
        <f>სულ!I595</f>
        <v>1631378</v>
      </c>
      <c r="J75" s="3">
        <f>სულ!J595</f>
        <v>18622</v>
      </c>
      <c r="K75" s="41">
        <f>სულ!K595</f>
        <v>0.98871393939393937</v>
      </c>
      <c r="N75" s="17"/>
    </row>
    <row r="76" spans="1:14" ht="16.5" hidden="1" thickTop="1" thickBot="1" x14ac:dyDescent="0.3">
      <c r="A76" t="str">
        <f>სულ!A596</f>
        <v>b</v>
      </c>
      <c r="B76" s="29"/>
      <c r="C76" s="5" t="str">
        <f>სულ!C596</f>
        <v>ხარჯები</v>
      </c>
      <c r="D76" s="13">
        <f>სულ!D596</f>
        <v>810000</v>
      </c>
      <c r="E76" s="13">
        <f>სულ!E596</f>
        <v>829216</v>
      </c>
      <c r="F76" s="13">
        <f>სულ!F596</f>
        <v>446081</v>
      </c>
      <c r="G76" s="13">
        <f>სულ!G596</f>
        <v>356081</v>
      </c>
      <c r="H76" s="13">
        <f>სულ!H596</f>
        <v>1650000</v>
      </c>
      <c r="I76" s="13">
        <f>სულ!I596</f>
        <v>1631378</v>
      </c>
      <c r="J76" s="13">
        <f>სულ!J596</f>
        <v>18622</v>
      </c>
      <c r="K76" s="38">
        <f>სულ!K596</f>
        <v>0.98871393939393937</v>
      </c>
    </row>
    <row r="77" spans="1:14" ht="16.5" hidden="1" thickTop="1" thickBot="1" x14ac:dyDescent="0.3">
      <c r="A77" t="str">
        <f>სულ!A597</f>
        <v>b</v>
      </c>
      <c r="B77" s="30"/>
      <c r="C77" s="7" t="str">
        <f>სულ!C597</f>
        <v>შრომის ანაზღაურება</v>
      </c>
      <c r="D77" s="14">
        <f>სულ!D597</f>
        <v>0</v>
      </c>
      <c r="E77" s="14">
        <f>სულ!E597</f>
        <v>0</v>
      </c>
      <c r="F77" s="14">
        <f>სულ!F597</f>
        <v>0</v>
      </c>
      <c r="G77" s="14">
        <f>სულ!G597</f>
        <v>0</v>
      </c>
      <c r="H77" s="14">
        <f>სულ!H597</f>
        <v>0</v>
      </c>
      <c r="I77" s="14">
        <f>სულ!I597</f>
        <v>0</v>
      </c>
      <c r="J77" s="14" t="str">
        <f>სულ!J597</f>
        <v/>
      </c>
      <c r="K77" s="39" t="str">
        <f>სულ!K597</f>
        <v/>
      </c>
    </row>
    <row r="78" spans="1:14" ht="16.5" hidden="1" thickTop="1" thickBot="1" x14ac:dyDescent="0.3">
      <c r="A78" t="str">
        <f>სულ!A598</f>
        <v>b</v>
      </c>
      <c r="B78" s="30"/>
      <c r="C78" s="7" t="str">
        <f>სულ!C598</f>
        <v>საქონელი და მომსახურება</v>
      </c>
      <c r="D78" s="14">
        <f>სულ!D598</f>
        <v>810000</v>
      </c>
      <c r="E78" s="14">
        <f>სულ!E598</f>
        <v>829216</v>
      </c>
      <c r="F78" s="14">
        <f>სულ!F598</f>
        <v>446081</v>
      </c>
      <c r="G78" s="14">
        <f>სულ!G598</f>
        <v>356081</v>
      </c>
      <c r="H78" s="14">
        <f>სულ!H598</f>
        <v>1650000</v>
      </c>
      <c r="I78" s="14">
        <f>სულ!I598</f>
        <v>1631378</v>
      </c>
      <c r="J78" s="14">
        <f>სულ!J598</f>
        <v>18622</v>
      </c>
      <c r="K78" s="39">
        <f>სულ!K598</f>
        <v>0.98871393939393937</v>
      </c>
    </row>
    <row r="79" spans="1:14" ht="16.5" hidden="1" thickTop="1" thickBot="1" x14ac:dyDescent="0.3">
      <c r="A79" t="str">
        <f>სულ!A599</f>
        <v>b</v>
      </c>
      <c r="B79" s="30"/>
      <c r="C79" s="7" t="str">
        <f>სულ!C599</f>
        <v>პროცენტი</v>
      </c>
      <c r="D79" s="14">
        <f>სულ!D599</f>
        <v>0</v>
      </c>
      <c r="E79" s="14">
        <f>სულ!E599</f>
        <v>0</v>
      </c>
      <c r="F79" s="14">
        <f>სულ!F599</f>
        <v>0</v>
      </c>
      <c r="G79" s="14">
        <f>სულ!G599</f>
        <v>0</v>
      </c>
      <c r="H79" s="14">
        <f>სულ!H599</f>
        <v>0</v>
      </c>
      <c r="I79" s="14">
        <f>სულ!I599</f>
        <v>0</v>
      </c>
      <c r="J79" s="14" t="str">
        <f>სულ!J599</f>
        <v/>
      </c>
      <c r="K79" s="39" t="str">
        <f>სულ!K599</f>
        <v/>
      </c>
    </row>
    <row r="80" spans="1:14" ht="16.5" hidden="1" thickTop="1" thickBot="1" x14ac:dyDescent="0.3">
      <c r="A80" t="str">
        <f>სულ!A600</f>
        <v>b</v>
      </c>
      <c r="B80" s="30"/>
      <c r="C80" s="7" t="str">
        <f>სულ!C600</f>
        <v>სუბსიდიები</v>
      </c>
      <c r="D80" s="14">
        <f>სულ!D600</f>
        <v>0</v>
      </c>
      <c r="E80" s="14">
        <f>სულ!E600</f>
        <v>0</v>
      </c>
      <c r="F80" s="14">
        <f>სულ!F600</f>
        <v>0</v>
      </c>
      <c r="G80" s="14">
        <f>სულ!G600</f>
        <v>0</v>
      </c>
      <c r="H80" s="14">
        <f>სულ!H600</f>
        <v>0</v>
      </c>
      <c r="I80" s="14">
        <f>სულ!I600</f>
        <v>0</v>
      </c>
      <c r="J80" s="14" t="str">
        <f>სულ!J600</f>
        <v/>
      </c>
      <c r="K80" s="39" t="str">
        <f>სულ!K600</f>
        <v/>
      </c>
    </row>
    <row r="81" spans="1:14" ht="16.5" hidden="1" thickTop="1" thickBot="1" x14ac:dyDescent="0.3">
      <c r="A81" t="str">
        <f>სულ!A601</f>
        <v>b</v>
      </c>
      <c r="B81" s="30"/>
      <c r="C81" s="7" t="str">
        <f>სულ!C601</f>
        <v>გრანტები</v>
      </c>
      <c r="D81" s="14">
        <f>სულ!D601</f>
        <v>0</v>
      </c>
      <c r="E81" s="14">
        <f>სულ!E601</f>
        <v>0</v>
      </c>
      <c r="F81" s="14">
        <f>სულ!F601</f>
        <v>0</v>
      </c>
      <c r="G81" s="14">
        <f>სულ!G601</f>
        <v>0</v>
      </c>
      <c r="H81" s="14">
        <f>სულ!H601</f>
        <v>0</v>
      </c>
      <c r="I81" s="14">
        <f>სულ!I601</f>
        <v>0</v>
      </c>
      <c r="J81" s="14" t="str">
        <f>სულ!J601</f>
        <v/>
      </c>
      <c r="K81" s="39" t="str">
        <f>სულ!K601</f>
        <v/>
      </c>
    </row>
    <row r="82" spans="1:14" ht="16.5" hidden="1" thickTop="1" thickBot="1" x14ac:dyDescent="0.3">
      <c r="A82" t="str">
        <f>სულ!A602</f>
        <v>b</v>
      </c>
      <c r="B82" s="30"/>
      <c r="C82" s="7" t="str">
        <f>სულ!C602</f>
        <v>სოციალური უზრუნველყოფა</v>
      </c>
      <c r="D82" s="14">
        <f>სულ!D602</f>
        <v>0</v>
      </c>
      <c r="E82" s="14">
        <f>სულ!E602</f>
        <v>0</v>
      </c>
      <c r="F82" s="14">
        <f>სულ!F602</f>
        <v>0</v>
      </c>
      <c r="G82" s="14">
        <f>სულ!G602</f>
        <v>0</v>
      </c>
      <c r="H82" s="14">
        <f>სულ!H602</f>
        <v>0</v>
      </c>
      <c r="I82" s="14">
        <f>სულ!I602</f>
        <v>0</v>
      </c>
      <c r="J82" s="14" t="str">
        <f>სულ!J602</f>
        <v/>
      </c>
      <c r="K82" s="39" t="str">
        <f>სულ!K602</f>
        <v/>
      </c>
    </row>
    <row r="83" spans="1:14" ht="16.5" hidden="1" thickTop="1" thickBot="1" x14ac:dyDescent="0.3">
      <c r="A83" t="str">
        <f>სულ!A603</f>
        <v>b</v>
      </c>
      <c r="B83" s="30"/>
      <c r="C83" s="7" t="str">
        <f>სულ!C603</f>
        <v>სხვა ხარჯები</v>
      </c>
      <c r="D83" s="14">
        <f>სულ!D603</f>
        <v>0</v>
      </c>
      <c r="E83" s="14">
        <f>სულ!E603</f>
        <v>0</v>
      </c>
      <c r="F83" s="14">
        <f>სულ!F603</f>
        <v>0</v>
      </c>
      <c r="G83" s="14">
        <f>სულ!G603</f>
        <v>0</v>
      </c>
      <c r="H83" s="14">
        <f>სულ!H603</f>
        <v>0</v>
      </c>
      <c r="I83" s="14">
        <f>სულ!I603</f>
        <v>0</v>
      </c>
      <c r="J83" s="14" t="str">
        <f>სულ!J603</f>
        <v/>
      </c>
      <c r="K83" s="39" t="str">
        <f>სულ!K603</f>
        <v/>
      </c>
    </row>
    <row r="84" spans="1:14" ht="16.5" hidden="1" thickTop="1" thickBot="1" x14ac:dyDescent="0.3">
      <c r="A84" t="str">
        <f>სულ!A604</f>
        <v>b</v>
      </c>
      <c r="B84" s="29"/>
      <c r="C84" s="5" t="str">
        <f>სულ!C604</f>
        <v>არაფინანსური აქტივების ზრდა</v>
      </c>
      <c r="D84" s="13">
        <f>სულ!D604</f>
        <v>0</v>
      </c>
      <c r="E84" s="13">
        <f>სულ!E604</f>
        <v>0</v>
      </c>
      <c r="F84" s="13">
        <f>სულ!F604</f>
        <v>0</v>
      </c>
      <c r="G84" s="13">
        <f>სულ!G604</f>
        <v>0</v>
      </c>
      <c r="H84" s="13">
        <f>სულ!H604</f>
        <v>0</v>
      </c>
      <c r="I84" s="13">
        <f>სულ!I604</f>
        <v>0</v>
      </c>
      <c r="J84" s="13" t="str">
        <f>სულ!J604</f>
        <v/>
      </c>
      <c r="K84" s="38" t="str">
        <f>სულ!K604</f>
        <v/>
      </c>
    </row>
    <row r="85" spans="1:14" ht="16.5" hidden="1" thickTop="1" thickBot="1" x14ac:dyDescent="0.3">
      <c r="A85" t="str">
        <f>სულ!A605</f>
        <v>b</v>
      </c>
      <c r="B85" s="29"/>
      <c r="C85" s="5" t="str">
        <f>სულ!C605</f>
        <v>ფინანსური აქტივების ზრდა</v>
      </c>
      <c r="D85" s="13">
        <f>სულ!D605</f>
        <v>0</v>
      </c>
      <c r="E85" s="13">
        <f>სულ!E605</f>
        <v>0</v>
      </c>
      <c r="F85" s="13">
        <f>სულ!F605</f>
        <v>0</v>
      </c>
      <c r="G85" s="13">
        <f>სულ!G605</f>
        <v>0</v>
      </c>
      <c r="H85" s="13">
        <f>სულ!H605</f>
        <v>0</v>
      </c>
      <c r="I85" s="13">
        <f>სულ!I605</f>
        <v>0</v>
      </c>
      <c r="J85" s="13" t="str">
        <f>სულ!J605</f>
        <v/>
      </c>
      <c r="K85" s="38" t="str">
        <f>სულ!K605</f>
        <v/>
      </c>
    </row>
    <row r="86" spans="1:14" ht="16.5" hidden="1" thickTop="1" thickBot="1" x14ac:dyDescent="0.3">
      <c r="A86" t="str">
        <f>სულ!A606</f>
        <v>b</v>
      </c>
      <c r="B86" s="31"/>
      <c r="C86" s="9" t="str">
        <f>სულ!C606</f>
        <v>ვალდებულებების კლება</v>
      </c>
      <c r="D86" s="15">
        <f>სულ!D606</f>
        <v>0</v>
      </c>
      <c r="E86" s="15">
        <f>სულ!E606</f>
        <v>0</v>
      </c>
      <c r="F86" s="15">
        <f>სულ!F606</f>
        <v>0</v>
      </c>
      <c r="G86" s="15">
        <f>სულ!G606</f>
        <v>0</v>
      </c>
      <c r="H86" s="15">
        <f>სულ!H606</f>
        <v>0</v>
      </c>
      <c r="I86" s="15">
        <f>სულ!I606</f>
        <v>0</v>
      </c>
      <c r="J86" s="15" t="str">
        <f>სულ!J606</f>
        <v/>
      </c>
      <c r="K86" s="40" t="str">
        <f>სულ!K606</f>
        <v/>
      </c>
    </row>
    <row r="87" spans="1:14" ht="16.5" thickTop="1" thickBot="1" x14ac:dyDescent="0.3">
      <c r="A87" t="str">
        <f>სულ!A607</f>
        <v>a</v>
      </c>
      <c r="B87" s="2" t="str">
        <f>სულ!B607</f>
        <v>35 03 02 05</v>
      </c>
      <c r="C87" s="24" t="str">
        <f>სულ!C607</f>
        <v>პროფესიულ დაავადებათა პრევენცია</v>
      </c>
      <c r="D87" s="3">
        <f>სულ!D607</f>
        <v>135000</v>
      </c>
      <c r="E87" s="3">
        <f>სულ!E607</f>
        <v>135000</v>
      </c>
      <c r="F87" s="3">
        <f>სულ!F607</f>
        <v>67500</v>
      </c>
      <c r="G87" s="3">
        <f>სულ!G607</f>
        <v>67500</v>
      </c>
      <c r="H87" s="3">
        <f>სულ!H607</f>
        <v>270000</v>
      </c>
      <c r="I87" s="3">
        <f>სულ!I607</f>
        <v>270000</v>
      </c>
      <c r="J87" s="3">
        <f>სულ!J607</f>
        <v>0</v>
      </c>
      <c r="K87" s="41">
        <f>სულ!K607</f>
        <v>1</v>
      </c>
      <c r="N87" s="17"/>
    </row>
    <row r="88" spans="1:14" ht="16.5" hidden="1" thickTop="1" thickBot="1" x14ac:dyDescent="0.3">
      <c r="A88" t="str">
        <f>სულ!A608</f>
        <v>b</v>
      </c>
      <c r="B88" s="29"/>
      <c r="C88" s="5" t="str">
        <f>სულ!C608</f>
        <v>ხარჯები</v>
      </c>
      <c r="D88" s="13">
        <f>სულ!D608</f>
        <v>135000</v>
      </c>
      <c r="E88" s="13">
        <f>სულ!E608</f>
        <v>135000</v>
      </c>
      <c r="F88" s="13">
        <f>სულ!F608</f>
        <v>67500</v>
      </c>
      <c r="G88" s="13">
        <f>სულ!G608</f>
        <v>67500</v>
      </c>
      <c r="H88" s="13">
        <f>სულ!H608</f>
        <v>270000</v>
      </c>
      <c r="I88" s="13">
        <f>სულ!I608</f>
        <v>270000</v>
      </c>
      <c r="J88" s="13">
        <f>სულ!J608</f>
        <v>0</v>
      </c>
      <c r="K88" s="38">
        <f>სულ!K608</f>
        <v>1</v>
      </c>
    </row>
    <row r="89" spans="1:14" ht="16.5" hidden="1" thickTop="1" thickBot="1" x14ac:dyDescent="0.3">
      <c r="A89" t="str">
        <f>სულ!A609</f>
        <v>b</v>
      </c>
      <c r="B89" s="30"/>
      <c r="C89" s="7" t="str">
        <f>სულ!C609</f>
        <v>შრომის ანაზღაურება</v>
      </c>
      <c r="D89" s="14">
        <f>სულ!D609</f>
        <v>0</v>
      </c>
      <c r="E89" s="14">
        <f>სულ!E609</f>
        <v>0</v>
      </c>
      <c r="F89" s="14">
        <f>სულ!F609</f>
        <v>0</v>
      </c>
      <c r="G89" s="14">
        <f>სულ!G609</f>
        <v>0</v>
      </c>
      <c r="H89" s="14">
        <f>სულ!H609</f>
        <v>0</v>
      </c>
      <c r="I89" s="14">
        <f>სულ!I609</f>
        <v>0</v>
      </c>
      <c r="J89" s="14" t="str">
        <f>სულ!J609</f>
        <v/>
      </c>
      <c r="K89" s="39" t="str">
        <f>სულ!K609</f>
        <v/>
      </c>
    </row>
    <row r="90" spans="1:14" ht="16.5" hidden="1" thickTop="1" thickBot="1" x14ac:dyDescent="0.3">
      <c r="A90" t="str">
        <f>სულ!A610</f>
        <v>b</v>
      </c>
      <c r="B90" s="30"/>
      <c r="C90" s="7" t="str">
        <f>სულ!C610</f>
        <v>საქონელი და მომსახურება</v>
      </c>
      <c r="D90" s="14">
        <f>სულ!D610</f>
        <v>135000</v>
      </c>
      <c r="E90" s="14">
        <f>სულ!E610</f>
        <v>135000</v>
      </c>
      <c r="F90" s="14">
        <f>სულ!F610</f>
        <v>67500</v>
      </c>
      <c r="G90" s="14">
        <f>სულ!G610</f>
        <v>67500</v>
      </c>
      <c r="H90" s="14">
        <f>სულ!H610</f>
        <v>270000</v>
      </c>
      <c r="I90" s="14">
        <f>სულ!I610</f>
        <v>270000</v>
      </c>
      <c r="J90" s="14">
        <f>სულ!J610</f>
        <v>0</v>
      </c>
      <c r="K90" s="39">
        <f>სულ!K610</f>
        <v>1</v>
      </c>
    </row>
    <row r="91" spans="1:14" ht="16.5" hidden="1" thickTop="1" thickBot="1" x14ac:dyDescent="0.3">
      <c r="A91" t="str">
        <f>სულ!A611</f>
        <v>b</v>
      </c>
      <c r="B91" s="30"/>
      <c r="C91" s="7" t="str">
        <f>სულ!C611</f>
        <v>პროცენტი</v>
      </c>
      <c r="D91" s="14">
        <f>სულ!D611</f>
        <v>0</v>
      </c>
      <c r="E91" s="14">
        <f>სულ!E611</f>
        <v>0</v>
      </c>
      <c r="F91" s="14">
        <f>სულ!F611</f>
        <v>0</v>
      </c>
      <c r="G91" s="14">
        <f>სულ!G611</f>
        <v>0</v>
      </c>
      <c r="H91" s="14">
        <f>სულ!H611</f>
        <v>0</v>
      </c>
      <c r="I91" s="14">
        <f>სულ!I611</f>
        <v>0</v>
      </c>
      <c r="J91" s="14" t="str">
        <f>სულ!J611</f>
        <v/>
      </c>
      <c r="K91" s="39" t="str">
        <f>სულ!K611</f>
        <v/>
      </c>
    </row>
    <row r="92" spans="1:14" ht="16.5" hidden="1" thickTop="1" thickBot="1" x14ac:dyDescent="0.3">
      <c r="A92" t="str">
        <f>სულ!A612</f>
        <v>b</v>
      </c>
      <c r="B92" s="30"/>
      <c r="C92" s="7" t="str">
        <f>სულ!C612</f>
        <v>სუბსიდიები</v>
      </c>
      <c r="D92" s="14">
        <f>სულ!D612</f>
        <v>0</v>
      </c>
      <c r="E92" s="14">
        <f>სულ!E612</f>
        <v>0</v>
      </c>
      <c r="F92" s="14">
        <f>სულ!F612</f>
        <v>0</v>
      </c>
      <c r="G92" s="14">
        <f>სულ!G612</f>
        <v>0</v>
      </c>
      <c r="H92" s="14">
        <f>სულ!H612</f>
        <v>0</v>
      </c>
      <c r="I92" s="14">
        <f>სულ!I612</f>
        <v>0</v>
      </c>
      <c r="J92" s="14" t="str">
        <f>სულ!J612</f>
        <v/>
      </c>
      <c r="K92" s="39" t="str">
        <f>სულ!K612</f>
        <v/>
      </c>
    </row>
    <row r="93" spans="1:14" ht="16.5" hidden="1" thickTop="1" thickBot="1" x14ac:dyDescent="0.3">
      <c r="A93" t="str">
        <f>სულ!A613</f>
        <v>b</v>
      </c>
      <c r="B93" s="30"/>
      <c r="C93" s="7" t="str">
        <f>სულ!C613</f>
        <v>გრანტები</v>
      </c>
      <c r="D93" s="14">
        <f>სულ!D613</f>
        <v>0</v>
      </c>
      <c r="E93" s="14">
        <f>სულ!E613</f>
        <v>0</v>
      </c>
      <c r="F93" s="14">
        <f>სულ!F613</f>
        <v>0</v>
      </c>
      <c r="G93" s="14">
        <f>სულ!G613</f>
        <v>0</v>
      </c>
      <c r="H93" s="14">
        <f>სულ!H613</f>
        <v>0</v>
      </c>
      <c r="I93" s="14">
        <f>სულ!I613</f>
        <v>0</v>
      </c>
      <c r="J93" s="14" t="str">
        <f>სულ!J613</f>
        <v/>
      </c>
      <c r="K93" s="39" t="str">
        <f>სულ!K613</f>
        <v/>
      </c>
    </row>
    <row r="94" spans="1:14" ht="16.5" hidden="1" thickTop="1" thickBot="1" x14ac:dyDescent="0.3">
      <c r="A94" t="str">
        <f>სულ!A614</f>
        <v>b</v>
      </c>
      <c r="B94" s="30"/>
      <c r="C94" s="7" t="str">
        <f>სულ!C614</f>
        <v>სოციალური უზრუნველყოფა</v>
      </c>
      <c r="D94" s="14">
        <f>სულ!D614</f>
        <v>0</v>
      </c>
      <c r="E94" s="14">
        <f>სულ!E614</f>
        <v>0</v>
      </c>
      <c r="F94" s="14">
        <f>სულ!F614</f>
        <v>0</v>
      </c>
      <c r="G94" s="14">
        <f>სულ!G614</f>
        <v>0</v>
      </c>
      <c r="H94" s="14">
        <f>სულ!H614</f>
        <v>0</v>
      </c>
      <c r="I94" s="14">
        <f>სულ!I614</f>
        <v>0</v>
      </c>
      <c r="J94" s="14" t="str">
        <f>სულ!J614</f>
        <v/>
      </c>
      <c r="K94" s="39" t="str">
        <f>სულ!K614</f>
        <v/>
      </c>
    </row>
    <row r="95" spans="1:14" ht="16.5" hidden="1" thickTop="1" thickBot="1" x14ac:dyDescent="0.3">
      <c r="A95" t="str">
        <f>სულ!A615</f>
        <v>b</v>
      </c>
      <c r="B95" s="30"/>
      <c r="C95" s="7" t="str">
        <f>სულ!C615</f>
        <v>სხვა ხარჯები</v>
      </c>
      <c r="D95" s="14">
        <f>სულ!D615</f>
        <v>0</v>
      </c>
      <c r="E95" s="14">
        <f>სულ!E615</f>
        <v>0</v>
      </c>
      <c r="F95" s="14">
        <f>სულ!F615</f>
        <v>0</v>
      </c>
      <c r="G95" s="14">
        <f>სულ!G615</f>
        <v>0</v>
      </c>
      <c r="H95" s="14">
        <f>სულ!H615</f>
        <v>0</v>
      </c>
      <c r="I95" s="14">
        <f>სულ!I615</f>
        <v>0</v>
      </c>
      <c r="J95" s="14" t="str">
        <f>სულ!J615</f>
        <v/>
      </c>
      <c r="K95" s="39" t="str">
        <f>სულ!K615</f>
        <v/>
      </c>
    </row>
    <row r="96" spans="1:14" ht="16.5" hidden="1" thickTop="1" thickBot="1" x14ac:dyDescent="0.3">
      <c r="A96" t="str">
        <f>სულ!A616</f>
        <v>b</v>
      </c>
      <c r="B96" s="29"/>
      <c r="C96" s="5" t="str">
        <f>სულ!C616</f>
        <v>არაფინანსური აქტივების ზრდა</v>
      </c>
      <c r="D96" s="13">
        <f>სულ!D616</f>
        <v>0</v>
      </c>
      <c r="E96" s="13">
        <f>სულ!E616</f>
        <v>0</v>
      </c>
      <c r="F96" s="13">
        <f>სულ!F616</f>
        <v>0</v>
      </c>
      <c r="G96" s="13">
        <f>სულ!G616</f>
        <v>0</v>
      </c>
      <c r="H96" s="13">
        <f>სულ!H616</f>
        <v>0</v>
      </c>
      <c r="I96" s="13">
        <f>სულ!I616</f>
        <v>0</v>
      </c>
      <c r="J96" s="13" t="str">
        <f>სულ!J616</f>
        <v/>
      </c>
      <c r="K96" s="38" t="str">
        <f>სულ!K616</f>
        <v/>
      </c>
    </row>
    <row r="97" spans="1:14" ht="16.5" hidden="1" thickTop="1" thickBot="1" x14ac:dyDescent="0.3">
      <c r="A97" t="str">
        <f>სულ!A617</f>
        <v>b</v>
      </c>
      <c r="B97" s="29"/>
      <c r="C97" s="5" t="str">
        <f>სულ!C617</f>
        <v>ფინანსური აქტივების ზრდა</v>
      </c>
      <c r="D97" s="13">
        <f>სულ!D617</f>
        <v>0</v>
      </c>
      <c r="E97" s="13">
        <f>სულ!E617</f>
        <v>0</v>
      </c>
      <c r="F97" s="13">
        <f>სულ!F617</f>
        <v>0</v>
      </c>
      <c r="G97" s="13">
        <f>სულ!G617</f>
        <v>0</v>
      </c>
      <c r="H97" s="13">
        <f>სულ!H617</f>
        <v>0</v>
      </c>
      <c r="I97" s="13">
        <f>სულ!I617</f>
        <v>0</v>
      </c>
      <c r="J97" s="13" t="str">
        <f>სულ!J617</f>
        <v/>
      </c>
      <c r="K97" s="38" t="str">
        <f>სულ!K617</f>
        <v/>
      </c>
    </row>
    <row r="98" spans="1:14" ht="16.5" hidden="1" thickTop="1" thickBot="1" x14ac:dyDescent="0.3">
      <c r="A98" t="str">
        <f>სულ!A618</f>
        <v>b</v>
      </c>
      <c r="B98" s="31"/>
      <c r="C98" s="9" t="str">
        <f>სულ!C618</f>
        <v>ვალდებულებების კლება</v>
      </c>
      <c r="D98" s="15">
        <f>სულ!D618</f>
        <v>0</v>
      </c>
      <c r="E98" s="15">
        <f>სულ!E618</f>
        <v>0</v>
      </c>
      <c r="F98" s="15">
        <f>სულ!F618</f>
        <v>0</v>
      </c>
      <c r="G98" s="15">
        <f>სულ!G618</f>
        <v>0</v>
      </c>
      <c r="H98" s="15">
        <f>სულ!H618</f>
        <v>0</v>
      </c>
      <c r="I98" s="15">
        <f>სულ!I618</f>
        <v>0</v>
      </c>
      <c r="J98" s="15" t="str">
        <f>სულ!J618</f>
        <v/>
      </c>
      <c r="K98" s="40" t="str">
        <f>სულ!K618</f>
        <v/>
      </c>
    </row>
    <row r="99" spans="1:14" ht="16.5" thickTop="1" thickBot="1" x14ac:dyDescent="0.3">
      <c r="A99" t="str">
        <f>სულ!A619</f>
        <v>a</v>
      </c>
      <c r="B99" s="2" t="str">
        <f>სულ!B619</f>
        <v>35 03 02 06</v>
      </c>
      <c r="C99" s="24" t="str">
        <f>სულ!C619</f>
        <v>ინფექციური დაავადებების მართვა</v>
      </c>
      <c r="D99" s="3">
        <f>სულ!D619</f>
        <v>3800000</v>
      </c>
      <c r="E99" s="3">
        <f>სულ!E619</f>
        <v>4703781.67</v>
      </c>
      <c r="F99" s="3">
        <f>სულ!F619</f>
        <v>2470000</v>
      </c>
      <c r="G99" s="3">
        <f>სულ!G619</f>
        <v>2420000</v>
      </c>
      <c r="H99" s="3">
        <f>სულ!H619</f>
        <v>8000000</v>
      </c>
      <c r="I99" s="3">
        <f>სულ!I619</f>
        <v>9593781.6699999999</v>
      </c>
      <c r="J99" s="3">
        <f>სულ!J619</f>
        <v>-1593781.67</v>
      </c>
      <c r="K99" s="41">
        <f>სულ!K619</f>
        <v>1.19922270875</v>
      </c>
      <c r="N99" s="17"/>
    </row>
    <row r="100" spans="1:14" ht="16.5" hidden="1" thickTop="1" thickBot="1" x14ac:dyDescent="0.3">
      <c r="A100" t="str">
        <f>სულ!A620</f>
        <v>b</v>
      </c>
      <c r="B100" s="29"/>
      <c r="C100" s="5" t="str">
        <f>სულ!C620</f>
        <v>ხარჯები</v>
      </c>
      <c r="D100" s="13">
        <f>სულ!D620</f>
        <v>3800000</v>
      </c>
      <c r="E100" s="13">
        <f>სულ!E620</f>
        <v>4703781.67</v>
      </c>
      <c r="F100" s="13">
        <f>სულ!F620</f>
        <v>2470000</v>
      </c>
      <c r="G100" s="13">
        <f>სულ!G620</f>
        <v>2420000</v>
      </c>
      <c r="H100" s="13">
        <f>სულ!H620</f>
        <v>8000000</v>
      </c>
      <c r="I100" s="13">
        <f>სულ!I620</f>
        <v>9593781.6699999999</v>
      </c>
      <c r="J100" s="13">
        <f>სულ!J620</f>
        <v>-1593781.67</v>
      </c>
      <c r="K100" s="38">
        <f>სულ!K620</f>
        <v>1.19922270875</v>
      </c>
    </row>
    <row r="101" spans="1:14" ht="16.5" hidden="1" thickTop="1" thickBot="1" x14ac:dyDescent="0.3">
      <c r="A101" t="str">
        <f>სულ!A621</f>
        <v>b</v>
      </c>
      <c r="B101" s="30"/>
      <c r="C101" s="7" t="str">
        <f>სულ!C621</f>
        <v>შრომის ანაზღაურება</v>
      </c>
      <c r="D101" s="14">
        <f>სულ!D621</f>
        <v>0</v>
      </c>
      <c r="E101" s="14">
        <f>სულ!E621</f>
        <v>0</v>
      </c>
      <c r="F101" s="14">
        <f>სულ!F621</f>
        <v>0</v>
      </c>
      <c r="G101" s="14">
        <f>სულ!G621</f>
        <v>0</v>
      </c>
      <c r="H101" s="14">
        <f>სულ!H621</f>
        <v>0</v>
      </c>
      <c r="I101" s="14">
        <f>სულ!I621</f>
        <v>0</v>
      </c>
      <c r="J101" s="14" t="str">
        <f>სულ!J621</f>
        <v/>
      </c>
      <c r="K101" s="39" t="str">
        <f>სულ!K621</f>
        <v/>
      </c>
    </row>
    <row r="102" spans="1:14" ht="16.5" hidden="1" thickTop="1" thickBot="1" x14ac:dyDescent="0.3">
      <c r="A102" t="str">
        <f>სულ!A622</f>
        <v>b</v>
      </c>
      <c r="B102" s="30"/>
      <c r="C102" s="7" t="str">
        <f>სულ!C622</f>
        <v>საქონელი და მომსახურება</v>
      </c>
      <c r="D102" s="14">
        <f>სულ!D622</f>
        <v>0</v>
      </c>
      <c r="E102" s="14">
        <f>სულ!E622</f>
        <v>0</v>
      </c>
      <c r="F102" s="14">
        <f>სულ!F622</f>
        <v>0</v>
      </c>
      <c r="G102" s="14">
        <f>სულ!G622</f>
        <v>0</v>
      </c>
      <c r="H102" s="14">
        <f>სულ!H622</f>
        <v>0</v>
      </c>
      <c r="I102" s="14">
        <f>სულ!I622</f>
        <v>0</v>
      </c>
      <c r="J102" s="14" t="str">
        <f>სულ!J622</f>
        <v/>
      </c>
      <c r="K102" s="39" t="str">
        <f>სულ!K622</f>
        <v/>
      </c>
    </row>
    <row r="103" spans="1:14" ht="16.5" hidden="1" thickTop="1" thickBot="1" x14ac:dyDescent="0.3">
      <c r="A103" t="str">
        <f>სულ!A623</f>
        <v>b</v>
      </c>
      <c r="B103" s="30"/>
      <c r="C103" s="7" t="str">
        <f>სულ!C623</f>
        <v>პროცენტი</v>
      </c>
      <c r="D103" s="14">
        <f>სულ!D623</f>
        <v>0</v>
      </c>
      <c r="E103" s="14">
        <f>სულ!E623</f>
        <v>0</v>
      </c>
      <c r="F103" s="14">
        <f>სულ!F623</f>
        <v>0</v>
      </c>
      <c r="G103" s="14">
        <f>სულ!G623</f>
        <v>0</v>
      </c>
      <c r="H103" s="14">
        <f>სულ!H623</f>
        <v>0</v>
      </c>
      <c r="I103" s="14">
        <f>სულ!I623</f>
        <v>0</v>
      </c>
      <c r="J103" s="14" t="str">
        <f>სულ!J623</f>
        <v/>
      </c>
      <c r="K103" s="39" t="str">
        <f>სულ!K623</f>
        <v/>
      </c>
    </row>
    <row r="104" spans="1:14" ht="16.5" hidden="1" thickTop="1" thickBot="1" x14ac:dyDescent="0.3">
      <c r="A104" t="str">
        <f>სულ!A624</f>
        <v>b</v>
      </c>
      <c r="B104" s="30"/>
      <c r="C104" s="7" t="str">
        <f>სულ!C624</f>
        <v>სუბსიდიები</v>
      </c>
      <c r="D104" s="14">
        <f>სულ!D624</f>
        <v>0</v>
      </c>
      <c r="E104" s="14">
        <f>სულ!E624</f>
        <v>0</v>
      </c>
      <c r="F104" s="14">
        <f>სულ!F624</f>
        <v>0</v>
      </c>
      <c r="G104" s="14">
        <f>სულ!G624</f>
        <v>0</v>
      </c>
      <c r="H104" s="14">
        <f>სულ!H624</f>
        <v>0</v>
      </c>
      <c r="I104" s="14">
        <f>სულ!I624</f>
        <v>0</v>
      </c>
      <c r="J104" s="14" t="str">
        <f>სულ!J624</f>
        <v/>
      </c>
      <c r="K104" s="39" t="str">
        <f>სულ!K624</f>
        <v/>
      </c>
    </row>
    <row r="105" spans="1:14" ht="16.5" hidden="1" thickTop="1" thickBot="1" x14ac:dyDescent="0.3">
      <c r="A105" t="str">
        <f>სულ!A625</f>
        <v>b</v>
      </c>
      <c r="B105" s="30"/>
      <c r="C105" s="7" t="str">
        <f>სულ!C625</f>
        <v>გრანტები</v>
      </c>
      <c r="D105" s="14">
        <f>სულ!D625</f>
        <v>0</v>
      </c>
      <c r="E105" s="14">
        <f>სულ!E625</f>
        <v>0</v>
      </c>
      <c r="F105" s="14">
        <f>სულ!F625</f>
        <v>0</v>
      </c>
      <c r="G105" s="14">
        <f>სულ!G625</f>
        <v>0</v>
      </c>
      <c r="H105" s="14">
        <f>სულ!H625</f>
        <v>0</v>
      </c>
      <c r="I105" s="14">
        <f>სულ!I625</f>
        <v>0</v>
      </c>
      <c r="J105" s="14" t="str">
        <f>სულ!J625</f>
        <v/>
      </c>
      <c r="K105" s="39" t="str">
        <f>სულ!K625</f>
        <v/>
      </c>
    </row>
    <row r="106" spans="1:14" ht="16.5" hidden="1" thickTop="1" thickBot="1" x14ac:dyDescent="0.3">
      <c r="A106" t="str">
        <f>სულ!A626</f>
        <v>b</v>
      </c>
      <c r="B106" s="30"/>
      <c r="C106" s="7" t="str">
        <f>სულ!C626</f>
        <v>სოციალური უზრუნველყოფა</v>
      </c>
      <c r="D106" s="14">
        <f>სულ!D626</f>
        <v>3800000</v>
      </c>
      <c r="E106" s="14">
        <f>სულ!E626</f>
        <v>4703781.67</v>
      </c>
      <c r="F106" s="14">
        <f>სულ!F626</f>
        <v>2470000</v>
      </c>
      <c r="G106" s="14">
        <f>სულ!G626</f>
        <v>2420000</v>
      </c>
      <c r="H106" s="14">
        <f>სულ!H626</f>
        <v>8000000</v>
      </c>
      <c r="I106" s="14">
        <f>სულ!I626</f>
        <v>9593781.6699999999</v>
      </c>
      <c r="J106" s="14">
        <f>სულ!J626</f>
        <v>-1593781.67</v>
      </c>
      <c r="K106" s="39">
        <f>სულ!K626</f>
        <v>1.19922270875</v>
      </c>
    </row>
    <row r="107" spans="1:14" ht="16.5" hidden="1" thickTop="1" thickBot="1" x14ac:dyDescent="0.3">
      <c r="A107" t="str">
        <f>სულ!A627</f>
        <v>b</v>
      </c>
      <c r="B107" s="30"/>
      <c r="C107" s="7" t="str">
        <f>სულ!C627</f>
        <v>სხვა ხარჯები</v>
      </c>
      <c r="D107" s="14">
        <f>სულ!D627</f>
        <v>0</v>
      </c>
      <c r="E107" s="14">
        <f>სულ!E627</f>
        <v>0</v>
      </c>
      <c r="F107" s="14">
        <f>სულ!F627</f>
        <v>0</v>
      </c>
      <c r="G107" s="14">
        <f>სულ!G627</f>
        <v>0</v>
      </c>
      <c r="H107" s="14">
        <f>სულ!H627</f>
        <v>0</v>
      </c>
      <c r="I107" s="14">
        <f>სულ!I627</f>
        <v>0</v>
      </c>
      <c r="J107" s="14" t="str">
        <f>სულ!J627</f>
        <v/>
      </c>
      <c r="K107" s="39" t="str">
        <f>სულ!K627</f>
        <v/>
      </c>
    </row>
    <row r="108" spans="1:14" ht="16.5" hidden="1" thickTop="1" thickBot="1" x14ac:dyDescent="0.3">
      <c r="A108" t="str">
        <f>სულ!A628</f>
        <v>b</v>
      </c>
      <c r="B108" s="29"/>
      <c r="C108" s="5" t="str">
        <f>სულ!C628</f>
        <v>არაფინანსური აქტივების ზრდა</v>
      </c>
      <c r="D108" s="13">
        <f>სულ!D628</f>
        <v>0</v>
      </c>
      <c r="E108" s="13">
        <f>სულ!E628</f>
        <v>0</v>
      </c>
      <c r="F108" s="13">
        <f>სულ!F628</f>
        <v>0</v>
      </c>
      <c r="G108" s="13">
        <f>სულ!G628</f>
        <v>0</v>
      </c>
      <c r="H108" s="13">
        <f>სულ!H628</f>
        <v>0</v>
      </c>
      <c r="I108" s="13">
        <f>სულ!I628</f>
        <v>0</v>
      </c>
      <c r="J108" s="13" t="str">
        <f>სულ!J628</f>
        <v/>
      </c>
      <c r="K108" s="38" t="str">
        <f>სულ!K628</f>
        <v/>
      </c>
    </row>
    <row r="109" spans="1:14" ht="16.5" hidden="1" thickTop="1" thickBot="1" x14ac:dyDescent="0.3">
      <c r="A109" t="str">
        <f>სულ!A629</f>
        <v>b</v>
      </c>
      <c r="B109" s="29"/>
      <c r="C109" s="5" t="str">
        <f>სულ!C629</f>
        <v>ფინანსური აქტივების ზრდა</v>
      </c>
      <c r="D109" s="13">
        <f>სულ!D629</f>
        <v>0</v>
      </c>
      <c r="E109" s="13">
        <f>სულ!E629</f>
        <v>0</v>
      </c>
      <c r="F109" s="13">
        <f>სულ!F629</f>
        <v>0</v>
      </c>
      <c r="G109" s="13">
        <f>სულ!G629</f>
        <v>0</v>
      </c>
      <c r="H109" s="13">
        <f>სულ!H629</f>
        <v>0</v>
      </c>
      <c r="I109" s="13">
        <f>სულ!I629</f>
        <v>0</v>
      </c>
      <c r="J109" s="13" t="str">
        <f>სულ!J629</f>
        <v/>
      </c>
      <c r="K109" s="38" t="str">
        <f>სულ!K629</f>
        <v/>
      </c>
    </row>
    <row r="110" spans="1:14" ht="16.5" hidden="1" thickTop="1" thickBot="1" x14ac:dyDescent="0.3">
      <c r="A110" t="str">
        <f>სულ!A630</f>
        <v>b</v>
      </c>
      <c r="B110" s="31"/>
      <c r="C110" s="9" t="str">
        <f>სულ!C630</f>
        <v>ვალდებულებების კლება</v>
      </c>
      <c r="D110" s="15">
        <f>სულ!D630</f>
        <v>0</v>
      </c>
      <c r="E110" s="15">
        <f>სულ!E630</f>
        <v>0</v>
      </c>
      <c r="F110" s="15">
        <f>სულ!F630</f>
        <v>0</v>
      </c>
      <c r="G110" s="15">
        <f>სულ!G630</f>
        <v>0</v>
      </c>
      <c r="H110" s="15">
        <f>სულ!H630</f>
        <v>0</v>
      </c>
      <c r="I110" s="15">
        <f>სულ!I630</f>
        <v>0</v>
      </c>
      <c r="J110" s="15" t="str">
        <f>სულ!J630</f>
        <v/>
      </c>
      <c r="K110" s="40" t="str">
        <f>სულ!K630</f>
        <v/>
      </c>
    </row>
    <row r="111" spans="1:14" ht="16.5" thickTop="1" thickBot="1" x14ac:dyDescent="0.3">
      <c r="A111" t="str">
        <f>სულ!A631</f>
        <v>a</v>
      </c>
      <c r="B111" s="2" t="str">
        <f>სულ!B631</f>
        <v>35 03 02 06 01</v>
      </c>
      <c r="C111" s="24" t="str">
        <f>სულ!C631</f>
        <v>ინფექციური დაავადებების მართვა</v>
      </c>
      <c r="D111" s="3">
        <f>სულ!D631</f>
        <v>3800000</v>
      </c>
      <c r="E111" s="3">
        <f>სულ!E631</f>
        <v>4703781.67</v>
      </c>
      <c r="F111" s="3">
        <f>სულ!F631</f>
        <v>2470000</v>
      </c>
      <c r="G111" s="3">
        <f>სულ!G631</f>
        <v>2420000</v>
      </c>
      <c r="H111" s="3">
        <f>სულ!H631</f>
        <v>8000000</v>
      </c>
      <c r="I111" s="3">
        <f>სულ!I631</f>
        <v>9593781.6699999999</v>
      </c>
      <c r="J111" s="3">
        <f>სულ!J631</f>
        <v>-1593781.67</v>
      </c>
      <c r="K111" s="41">
        <f>სულ!K631</f>
        <v>1.19922270875</v>
      </c>
      <c r="N111" s="17"/>
    </row>
    <row r="112" spans="1:14" ht="16.5" hidden="1" thickTop="1" thickBot="1" x14ac:dyDescent="0.3">
      <c r="A112" t="str">
        <f>სულ!A632</f>
        <v>b</v>
      </c>
      <c r="B112" s="29"/>
      <c r="C112" s="5" t="str">
        <f>სულ!C632</f>
        <v>ხარჯები</v>
      </c>
      <c r="D112" s="13">
        <f>სულ!D632</f>
        <v>3800000</v>
      </c>
      <c r="E112" s="13">
        <f>სულ!E632</f>
        <v>4703781.67</v>
      </c>
      <c r="F112" s="13">
        <f>სულ!F632</f>
        <v>2470000</v>
      </c>
      <c r="G112" s="13">
        <f>სულ!G632</f>
        <v>2420000</v>
      </c>
      <c r="H112" s="13">
        <f>სულ!H632</f>
        <v>8000000</v>
      </c>
      <c r="I112" s="13">
        <f>სულ!I632</f>
        <v>9593781.6699999999</v>
      </c>
      <c r="J112" s="13">
        <f>სულ!J632</f>
        <v>-1593781.67</v>
      </c>
      <c r="K112" s="38">
        <f>სულ!K632</f>
        <v>1.19922270875</v>
      </c>
    </row>
    <row r="113" spans="1:14" ht="16.5" hidden="1" thickTop="1" thickBot="1" x14ac:dyDescent="0.3">
      <c r="A113" t="str">
        <f>სულ!A633</f>
        <v>b</v>
      </c>
      <c r="B113" s="30"/>
      <c r="C113" s="7" t="str">
        <f>სულ!C633</f>
        <v>შრომის ანაზღაურება</v>
      </c>
      <c r="D113" s="14">
        <f>სულ!D633</f>
        <v>0</v>
      </c>
      <c r="E113" s="14">
        <f>სულ!E633</f>
        <v>0</v>
      </c>
      <c r="F113" s="14">
        <f>სულ!F633</f>
        <v>0</v>
      </c>
      <c r="G113" s="14">
        <f>სულ!G633</f>
        <v>0</v>
      </c>
      <c r="H113" s="14">
        <f>სულ!H633</f>
        <v>0</v>
      </c>
      <c r="I113" s="14">
        <f>სულ!I633</f>
        <v>0</v>
      </c>
      <c r="J113" s="14" t="str">
        <f>სულ!J633</f>
        <v/>
      </c>
      <c r="K113" s="39" t="str">
        <f>სულ!K633</f>
        <v/>
      </c>
    </row>
    <row r="114" spans="1:14" ht="16.5" hidden="1" thickTop="1" thickBot="1" x14ac:dyDescent="0.3">
      <c r="A114" t="str">
        <f>სულ!A634</f>
        <v>b</v>
      </c>
      <c r="B114" s="30"/>
      <c r="C114" s="7" t="str">
        <f>სულ!C634</f>
        <v>საქონელი და მომსახურება</v>
      </c>
      <c r="D114" s="14">
        <f>სულ!D634</f>
        <v>0</v>
      </c>
      <c r="E114" s="14">
        <f>სულ!E634</f>
        <v>0</v>
      </c>
      <c r="F114" s="14">
        <f>სულ!F634</f>
        <v>0</v>
      </c>
      <c r="G114" s="14">
        <f>სულ!G634</f>
        <v>0</v>
      </c>
      <c r="H114" s="14">
        <f>სულ!H634</f>
        <v>0</v>
      </c>
      <c r="I114" s="14">
        <f>სულ!I634</f>
        <v>0</v>
      </c>
      <c r="J114" s="14" t="str">
        <f>სულ!J634</f>
        <v/>
      </c>
      <c r="K114" s="39" t="str">
        <f>სულ!K634</f>
        <v/>
      </c>
    </row>
    <row r="115" spans="1:14" ht="16.5" hidden="1" thickTop="1" thickBot="1" x14ac:dyDescent="0.3">
      <c r="A115" t="str">
        <f>სულ!A635</f>
        <v>b</v>
      </c>
      <c r="B115" s="30"/>
      <c r="C115" s="7" t="str">
        <f>სულ!C635</f>
        <v>პროცენტი</v>
      </c>
      <c r="D115" s="14">
        <f>სულ!D635</f>
        <v>0</v>
      </c>
      <c r="E115" s="14">
        <f>სულ!E635</f>
        <v>0</v>
      </c>
      <c r="F115" s="14">
        <f>სულ!F635</f>
        <v>0</v>
      </c>
      <c r="G115" s="14">
        <f>სულ!G635</f>
        <v>0</v>
      </c>
      <c r="H115" s="14">
        <f>სულ!H635</f>
        <v>0</v>
      </c>
      <c r="I115" s="14">
        <f>სულ!I635</f>
        <v>0</v>
      </c>
      <c r="J115" s="14" t="str">
        <f>სულ!J635</f>
        <v/>
      </c>
      <c r="K115" s="39" t="str">
        <f>სულ!K635</f>
        <v/>
      </c>
    </row>
    <row r="116" spans="1:14" ht="16.5" hidden="1" thickTop="1" thickBot="1" x14ac:dyDescent="0.3">
      <c r="A116" t="str">
        <f>სულ!A636</f>
        <v>b</v>
      </c>
      <c r="B116" s="30"/>
      <c r="C116" s="7" t="str">
        <f>სულ!C636</f>
        <v>სუბსიდიები</v>
      </c>
      <c r="D116" s="14">
        <f>სულ!D636</f>
        <v>0</v>
      </c>
      <c r="E116" s="14">
        <f>სულ!E636</f>
        <v>0</v>
      </c>
      <c r="F116" s="14">
        <f>სულ!F636</f>
        <v>0</v>
      </c>
      <c r="G116" s="14">
        <f>სულ!G636</f>
        <v>0</v>
      </c>
      <c r="H116" s="14">
        <f>სულ!H636</f>
        <v>0</v>
      </c>
      <c r="I116" s="14">
        <f>სულ!I636</f>
        <v>0</v>
      </c>
      <c r="J116" s="14" t="str">
        <f>სულ!J636</f>
        <v/>
      </c>
      <c r="K116" s="39" t="str">
        <f>სულ!K636</f>
        <v/>
      </c>
    </row>
    <row r="117" spans="1:14" ht="16.5" hidden="1" thickTop="1" thickBot="1" x14ac:dyDescent="0.3">
      <c r="A117" t="str">
        <f>სულ!A637</f>
        <v>b</v>
      </c>
      <c r="B117" s="30"/>
      <c r="C117" s="7" t="str">
        <f>სულ!C637</f>
        <v>გრანტები</v>
      </c>
      <c r="D117" s="14">
        <f>სულ!D637</f>
        <v>0</v>
      </c>
      <c r="E117" s="14">
        <f>სულ!E637</f>
        <v>0</v>
      </c>
      <c r="F117" s="14">
        <f>სულ!F637</f>
        <v>0</v>
      </c>
      <c r="G117" s="14">
        <f>სულ!G637</f>
        <v>0</v>
      </c>
      <c r="H117" s="14">
        <f>სულ!H637</f>
        <v>0</v>
      </c>
      <c r="I117" s="14">
        <f>სულ!I637</f>
        <v>0</v>
      </c>
      <c r="J117" s="14" t="str">
        <f>სულ!J637</f>
        <v/>
      </c>
      <c r="K117" s="39" t="str">
        <f>სულ!K637</f>
        <v/>
      </c>
    </row>
    <row r="118" spans="1:14" ht="16.5" hidden="1" thickTop="1" thickBot="1" x14ac:dyDescent="0.3">
      <c r="A118" t="str">
        <f>სულ!A638</f>
        <v>b</v>
      </c>
      <c r="B118" s="30"/>
      <c r="C118" s="7" t="str">
        <f>სულ!C638</f>
        <v>სოციალური უზრუნველყოფა</v>
      </c>
      <c r="D118" s="14">
        <f>სულ!D638</f>
        <v>3800000</v>
      </c>
      <c r="E118" s="14">
        <f>სულ!E638</f>
        <v>4703781.67</v>
      </c>
      <c r="F118" s="14">
        <f>სულ!F638</f>
        <v>2470000</v>
      </c>
      <c r="G118" s="14">
        <f>სულ!G638</f>
        <v>2420000</v>
      </c>
      <c r="H118" s="14">
        <f>სულ!H638</f>
        <v>8000000</v>
      </c>
      <c r="I118" s="14">
        <f>სულ!I638</f>
        <v>9593781.6699999999</v>
      </c>
      <c r="J118" s="14">
        <f>სულ!J638</f>
        <v>-1593781.67</v>
      </c>
      <c r="K118" s="39">
        <f>სულ!K638</f>
        <v>1.19922270875</v>
      </c>
    </row>
    <row r="119" spans="1:14" ht="16.5" hidden="1" thickTop="1" thickBot="1" x14ac:dyDescent="0.3">
      <c r="A119" t="str">
        <f>სულ!A639</f>
        <v>b</v>
      </c>
      <c r="B119" s="30"/>
      <c r="C119" s="7" t="str">
        <f>სულ!C639</f>
        <v>სხვა ხარჯები</v>
      </c>
      <c r="D119" s="14">
        <f>სულ!D639</f>
        <v>0</v>
      </c>
      <c r="E119" s="14">
        <f>სულ!E639</f>
        <v>0</v>
      </c>
      <c r="F119" s="14">
        <f>სულ!F639</f>
        <v>0</v>
      </c>
      <c r="G119" s="14">
        <f>სულ!G639</f>
        <v>0</v>
      </c>
      <c r="H119" s="14">
        <f>სულ!H639</f>
        <v>0</v>
      </c>
      <c r="I119" s="14">
        <f>სულ!I639</f>
        <v>0</v>
      </c>
      <c r="J119" s="14" t="str">
        <f>სულ!J639</f>
        <v/>
      </c>
      <c r="K119" s="39" t="str">
        <f>სულ!K639</f>
        <v/>
      </c>
    </row>
    <row r="120" spans="1:14" ht="16.5" hidden="1" thickTop="1" thickBot="1" x14ac:dyDescent="0.3">
      <c r="A120" t="str">
        <f>სულ!A640</f>
        <v>b</v>
      </c>
      <c r="B120" s="29"/>
      <c r="C120" s="5" t="str">
        <f>სულ!C640</f>
        <v>არაფინანსური აქტივების ზრდა</v>
      </c>
      <c r="D120" s="13">
        <f>სულ!D640</f>
        <v>0</v>
      </c>
      <c r="E120" s="13">
        <f>სულ!E640</f>
        <v>0</v>
      </c>
      <c r="F120" s="13">
        <f>სულ!F640</f>
        <v>0</v>
      </c>
      <c r="G120" s="13">
        <f>სულ!G640</f>
        <v>0</v>
      </c>
      <c r="H120" s="13">
        <f>სულ!H640</f>
        <v>0</v>
      </c>
      <c r="I120" s="13">
        <f>სულ!I640</f>
        <v>0</v>
      </c>
      <c r="J120" s="13" t="str">
        <f>სულ!J640</f>
        <v/>
      </c>
      <c r="K120" s="38" t="str">
        <f>სულ!K640</f>
        <v/>
      </c>
    </row>
    <row r="121" spans="1:14" ht="16.5" hidden="1" thickTop="1" thickBot="1" x14ac:dyDescent="0.3">
      <c r="A121" t="str">
        <f>სულ!A641</f>
        <v>b</v>
      </c>
      <c r="B121" s="29"/>
      <c r="C121" s="5" t="str">
        <f>სულ!C641</f>
        <v>ფინანსური აქტივების ზრდა</v>
      </c>
      <c r="D121" s="13">
        <f>სულ!D641</f>
        <v>0</v>
      </c>
      <c r="E121" s="13">
        <f>სულ!E641</f>
        <v>0</v>
      </c>
      <c r="F121" s="13">
        <f>სულ!F641</f>
        <v>0</v>
      </c>
      <c r="G121" s="13">
        <f>სულ!G641</f>
        <v>0</v>
      </c>
      <c r="H121" s="13">
        <f>სულ!H641</f>
        <v>0</v>
      </c>
      <c r="I121" s="13">
        <f>სულ!I641</f>
        <v>0</v>
      </c>
      <c r="J121" s="13" t="str">
        <f>სულ!J641</f>
        <v/>
      </c>
      <c r="K121" s="38" t="str">
        <f>სულ!K641</f>
        <v/>
      </c>
    </row>
    <row r="122" spans="1:14" ht="16.5" hidden="1" thickTop="1" thickBot="1" x14ac:dyDescent="0.3">
      <c r="A122" t="str">
        <f>სულ!A642</f>
        <v>b</v>
      </c>
      <c r="B122" s="31"/>
      <c r="C122" s="9" t="str">
        <f>სულ!C642</f>
        <v>ვალდებულებების კლება</v>
      </c>
      <c r="D122" s="15">
        <f>სულ!D642</f>
        <v>0</v>
      </c>
      <c r="E122" s="15">
        <f>სულ!E642</f>
        <v>0</v>
      </c>
      <c r="F122" s="15">
        <f>სულ!F642</f>
        <v>0</v>
      </c>
      <c r="G122" s="15">
        <f>სულ!G642</f>
        <v>0</v>
      </c>
      <c r="H122" s="15">
        <f>სულ!H642</f>
        <v>0</v>
      </c>
      <c r="I122" s="15">
        <f>სულ!I642</f>
        <v>0</v>
      </c>
      <c r="J122" s="15" t="str">
        <f>სულ!J642</f>
        <v/>
      </c>
      <c r="K122" s="40" t="str">
        <f>სულ!K642</f>
        <v/>
      </c>
    </row>
    <row r="123" spans="1:14" ht="16.5" thickTop="1" thickBot="1" x14ac:dyDescent="0.3">
      <c r="A123" t="str">
        <f>სულ!A643</f>
        <v>a</v>
      </c>
      <c r="B123" s="2" t="str">
        <f>სულ!B643</f>
        <v>35 03 02 07</v>
      </c>
      <c r="C123" s="24" t="str">
        <f>სულ!C643</f>
        <v>ტუბერკულოზის მართვა</v>
      </c>
      <c r="D123" s="3">
        <f>სულ!D643</f>
        <v>6071500</v>
      </c>
      <c r="E123" s="3">
        <f>სულ!E643</f>
        <v>6920856.1799999997</v>
      </c>
      <c r="F123" s="3">
        <f>სულ!F643</f>
        <v>3629458</v>
      </c>
      <c r="G123" s="3">
        <f>სულ!G643</f>
        <v>3893290</v>
      </c>
      <c r="H123" s="3">
        <f>სულ!H643</f>
        <v>14000000</v>
      </c>
      <c r="I123" s="3">
        <f>სულ!I643</f>
        <v>14443604.18</v>
      </c>
      <c r="J123" s="3">
        <f>სულ!J643</f>
        <v>-443604.1799999997</v>
      </c>
      <c r="K123" s="41">
        <f>სულ!K643</f>
        <v>1.0316860128571428</v>
      </c>
      <c r="N123" s="17"/>
    </row>
    <row r="124" spans="1:14" ht="16.5" hidden="1" thickTop="1" thickBot="1" x14ac:dyDescent="0.3">
      <c r="A124" t="str">
        <f>სულ!A644</f>
        <v>b</v>
      </c>
      <c r="B124" s="29"/>
      <c r="C124" s="5" t="str">
        <f>სულ!C644</f>
        <v>ხარჯები</v>
      </c>
      <c r="D124" s="13">
        <f>სულ!D644</f>
        <v>6071500</v>
      </c>
      <c r="E124" s="13">
        <f>სულ!E644</f>
        <v>6920856.1799999997</v>
      </c>
      <c r="F124" s="13">
        <f>სულ!F644</f>
        <v>3629458</v>
      </c>
      <c r="G124" s="13">
        <f>სულ!G644</f>
        <v>3893290</v>
      </c>
      <c r="H124" s="13">
        <f>სულ!H644</f>
        <v>14000000</v>
      </c>
      <c r="I124" s="13">
        <f>სულ!I644</f>
        <v>14443604.18</v>
      </c>
      <c r="J124" s="13">
        <f>სულ!J644</f>
        <v>-443604.1799999997</v>
      </c>
      <c r="K124" s="38">
        <f>სულ!K644</f>
        <v>1.0316860128571428</v>
      </c>
    </row>
    <row r="125" spans="1:14" ht="16.5" hidden="1" thickTop="1" thickBot="1" x14ac:dyDescent="0.3">
      <c r="A125" t="str">
        <f>სულ!A645</f>
        <v>b</v>
      </c>
      <c r="B125" s="30"/>
      <c r="C125" s="7" t="str">
        <f>სულ!C645</f>
        <v>შრომის ანაზღაურება</v>
      </c>
      <c r="D125" s="14">
        <f>სულ!D645</f>
        <v>0</v>
      </c>
      <c r="E125" s="14">
        <f>სულ!E645</f>
        <v>0</v>
      </c>
      <c r="F125" s="14">
        <f>სულ!F645</f>
        <v>0</v>
      </c>
      <c r="G125" s="14">
        <f>სულ!G645</f>
        <v>0</v>
      </c>
      <c r="H125" s="14">
        <f>სულ!H645</f>
        <v>0</v>
      </c>
      <c r="I125" s="14">
        <f>სულ!I645</f>
        <v>0</v>
      </c>
      <c r="J125" s="14" t="str">
        <f>სულ!J645</f>
        <v/>
      </c>
      <c r="K125" s="39" t="str">
        <f>სულ!K645</f>
        <v/>
      </c>
    </row>
    <row r="126" spans="1:14" ht="16.5" hidden="1" thickTop="1" thickBot="1" x14ac:dyDescent="0.3">
      <c r="A126" t="str">
        <f>სულ!A646</f>
        <v>b</v>
      </c>
      <c r="B126" s="30"/>
      <c r="C126" s="7" t="str">
        <f>სულ!C646</f>
        <v>საქონელი და მომსახურება</v>
      </c>
      <c r="D126" s="14">
        <f>სულ!D646</f>
        <v>660000</v>
      </c>
      <c r="E126" s="14">
        <f>სულ!E646</f>
        <v>399771</v>
      </c>
      <c r="F126" s="14">
        <f>სულ!F646</f>
        <v>476458</v>
      </c>
      <c r="G126" s="14">
        <f>სულ!G646</f>
        <v>697790</v>
      </c>
      <c r="H126" s="14">
        <f>სულ!H646</f>
        <v>1540000</v>
      </c>
      <c r="I126" s="14">
        <f>სულ!I646</f>
        <v>1574019</v>
      </c>
      <c r="J126" s="14">
        <f>სულ!J646</f>
        <v>-34019</v>
      </c>
      <c r="K126" s="39">
        <f>სულ!K646</f>
        <v>1.0220902597402597</v>
      </c>
    </row>
    <row r="127" spans="1:14" ht="16.5" hidden="1" thickTop="1" thickBot="1" x14ac:dyDescent="0.3">
      <c r="A127" t="str">
        <f>სულ!A647</f>
        <v>b</v>
      </c>
      <c r="B127" s="30"/>
      <c r="C127" s="7" t="str">
        <f>სულ!C647</f>
        <v>პროცენტი</v>
      </c>
      <c r="D127" s="14">
        <f>სულ!D647</f>
        <v>0</v>
      </c>
      <c r="E127" s="14">
        <f>სულ!E647</f>
        <v>0</v>
      </c>
      <c r="F127" s="14">
        <f>სულ!F647</f>
        <v>0</v>
      </c>
      <c r="G127" s="14">
        <f>სულ!G647</f>
        <v>0</v>
      </c>
      <c r="H127" s="14">
        <f>სულ!H647</f>
        <v>0</v>
      </c>
      <c r="I127" s="14">
        <f>სულ!I647</f>
        <v>0</v>
      </c>
      <c r="J127" s="14" t="str">
        <f>სულ!J647</f>
        <v/>
      </c>
      <c r="K127" s="39" t="str">
        <f>სულ!K647</f>
        <v/>
      </c>
    </row>
    <row r="128" spans="1:14" ht="16.5" hidden="1" thickTop="1" thickBot="1" x14ac:dyDescent="0.3">
      <c r="A128" t="str">
        <f>სულ!A648</f>
        <v>b</v>
      </c>
      <c r="B128" s="30"/>
      <c r="C128" s="7" t="str">
        <f>სულ!C648</f>
        <v>სუბსიდიები</v>
      </c>
      <c r="D128" s="14">
        <f>სულ!D648</f>
        <v>0</v>
      </c>
      <c r="E128" s="14">
        <f>სულ!E648</f>
        <v>0</v>
      </c>
      <c r="F128" s="14">
        <f>სულ!F648</f>
        <v>0</v>
      </c>
      <c r="G128" s="14">
        <f>სულ!G648</f>
        <v>0</v>
      </c>
      <c r="H128" s="14">
        <f>სულ!H648</f>
        <v>0</v>
      </c>
      <c r="I128" s="14">
        <f>სულ!I648</f>
        <v>0</v>
      </c>
      <c r="J128" s="14" t="str">
        <f>სულ!J648</f>
        <v/>
      </c>
      <c r="K128" s="39" t="str">
        <f>სულ!K648</f>
        <v/>
      </c>
    </row>
    <row r="129" spans="1:14" ht="16.5" hidden="1" thickTop="1" thickBot="1" x14ac:dyDescent="0.3">
      <c r="A129" t="str">
        <f>სულ!A649</f>
        <v>b</v>
      </c>
      <c r="B129" s="30"/>
      <c r="C129" s="7" t="str">
        <f>სულ!C649</f>
        <v>გრანტები</v>
      </c>
      <c r="D129" s="14">
        <f>სულ!D649</f>
        <v>0</v>
      </c>
      <c r="E129" s="14">
        <f>სულ!E649</f>
        <v>0</v>
      </c>
      <c r="F129" s="14">
        <f>სულ!F649</f>
        <v>0</v>
      </c>
      <c r="G129" s="14">
        <f>სულ!G649</f>
        <v>0</v>
      </c>
      <c r="H129" s="14">
        <f>სულ!H649</f>
        <v>0</v>
      </c>
      <c r="I129" s="14">
        <f>სულ!I649</f>
        <v>0</v>
      </c>
      <c r="J129" s="14" t="str">
        <f>სულ!J649</f>
        <v/>
      </c>
      <c r="K129" s="39" t="str">
        <f>სულ!K649</f>
        <v/>
      </c>
    </row>
    <row r="130" spans="1:14" ht="16.5" hidden="1" thickTop="1" thickBot="1" x14ac:dyDescent="0.3">
      <c r="A130" t="str">
        <f>სულ!A650</f>
        <v>b</v>
      </c>
      <c r="B130" s="30"/>
      <c r="C130" s="7" t="str">
        <f>სულ!C650</f>
        <v>სოციალური უზრუნველყოფა</v>
      </c>
      <c r="D130" s="14">
        <f>სულ!D650</f>
        <v>5411500</v>
      </c>
      <c r="E130" s="14">
        <f>სულ!E650</f>
        <v>6521085.1799999997</v>
      </c>
      <c r="F130" s="14">
        <f>სულ!F650</f>
        <v>3153000</v>
      </c>
      <c r="G130" s="14">
        <f>სულ!G650</f>
        <v>3195500</v>
      </c>
      <c r="H130" s="14">
        <f>სულ!H650</f>
        <v>12460000</v>
      </c>
      <c r="I130" s="14">
        <f>სულ!I650</f>
        <v>12869585.18</v>
      </c>
      <c r="J130" s="14">
        <f>სულ!J650</f>
        <v>-409585.1799999997</v>
      </c>
      <c r="K130" s="39">
        <f>სულ!K650</f>
        <v>1.0328720048154092</v>
      </c>
    </row>
    <row r="131" spans="1:14" ht="16.5" hidden="1" thickTop="1" thickBot="1" x14ac:dyDescent="0.3">
      <c r="A131" t="str">
        <f>სულ!A651</f>
        <v>b</v>
      </c>
      <c r="B131" s="30"/>
      <c r="C131" s="7" t="str">
        <f>სულ!C651</f>
        <v>სხვა ხარჯები</v>
      </c>
      <c r="D131" s="14">
        <f>სულ!D651</f>
        <v>0</v>
      </c>
      <c r="E131" s="14">
        <f>სულ!E651</f>
        <v>0</v>
      </c>
      <c r="F131" s="14">
        <f>სულ!F651</f>
        <v>0</v>
      </c>
      <c r="G131" s="14">
        <f>სულ!G651</f>
        <v>0</v>
      </c>
      <c r="H131" s="14">
        <f>სულ!H651</f>
        <v>0</v>
      </c>
      <c r="I131" s="14">
        <f>სულ!I651</f>
        <v>0</v>
      </c>
      <c r="J131" s="14" t="str">
        <f>სულ!J651</f>
        <v/>
      </c>
      <c r="K131" s="39" t="str">
        <f>სულ!K651</f>
        <v/>
      </c>
    </row>
    <row r="132" spans="1:14" ht="16.5" hidden="1" thickTop="1" thickBot="1" x14ac:dyDescent="0.3">
      <c r="A132" t="str">
        <f>სულ!A652</f>
        <v>b</v>
      </c>
      <c r="B132" s="29"/>
      <c r="C132" s="5" t="str">
        <f>სულ!C652</f>
        <v>არაფინანსური აქტივების ზრდა</v>
      </c>
      <c r="D132" s="13">
        <f>სულ!D652</f>
        <v>0</v>
      </c>
      <c r="E132" s="13">
        <f>სულ!E652</f>
        <v>0</v>
      </c>
      <c r="F132" s="13">
        <f>სულ!F652</f>
        <v>0</v>
      </c>
      <c r="G132" s="13">
        <f>სულ!G652</f>
        <v>0</v>
      </c>
      <c r="H132" s="13">
        <f>სულ!H652</f>
        <v>0</v>
      </c>
      <c r="I132" s="13">
        <f>სულ!I652</f>
        <v>0</v>
      </c>
      <c r="J132" s="13" t="str">
        <f>სულ!J652</f>
        <v/>
      </c>
      <c r="K132" s="38" t="str">
        <f>სულ!K652</f>
        <v/>
      </c>
    </row>
    <row r="133" spans="1:14" ht="16.5" hidden="1" thickTop="1" thickBot="1" x14ac:dyDescent="0.3">
      <c r="A133" t="str">
        <f>სულ!A653</f>
        <v>b</v>
      </c>
      <c r="B133" s="29"/>
      <c r="C133" s="5" t="str">
        <f>სულ!C653</f>
        <v>ფინანსური აქტივების ზრდა</v>
      </c>
      <c r="D133" s="13">
        <f>სულ!D653</f>
        <v>0</v>
      </c>
      <c r="E133" s="13">
        <f>სულ!E653</f>
        <v>0</v>
      </c>
      <c r="F133" s="13">
        <f>სულ!F653</f>
        <v>0</v>
      </c>
      <c r="G133" s="13">
        <f>სულ!G653</f>
        <v>0</v>
      </c>
      <c r="H133" s="13">
        <f>სულ!H653</f>
        <v>0</v>
      </c>
      <c r="I133" s="13">
        <f>სულ!I653</f>
        <v>0</v>
      </c>
      <c r="J133" s="13" t="str">
        <f>სულ!J653</f>
        <v/>
      </c>
      <c r="K133" s="38" t="str">
        <f>სულ!K653</f>
        <v/>
      </c>
    </row>
    <row r="134" spans="1:14" ht="16.5" hidden="1" thickTop="1" thickBot="1" x14ac:dyDescent="0.3">
      <c r="A134" t="str">
        <f>სულ!A654</f>
        <v>b</v>
      </c>
      <c r="B134" s="31"/>
      <c r="C134" s="9" t="str">
        <f>სულ!C654</f>
        <v>ვალდებულებების კლება</v>
      </c>
      <c r="D134" s="15">
        <f>სულ!D654</f>
        <v>0</v>
      </c>
      <c r="E134" s="15">
        <f>სულ!E654</f>
        <v>0</v>
      </c>
      <c r="F134" s="15">
        <f>სულ!F654</f>
        <v>0</v>
      </c>
      <c r="G134" s="15">
        <f>სულ!G654</f>
        <v>0</v>
      </c>
      <c r="H134" s="15">
        <f>სულ!H654</f>
        <v>0</v>
      </c>
      <c r="I134" s="15">
        <f>სულ!I654</f>
        <v>0</v>
      </c>
      <c r="J134" s="15" t="str">
        <f>სულ!J654</f>
        <v/>
      </c>
      <c r="K134" s="40" t="str">
        <f>სულ!K654</f>
        <v/>
      </c>
    </row>
    <row r="135" spans="1:14" ht="16.5" thickTop="1" thickBot="1" x14ac:dyDescent="0.3">
      <c r="A135" t="str">
        <f>სულ!A655</f>
        <v>a</v>
      </c>
      <c r="B135" s="2" t="str">
        <f>სულ!B655</f>
        <v>35 03 02 07 01</v>
      </c>
      <c r="C135" s="24" t="str">
        <f>სულ!C655</f>
        <v>ტუბერკულოზის მართვა</v>
      </c>
      <c r="D135" s="3">
        <f>სულ!D655</f>
        <v>5064000</v>
      </c>
      <c r="E135" s="3">
        <f>სულ!E655</f>
        <v>6316592.71</v>
      </c>
      <c r="F135" s="3">
        <f>სულ!F655</f>
        <v>3040000</v>
      </c>
      <c r="G135" s="3">
        <f>სულ!G655</f>
        <v>3060000</v>
      </c>
      <c r="H135" s="3">
        <f>სულ!H655</f>
        <v>11764000</v>
      </c>
      <c r="I135" s="3">
        <f>სულ!I655</f>
        <v>12416592.710000001</v>
      </c>
      <c r="J135" s="3">
        <f>სულ!J655</f>
        <v>-652592.71000000089</v>
      </c>
      <c r="K135" s="41">
        <f>სულ!K655</f>
        <v>1.0554737087725263</v>
      </c>
      <c r="N135" s="17"/>
    </row>
    <row r="136" spans="1:14" ht="16.5" hidden="1" thickTop="1" thickBot="1" x14ac:dyDescent="0.3">
      <c r="A136" t="str">
        <f>სულ!A656</f>
        <v>b</v>
      </c>
      <c r="B136" s="29"/>
      <c r="C136" s="5" t="str">
        <f>სულ!C656</f>
        <v>ხარჯები</v>
      </c>
      <c r="D136" s="13">
        <f>სულ!D656</f>
        <v>5064000</v>
      </c>
      <c r="E136" s="13">
        <f>სულ!E656</f>
        <v>6316592.71</v>
      </c>
      <c r="F136" s="13">
        <f>სულ!F656</f>
        <v>3040000</v>
      </c>
      <c r="G136" s="13">
        <f>სულ!G656</f>
        <v>3060000</v>
      </c>
      <c r="H136" s="13">
        <f>სულ!H656</f>
        <v>11764000</v>
      </c>
      <c r="I136" s="13">
        <f>სულ!I656</f>
        <v>12416592.710000001</v>
      </c>
      <c r="J136" s="13">
        <f>სულ!J656</f>
        <v>-652592.71000000089</v>
      </c>
      <c r="K136" s="38">
        <f>სულ!K656</f>
        <v>1.0554737087725263</v>
      </c>
    </row>
    <row r="137" spans="1:14" ht="16.5" hidden="1" thickTop="1" thickBot="1" x14ac:dyDescent="0.3">
      <c r="A137" t="str">
        <f>სულ!A657</f>
        <v>b</v>
      </c>
      <c r="B137" s="30"/>
      <c r="C137" s="7" t="str">
        <f>სულ!C657</f>
        <v>შრომის ანაზღაურება</v>
      </c>
      <c r="D137" s="14">
        <f>სულ!D657</f>
        <v>0</v>
      </c>
      <c r="E137" s="14">
        <f>სულ!E657</f>
        <v>0</v>
      </c>
      <c r="F137" s="14">
        <f>სულ!F657</f>
        <v>0</v>
      </c>
      <c r="G137" s="14">
        <f>სულ!G657</f>
        <v>0</v>
      </c>
      <c r="H137" s="14">
        <f>სულ!H657</f>
        <v>0</v>
      </c>
      <c r="I137" s="14">
        <f>სულ!I657</f>
        <v>0</v>
      </c>
      <c r="J137" s="14" t="str">
        <f>სულ!J657</f>
        <v/>
      </c>
      <c r="K137" s="39" t="str">
        <f>სულ!K657</f>
        <v/>
      </c>
    </row>
    <row r="138" spans="1:14" ht="16.5" hidden="1" thickTop="1" thickBot="1" x14ac:dyDescent="0.3">
      <c r="A138" t="str">
        <f>სულ!A658</f>
        <v>b</v>
      </c>
      <c r="B138" s="30"/>
      <c r="C138" s="7" t="str">
        <f>სულ!C658</f>
        <v>საქონელი და მომსახურება</v>
      </c>
      <c r="D138" s="14">
        <f>სულ!D658</f>
        <v>0</v>
      </c>
      <c r="E138" s="14">
        <f>სულ!E658</f>
        <v>0</v>
      </c>
      <c r="F138" s="14">
        <f>სულ!F658</f>
        <v>0</v>
      </c>
      <c r="G138" s="14">
        <f>სულ!G658</f>
        <v>0</v>
      </c>
      <c r="H138" s="14">
        <f>სულ!H658</f>
        <v>0</v>
      </c>
      <c r="I138" s="14">
        <f>სულ!I658</f>
        <v>0</v>
      </c>
      <c r="J138" s="14" t="str">
        <f>სულ!J658</f>
        <v/>
      </c>
      <c r="K138" s="39" t="str">
        <f>სულ!K658</f>
        <v/>
      </c>
    </row>
    <row r="139" spans="1:14" ht="16.5" hidden="1" thickTop="1" thickBot="1" x14ac:dyDescent="0.3">
      <c r="A139" t="str">
        <f>სულ!A659</f>
        <v>b</v>
      </c>
      <c r="B139" s="30"/>
      <c r="C139" s="7" t="str">
        <f>სულ!C659</f>
        <v>პროცენტი</v>
      </c>
      <c r="D139" s="14">
        <f>სულ!D659</f>
        <v>0</v>
      </c>
      <c r="E139" s="14">
        <f>სულ!E659</f>
        <v>0</v>
      </c>
      <c r="F139" s="14">
        <f>სულ!F659</f>
        <v>0</v>
      </c>
      <c r="G139" s="14">
        <f>სულ!G659</f>
        <v>0</v>
      </c>
      <c r="H139" s="14">
        <f>სულ!H659</f>
        <v>0</v>
      </c>
      <c r="I139" s="14">
        <f>სულ!I659</f>
        <v>0</v>
      </c>
      <c r="J139" s="14" t="str">
        <f>სულ!J659</f>
        <v/>
      </c>
      <c r="K139" s="39" t="str">
        <f>სულ!K659</f>
        <v/>
      </c>
    </row>
    <row r="140" spans="1:14" ht="16.5" hidden="1" thickTop="1" thickBot="1" x14ac:dyDescent="0.3">
      <c r="A140" t="str">
        <f>სულ!A660</f>
        <v>b</v>
      </c>
      <c r="B140" s="30"/>
      <c r="C140" s="7" t="str">
        <f>სულ!C660</f>
        <v>სუბსიდიები</v>
      </c>
      <c r="D140" s="14">
        <f>სულ!D660</f>
        <v>0</v>
      </c>
      <c r="E140" s="14">
        <f>სულ!E660</f>
        <v>0</v>
      </c>
      <c r="F140" s="14">
        <f>სულ!F660</f>
        <v>0</v>
      </c>
      <c r="G140" s="14">
        <f>სულ!G660</f>
        <v>0</v>
      </c>
      <c r="H140" s="14">
        <f>სულ!H660</f>
        <v>0</v>
      </c>
      <c r="I140" s="14">
        <f>სულ!I660</f>
        <v>0</v>
      </c>
      <c r="J140" s="14" t="str">
        <f>სულ!J660</f>
        <v/>
      </c>
      <c r="K140" s="39" t="str">
        <f>სულ!K660</f>
        <v/>
      </c>
    </row>
    <row r="141" spans="1:14" ht="16.5" hidden="1" thickTop="1" thickBot="1" x14ac:dyDescent="0.3">
      <c r="A141" t="str">
        <f>სულ!A661</f>
        <v>b</v>
      </c>
      <c r="B141" s="30"/>
      <c r="C141" s="7" t="str">
        <f>სულ!C661</f>
        <v>გრანტები</v>
      </c>
      <c r="D141" s="14">
        <f>სულ!D661</f>
        <v>0</v>
      </c>
      <c r="E141" s="14">
        <f>სულ!E661</f>
        <v>0</v>
      </c>
      <c r="F141" s="14">
        <f>სულ!F661</f>
        <v>0</v>
      </c>
      <c r="G141" s="14">
        <f>სულ!G661</f>
        <v>0</v>
      </c>
      <c r="H141" s="14">
        <f>სულ!H661</f>
        <v>0</v>
      </c>
      <c r="I141" s="14">
        <f>სულ!I661</f>
        <v>0</v>
      </c>
      <c r="J141" s="14" t="str">
        <f>სულ!J661</f>
        <v/>
      </c>
      <c r="K141" s="39" t="str">
        <f>სულ!K661</f>
        <v/>
      </c>
    </row>
    <row r="142" spans="1:14" ht="16.5" hidden="1" thickTop="1" thickBot="1" x14ac:dyDescent="0.3">
      <c r="A142" t="str">
        <f>სულ!A662</f>
        <v>b</v>
      </c>
      <c r="B142" s="30"/>
      <c r="C142" s="7" t="str">
        <f>სულ!C662</f>
        <v>სოციალური უზრუნველყოფა</v>
      </c>
      <c r="D142" s="14">
        <f>სულ!D662</f>
        <v>5064000</v>
      </c>
      <c r="E142" s="14">
        <f>სულ!E662</f>
        <v>6316592.71</v>
      </c>
      <c r="F142" s="14">
        <f>სულ!F662</f>
        <v>3040000</v>
      </c>
      <c r="G142" s="14">
        <f>სულ!G662</f>
        <v>3060000</v>
      </c>
      <c r="H142" s="14">
        <f>სულ!H662</f>
        <v>11764000</v>
      </c>
      <c r="I142" s="14">
        <f>სულ!I662</f>
        <v>12416592.710000001</v>
      </c>
      <c r="J142" s="14">
        <f>სულ!J662</f>
        <v>-652592.71000000089</v>
      </c>
      <c r="K142" s="39">
        <f>სულ!K662</f>
        <v>1.0554737087725263</v>
      </c>
    </row>
    <row r="143" spans="1:14" ht="16.5" hidden="1" thickTop="1" thickBot="1" x14ac:dyDescent="0.3">
      <c r="A143" t="str">
        <f>სულ!A663</f>
        <v>b</v>
      </c>
      <c r="B143" s="30"/>
      <c r="C143" s="7" t="str">
        <f>სულ!C663</f>
        <v>სხვა ხარჯები</v>
      </c>
      <c r="D143" s="14">
        <f>სულ!D663</f>
        <v>0</v>
      </c>
      <c r="E143" s="14">
        <f>სულ!E663</f>
        <v>0</v>
      </c>
      <c r="F143" s="14">
        <f>სულ!F663</f>
        <v>0</v>
      </c>
      <c r="G143" s="14">
        <f>სულ!G663</f>
        <v>0</v>
      </c>
      <c r="H143" s="14">
        <f>სულ!H663</f>
        <v>0</v>
      </c>
      <c r="I143" s="14">
        <f>სულ!I663</f>
        <v>0</v>
      </c>
      <c r="J143" s="14" t="str">
        <f>სულ!J663</f>
        <v/>
      </c>
      <c r="K143" s="39" t="str">
        <f>სულ!K663</f>
        <v/>
      </c>
    </row>
    <row r="144" spans="1:14" ht="16.5" hidden="1" thickTop="1" thickBot="1" x14ac:dyDescent="0.3">
      <c r="A144" t="str">
        <f>სულ!A664</f>
        <v>b</v>
      </c>
      <c r="B144" s="29"/>
      <c r="C144" s="5" t="str">
        <f>სულ!C664</f>
        <v>არაფინანსური აქტივების ზრდა</v>
      </c>
      <c r="D144" s="13">
        <f>სულ!D664</f>
        <v>0</v>
      </c>
      <c r="E144" s="13">
        <f>სულ!E664</f>
        <v>0</v>
      </c>
      <c r="F144" s="13">
        <f>სულ!F664</f>
        <v>0</v>
      </c>
      <c r="G144" s="13">
        <f>სულ!G664</f>
        <v>0</v>
      </c>
      <c r="H144" s="13">
        <f>სულ!H664</f>
        <v>0</v>
      </c>
      <c r="I144" s="13">
        <f>სულ!I664</f>
        <v>0</v>
      </c>
      <c r="J144" s="13" t="str">
        <f>სულ!J664</f>
        <v/>
      </c>
      <c r="K144" s="38" t="str">
        <f>სულ!K664</f>
        <v/>
      </c>
    </row>
    <row r="145" spans="1:14" ht="16.5" hidden="1" thickTop="1" thickBot="1" x14ac:dyDescent="0.3">
      <c r="A145" t="str">
        <f>სულ!A665</f>
        <v>b</v>
      </c>
      <c r="B145" s="29"/>
      <c r="C145" s="5" t="str">
        <f>სულ!C665</f>
        <v>ფინანსური აქტივების ზრდა</v>
      </c>
      <c r="D145" s="13">
        <f>სულ!D665</f>
        <v>0</v>
      </c>
      <c r="E145" s="13">
        <f>სულ!E665</f>
        <v>0</v>
      </c>
      <c r="F145" s="13">
        <f>სულ!F665</f>
        <v>0</v>
      </c>
      <c r="G145" s="13">
        <f>სულ!G665</f>
        <v>0</v>
      </c>
      <c r="H145" s="13">
        <f>სულ!H665</f>
        <v>0</v>
      </c>
      <c r="I145" s="13">
        <f>სულ!I665</f>
        <v>0</v>
      </c>
      <c r="J145" s="13" t="str">
        <f>სულ!J665</f>
        <v/>
      </c>
      <c r="K145" s="38" t="str">
        <f>სულ!K665</f>
        <v/>
      </c>
    </row>
    <row r="146" spans="1:14" ht="16.5" hidden="1" thickTop="1" thickBot="1" x14ac:dyDescent="0.3">
      <c r="A146" t="str">
        <f>სულ!A666</f>
        <v>b</v>
      </c>
      <c r="B146" s="31"/>
      <c r="C146" s="9" t="str">
        <f>სულ!C666</f>
        <v>ვალდებულებების კლება</v>
      </c>
      <c r="D146" s="15">
        <f>სულ!D666</f>
        <v>0</v>
      </c>
      <c r="E146" s="15">
        <f>სულ!E666</f>
        <v>0</v>
      </c>
      <c r="F146" s="15">
        <f>სულ!F666</f>
        <v>0</v>
      </c>
      <c r="G146" s="15">
        <f>სულ!G666</f>
        <v>0</v>
      </c>
      <c r="H146" s="15">
        <f>სულ!H666</f>
        <v>0</v>
      </c>
      <c r="I146" s="15">
        <f>სულ!I666</f>
        <v>0</v>
      </c>
      <c r="J146" s="15" t="str">
        <f>სულ!J666</f>
        <v/>
      </c>
      <c r="K146" s="40" t="str">
        <f>სულ!K666</f>
        <v/>
      </c>
    </row>
    <row r="147" spans="1:14" ht="61.5" thickTop="1" thickBot="1" x14ac:dyDescent="0.3">
      <c r="A147" t="str">
        <f>სულ!A667</f>
        <v>a</v>
      </c>
      <c r="B147" s="2" t="str">
        <f>სულ!B667</f>
        <v>35 03 02 07 02</v>
      </c>
      <c r="C147" s="24" t="str">
        <f>სულ!C667</f>
        <v>ტუბერკულოზის მართვა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v>
      </c>
      <c r="D147" s="3">
        <f>სულ!D667</f>
        <v>520000</v>
      </c>
      <c r="E147" s="3">
        <f>სულ!E667</f>
        <v>399771</v>
      </c>
      <c r="F147" s="3">
        <f>სულ!F667</f>
        <v>476458</v>
      </c>
      <c r="G147" s="3">
        <f>სულ!G667</f>
        <v>327790</v>
      </c>
      <c r="H147" s="3">
        <f>სულ!H667</f>
        <v>1240000</v>
      </c>
      <c r="I147" s="3">
        <f>სულ!I667</f>
        <v>1204019</v>
      </c>
      <c r="J147" s="3">
        <f>სულ!J667</f>
        <v>35981</v>
      </c>
      <c r="K147" s="41">
        <f>სულ!K667</f>
        <v>0.97098306451612904</v>
      </c>
      <c r="N147" s="17"/>
    </row>
    <row r="148" spans="1:14" ht="16.5" hidden="1" thickTop="1" thickBot="1" x14ac:dyDescent="0.3">
      <c r="A148" t="str">
        <f>სულ!A668</f>
        <v>b</v>
      </c>
      <c r="B148" s="29"/>
      <c r="C148" s="5" t="str">
        <f>სულ!C668</f>
        <v>ხარჯები</v>
      </c>
      <c r="D148" s="13">
        <f>სულ!D668</f>
        <v>520000</v>
      </c>
      <c r="E148" s="13">
        <f>სულ!E668</f>
        <v>399771</v>
      </c>
      <c r="F148" s="13">
        <f>სულ!F668</f>
        <v>476458</v>
      </c>
      <c r="G148" s="13">
        <f>სულ!G668</f>
        <v>327790</v>
      </c>
      <c r="H148" s="13">
        <f>სულ!H668</f>
        <v>1240000</v>
      </c>
      <c r="I148" s="13">
        <f>სულ!I668</f>
        <v>1204019</v>
      </c>
      <c r="J148" s="13">
        <f>სულ!J668</f>
        <v>35981</v>
      </c>
      <c r="K148" s="38">
        <f>სულ!K668</f>
        <v>0.97098306451612904</v>
      </c>
    </row>
    <row r="149" spans="1:14" ht="16.5" hidden="1" thickTop="1" thickBot="1" x14ac:dyDescent="0.3">
      <c r="A149" t="str">
        <f>სულ!A669</f>
        <v>b</v>
      </c>
      <c r="B149" s="30"/>
      <c r="C149" s="7" t="str">
        <f>სულ!C669</f>
        <v>შრომის ანაზღაურება</v>
      </c>
      <c r="D149" s="14">
        <f>სულ!D669</f>
        <v>0</v>
      </c>
      <c r="E149" s="14">
        <f>სულ!E669</f>
        <v>0</v>
      </c>
      <c r="F149" s="14">
        <f>სულ!F669</f>
        <v>0</v>
      </c>
      <c r="G149" s="14">
        <f>სულ!G669</f>
        <v>0</v>
      </c>
      <c r="H149" s="14">
        <f>სულ!H669</f>
        <v>0</v>
      </c>
      <c r="I149" s="14">
        <f>სულ!I669</f>
        <v>0</v>
      </c>
      <c r="J149" s="14" t="str">
        <f>სულ!J669</f>
        <v/>
      </c>
      <c r="K149" s="39" t="str">
        <f>სულ!K669</f>
        <v/>
      </c>
    </row>
    <row r="150" spans="1:14" ht="16.5" hidden="1" thickTop="1" thickBot="1" x14ac:dyDescent="0.3">
      <c r="A150" t="str">
        <f>სულ!A670</f>
        <v>b</v>
      </c>
      <c r="B150" s="30"/>
      <c r="C150" s="7" t="str">
        <f>სულ!C670</f>
        <v>საქონელი და მომსახურება</v>
      </c>
      <c r="D150" s="14">
        <f>სულ!D670</f>
        <v>520000</v>
      </c>
      <c r="E150" s="14">
        <f>სულ!E670</f>
        <v>399771</v>
      </c>
      <c r="F150" s="14">
        <f>სულ!F670</f>
        <v>476458</v>
      </c>
      <c r="G150" s="14">
        <f>სულ!G670</f>
        <v>327790</v>
      </c>
      <c r="H150" s="14">
        <f>სულ!H670</f>
        <v>1240000</v>
      </c>
      <c r="I150" s="14">
        <f>სულ!I670</f>
        <v>1204019</v>
      </c>
      <c r="J150" s="14">
        <f>სულ!J670</f>
        <v>35981</v>
      </c>
      <c r="K150" s="39">
        <f>სულ!K670</f>
        <v>0.97098306451612904</v>
      </c>
    </row>
    <row r="151" spans="1:14" ht="16.5" hidden="1" thickTop="1" thickBot="1" x14ac:dyDescent="0.3">
      <c r="A151" t="str">
        <f>სულ!A671</f>
        <v>b</v>
      </c>
      <c r="B151" s="30"/>
      <c r="C151" s="7" t="str">
        <f>სულ!C671</f>
        <v>პროცენტი</v>
      </c>
      <c r="D151" s="14">
        <f>სულ!D671</f>
        <v>0</v>
      </c>
      <c r="E151" s="14">
        <f>სულ!E671</f>
        <v>0</v>
      </c>
      <c r="F151" s="14">
        <f>სულ!F671</f>
        <v>0</v>
      </c>
      <c r="G151" s="14">
        <f>სულ!G671</f>
        <v>0</v>
      </c>
      <c r="H151" s="14">
        <f>სულ!H671</f>
        <v>0</v>
      </c>
      <c r="I151" s="14">
        <f>სულ!I671</f>
        <v>0</v>
      </c>
      <c r="J151" s="14" t="str">
        <f>სულ!J671</f>
        <v/>
      </c>
      <c r="K151" s="39" t="str">
        <f>სულ!K671</f>
        <v/>
      </c>
    </row>
    <row r="152" spans="1:14" ht="16.5" hidden="1" thickTop="1" thickBot="1" x14ac:dyDescent="0.3">
      <c r="A152" t="str">
        <f>სულ!A672</f>
        <v>b</v>
      </c>
      <c r="B152" s="30"/>
      <c r="C152" s="7" t="str">
        <f>სულ!C672</f>
        <v>სუბსიდიები</v>
      </c>
      <c r="D152" s="14">
        <f>სულ!D672</f>
        <v>0</v>
      </c>
      <c r="E152" s="14">
        <f>სულ!E672</f>
        <v>0</v>
      </c>
      <c r="F152" s="14">
        <f>სულ!F672</f>
        <v>0</v>
      </c>
      <c r="G152" s="14">
        <f>სულ!G672</f>
        <v>0</v>
      </c>
      <c r="H152" s="14">
        <f>სულ!H672</f>
        <v>0</v>
      </c>
      <c r="I152" s="14">
        <f>სულ!I672</f>
        <v>0</v>
      </c>
      <c r="J152" s="14" t="str">
        <f>სულ!J672</f>
        <v/>
      </c>
      <c r="K152" s="39" t="str">
        <f>სულ!K672</f>
        <v/>
      </c>
    </row>
    <row r="153" spans="1:14" ht="16.5" hidden="1" thickTop="1" thickBot="1" x14ac:dyDescent="0.3">
      <c r="A153" t="str">
        <f>სულ!A673</f>
        <v>b</v>
      </c>
      <c r="B153" s="30"/>
      <c r="C153" s="7" t="str">
        <f>სულ!C673</f>
        <v>გრანტები</v>
      </c>
      <c r="D153" s="14">
        <f>სულ!D673</f>
        <v>0</v>
      </c>
      <c r="E153" s="14">
        <f>სულ!E673</f>
        <v>0</v>
      </c>
      <c r="F153" s="14">
        <f>სულ!F673</f>
        <v>0</v>
      </c>
      <c r="G153" s="14">
        <f>სულ!G673</f>
        <v>0</v>
      </c>
      <c r="H153" s="14">
        <f>სულ!H673</f>
        <v>0</v>
      </c>
      <c r="I153" s="14">
        <f>სულ!I673</f>
        <v>0</v>
      </c>
      <c r="J153" s="14" t="str">
        <f>სულ!J673</f>
        <v/>
      </c>
      <c r="K153" s="39" t="str">
        <f>სულ!K673</f>
        <v/>
      </c>
    </row>
    <row r="154" spans="1:14" ht="16.5" hidden="1" thickTop="1" thickBot="1" x14ac:dyDescent="0.3">
      <c r="A154" t="str">
        <f>სულ!A674</f>
        <v>b</v>
      </c>
      <c r="B154" s="30"/>
      <c r="C154" s="7" t="str">
        <f>სულ!C674</f>
        <v>სოციალური უზრუნველყოფა</v>
      </c>
      <c r="D154" s="14">
        <f>სულ!D674</f>
        <v>0</v>
      </c>
      <c r="E154" s="14">
        <f>სულ!E674</f>
        <v>0</v>
      </c>
      <c r="F154" s="14">
        <f>სულ!F674</f>
        <v>0</v>
      </c>
      <c r="G154" s="14">
        <f>სულ!G674</f>
        <v>0</v>
      </c>
      <c r="H154" s="14">
        <f>სულ!H674</f>
        <v>0</v>
      </c>
      <c r="I154" s="14">
        <f>სულ!I674</f>
        <v>0</v>
      </c>
      <c r="J154" s="14" t="str">
        <f>სულ!J674</f>
        <v/>
      </c>
      <c r="K154" s="39" t="str">
        <f>სულ!K674</f>
        <v/>
      </c>
    </row>
    <row r="155" spans="1:14" ht="16.5" hidden="1" thickTop="1" thickBot="1" x14ac:dyDescent="0.3">
      <c r="A155" t="str">
        <f>სულ!A675</f>
        <v>b</v>
      </c>
      <c r="B155" s="30"/>
      <c r="C155" s="7" t="str">
        <f>სულ!C675</f>
        <v>სხვა ხარჯები</v>
      </c>
      <c r="D155" s="14">
        <f>სულ!D675</f>
        <v>0</v>
      </c>
      <c r="E155" s="14">
        <f>სულ!E675</f>
        <v>0</v>
      </c>
      <c r="F155" s="14">
        <f>სულ!F675</f>
        <v>0</v>
      </c>
      <c r="G155" s="14">
        <f>სულ!G675</f>
        <v>0</v>
      </c>
      <c r="H155" s="14">
        <f>სულ!H675</f>
        <v>0</v>
      </c>
      <c r="I155" s="14">
        <f>სულ!I675</f>
        <v>0</v>
      </c>
      <c r="J155" s="14" t="str">
        <f>სულ!J675</f>
        <v/>
      </c>
      <c r="K155" s="39" t="str">
        <f>სულ!K675</f>
        <v/>
      </c>
    </row>
    <row r="156" spans="1:14" ht="16.5" hidden="1" thickTop="1" thickBot="1" x14ac:dyDescent="0.3">
      <c r="A156" t="str">
        <f>სულ!A676</f>
        <v>b</v>
      </c>
      <c r="B156" s="29"/>
      <c r="C156" s="5" t="str">
        <f>სულ!C676</f>
        <v>არაფინანსური აქტივების ზრდა</v>
      </c>
      <c r="D156" s="13">
        <f>სულ!D676</f>
        <v>0</v>
      </c>
      <c r="E156" s="13">
        <f>სულ!E676</f>
        <v>0</v>
      </c>
      <c r="F156" s="13">
        <f>სულ!F676</f>
        <v>0</v>
      </c>
      <c r="G156" s="13">
        <f>სულ!G676</f>
        <v>0</v>
      </c>
      <c r="H156" s="13">
        <f>სულ!H676</f>
        <v>0</v>
      </c>
      <c r="I156" s="13">
        <f>სულ!I676</f>
        <v>0</v>
      </c>
      <c r="J156" s="13" t="str">
        <f>სულ!J676</f>
        <v/>
      </c>
      <c r="K156" s="38" t="str">
        <f>სულ!K676</f>
        <v/>
      </c>
    </row>
    <row r="157" spans="1:14" ht="16.5" hidden="1" thickTop="1" thickBot="1" x14ac:dyDescent="0.3">
      <c r="A157" t="str">
        <f>სულ!A677</f>
        <v>b</v>
      </c>
      <c r="B157" s="29"/>
      <c r="C157" s="5" t="str">
        <f>სულ!C677</f>
        <v>ფინანსური აქტივების ზრდა</v>
      </c>
      <c r="D157" s="13">
        <f>სულ!D677</f>
        <v>0</v>
      </c>
      <c r="E157" s="13">
        <f>სულ!E677</f>
        <v>0</v>
      </c>
      <c r="F157" s="13">
        <f>სულ!F677</f>
        <v>0</v>
      </c>
      <c r="G157" s="13">
        <f>სულ!G677</f>
        <v>0</v>
      </c>
      <c r="H157" s="13">
        <f>სულ!H677</f>
        <v>0</v>
      </c>
      <c r="I157" s="13">
        <f>სულ!I677</f>
        <v>0</v>
      </c>
      <c r="J157" s="13" t="str">
        <f>სულ!J677</f>
        <v/>
      </c>
      <c r="K157" s="38" t="str">
        <f>სულ!K677</f>
        <v/>
      </c>
    </row>
    <row r="158" spans="1:14" ht="16.5" hidden="1" thickTop="1" thickBot="1" x14ac:dyDescent="0.3">
      <c r="A158" t="str">
        <f>სულ!A678</f>
        <v>b</v>
      </c>
      <c r="B158" s="31"/>
      <c r="C158" s="9" t="str">
        <f>სულ!C678</f>
        <v>ვალდებულებების კლება</v>
      </c>
      <c r="D158" s="15">
        <f>სულ!D678</f>
        <v>0</v>
      </c>
      <c r="E158" s="15">
        <f>სულ!E678</f>
        <v>0</v>
      </c>
      <c r="F158" s="15">
        <f>სულ!F678</f>
        <v>0</v>
      </c>
      <c r="G158" s="15">
        <f>სულ!G678</f>
        <v>0</v>
      </c>
      <c r="H158" s="15">
        <f>სულ!H678</f>
        <v>0</v>
      </c>
      <c r="I158" s="15">
        <f>სულ!I678</f>
        <v>0</v>
      </c>
      <c r="J158" s="15" t="str">
        <f>სულ!J678</f>
        <v/>
      </c>
      <c r="K158" s="40" t="str">
        <f>სულ!K678</f>
        <v/>
      </c>
    </row>
    <row r="159" spans="1:14" ht="61.5" thickTop="1" thickBot="1" x14ac:dyDescent="0.3">
      <c r="A159" t="str">
        <f>სულ!A679</f>
        <v>a</v>
      </c>
      <c r="B159" s="2" t="str">
        <f>სულ!B679</f>
        <v>35 03 02 07 03</v>
      </c>
      <c r="C159" s="24" t="str">
        <f>სულ!C679</f>
        <v>ყველა ფორმის ტუბერკულოზის ხარისხიან დიაგნოსტიკასა და მკურნალობაზე უნივერსალური ხელმისაწვდომობის პროგრამა</v>
      </c>
      <c r="D159" s="3">
        <f>სულ!D679</f>
        <v>487500</v>
      </c>
      <c r="E159" s="3">
        <f>სულ!E679</f>
        <v>204492.47</v>
      </c>
      <c r="F159" s="3">
        <f>სულ!F679</f>
        <v>113000</v>
      </c>
      <c r="G159" s="3">
        <f>სულ!G679</f>
        <v>505500</v>
      </c>
      <c r="H159" s="3">
        <f>სულ!H679</f>
        <v>996000</v>
      </c>
      <c r="I159" s="3">
        <f>სულ!I679</f>
        <v>822992.47</v>
      </c>
      <c r="J159" s="3">
        <f>სულ!J679</f>
        <v>173007.53000000003</v>
      </c>
      <c r="K159" s="41">
        <f>სულ!K679</f>
        <v>0.82629766064257026</v>
      </c>
      <c r="N159" s="17"/>
    </row>
    <row r="160" spans="1:14" ht="16.5" hidden="1" thickTop="1" thickBot="1" x14ac:dyDescent="0.3">
      <c r="A160" t="str">
        <f>სულ!A680</f>
        <v>b</v>
      </c>
      <c r="B160" s="29"/>
      <c r="C160" s="5" t="str">
        <f>სულ!C680</f>
        <v>ხარჯები</v>
      </c>
      <c r="D160" s="13">
        <f>სულ!D680</f>
        <v>487500</v>
      </c>
      <c r="E160" s="13">
        <f>სულ!E680</f>
        <v>204492.47</v>
      </c>
      <c r="F160" s="13">
        <f>სულ!F680</f>
        <v>113000</v>
      </c>
      <c r="G160" s="13">
        <f>სულ!G680</f>
        <v>505500</v>
      </c>
      <c r="H160" s="13">
        <f>სულ!H680</f>
        <v>996000</v>
      </c>
      <c r="I160" s="13">
        <f>სულ!I680</f>
        <v>822992.47</v>
      </c>
      <c r="J160" s="13">
        <f>სულ!J680</f>
        <v>173007.53000000003</v>
      </c>
      <c r="K160" s="38">
        <f>სულ!K680</f>
        <v>0.82629766064257026</v>
      </c>
    </row>
    <row r="161" spans="1:14" ht="16.5" hidden="1" thickTop="1" thickBot="1" x14ac:dyDescent="0.3">
      <c r="A161" t="str">
        <f>სულ!A681</f>
        <v>b</v>
      </c>
      <c r="B161" s="30"/>
      <c r="C161" s="7" t="str">
        <f>სულ!C681</f>
        <v>შრომის ანაზღაურება</v>
      </c>
      <c r="D161" s="14">
        <f>სულ!D681</f>
        <v>0</v>
      </c>
      <c r="E161" s="14">
        <f>სულ!E681</f>
        <v>0</v>
      </c>
      <c r="F161" s="14">
        <f>სულ!F681</f>
        <v>0</v>
      </c>
      <c r="G161" s="14">
        <f>სულ!G681</f>
        <v>0</v>
      </c>
      <c r="H161" s="14">
        <f>სულ!H681</f>
        <v>0</v>
      </c>
      <c r="I161" s="14">
        <f>სულ!I681</f>
        <v>0</v>
      </c>
      <c r="J161" s="14" t="str">
        <f>სულ!J681</f>
        <v/>
      </c>
      <c r="K161" s="39" t="str">
        <f>სულ!K681</f>
        <v/>
      </c>
    </row>
    <row r="162" spans="1:14" ht="16.5" hidden="1" thickTop="1" thickBot="1" x14ac:dyDescent="0.3">
      <c r="A162" t="str">
        <f>სულ!A682</f>
        <v>b</v>
      </c>
      <c r="B162" s="30"/>
      <c r="C162" s="7" t="str">
        <f>სულ!C682</f>
        <v>საქონელი და მომსახურება</v>
      </c>
      <c r="D162" s="14">
        <f>სულ!D682</f>
        <v>140000</v>
      </c>
      <c r="E162" s="14">
        <f>სულ!E682</f>
        <v>0</v>
      </c>
      <c r="F162" s="14">
        <f>სულ!F682</f>
        <v>0</v>
      </c>
      <c r="G162" s="14">
        <f>სულ!G682</f>
        <v>370000</v>
      </c>
      <c r="H162" s="14">
        <f>სულ!H682</f>
        <v>300000</v>
      </c>
      <c r="I162" s="14">
        <f>სულ!I682</f>
        <v>370000</v>
      </c>
      <c r="J162" s="14">
        <f>სულ!J682</f>
        <v>-70000</v>
      </c>
      <c r="K162" s="39">
        <f>სულ!K682</f>
        <v>1.2333333333333334</v>
      </c>
    </row>
    <row r="163" spans="1:14" ht="16.5" hidden="1" thickTop="1" thickBot="1" x14ac:dyDescent="0.3">
      <c r="A163" t="str">
        <f>სულ!A683</f>
        <v>b</v>
      </c>
      <c r="B163" s="30"/>
      <c r="C163" s="7" t="str">
        <f>სულ!C683</f>
        <v>პროცენტი</v>
      </c>
      <c r="D163" s="14">
        <f>სულ!D683</f>
        <v>0</v>
      </c>
      <c r="E163" s="14">
        <f>სულ!E683</f>
        <v>0</v>
      </c>
      <c r="F163" s="14">
        <f>სულ!F683</f>
        <v>0</v>
      </c>
      <c r="G163" s="14">
        <f>სულ!G683</f>
        <v>0</v>
      </c>
      <c r="H163" s="14">
        <f>სულ!H683</f>
        <v>0</v>
      </c>
      <c r="I163" s="14">
        <f>სულ!I683</f>
        <v>0</v>
      </c>
      <c r="J163" s="14" t="str">
        <f>სულ!J683</f>
        <v/>
      </c>
      <c r="K163" s="39" t="str">
        <f>სულ!K683</f>
        <v/>
      </c>
    </row>
    <row r="164" spans="1:14" ht="16.5" hidden="1" thickTop="1" thickBot="1" x14ac:dyDescent="0.3">
      <c r="A164" t="str">
        <f>სულ!A684</f>
        <v>b</v>
      </c>
      <c r="B164" s="30"/>
      <c r="C164" s="7" t="str">
        <f>სულ!C684</f>
        <v>სუბსიდიები</v>
      </c>
      <c r="D164" s="14">
        <f>სულ!D684</f>
        <v>0</v>
      </c>
      <c r="E164" s="14">
        <f>სულ!E684</f>
        <v>0</v>
      </c>
      <c r="F164" s="14">
        <f>სულ!F684</f>
        <v>0</v>
      </c>
      <c r="G164" s="14">
        <f>სულ!G684</f>
        <v>0</v>
      </c>
      <c r="H164" s="14">
        <f>სულ!H684</f>
        <v>0</v>
      </c>
      <c r="I164" s="14">
        <f>სულ!I684</f>
        <v>0</v>
      </c>
      <c r="J164" s="14" t="str">
        <f>სულ!J684</f>
        <v/>
      </c>
      <c r="K164" s="39" t="str">
        <f>სულ!K684</f>
        <v/>
      </c>
    </row>
    <row r="165" spans="1:14" ht="16.5" hidden="1" thickTop="1" thickBot="1" x14ac:dyDescent="0.3">
      <c r="A165" t="str">
        <f>სულ!A685</f>
        <v>b</v>
      </c>
      <c r="B165" s="30"/>
      <c r="C165" s="7" t="str">
        <f>სულ!C685</f>
        <v>გრანტები</v>
      </c>
      <c r="D165" s="14">
        <f>სულ!D685</f>
        <v>0</v>
      </c>
      <c r="E165" s="14">
        <f>სულ!E685</f>
        <v>0</v>
      </c>
      <c r="F165" s="14">
        <f>სულ!F685</f>
        <v>0</v>
      </c>
      <c r="G165" s="14">
        <f>სულ!G685</f>
        <v>0</v>
      </c>
      <c r="H165" s="14">
        <f>სულ!H685</f>
        <v>0</v>
      </c>
      <c r="I165" s="14">
        <f>სულ!I685</f>
        <v>0</v>
      </c>
      <c r="J165" s="14" t="str">
        <f>სულ!J685</f>
        <v/>
      </c>
      <c r="K165" s="39" t="str">
        <f>სულ!K685</f>
        <v/>
      </c>
    </row>
    <row r="166" spans="1:14" ht="16.5" hidden="1" thickTop="1" thickBot="1" x14ac:dyDescent="0.3">
      <c r="A166" t="str">
        <f>სულ!A686</f>
        <v>b</v>
      </c>
      <c r="B166" s="30"/>
      <c r="C166" s="7" t="str">
        <f>სულ!C686</f>
        <v>სოციალური უზრუნველყოფა</v>
      </c>
      <c r="D166" s="14">
        <f>სულ!D686</f>
        <v>347500</v>
      </c>
      <c r="E166" s="14">
        <f>სულ!E686</f>
        <v>204492.47</v>
      </c>
      <c r="F166" s="14">
        <f>სულ!F686</f>
        <v>113000</v>
      </c>
      <c r="G166" s="14">
        <f>სულ!G686</f>
        <v>135500</v>
      </c>
      <c r="H166" s="14">
        <f>სულ!H686</f>
        <v>696000</v>
      </c>
      <c r="I166" s="14">
        <f>სულ!I686</f>
        <v>452992.47</v>
      </c>
      <c r="J166" s="14">
        <f>სულ!J686</f>
        <v>243007.53000000003</v>
      </c>
      <c r="K166" s="39">
        <f>სულ!K686</f>
        <v>0.65085124999999999</v>
      </c>
    </row>
    <row r="167" spans="1:14" ht="16.5" hidden="1" thickTop="1" thickBot="1" x14ac:dyDescent="0.3">
      <c r="A167" t="str">
        <f>სულ!A687</f>
        <v>b</v>
      </c>
      <c r="B167" s="30"/>
      <c r="C167" s="7" t="str">
        <f>სულ!C687</f>
        <v>სხვა ხარჯები</v>
      </c>
      <c r="D167" s="14">
        <f>სულ!D687</f>
        <v>0</v>
      </c>
      <c r="E167" s="14">
        <f>სულ!E687</f>
        <v>0</v>
      </c>
      <c r="F167" s="14">
        <f>სულ!F687</f>
        <v>0</v>
      </c>
      <c r="G167" s="14">
        <f>სულ!G687</f>
        <v>0</v>
      </c>
      <c r="H167" s="14">
        <f>სულ!H687</f>
        <v>0</v>
      </c>
      <c r="I167" s="14">
        <f>სულ!I687</f>
        <v>0</v>
      </c>
      <c r="J167" s="14" t="str">
        <f>სულ!J687</f>
        <v/>
      </c>
      <c r="K167" s="39" t="str">
        <f>სულ!K687</f>
        <v/>
      </c>
    </row>
    <row r="168" spans="1:14" ht="16.5" hidden="1" thickTop="1" thickBot="1" x14ac:dyDescent="0.3">
      <c r="A168" t="str">
        <f>სულ!A688</f>
        <v>b</v>
      </c>
      <c r="B168" s="29"/>
      <c r="C168" s="5" t="str">
        <f>სულ!C688</f>
        <v>არაფინანსური აქტივების ზრდა</v>
      </c>
      <c r="D168" s="13">
        <f>სულ!D688</f>
        <v>0</v>
      </c>
      <c r="E168" s="13">
        <f>სულ!E688</f>
        <v>0</v>
      </c>
      <c r="F168" s="13">
        <f>სულ!F688</f>
        <v>0</v>
      </c>
      <c r="G168" s="13">
        <f>სულ!G688</f>
        <v>0</v>
      </c>
      <c r="H168" s="13">
        <f>სულ!H688</f>
        <v>0</v>
      </c>
      <c r="I168" s="13">
        <f>სულ!I688</f>
        <v>0</v>
      </c>
      <c r="J168" s="13" t="str">
        <f>სულ!J688</f>
        <v/>
      </c>
      <c r="K168" s="38" t="str">
        <f>სულ!K688</f>
        <v/>
      </c>
    </row>
    <row r="169" spans="1:14" ht="16.5" hidden="1" thickTop="1" thickBot="1" x14ac:dyDescent="0.3">
      <c r="A169" t="str">
        <f>სულ!A689</f>
        <v>b</v>
      </c>
      <c r="B169" s="29"/>
      <c r="C169" s="5" t="str">
        <f>სულ!C689</f>
        <v>ფინანსური აქტივების ზრდა</v>
      </c>
      <c r="D169" s="13">
        <f>სულ!D689</f>
        <v>0</v>
      </c>
      <c r="E169" s="13">
        <f>სულ!E689</f>
        <v>0</v>
      </c>
      <c r="F169" s="13">
        <f>სულ!F689</f>
        <v>0</v>
      </c>
      <c r="G169" s="13">
        <f>სულ!G689</f>
        <v>0</v>
      </c>
      <c r="H169" s="13">
        <f>სულ!H689</f>
        <v>0</v>
      </c>
      <c r="I169" s="13">
        <f>სულ!I689</f>
        <v>0</v>
      </c>
      <c r="J169" s="13" t="str">
        <f>სულ!J689</f>
        <v/>
      </c>
      <c r="K169" s="38" t="str">
        <f>სულ!K689</f>
        <v/>
      </c>
    </row>
    <row r="170" spans="1:14" ht="16.5" hidden="1" thickTop="1" thickBot="1" x14ac:dyDescent="0.3">
      <c r="A170" t="str">
        <f>სულ!A690</f>
        <v>b</v>
      </c>
      <c r="B170" s="31"/>
      <c r="C170" s="9" t="str">
        <f>სულ!C690</f>
        <v>ვალდებულებების კლება</v>
      </c>
      <c r="D170" s="15">
        <f>სულ!D690</f>
        <v>0</v>
      </c>
      <c r="E170" s="15">
        <f>სულ!E690</f>
        <v>0</v>
      </c>
      <c r="F170" s="15">
        <f>სულ!F690</f>
        <v>0</v>
      </c>
      <c r="G170" s="15">
        <f>სულ!G690</f>
        <v>0</v>
      </c>
      <c r="H170" s="15">
        <f>სულ!H690</f>
        <v>0</v>
      </c>
      <c r="I170" s="15">
        <f>სულ!I690</f>
        <v>0</v>
      </c>
      <c r="J170" s="15" t="str">
        <f>სულ!J690</f>
        <v/>
      </c>
      <c r="K170" s="40" t="str">
        <f>სულ!K690</f>
        <v/>
      </c>
    </row>
    <row r="171" spans="1:14" ht="16.5" thickTop="1" thickBot="1" x14ac:dyDescent="0.3">
      <c r="A171" t="str">
        <f>სულ!A691</f>
        <v>a</v>
      </c>
      <c r="B171" s="2" t="str">
        <f>სულ!B691</f>
        <v>35 03 02 08</v>
      </c>
      <c r="C171" s="24" t="str">
        <f>სულ!C691</f>
        <v>აივ ინფექცია/შიდსის მართვა</v>
      </c>
      <c r="D171" s="3">
        <f>სულ!D691</f>
        <v>2990000</v>
      </c>
      <c r="E171" s="3">
        <f>სულ!E691</f>
        <v>2756303</v>
      </c>
      <c r="F171" s="3">
        <f>სულ!F691</f>
        <v>1421051</v>
      </c>
      <c r="G171" s="3">
        <f>სულ!G691</f>
        <v>4198872</v>
      </c>
      <c r="H171" s="3">
        <f>სულ!H691</f>
        <v>8424000</v>
      </c>
      <c r="I171" s="3">
        <f>სულ!I691</f>
        <v>8376226</v>
      </c>
      <c r="J171" s="3">
        <f>სულ!J691</f>
        <v>47774</v>
      </c>
      <c r="K171" s="41">
        <f>სულ!K691</f>
        <v>0.9943288224121557</v>
      </c>
      <c r="N171" s="17"/>
    </row>
    <row r="172" spans="1:14" ht="16.5" hidden="1" thickTop="1" thickBot="1" x14ac:dyDescent="0.3">
      <c r="A172" t="str">
        <f>სულ!A692</f>
        <v>b</v>
      </c>
      <c r="B172" s="29"/>
      <c r="C172" s="5" t="str">
        <f>სულ!C692</f>
        <v>ხარჯები</v>
      </c>
      <c r="D172" s="13">
        <f>სულ!D692</f>
        <v>2990000</v>
      </c>
      <c r="E172" s="13">
        <f>სულ!E692</f>
        <v>2756303</v>
      </c>
      <c r="F172" s="13">
        <f>სულ!F692</f>
        <v>1421051</v>
      </c>
      <c r="G172" s="13">
        <f>სულ!G692</f>
        <v>4198872</v>
      </c>
      <c r="H172" s="13">
        <f>სულ!H692</f>
        <v>8424000</v>
      </c>
      <c r="I172" s="13">
        <f>სულ!I692</f>
        <v>8376226</v>
      </c>
      <c r="J172" s="13">
        <f>სულ!J692</f>
        <v>47774</v>
      </c>
      <c r="K172" s="38">
        <f>სულ!K692</f>
        <v>0.9943288224121557</v>
      </c>
    </row>
    <row r="173" spans="1:14" ht="16.5" hidden="1" thickTop="1" thickBot="1" x14ac:dyDescent="0.3">
      <c r="A173" t="str">
        <f>სულ!A693</f>
        <v>b</v>
      </c>
      <c r="B173" s="30"/>
      <c r="C173" s="7" t="str">
        <f>სულ!C693</f>
        <v>შრომის ანაზღაურება</v>
      </c>
      <c r="D173" s="14">
        <f>სულ!D693</f>
        <v>0</v>
      </c>
      <c r="E173" s="14">
        <f>სულ!E693</f>
        <v>0</v>
      </c>
      <c r="F173" s="14">
        <f>სულ!F693</f>
        <v>0</v>
      </c>
      <c r="G173" s="14">
        <f>სულ!G693</f>
        <v>0</v>
      </c>
      <c r="H173" s="14">
        <f>სულ!H693</f>
        <v>0</v>
      </c>
      <c r="I173" s="14">
        <f>სულ!I693</f>
        <v>0</v>
      </c>
      <c r="J173" s="14" t="str">
        <f>სულ!J693</f>
        <v/>
      </c>
      <c r="K173" s="39" t="str">
        <f>სულ!K693</f>
        <v/>
      </c>
    </row>
    <row r="174" spans="1:14" ht="16.5" hidden="1" thickTop="1" thickBot="1" x14ac:dyDescent="0.3">
      <c r="A174" t="str">
        <f>სულ!A694</f>
        <v>b</v>
      </c>
      <c r="B174" s="30"/>
      <c r="C174" s="7" t="str">
        <f>სულ!C694</f>
        <v>საქონელი და მომსახურება</v>
      </c>
      <c r="D174" s="14">
        <f>სულ!D694</f>
        <v>420000</v>
      </c>
      <c r="E174" s="14">
        <f>სულ!E694</f>
        <v>336579</v>
      </c>
      <c r="F174" s="14">
        <f>სულ!F694</f>
        <v>201051</v>
      </c>
      <c r="G174" s="14">
        <f>სულ!G694</f>
        <v>2918872</v>
      </c>
      <c r="H174" s="14">
        <f>სულ!H694</f>
        <v>3530000</v>
      </c>
      <c r="I174" s="14">
        <f>სულ!I694</f>
        <v>3456502</v>
      </c>
      <c r="J174" s="14">
        <f>სულ!J694</f>
        <v>73498</v>
      </c>
      <c r="K174" s="39">
        <f>სულ!K694</f>
        <v>0.97917903682719543</v>
      </c>
    </row>
    <row r="175" spans="1:14" ht="16.5" hidden="1" thickTop="1" thickBot="1" x14ac:dyDescent="0.3">
      <c r="A175" t="str">
        <f>სულ!A695</f>
        <v>b</v>
      </c>
      <c r="B175" s="30"/>
      <c r="C175" s="7" t="str">
        <f>სულ!C695</f>
        <v>პროცენტი</v>
      </c>
      <c r="D175" s="14">
        <f>სულ!D695</f>
        <v>0</v>
      </c>
      <c r="E175" s="14">
        <f>სულ!E695</f>
        <v>0</v>
      </c>
      <c r="F175" s="14">
        <f>სულ!F695</f>
        <v>0</v>
      </c>
      <c r="G175" s="14">
        <f>სულ!G695</f>
        <v>0</v>
      </c>
      <c r="H175" s="14">
        <f>სულ!H695</f>
        <v>0</v>
      </c>
      <c r="I175" s="14">
        <f>სულ!I695</f>
        <v>0</v>
      </c>
      <c r="J175" s="14" t="str">
        <f>სულ!J695</f>
        <v/>
      </c>
      <c r="K175" s="39" t="str">
        <f>სულ!K695</f>
        <v/>
      </c>
    </row>
    <row r="176" spans="1:14" ht="16.5" hidden="1" thickTop="1" thickBot="1" x14ac:dyDescent="0.3">
      <c r="A176" t="str">
        <f>სულ!A696</f>
        <v>b</v>
      </c>
      <c r="B176" s="30"/>
      <c r="C176" s="7" t="str">
        <f>სულ!C696</f>
        <v>სუბსიდიები</v>
      </c>
      <c r="D176" s="14">
        <f>სულ!D696</f>
        <v>0</v>
      </c>
      <c r="E176" s="14">
        <f>სულ!E696</f>
        <v>0</v>
      </c>
      <c r="F176" s="14">
        <f>სულ!F696</f>
        <v>0</v>
      </c>
      <c r="G176" s="14">
        <f>სულ!G696</f>
        <v>0</v>
      </c>
      <c r="H176" s="14">
        <f>სულ!H696</f>
        <v>0</v>
      </c>
      <c r="I176" s="14">
        <f>სულ!I696</f>
        <v>0</v>
      </c>
      <c r="J176" s="14" t="str">
        <f>სულ!J696</f>
        <v/>
      </c>
      <c r="K176" s="39" t="str">
        <f>სულ!K696</f>
        <v/>
      </c>
    </row>
    <row r="177" spans="1:14" ht="16.5" hidden="1" thickTop="1" thickBot="1" x14ac:dyDescent="0.3">
      <c r="A177" t="str">
        <f>სულ!A697</f>
        <v>b</v>
      </c>
      <c r="B177" s="30"/>
      <c r="C177" s="7" t="str">
        <f>სულ!C697</f>
        <v>გრანტები</v>
      </c>
      <c r="D177" s="14">
        <f>სულ!D697</f>
        <v>0</v>
      </c>
      <c r="E177" s="14">
        <f>სულ!E697</f>
        <v>0</v>
      </c>
      <c r="F177" s="14">
        <f>სულ!F697</f>
        <v>0</v>
      </c>
      <c r="G177" s="14">
        <f>სულ!G697</f>
        <v>0</v>
      </c>
      <c r="H177" s="14">
        <f>სულ!H697</f>
        <v>0</v>
      </c>
      <c r="I177" s="14">
        <f>სულ!I697</f>
        <v>0</v>
      </c>
      <c r="J177" s="14" t="str">
        <f>სულ!J697</f>
        <v/>
      </c>
      <c r="K177" s="39" t="str">
        <f>სულ!K697</f>
        <v/>
      </c>
    </row>
    <row r="178" spans="1:14" ht="16.5" hidden="1" thickTop="1" thickBot="1" x14ac:dyDescent="0.3">
      <c r="A178" t="str">
        <f>სულ!A698</f>
        <v>b</v>
      </c>
      <c r="B178" s="30"/>
      <c r="C178" s="7" t="str">
        <f>სულ!C698</f>
        <v>სოციალური უზრუნველყოფა</v>
      </c>
      <c r="D178" s="14">
        <f>სულ!D698</f>
        <v>2570000</v>
      </c>
      <c r="E178" s="14">
        <f>სულ!E698</f>
        <v>2419724</v>
      </c>
      <c r="F178" s="14">
        <f>სულ!F698</f>
        <v>1220000</v>
      </c>
      <c r="G178" s="14">
        <f>სულ!G698</f>
        <v>1280000</v>
      </c>
      <c r="H178" s="14">
        <f>სულ!H698</f>
        <v>4894000</v>
      </c>
      <c r="I178" s="14">
        <f>სულ!I698</f>
        <v>4919724</v>
      </c>
      <c r="J178" s="14">
        <f>სულ!J698</f>
        <v>-25724</v>
      </c>
      <c r="K178" s="39">
        <f>სულ!K698</f>
        <v>1.0052562321209644</v>
      </c>
    </row>
    <row r="179" spans="1:14" ht="16.5" hidden="1" thickTop="1" thickBot="1" x14ac:dyDescent="0.3">
      <c r="A179" t="str">
        <f>სულ!A699</f>
        <v>b</v>
      </c>
      <c r="B179" s="30"/>
      <c r="C179" s="7" t="str">
        <f>სულ!C699</f>
        <v>სხვა ხარჯები</v>
      </c>
      <c r="D179" s="14">
        <f>სულ!D699</f>
        <v>0</v>
      </c>
      <c r="E179" s="14">
        <f>სულ!E699</f>
        <v>0</v>
      </c>
      <c r="F179" s="14">
        <f>სულ!F699</f>
        <v>0</v>
      </c>
      <c r="G179" s="14">
        <f>სულ!G699</f>
        <v>0</v>
      </c>
      <c r="H179" s="14">
        <f>სულ!H699</f>
        <v>0</v>
      </c>
      <c r="I179" s="14">
        <f>სულ!I699</f>
        <v>0</v>
      </c>
      <c r="J179" s="14" t="str">
        <f>სულ!J699</f>
        <v/>
      </c>
      <c r="K179" s="39" t="str">
        <f>სულ!K699</f>
        <v/>
      </c>
    </row>
    <row r="180" spans="1:14" ht="16.5" hidden="1" thickTop="1" thickBot="1" x14ac:dyDescent="0.3">
      <c r="A180" t="str">
        <f>სულ!A700</f>
        <v>b</v>
      </c>
      <c r="B180" s="29"/>
      <c r="C180" s="5" t="str">
        <f>სულ!C700</f>
        <v>არაფინანსური აქტივების ზრდა</v>
      </c>
      <c r="D180" s="13">
        <f>სულ!D700</f>
        <v>0</v>
      </c>
      <c r="E180" s="13">
        <f>სულ!E700</f>
        <v>0</v>
      </c>
      <c r="F180" s="13">
        <f>სულ!F700</f>
        <v>0</v>
      </c>
      <c r="G180" s="13">
        <f>სულ!G700</f>
        <v>0</v>
      </c>
      <c r="H180" s="13">
        <f>სულ!H700</f>
        <v>0</v>
      </c>
      <c r="I180" s="13">
        <f>სულ!I700</f>
        <v>0</v>
      </c>
      <c r="J180" s="13" t="str">
        <f>სულ!J700</f>
        <v/>
      </c>
      <c r="K180" s="38" t="str">
        <f>სულ!K700</f>
        <v/>
      </c>
    </row>
    <row r="181" spans="1:14" ht="16.5" hidden="1" thickTop="1" thickBot="1" x14ac:dyDescent="0.3">
      <c r="A181" t="str">
        <f>სულ!A701</f>
        <v>b</v>
      </c>
      <c r="B181" s="29"/>
      <c r="C181" s="5" t="str">
        <f>სულ!C701</f>
        <v>ფინანსური აქტივების ზრდა</v>
      </c>
      <c r="D181" s="13">
        <f>სულ!D701</f>
        <v>0</v>
      </c>
      <c r="E181" s="13">
        <f>სულ!E701</f>
        <v>0</v>
      </c>
      <c r="F181" s="13">
        <f>სულ!F701</f>
        <v>0</v>
      </c>
      <c r="G181" s="13">
        <f>სულ!G701</f>
        <v>0</v>
      </c>
      <c r="H181" s="13">
        <f>სულ!H701</f>
        <v>0</v>
      </c>
      <c r="I181" s="13">
        <f>სულ!I701</f>
        <v>0</v>
      </c>
      <c r="J181" s="13" t="str">
        <f>სულ!J701</f>
        <v/>
      </c>
      <c r="K181" s="38" t="str">
        <f>სულ!K701</f>
        <v/>
      </c>
    </row>
    <row r="182" spans="1:14" ht="16.5" hidden="1" thickTop="1" thickBot="1" x14ac:dyDescent="0.3">
      <c r="A182" t="str">
        <f>სულ!A702</f>
        <v>b</v>
      </c>
      <c r="B182" s="31"/>
      <c r="C182" s="9" t="str">
        <f>სულ!C702</f>
        <v>ვალდებულებების კლება</v>
      </c>
      <c r="D182" s="15">
        <f>სულ!D702</f>
        <v>0</v>
      </c>
      <c r="E182" s="15">
        <f>სულ!E702</f>
        <v>0</v>
      </c>
      <c r="F182" s="15">
        <f>სულ!F702</f>
        <v>0</v>
      </c>
      <c r="G182" s="15">
        <f>სულ!G702</f>
        <v>0</v>
      </c>
      <c r="H182" s="15">
        <f>სულ!H702</f>
        <v>0</v>
      </c>
      <c r="I182" s="15">
        <f>სულ!I702</f>
        <v>0</v>
      </c>
      <c r="J182" s="15" t="str">
        <f>სულ!J702</f>
        <v/>
      </c>
      <c r="K182" s="40" t="str">
        <f>სულ!K702</f>
        <v/>
      </c>
    </row>
    <row r="183" spans="1:14" ht="16.5" thickTop="1" thickBot="1" x14ac:dyDescent="0.3">
      <c r="A183" t="str">
        <f>სულ!A703</f>
        <v>a</v>
      </c>
      <c r="B183" s="2" t="str">
        <f>სულ!B703</f>
        <v>35 03 02 08 01</v>
      </c>
      <c r="C183" s="24" t="str">
        <f>სულ!C703</f>
        <v>აივ ინფექცია/შიდსი</v>
      </c>
      <c r="D183" s="3">
        <f>სულ!D703</f>
        <v>2570000</v>
      </c>
      <c r="E183" s="3">
        <f>სულ!E703</f>
        <v>2419724</v>
      </c>
      <c r="F183" s="3">
        <f>სულ!F703</f>
        <v>1220000</v>
      </c>
      <c r="G183" s="3">
        <f>სულ!G703</f>
        <v>1280000</v>
      </c>
      <c r="H183" s="3">
        <f>სულ!H703</f>
        <v>4894000</v>
      </c>
      <c r="I183" s="3">
        <f>სულ!I703</f>
        <v>4919724</v>
      </c>
      <c r="J183" s="3">
        <f>სულ!J703</f>
        <v>-25724</v>
      </c>
      <c r="K183" s="41">
        <f>სულ!K703</f>
        <v>1.0052562321209644</v>
      </c>
      <c r="N183" s="17"/>
    </row>
    <row r="184" spans="1:14" ht="16.5" hidden="1" thickTop="1" thickBot="1" x14ac:dyDescent="0.3">
      <c r="A184" t="str">
        <f>სულ!A704</f>
        <v>b</v>
      </c>
      <c r="B184" s="29"/>
      <c r="C184" s="5" t="str">
        <f>სულ!C704</f>
        <v>ხარჯები</v>
      </c>
      <c r="D184" s="13">
        <f>სულ!D704</f>
        <v>2570000</v>
      </c>
      <c r="E184" s="13">
        <f>სულ!E704</f>
        <v>2419724</v>
      </c>
      <c r="F184" s="13">
        <f>სულ!F704</f>
        <v>1220000</v>
      </c>
      <c r="G184" s="13">
        <f>სულ!G704</f>
        <v>1280000</v>
      </c>
      <c r="H184" s="13">
        <f>სულ!H704</f>
        <v>4894000</v>
      </c>
      <c r="I184" s="13">
        <f>სულ!I704</f>
        <v>4919724</v>
      </c>
      <c r="J184" s="13">
        <f>სულ!J704</f>
        <v>-25724</v>
      </c>
      <c r="K184" s="38">
        <f>სულ!K704</f>
        <v>1.0052562321209644</v>
      </c>
    </row>
    <row r="185" spans="1:14" ht="16.5" hidden="1" thickTop="1" thickBot="1" x14ac:dyDescent="0.3">
      <c r="A185" t="str">
        <f>სულ!A705</f>
        <v>b</v>
      </c>
      <c r="B185" s="30"/>
      <c r="C185" s="7" t="str">
        <f>სულ!C705</f>
        <v>შრომის ანაზღაურება</v>
      </c>
      <c r="D185" s="14">
        <f>სულ!D705</f>
        <v>0</v>
      </c>
      <c r="E185" s="14">
        <f>სულ!E705</f>
        <v>0</v>
      </c>
      <c r="F185" s="14">
        <f>სულ!F705</f>
        <v>0</v>
      </c>
      <c r="G185" s="14">
        <f>სულ!G705</f>
        <v>0</v>
      </c>
      <c r="H185" s="14">
        <f>სულ!H705</f>
        <v>0</v>
      </c>
      <c r="I185" s="14">
        <f>სულ!I705</f>
        <v>0</v>
      </c>
      <c r="J185" s="14" t="str">
        <f>სულ!J705</f>
        <v/>
      </c>
      <c r="K185" s="39" t="str">
        <f>სულ!K705</f>
        <v/>
      </c>
    </row>
    <row r="186" spans="1:14" ht="16.5" hidden="1" thickTop="1" thickBot="1" x14ac:dyDescent="0.3">
      <c r="A186" t="str">
        <f>სულ!A706</f>
        <v>b</v>
      </c>
      <c r="B186" s="30"/>
      <c r="C186" s="7" t="str">
        <f>სულ!C706</f>
        <v>საქონელი და მომსახურება</v>
      </c>
      <c r="D186" s="14">
        <f>სულ!D706</f>
        <v>0</v>
      </c>
      <c r="E186" s="14">
        <f>სულ!E706</f>
        <v>0</v>
      </c>
      <c r="F186" s="14">
        <f>სულ!F706</f>
        <v>0</v>
      </c>
      <c r="G186" s="14">
        <f>სულ!G706</f>
        <v>0</v>
      </c>
      <c r="H186" s="14">
        <f>სულ!H706</f>
        <v>0</v>
      </c>
      <c r="I186" s="14">
        <f>სულ!I706</f>
        <v>0</v>
      </c>
      <c r="J186" s="14" t="str">
        <f>სულ!J706</f>
        <v/>
      </c>
      <c r="K186" s="39" t="str">
        <f>სულ!K706</f>
        <v/>
      </c>
    </row>
    <row r="187" spans="1:14" ht="16.5" hidden="1" thickTop="1" thickBot="1" x14ac:dyDescent="0.3">
      <c r="A187" t="str">
        <f>სულ!A707</f>
        <v>b</v>
      </c>
      <c r="B187" s="30"/>
      <c r="C187" s="7" t="str">
        <f>სულ!C707</f>
        <v>პროცენტი</v>
      </c>
      <c r="D187" s="14">
        <f>სულ!D707</f>
        <v>0</v>
      </c>
      <c r="E187" s="14">
        <f>სულ!E707</f>
        <v>0</v>
      </c>
      <c r="F187" s="14">
        <f>სულ!F707</f>
        <v>0</v>
      </c>
      <c r="G187" s="14">
        <f>სულ!G707</f>
        <v>0</v>
      </c>
      <c r="H187" s="14">
        <f>სულ!H707</f>
        <v>0</v>
      </c>
      <c r="I187" s="14">
        <f>სულ!I707</f>
        <v>0</v>
      </c>
      <c r="J187" s="14" t="str">
        <f>სულ!J707</f>
        <v/>
      </c>
      <c r="K187" s="39" t="str">
        <f>სულ!K707</f>
        <v/>
      </c>
    </row>
    <row r="188" spans="1:14" ht="16.5" hidden="1" thickTop="1" thickBot="1" x14ac:dyDescent="0.3">
      <c r="A188" t="str">
        <f>სულ!A708</f>
        <v>b</v>
      </c>
      <c r="B188" s="30"/>
      <c r="C188" s="7" t="str">
        <f>სულ!C708</f>
        <v>სუბსიდიები</v>
      </c>
      <c r="D188" s="14">
        <f>სულ!D708</f>
        <v>0</v>
      </c>
      <c r="E188" s="14">
        <f>სულ!E708</f>
        <v>0</v>
      </c>
      <c r="F188" s="14">
        <f>სულ!F708</f>
        <v>0</v>
      </c>
      <c r="G188" s="14">
        <f>სულ!G708</f>
        <v>0</v>
      </c>
      <c r="H188" s="14">
        <f>სულ!H708</f>
        <v>0</v>
      </c>
      <c r="I188" s="14">
        <f>სულ!I708</f>
        <v>0</v>
      </c>
      <c r="J188" s="14" t="str">
        <f>სულ!J708</f>
        <v/>
      </c>
      <c r="K188" s="39" t="str">
        <f>სულ!K708</f>
        <v/>
      </c>
    </row>
    <row r="189" spans="1:14" ht="16.5" hidden="1" thickTop="1" thickBot="1" x14ac:dyDescent="0.3">
      <c r="A189" t="str">
        <f>სულ!A709</f>
        <v>b</v>
      </c>
      <c r="B189" s="30"/>
      <c r="C189" s="7" t="str">
        <f>სულ!C709</f>
        <v>გრანტები</v>
      </c>
      <c r="D189" s="14">
        <f>სულ!D709</f>
        <v>0</v>
      </c>
      <c r="E189" s="14">
        <f>სულ!E709</f>
        <v>0</v>
      </c>
      <c r="F189" s="14">
        <f>სულ!F709</f>
        <v>0</v>
      </c>
      <c r="G189" s="14">
        <f>სულ!G709</f>
        <v>0</v>
      </c>
      <c r="H189" s="14">
        <f>სულ!H709</f>
        <v>0</v>
      </c>
      <c r="I189" s="14">
        <f>სულ!I709</f>
        <v>0</v>
      </c>
      <c r="J189" s="14" t="str">
        <f>სულ!J709</f>
        <v/>
      </c>
      <c r="K189" s="39" t="str">
        <f>სულ!K709</f>
        <v/>
      </c>
    </row>
    <row r="190" spans="1:14" ht="16.5" hidden="1" thickTop="1" thickBot="1" x14ac:dyDescent="0.3">
      <c r="A190" t="str">
        <f>სულ!A710</f>
        <v>b</v>
      </c>
      <c r="B190" s="30"/>
      <c r="C190" s="7" t="str">
        <f>სულ!C710</f>
        <v>სოციალური უზრუნველყოფა</v>
      </c>
      <c r="D190" s="14">
        <f>სულ!D710</f>
        <v>2570000</v>
      </c>
      <c r="E190" s="14">
        <f>სულ!E710</f>
        <v>2419724</v>
      </c>
      <c r="F190" s="14">
        <f>სულ!F710</f>
        <v>1220000</v>
      </c>
      <c r="G190" s="14">
        <f>სულ!G710</f>
        <v>1280000</v>
      </c>
      <c r="H190" s="14">
        <f>სულ!H710</f>
        <v>4894000</v>
      </c>
      <c r="I190" s="14">
        <f>სულ!I710</f>
        <v>4919724</v>
      </c>
      <c r="J190" s="14">
        <f>სულ!J710</f>
        <v>-25724</v>
      </c>
      <c r="K190" s="39">
        <f>სულ!K710</f>
        <v>1.0052562321209644</v>
      </c>
    </row>
    <row r="191" spans="1:14" ht="16.5" hidden="1" thickTop="1" thickBot="1" x14ac:dyDescent="0.3">
      <c r="A191" t="str">
        <f>სულ!A711</f>
        <v>b</v>
      </c>
      <c r="B191" s="30"/>
      <c r="C191" s="7" t="str">
        <f>სულ!C711</f>
        <v>სხვა ხარჯები</v>
      </c>
      <c r="D191" s="14">
        <f>სულ!D711</f>
        <v>0</v>
      </c>
      <c r="E191" s="14">
        <f>სულ!E711</f>
        <v>0</v>
      </c>
      <c r="F191" s="14">
        <f>სულ!F711</f>
        <v>0</v>
      </c>
      <c r="G191" s="14">
        <f>სულ!G711</f>
        <v>0</v>
      </c>
      <c r="H191" s="14">
        <f>სულ!H711</f>
        <v>0</v>
      </c>
      <c r="I191" s="14">
        <f>სულ!I711</f>
        <v>0</v>
      </c>
      <c r="J191" s="14" t="str">
        <f>სულ!J711</f>
        <v/>
      </c>
      <c r="K191" s="39" t="str">
        <f>სულ!K711</f>
        <v/>
      </c>
    </row>
    <row r="192" spans="1:14" ht="16.5" hidden="1" thickTop="1" thickBot="1" x14ac:dyDescent="0.3">
      <c r="A192" t="str">
        <f>სულ!A712</f>
        <v>b</v>
      </c>
      <c r="B192" s="29"/>
      <c r="C192" s="5" t="str">
        <f>სულ!C712</f>
        <v>არაფინანსური აქტივების ზრდა</v>
      </c>
      <c r="D192" s="13">
        <f>სულ!D712</f>
        <v>0</v>
      </c>
      <c r="E192" s="13">
        <f>სულ!E712</f>
        <v>0</v>
      </c>
      <c r="F192" s="13">
        <f>სულ!F712</f>
        <v>0</v>
      </c>
      <c r="G192" s="13">
        <f>სულ!G712</f>
        <v>0</v>
      </c>
      <c r="H192" s="13">
        <f>სულ!H712</f>
        <v>0</v>
      </c>
      <c r="I192" s="13">
        <f>სულ!I712</f>
        <v>0</v>
      </c>
      <c r="J192" s="13" t="str">
        <f>სულ!J712</f>
        <v/>
      </c>
      <c r="K192" s="38" t="str">
        <f>სულ!K712</f>
        <v/>
      </c>
    </row>
    <row r="193" spans="1:14" ht="16.5" hidden="1" thickTop="1" thickBot="1" x14ac:dyDescent="0.3">
      <c r="A193" t="str">
        <f>სულ!A713</f>
        <v>b</v>
      </c>
      <c r="B193" s="29"/>
      <c r="C193" s="5" t="str">
        <f>სულ!C713</f>
        <v>ფინანსური აქტივების ზრდა</v>
      </c>
      <c r="D193" s="13">
        <f>სულ!D713</f>
        <v>0</v>
      </c>
      <c r="E193" s="13">
        <f>სულ!E713</f>
        <v>0</v>
      </c>
      <c r="F193" s="13">
        <f>სულ!F713</f>
        <v>0</v>
      </c>
      <c r="G193" s="13">
        <f>სულ!G713</f>
        <v>0</v>
      </c>
      <c r="H193" s="13">
        <f>სულ!H713</f>
        <v>0</v>
      </c>
      <c r="I193" s="13">
        <f>სულ!I713</f>
        <v>0</v>
      </c>
      <c r="J193" s="13" t="str">
        <f>სულ!J713</f>
        <v/>
      </c>
      <c r="K193" s="38" t="str">
        <f>სულ!K713</f>
        <v/>
      </c>
    </row>
    <row r="194" spans="1:14" ht="16.5" hidden="1" thickTop="1" thickBot="1" x14ac:dyDescent="0.3">
      <c r="A194" t="str">
        <f>სულ!A714</f>
        <v>b</v>
      </c>
      <c r="B194" s="31"/>
      <c r="C194" s="9" t="str">
        <f>სულ!C714</f>
        <v>ვალდებულებების კლება</v>
      </c>
      <c r="D194" s="15">
        <f>სულ!D714</f>
        <v>0</v>
      </c>
      <c r="E194" s="15">
        <f>სულ!E714</f>
        <v>0</v>
      </c>
      <c r="F194" s="15">
        <f>სულ!F714</f>
        <v>0</v>
      </c>
      <c r="G194" s="15">
        <f>სულ!G714</f>
        <v>0</v>
      </c>
      <c r="H194" s="15">
        <f>სულ!H714</f>
        <v>0</v>
      </c>
      <c r="I194" s="15">
        <f>სულ!I714</f>
        <v>0</v>
      </c>
      <c r="J194" s="15" t="str">
        <f>სულ!J714</f>
        <v/>
      </c>
      <c r="K194" s="40" t="str">
        <f>სულ!K714</f>
        <v/>
      </c>
    </row>
    <row r="195" spans="1:14" ht="61.5" thickTop="1" thickBot="1" x14ac:dyDescent="0.3">
      <c r="A195" t="str">
        <f>სულ!A715</f>
        <v>a</v>
      </c>
      <c r="B195" s="2" t="str">
        <f>სულ!B715</f>
        <v>35 03 02 08 02</v>
      </c>
      <c r="C195" s="24" t="str">
        <f>სულ!C715</f>
        <v>აივ ინფექცია/შიდსი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v>
      </c>
      <c r="D195" s="3">
        <f>სულ!D715</f>
        <v>420000</v>
      </c>
      <c r="E195" s="3">
        <f>სულ!E715</f>
        <v>336579</v>
      </c>
      <c r="F195" s="3">
        <f>სულ!F715</f>
        <v>201051</v>
      </c>
      <c r="G195" s="3">
        <f>სულ!G715</f>
        <v>288872</v>
      </c>
      <c r="H195" s="3">
        <f>სულ!H715</f>
        <v>900000</v>
      </c>
      <c r="I195" s="3">
        <f>სულ!I715</f>
        <v>826502</v>
      </c>
      <c r="J195" s="3">
        <f>სულ!J715</f>
        <v>73498</v>
      </c>
      <c r="K195" s="41">
        <f>სულ!K715</f>
        <v>0.91833555555555557</v>
      </c>
      <c r="L195" s="35" t="str">
        <f>სულ!L715</f>
        <v>მათ შორის ტენდერის ეკონომია 73 000 ლარი</v>
      </c>
      <c r="N195" s="17"/>
    </row>
    <row r="196" spans="1:14" ht="16.5" hidden="1" thickTop="1" thickBot="1" x14ac:dyDescent="0.3">
      <c r="A196" t="str">
        <f>სულ!A716</f>
        <v>b</v>
      </c>
      <c r="B196" s="29"/>
      <c r="C196" s="5" t="str">
        <f>სულ!C716</f>
        <v>ხარჯები</v>
      </c>
      <c r="D196" s="13">
        <f>სულ!D716</f>
        <v>420000</v>
      </c>
      <c r="E196" s="13">
        <f>სულ!E716</f>
        <v>336579</v>
      </c>
      <c r="F196" s="13">
        <f>სულ!F716</f>
        <v>201051</v>
      </c>
      <c r="G196" s="13">
        <f>სულ!G716</f>
        <v>288872</v>
      </c>
      <c r="H196" s="13">
        <f>სულ!H716</f>
        <v>900000</v>
      </c>
      <c r="I196" s="13">
        <f>სულ!I716</f>
        <v>826502</v>
      </c>
      <c r="J196" s="13">
        <f>სულ!J716</f>
        <v>73498</v>
      </c>
      <c r="K196" s="38">
        <f>სულ!K716</f>
        <v>0.91833555555555557</v>
      </c>
    </row>
    <row r="197" spans="1:14" ht="16.5" hidden="1" thickTop="1" thickBot="1" x14ac:dyDescent="0.3">
      <c r="A197" t="str">
        <f>სულ!A717</f>
        <v>b</v>
      </c>
      <c r="B197" s="30"/>
      <c r="C197" s="7" t="str">
        <f>სულ!C717</f>
        <v>შრომის ანაზღაურება</v>
      </c>
      <c r="D197" s="14">
        <f>სულ!D717</f>
        <v>0</v>
      </c>
      <c r="E197" s="14">
        <f>სულ!E717</f>
        <v>0</v>
      </c>
      <c r="F197" s="14">
        <f>სულ!F717</f>
        <v>0</v>
      </c>
      <c r="G197" s="14">
        <f>სულ!G717</f>
        <v>0</v>
      </c>
      <c r="H197" s="14">
        <f>სულ!H717</f>
        <v>0</v>
      </c>
      <c r="I197" s="14">
        <f>სულ!I717</f>
        <v>0</v>
      </c>
      <c r="J197" s="14" t="str">
        <f>სულ!J717</f>
        <v/>
      </c>
      <c r="K197" s="39" t="str">
        <f>სულ!K717</f>
        <v/>
      </c>
    </row>
    <row r="198" spans="1:14" ht="16.5" hidden="1" thickTop="1" thickBot="1" x14ac:dyDescent="0.3">
      <c r="A198" t="str">
        <f>სულ!A718</f>
        <v>b</v>
      </c>
      <c r="B198" s="30"/>
      <c r="C198" s="7" t="str">
        <f>სულ!C718</f>
        <v>საქონელი და მომსახურება</v>
      </c>
      <c r="D198" s="14">
        <f>სულ!D718</f>
        <v>420000</v>
      </c>
      <c r="E198" s="14">
        <f>სულ!E718</f>
        <v>336579</v>
      </c>
      <c r="F198" s="14">
        <f>სულ!F718</f>
        <v>201051</v>
      </c>
      <c r="G198" s="14">
        <f>სულ!G718</f>
        <v>288872</v>
      </c>
      <c r="H198" s="14">
        <f>სულ!H718</f>
        <v>900000</v>
      </c>
      <c r="I198" s="14">
        <f>სულ!I718</f>
        <v>826502</v>
      </c>
      <c r="J198" s="14">
        <f>სულ!J718</f>
        <v>73498</v>
      </c>
      <c r="K198" s="39">
        <f>სულ!K718</f>
        <v>0.91833555555555557</v>
      </c>
    </row>
    <row r="199" spans="1:14" ht="16.5" hidden="1" thickTop="1" thickBot="1" x14ac:dyDescent="0.3">
      <c r="A199" t="str">
        <f>სულ!A719</f>
        <v>b</v>
      </c>
      <c r="B199" s="30"/>
      <c r="C199" s="7" t="str">
        <f>სულ!C719</f>
        <v>პროცენტი</v>
      </c>
      <c r="D199" s="14">
        <f>სულ!D719</f>
        <v>0</v>
      </c>
      <c r="E199" s="14">
        <f>სულ!E719</f>
        <v>0</v>
      </c>
      <c r="F199" s="14">
        <f>სულ!F719</f>
        <v>0</v>
      </c>
      <c r="G199" s="14">
        <f>სულ!G719</f>
        <v>0</v>
      </c>
      <c r="H199" s="14">
        <f>სულ!H719</f>
        <v>0</v>
      </c>
      <c r="I199" s="14">
        <f>სულ!I719</f>
        <v>0</v>
      </c>
      <c r="J199" s="14" t="str">
        <f>სულ!J719</f>
        <v/>
      </c>
      <c r="K199" s="39" t="str">
        <f>სულ!K719</f>
        <v/>
      </c>
    </row>
    <row r="200" spans="1:14" ht="16.5" hidden="1" thickTop="1" thickBot="1" x14ac:dyDescent="0.3">
      <c r="A200" t="str">
        <f>სულ!A720</f>
        <v>b</v>
      </c>
      <c r="B200" s="30"/>
      <c r="C200" s="7" t="str">
        <f>სულ!C720</f>
        <v>სუბსიდიები</v>
      </c>
      <c r="D200" s="14">
        <f>სულ!D720</f>
        <v>0</v>
      </c>
      <c r="E200" s="14">
        <f>სულ!E720</f>
        <v>0</v>
      </c>
      <c r="F200" s="14">
        <f>სულ!F720</f>
        <v>0</v>
      </c>
      <c r="G200" s="14">
        <f>სულ!G720</f>
        <v>0</v>
      </c>
      <c r="H200" s="14">
        <f>სულ!H720</f>
        <v>0</v>
      </c>
      <c r="I200" s="14">
        <f>სულ!I720</f>
        <v>0</v>
      </c>
      <c r="J200" s="14" t="str">
        <f>სულ!J720</f>
        <v/>
      </c>
      <c r="K200" s="39" t="str">
        <f>სულ!K720</f>
        <v/>
      </c>
    </row>
    <row r="201" spans="1:14" ht="16.5" hidden="1" thickTop="1" thickBot="1" x14ac:dyDescent="0.3">
      <c r="A201" t="str">
        <f>სულ!A721</f>
        <v>b</v>
      </c>
      <c r="B201" s="30"/>
      <c r="C201" s="7" t="str">
        <f>სულ!C721</f>
        <v>გრანტები</v>
      </c>
      <c r="D201" s="14">
        <f>სულ!D721</f>
        <v>0</v>
      </c>
      <c r="E201" s="14">
        <f>სულ!E721</f>
        <v>0</v>
      </c>
      <c r="F201" s="14">
        <f>სულ!F721</f>
        <v>0</v>
      </c>
      <c r="G201" s="14">
        <f>სულ!G721</f>
        <v>0</v>
      </c>
      <c r="H201" s="14">
        <f>სულ!H721</f>
        <v>0</v>
      </c>
      <c r="I201" s="14">
        <f>სულ!I721</f>
        <v>0</v>
      </c>
      <c r="J201" s="14" t="str">
        <f>სულ!J721</f>
        <v/>
      </c>
      <c r="K201" s="39" t="str">
        <f>სულ!K721</f>
        <v/>
      </c>
    </row>
    <row r="202" spans="1:14" ht="16.5" hidden="1" thickTop="1" thickBot="1" x14ac:dyDescent="0.3">
      <c r="A202" t="str">
        <f>სულ!A722</f>
        <v>b</v>
      </c>
      <c r="B202" s="30"/>
      <c r="C202" s="7" t="str">
        <f>სულ!C722</f>
        <v>სოციალური უზრუნველყოფა</v>
      </c>
      <c r="D202" s="14">
        <f>სულ!D722</f>
        <v>0</v>
      </c>
      <c r="E202" s="14">
        <f>სულ!E722</f>
        <v>0</v>
      </c>
      <c r="F202" s="14">
        <f>სულ!F722</f>
        <v>0</v>
      </c>
      <c r="G202" s="14">
        <f>სულ!G722</f>
        <v>0</v>
      </c>
      <c r="H202" s="14">
        <f>სულ!H722</f>
        <v>0</v>
      </c>
      <c r="I202" s="14">
        <f>სულ!I722</f>
        <v>0</v>
      </c>
      <c r="J202" s="14" t="str">
        <f>სულ!J722</f>
        <v/>
      </c>
      <c r="K202" s="39" t="str">
        <f>სულ!K722</f>
        <v/>
      </c>
    </row>
    <row r="203" spans="1:14" ht="16.5" hidden="1" thickTop="1" thickBot="1" x14ac:dyDescent="0.3">
      <c r="A203" t="str">
        <f>სულ!A723</f>
        <v>b</v>
      </c>
      <c r="B203" s="30"/>
      <c r="C203" s="7" t="str">
        <f>სულ!C723</f>
        <v>სხვა ხარჯები</v>
      </c>
      <c r="D203" s="14">
        <f>სულ!D723</f>
        <v>0</v>
      </c>
      <c r="E203" s="14">
        <f>სულ!E723</f>
        <v>0</v>
      </c>
      <c r="F203" s="14">
        <f>სულ!F723</f>
        <v>0</v>
      </c>
      <c r="G203" s="14">
        <f>სულ!G723</f>
        <v>0</v>
      </c>
      <c r="H203" s="14">
        <f>სულ!H723</f>
        <v>0</v>
      </c>
      <c r="I203" s="14">
        <f>სულ!I723</f>
        <v>0</v>
      </c>
      <c r="J203" s="14" t="str">
        <f>სულ!J723</f>
        <v/>
      </c>
      <c r="K203" s="39" t="str">
        <f>სულ!K723</f>
        <v/>
      </c>
    </row>
    <row r="204" spans="1:14" ht="16.5" hidden="1" thickTop="1" thickBot="1" x14ac:dyDescent="0.3">
      <c r="A204" t="str">
        <f>სულ!A724</f>
        <v>b</v>
      </c>
      <c r="B204" s="29"/>
      <c r="C204" s="5" t="str">
        <f>სულ!C724</f>
        <v>არაფინანსური აქტივების ზრდა</v>
      </c>
      <c r="D204" s="13">
        <f>სულ!D724</f>
        <v>0</v>
      </c>
      <c r="E204" s="13">
        <f>სულ!E724</f>
        <v>0</v>
      </c>
      <c r="F204" s="13">
        <f>სულ!F724</f>
        <v>0</v>
      </c>
      <c r="G204" s="13">
        <f>სულ!G724</f>
        <v>0</v>
      </c>
      <c r="H204" s="13">
        <f>სულ!H724</f>
        <v>0</v>
      </c>
      <c r="I204" s="13">
        <f>სულ!I724</f>
        <v>0</v>
      </c>
      <c r="J204" s="13" t="str">
        <f>სულ!J724</f>
        <v/>
      </c>
      <c r="K204" s="38" t="str">
        <f>სულ!K724</f>
        <v/>
      </c>
    </row>
    <row r="205" spans="1:14" ht="16.5" hidden="1" thickTop="1" thickBot="1" x14ac:dyDescent="0.3">
      <c r="A205" t="str">
        <f>სულ!A725</f>
        <v>b</v>
      </c>
      <c r="B205" s="29"/>
      <c r="C205" s="5" t="str">
        <f>სულ!C725</f>
        <v>ფინანსური აქტივების ზრდა</v>
      </c>
      <c r="D205" s="13">
        <f>სულ!D725</f>
        <v>0</v>
      </c>
      <c r="E205" s="13">
        <f>სულ!E725</f>
        <v>0</v>
      </c>
      <c r="F205" s="13">
        <f>სულ!F725</f>
        <v>0</v>
      </c>
      <c r="G205" s="13">
        <f>სულ!G725</f>
        <v>0</v>
      </c>
      <c r="H205" s="13">
        <f>სულ!H725</f>
        <v>0</v>
      </c>
      <c r="I205" s="13">
        <f>სულ!I725</f>
        <v>0</v>
      </c>
      <c r="J205" s="13" t="str">
        <f>სულ!J725</f>
        <v/>
      </c>
      <c r="K205" s="38" t="str">
        <f>სულ!K725</f>
        <v/>
      </c>
    </row>
    <row r="206" spans="1:14" ht="16.5" hidden="1" thickTop="1" thickBot="1" x14ac:dyDescent="0.3">
      <c r="A206" t="str">
        <f>სულ!A726</f>
        <v>b</v>
      </c>
      <c r="B206" s="31"/>
      <c r="C206" s="9" t="str">
        <f>სულ!C726</f>
        <v>ვალდებულებების კლება</v>
      </c>
      <c r="D206" s="15">
        <f>სულ!D726</f>
        <v>0</v>
      </c>
      <c r="E206" s="15">
        <f>სულ!E726</f>
        <v>0</v>
      </c>
      <c r="F206" s="15">
        <f>სულ!F726</f>
        <v>0</v>
      </c>
      <c r="G206" s="15">
        <f>სულ!G726</f>
        <v>0</v>
      </c>
      <c r="H206" s="15">
        <f>სულ!H726</f>
        <v>0</v>
      </c>
      <c r="I206" s="15">
        <f>სულ!I726</f>
        <v>0</v>
      </c>
      <c r="J206" s="15" t="str">
        <f>სულ!J726</f>
        <v/>
      </c>
      <c r="K206" s="40" t="str">
        <f>სულ!K726</f>
        <v/>
      </c>
    </row>
    <row r="207" spans="1:14" ht="106.5" thickTop="1" thickBot="1" x14ac:dyDescent="0.3">
      <c r="A207" t="str">
        <f>სულ!A727</f>
        <v>a</v>
      </c>
      <c r="B207" s="2" t="str">
        <f>სულ!B727</f>
        <v>35 03 02 08 03</v>
      </c>
      <c r="C207" s="24" t="str">
        <f>სულ!C727</f>
        <v>საქართველოში აივ ინფექცია/შიდსის პრევენციის მიზნით არსებული ეროვნული რეაგირების მხარდაჭერა, აივ ინფექცია/შიდსით დაავადებულთა სიცოცხლის მაჩვენებლების გაუმჯობესება მკურნალობისა და მოვლის ღონისძიებების გაძლიერების გზით</v>
      </c>
      <c r="D207" s="3">
        <f>სულ!D727</f>
        <v>0</v>
      </c>
      <c r="E207" s="3">
        <f>სულ!E727</f>
        <v>0</v>
      </c>
      <c r="F207" s="3">
        <f>სულ!F727</f>
        <v>0</v>
      </c>
      <c r="G207" s="3">
        <f>სულ!G727</f>
        <v>2630000</v>
      </c>
      <c r="H207" s="3">
        <f>სულ!H727</f>
        <v>2630000</v>
      </c>
      <c r="I207" s="3">
        <f>სულ!I727</f>
        <v>2630000</v>
      </c>
      <c r="J207" s="3">
        <f>სულ!J727</f>
        <v>0</v>
      </c>
      <c r="K207" s="41">
        <f>სულ!K727</f>
        <v>1</v>
      </c>
      <c r="N207" s="17"/>
    </row>
    <row r="208" spans="1:14" ht="16.5" hidden="1" thickTop="1" thickBot="1" x14ac:dyDescent="0.3">
      <c r="A208" t="str">
        <f>სულ!A728</f>
        <v>b</v>
      </c>
      <c r="B208" s="29"/>
      <c r="C208" s="5" t="str">
        <f>სულ!C728</f>
        <v>ხარჯები</v>
      </c>
      <c r="D208" s="13">
        <f>სულ!D728</f>
        <v>0</v>
      </c>
      <c r="E208" s="13">
        <f>სულ!E728</f>
        <v>0</v>
      </c>
      <c r="F208" s="13">
        <f>სულ!F728</f>
        <v>0</v>
      </c>
      <c r="G208" s="13">
        <f>სულ!G728</f>
        <v>2630000</v>
      </c>
      <c r="H208" s="13">
        <f>სულ!H728</f>
        <v>2630000</v>
      </c>
      <c r="I208" s="13">
        <f>სულ!I728</f>
        <v>2630000</v>
      </c>
      <c r="J208" s="13">
        <f>სულ!J728</f>
        <v>0</v>
      </c>
      <c r="K208" s="38">
        <f>სულ!K728</f>
        <v>1</v>
      </c>
    </row>
    <row r="209" spans="1:14" ht="16.5" hidden="1" thickTop="1" thickBot="1" x14ac:dyDescent="0.3">
      <c r="A209" t="str">
        <f>სულ!A729</f>
        <v>b</v>
      </c>
      <c r="B209" s="30"/>
      <c r="C209" s="7" t="str">
        <f>სულ!C729</f>
        <v>შრომის ანაზღაურება</v>
      </c>
      <c r="D209" s="14">
        <f>სულ!D729</f>
        <v>0</v>
      </c>
      <c r="E209" s="14">
        <f>სულ!E729</f>
        <v>0</v>
      </c>
      <c r="F209" s="14">
        <f>სულ!F729</f>
        <v>0</v>
      </c>
      <c r="G209" s="14">
        <f>სულ!G729</f>
        <v>0</v>
      </c>
      <c r="H209" s="14">
        <f>სულ!H729</f>
        <v>0</v>
      </c>
      <c r="I209" s="14">
        <f>სულ!I729</f>
        <v>0</v>
      </c>
      <c r="J209" s="14" t="str">
        <f>სულ!J729</f>
        <v/>
      </c>
      <c r="K209" s="39" t="str">
        <f>სულ!K729</f>
        <v/>
      </c>
    </row>
    <row r="210" spans="1:14" ht="16.5" hidden="1" thickTop="1" thickBot="1" x14ac:dyDescent="0.3">
      <c r="A210" t="str">
        <f>სულ!A730</f>
        <v>b</v>
      </c>
      <c r="B210" s="30"/>
      <c r="C210" s="7" t="str">
        <f>სულ!C730</f>
        <v>საქონელი და მომსახურება</v>
      </c>
      <c r="D210" s="14">
        <f>სულ!D730</f>
        <v>0</v>
      </c>
      <c r="E210" s="14">
        <f>სულ!E730</f>
        <v>0</v>
      </c>
      <c r="F210" s="14">
        <f>სულ!F730</f>
        <v>0</v>
      </c>
      <c r="G210" s="14">
        <f>სულ!G730</f>
        <v>2630000</v>
      </c>
      <c r="H210" s="14">
        <f>სულ!H730</f>
        <v>2630000</v>
      </c>
      <c r="I210" s="14">
        <f>სულ!I730</f>
        <v>2630000</v>
      </c>
      <c r="J210" s="14">
        <f>სულ!J730</f>
        <v>0</v>
      </c>
      <c r="K210" s="39">
        <f>სულ!K730</f>
        <v>1</v>
      </c>
    </row>
    <row r="211" spans="1:14" ht="16.5" hidden="1" thickTop="1" thickBot="1" x14ac:dyDescent="0.3">
      <c r="A211" t="str">
        <f>სულ!A731</f>
        <v>b</v>
      </c>
      <c r="B211" s="30"/>
      <c r="C211" s="7" t="str">
        <f>სულ!C731</f>
        <v>პროცენტი</v>
      </c>
      <c r="D211" s="14">
        <f>სულ!D731</f>
        <v>0</v>
      </c>
      <c r="E211" s="14">
        <f>სულ!E731</f>
        <v>0</v>
      </c>
      <c r="F211" s="14">
        <f>სულ!F731</f>
        <v>0</v>
      </c>
      <c r="G211" s="14">
        <f>სულ!G731</f>
        <v>0</v>
      </c>
      <c r="H211" s="14">
        <f>სულ!H731</f>
        <v>0</v>
      </c>
      <c r="I211" s="14">
        <f>სულ!I731</f>
        <v>0</v>
      </c>
      <c r="J211" s="14" t="str">
        <f>სულ!J731</f>
        <v/>
      </c>
      <c r="K211" s="39" t="str">
        <f>სულ!K731</f>
        <v/>
      </c>
    </row>
    <row r="212" spans="1:14" ht="16.5" hidden="1" thickTop="1" thickBot="1" x14ac:dyDescent="0.3">
      <c r="A212" t="str">
        <f>სულ!A732</f>
        <v>b</v>
      </c>
      <c r="B212" s="30"/>
      <c r="C212" s="7" t="str">
        <f>სულ!C732</f>
        <v>სუბსიდიები</v>
      </c>
      <c r="D212" s="14">
        <f>სულ!D732</f>
        <v>0</v>
      </c>
      <c r="E212" s="14">
        <f>სულ!E732</f>
        <v>0</v>
      </c>
      <c r="F212" s="14">
        <f>სულ!F732</f>
        <v>0</v>
      </c>
      <c r="G212" s="14">
        <f>სულ!G732</f>
        <v>0</v>
      </c>
      <c r="H212" s="14">
        <f>სულ!H732</f>
        <v>0</v>
      </c>
      <c r="I212" s="14">
        <f>სულ!I732</f>
        <v>0</v>
      </c>
      <c r="J212" s="14" t="str">
        <f>სულ!J732</f>
        <v/>
      </c>
      <c r="K212" s="39" t="str">
        <f>სულ!K732</f>
        <v/>
      </c>
    </row>
    <row r="213" spans="1:14" ht="16.5" hidden="1" thickTop="1" thickBot="1" x14ac:dyDescent="0.3">
      <c r="A213" t="str">
        <f>სულ!A733</f>
        <v>b</v>
      </c>
      <c r="B213" s="30"/>
      <c r="C213" s="7" t="str">
        <f>სულ!C733</f>
        <v>გრანტები</v>
      </c>
      <c r="D213" s="14">
        <f>სულ!D733</f>
        <v>0</v>
      </c>
      <c r="E213" s="14">
        <f>სულ!E733</f>
        <v>0</v>
      </c>
      <c r="F213" s="14">
        <f>სულ!F733</f>
        <v>0</v>
      </c>
      <c r="G213" s="14">
        <f>სულ!G733</f>
        <v>0</v>
      </c>
      <c r="H213" s="14">
        <f>სულ!H733</f>
        <v>0</v>
      </c>
      <c r="I213" s="14">
        <f>სულ!I733</f>
        <v>0</v>
      </c>
      <c r="J213" s="14" t="str">
        <f>სულ!J733</f>
        <v/>
      </c>
      <c r="K213" s="39" t="str">
        <f>სულ!K733</f>
        <v/>
      </c>
    </row>
    <row r="214" spans="1:14" ht="16.5" hidden="1" thickTop="1" thickBot="1" x14ac:dyDescent="0.3">
      <c r="A214" t="str">
        <f>სულ!A734</f>
        <v>b</v>
      </c>
      <c r="B214" s="30"/>
      <c r="C214" s="7" t="str">
        <f>სულ!C734</f>
        <v>სოციალური უზრუნველყოფა</v>
      </c>
      <c r="D214" s="14">
        <f>სულ!D734</f>
        <v>0</v>
      </c>
      <c r="E214" s="14">
        <f>სულ!E734</f>
        <v>0</v>
      </c>
      <c r="F214" s="14">
        <f>სულ!F734</f>
        <v>0</v>
      </c>
      <c r="G214" s="14">
        <f>სულ!G734</f>
        <v>0</v>
      </c>
      <c r="H214" s="14">
        <f>სულ!H734</f>
        <v>0</v>
      </c>
      <c r="I214" s="14">
        <f>სულ!I734</f>
        <v>0</v>
      </c>
      <c r="J214" s="14" t="str">
        <f>სულ!J734</f>
        <v/>
      </c>
      <c r="K214" s="39" t="str">
        <f>სულ!K734</f>
        <v/>
      </c>
    </row>
    <row r="215" spans="1:14" ht="16.5" hidden="1" thickTop="1" thickBot="1" x14ac:dyDescent="0.3">
      <c r="A215" t="str">
        <f>სულ!A735</f>
        <v>b</v>
      </c>
      <c r="B215" s="30"/>
      <c r="C215" s="7" t="str">
        <f>სულ!C735</f>
        <v>სხვა ხარჯები</v>
      </c>
      <c r="D215" s="14">
        <f>სულ!D735</f>
        <v>0</v>
      </c>
      <c r="E215" s="14">
        <f>სულ!E735</f>
        <v>0</v>
      </c>
      <c r="F215" s="14">
        <f>სულ!F735</f>
        <v>0</v>
      </c>
      <c r="G215" s="14">
        <f>სულ!G735</f>
        <v>0</v>
      </c>
      <c r="H215" s="14">
        <f>სულ!H735</f>
        <v>0</v>
      </c>
      <c r="I215" s="14">
        <f>სულ!I735</f>
        <v>0</v>
      </c>
      <c r="J215" s="14" t="str">
        <f>სულ!J735</f>
        <v/>
      </c>
      <c r="K215" s="39" t="str">
        <f>სულ!K735</f>
        <v/>
      </c>
    </row>
    <row r="216" spans="1:14" ht="16.5" hidden="1" thickTop="1" thickBot="1" x14ac:dyDescent="0.3">
      <c r="A216" t="str">
        <f>სულ!A736</f>
        <v>b</v>
      </c>
      <c r="B216" s="29"/>
      <c r="C216" s="5" t="str">
        <f>სულ!C736</f>
        <v>არაფინანსური აქტივების ზრდა</v>
      </c>
      <c r="D216" s="13">
        <f>სულ!D736</f>
        <v>0</v>
      </c>
      <c r="E216" s="13">
        <f>სულ!E736</f>
        <v>0</v>
      </c>
      <c r="F216" s="13">
        <f>სულ!F736</f>
        <v>0</v>
      </c>
      <c r="G216" s="13">
        <f>სულ!G736</f>
        <v>0</v>
      </c>
      <c r="H216" s="13">
        <f>სულ!H736</f>
        <v>0</v>
      </c>
      <c r="I216" s="13">
        <f>სულ!I736</f>
        <v>0</v>
      </c>
      <c r="J216" s="13" t="str">
        <f>სულ!J736</f>
        <v/>
      </c>
      <c r="K216" s="38" t="str">
        <f>სულ!K736</f>
        <v/>
      </c>
    </row>
    <row r="217" spans="1:14" ht="16.5" hidden="1" thickTop="1" thickBot="1" x14ac:dyDescent="0.3">
      <c r="A217" t="str">
        <f>სულ!A737</f>
        <v>b</v>
      </c>
      <c r="B217" s="29"/>
      <c r="C217" s="5" t="str">
        <f>სულ!C737</f>
        <v>ფინანსური აქტივების ზრდა</v>
      </c>
      <c r="D217" s="13">
        <f>სულ!D737</f>
        <v>0</v>
      </c>
      <c r="E217" s="13">
        <f>სულ!E737</f>
        <v>0</v>
      </c>
      <c r="F217" s="13">
        <f>სულ!F737</f>
        <v>0</v>
      </c>
      <c r="G217" s="13">
        <f>სულ!G737</f>
        <v>0</v>
      </c>
      <c r="H217" s="13">
        <f>სულ!H737</f>
        <v>0</v>
      </c>
      <c r="I217" s="13">
        <f>სულ!I737</f>
        <v>0</v>
      </c>
      <c r="J217" s="13" t="str">
        <f>სულ!J737</f>
        <v/>
      </c>
      <c r="K217" s="38" t="str">
        <f>სულ!K737</f>
        <v/>
      </c>
    </row>
    <row r="218" spans="1:14" ht="16.5" hidden="1" thickTop="1" thickBot="1" x14ac:dyDescent="0.3">
      <c r="A218" t="str">
        <f>სულ!A738</f>
        <v>b</v>
      </c>
      <c r="B218" s="31"/>
      <c r="C218" s="9" t="str">
        <f>სულ!C738</f>
        <v>ვალდებულებების კლება</v>
      </c>
      <c r="D218" s="15">
        <f>სულ!D738</f>
        <v>0</v>
      </c>
      <c r="E218" s="15">
        <f>სულ!E738</f>
        <v>0</v>
      </c>
      <c r="F218" s="15">
        <f>სულ!F738</f>
        <v>0</v>
      </c>
      <c r="G218" s="15">
        <f>სულ!G738</f>
        <v>0</v>
      </c>
      <c r="H218" s="15">
        <f>სულ!H738</f>
        <v>0</v>
      </c>
      <c r="I218" s="15">
        <f>სულ!I738</f>
        <v>0</v>
      </c>
      <c r="J218" s="15" t="str">
        <f>სულ!J738</f>
        <v/>
      </c>
      <c r="K218" s="40" t="str">
        <f>სულ!K738</f>
        <v/>
      </c>
    </row>
    <row r="219" spans="1:14" ht="16.5" thickTop="1" thickBot="1" x14ac:dyDescent="0.3">
      <c r="A219" t="str">
        <f>სულ!A739</f>
        <v>a</v>
      </c>
      <c r="B219" s="2" t="str">
        <f>სულ!B739</f>
        <v>35 03 02 09</v>
      </c>
      <c r="C219" s="24" t="str">
        <f>სულ!C739</f>
        <v>დედათა და ბავშვთა ჯანმრთელობა</v>
      </c>
      <c r="D219" s="3">
        <f>სულ!D739</f>
        <v>3455600</v>
      </c>
      <c r="E219" s="3">
        <f>სულ!E739</f>
        <v>3054676.85</v>
      </c>
      <c r="F219" s="3">
        <f>სულ!F739</f>
        <v>1696976</v>
      </c>
      <c r="G219" s="3">
        <f>სულ!G739</f>
        <v>1685602</v>
      </c>
      <c r="H219" s="3">
        <f>სულ!H739</f>
        <v>7000000</v>
      </c>
      <c r="I219" s="3">
        <f>სულ!I739</f>
        <v>6437254.8499999996</v>
      </c>
      <c r="J219" s="3">
        <f>სულ!J739</f>
        <v>562745.15000000037</v>
      </c>
      <c r="K219" s="41">
        <f>სულ!K739</f>
        <v>0.91960783571428562</v>
      </c>
      <c r="N219" s="17"/>
    </row>
    <row r="220" spans="1:14" ht="16.5" hidden="1" thickTop="1" thickBot="1" x14ac:dyDescent="0.3">
      <c r="A220" t="str">
        <f>სულ!A740</f>
        <v>b</v>
      </c>
      <c r="B220" s="29"/>
      <c r="C220" s="5" t="str">
        <f>სულ!C740</f>
        <v>ხარჯები</v>
      </c>
      <c r="D220" s="13">
        <f>სულ!D740</f>
        <v>3455600</v>
      </c>
      <c r="E220" s="13">
        <f>სულ!E740</f>
        <v>3054676.85</v>
      </c>
      <c r="F220" s="13">
        <f>სულ!F740</f>
        <v>1696976</v>
      </c>
      <c r="G220" s="13">
        <f>სულ!G740</f>
        <v>1685602</v>
      </c>
      <c r="H220" s="13">
        <f>სულ!H740</f>
        <v>7000000</v>
      </c>
      <c r="I220" s="13">
        <f>სულ!I740</f>
        <v>6437254.8499999996</v>
      </c>
      <c r="J220" s="13">
        <f>სულ!J740</f>
        <v>562745.15000000037</v>
      </c>
      <c r="K220" s="38">
        <f>სულ!K740</f>
        <v>0.91960783571428562</v>
      </c>
    </row>
    <row r="221" spans="1:14" ht="16.5" hidden="1" thickTop="1" thickBot="1" x14ac:dyDescent="0.3">
      <c r="A221" t="str">
        <f>სულ!A741</f>
        <v>b</v>
      </c>
      <c r="B221" s="30"/>
      <c r="C221" s="7" t="str">
        <f>სულ!C741</f>
        <v>შრომის ანაზღაურება</v>
      </c>
      <c r="D221" s="14">
        <f>სულ!D741</f>
        <v>0</v>
      </c>
      <c r="E221" s="14">
        <f>სულ!E741</f>
        <v>0</v>
      </c>
      <c r="F221" s="14">
        <f>სულ!F741</f>
        <v>0</v>
      </c>
      <c r="G221" s="14">
        <f>სულ!G741</f>
        <v>0</v>
      </c>
      <c r="H221" s="14">
        <f>სულ!H741</f>
        <v>0</v>
      </c>
      <c r="I221" s="14">
        <f>სულ!I741</f>
        <v>0</v>
      </c>
      <c r="J221" s="14" t="str">
        <f>სულ!J741</f>
        <v/>
      </c>
      <c r="K221" s="39" t="str">
        <f>სულ!K741</f>
        <v/>
      </c>
    </row>
    <row r="222" spans="1:14" ht="16.5" hidden="1" thickTop="1" thickBot="1" x14ac:dyDescent="0.3">
      <c r="A222" t="str">
        <f>სულ!A742</f>
        <v>b</v>
      </c>
      <c r="B222" s="30"/>
      <c r="C222" s="7" t="str">
        <f>სულ!C742</f>
        <v>საქონელი და მომსახურება</v>
      </c>
      <c r="D222" s="14">
        <f>სულ!D742</f>
        <v>43400</v>
      </c>
      <c r="E222" s="14">
        <f>სულ!E742</f>
        <v>56400</v>
      </c>
      <c r="F222" s="14">
        <f>სულ!F742</f>
        <v>41752</v>
      </c>
      <c r="G222" s="14">
        <f>სულ!G742</f>
        <v>41752</v>
      </c>
      <c r="H222" s="14">
        <f>სულ!H742</f>
        <v>87000</v>
      </c>
      <c r="I222" s="14">
        <f>სულ!I742</f>
        <v>139904</v>
      </c>
      <c r="J222" s="14">
        <f>სულ!J742</f>
        <v>-52904</v>
      </c>
      <c r="K222" s="39">
        <f>სულ!K742</f>
        <v>1.6080919540229885</v>
      </c>
    </row>
    <row r="223" spans="1:14" ht="16.5" hidden="1" thickTop="1" thickBot="1" x14ac:dyDescent="0.3">
      <c r="A223" t="str">
        <f>სულ!A743</f>
        <v>b</v>
      </c>
      <c r="B223" s="30"/>
      <c r="C223" s="7" t="str">
        <f>სულ!C743</f>
        <v>პროცენტი</v>
      </c>
      <c r="D223" s="14">
        <f>სულ!D743</f>
        <v>0</v>
      </c>
      <c r="E223" s="14">
        <f>სულ!E743</f>
        <v>0</v>
      </c>
      <c r="F223" s="14">
        <f>სულ!F743</f>
        <v>0</v>
      </c>
      <c r="G223" s="14">
        <f>სულ!G743</f>
        <v>0</v>
      </c>
      <c r="H223" s="14">
        <f>სულ!H743</f>
        <v>0</v>
      </c>
      <c r="I223" s="14">
        <f>სულ!I743</f>
        <v>0</v>
      </c>
      <c r="J223" s="14" t="str">
        <f>სულ!J743</f>
        <v/>
      </c>
      <c r="K223" s="39" t="str">
        <f>სულ!K743</f>
        <v/>
      </c>
    </row>
    <row r="224" spans="1:14" ht="16.5" hidden="1" thickTop="1" thickBot="1" x14ac:dyDescent="0.3">
      <c r="A224" t="str">
        <f>სულ!A744</f>
        <v>b</v>
      </c>
      <c r="B224" s="30"/>
      <c r="C224" s="7" t="str">
        <f>სულ!C744</f>
        <v>სუბსიდიები</v>
      </c>
      <c r="D224" s="14">
        <f>სულ!D744</f>
        <v>0</v>
      </c>
      <c r="E224" s="14">
        <f>სულ!E744</f>
        <v>0</v>
      </c>
      <c r="F224" s="14">
        <f>სულ!F744</f>
        <v>0</v>
      </c>
      <c r="G224" s="14">
        <f>სულ!G744</f>
        <v>0</v>
      </c>
      <c r="H224" s="14">
        <f>სულ!H744</f>
        <v>0</v>
      </c>
      <c r="I224" s="14">
        <f>სულ!I744</f>
        <v>0</v>
      </c>
      <c r="J224" s="14" t="str">
        <f>სულ!J744</f>
        <v/>
      </c>
      <c r="K224" s="39" t="str">
        <f>სულ!K744</f>
        <v/>
      </c>
    </row>
    <row r="225" spans="1:14" ht="16.5" hidden="1" thickTop="1" thickBot="1" x14ac:dyDescent="0.3">
      <c r="A225" t="str">
        <f>სულ!A745</f>
        <v>b</v>
      </c>
      <c r="B225" s="30"/>
      <c r="C225" s="7" t="str">
        <f>სულ!C745</f>
        <v>გრანტები</v>
      </c>
      <c r="D225" s="14">
        <f>სულ!D745</f>
        <v>0</v>
      </c>
      <c r="E225" s="14">
        <f>სულ!E745</f>
        <v>0</v>
      </c>
      <c r="F225" s="14">
        <f>სულ!F745</f>
        <v>0</v>
      </c>
      <c r="G225" s="14">
        <f>სულ!G745</f>
        <v>0</v>
      </c>
      <c r="H225" s="14">
        <f>სულ!H745</f>
        <v>0</v>
      </c>
      <c r="I225" s="14">
        <f>სულ!I745</f>
        <v>0</v>
      </c>
      <c r="J225" s="14" t="str">
        <f>სულ!J745</f>
        <v/>
      </c>
      <c r="K225" s="39" t="str">
        <f>სულ!K745</f>
        <v/>
      </c>
    </row>
    <row r="226" spans="1:14" ht="16.5" hidden="1" thickTop="1" thickBot="1" x14ac:dyDescent="0.3">
      <c r="A226" t="str">
        <f>სულ!A746</f>
        <v>b</v>
      </c>
      <c r="B226" s="30"/>
      <c r="C226" s="7" t="str">
        <f>სულ!C746</f>
        <v>სოციალური უზრუნველყოფა</v>
      </c>
      <c r="D226" s="14">
        <f>სულ!D746</f>
        <v>3412200</v>
      </c>
      <c r="E226" s="14">
        <f>სულ!E746</f>
        <v>2998276.85</v>
      </c>
      <c r="F226" s="14">
        <f>სულ!F746</f>
        <v>1655224</v>
      </c>
      <c r="G226" s="14">
        <f>სულ!G746</f>
        <v>1643850</v>
      </c>
      <c r="H226" s="14">
        <f>სულ!H746</f>
        <v>6913000</v>
      </c>
      <c r="I226" s="14">
        <f>სულ!I746</f>
        <v>6297350.8499999996</v>
      </c>
      <c r="J226" s="14">
        <f>სულ!J746</f>
        <v>615649.15000000037</v>
      </c>
      <c r="K226" s="39">
        <f>სულ!K746</f>
        <v>0.91094327354260085</v>
      </c>
    </row>
    <row r="227" spans="1:14" ht="16.5" hidden="1" thickTop="1" thickBot="1" x14ac:dyDescent="0.3">
      <c r="A227" t="str">
        <f>სულ!A747</f>
        <v>b</v>
      </c>
      <c r="B227" s="30"/>
      <c r="C227" s="7" t="str">
        <f>სულ!C747</f>
        <v>სხვა ხარჯები</v>
      </c>
      <c r="D227" s="14">
        <f>სულ!D747</f>
        <v>0</v>
      </c>
      <c r="E227" s="14">
        <f>სულ!E747</f>
        <v>0</v>
      </c>
      <c r="F227" s="14">
        <f>სულ!F747</f>
        <v>0</v>
      </c>
      <c r="G227" s="14">
        <f>სულ!G747</f>
        <v>0</v>
      </c>
      <c r="H227" s="14">
        <f>სულ!H747</f>
        <v>0</v>
      </c>
      <c r="I227" s="14">
        <f>სულ!I747</f>
        <v>0</v>
      </c>
      <c r="J227" s="14" t="str">
        <f>სულ!J747</f>
        <v/>
      </c>
      <c r="K227" s="39" t="str">
        <f>სულ!K747</f>
        <v/>
      </c>
    </row>
    <row r="228" spans="1:14" ht="16.5" hidden="1" thickTop="1" thickBot="1" x14ac:dyDescent="0.3">
      <c r="A228" t="str">
        <f>სულ!A748</f>
        <v>b</v>
      </c>
      <c r="B228" s="29"/>
      <c r="C228" s="5" t="str">
        <f>სულ!C748</f>
        <v>არაფინანსური აქტივების ზრდა</v>
      </c>
      <c r="D228" s="13">
        <f>სულ!D748</f>
        <v>0</v>
      </c>
      <c r="E228" s="13">
        <f>სულ!E748</f>
        <v>0</v>
      </c>
      <c r="F228" s="13">
        <f>სულ!F748</f>
        <v>0</v>
      </c>
      <c r="G228" s="13">
        <f>სულ!G748</f>
        <v>0</v>
      </c>
      <c r="H228" s="13">
        <f>სულ!H748</f>
        <v>0</v>
      </c>
      <c r="I228" s="13">
        <f>სულ!I748</f>
        <v>0</v>
      </c>
      <c r="J228" s="13" t="str">
        <f>სულ!J748</f>
        <v/>
      </c>
      <c r="K228" s="38" t="str">
        <f>სულ!K748</f>
        <v/>
      </c>
    </row>
    <row r="229" spans="1:14" ht="16.5" hidden="1" thickTop="1" thickBot="1" x14ac:dyDescent="0.3">
      <c r="A229" t="str">
        <f>სულ!A749</f>
        <v>b</v>
      </c>
      <c r="B229" s="29"/>
      <c r="C229" s="5" t="str">
        <f>სულ!C749</f>
        <v>ფინანსური აქტივების ზრდა</v>
      </c>
      <c r="D229" s="13">
        <f>სულ!D749</f>
        <v>0</v>
      </c>
      <c r="E229" s="13">
        <f>სულ!E749</f>
        <v>0</v>
      </c>
      <c r="F229" s="13">
        <f>სულ!F749</f>
        <v>0</v>
      </c>
      <c r="G229" s="13">
        <f>სულ!G749</f>
        <v>0</v>
      </c>
      <c r="H229" s="13">
        <f>სულ!H749</f>
        <v>0</v>
      </c>
      <c r="I229" s="13">
        <f>სულ!I749</f>
        <v>0</v>
      </c>
      <c r="J229" s="13" t="str">
        <f>სულ!J749</f>
        <v/>
      </c>
      <c r="K229" s="38" t="str">
        <f>სულ!K749</f>
        <v/>
      </c>
    </row>
    <row r="230" spans="1:14" ht="16.5" hidden="1" thickTop="1" thickBot="1" x14ac:dyDescent="0.3">
      <c r="A230" t="str">
        <f>სულ!A750</f>
        <v>b</v>
      </c>
      <c r="B230" s="31"/>
      <c r="C230" s="9" t="str">
        <f>სულ!C750</f>
        <v>ვალდებულებების კლება</v>
      </c>
      <c r="D230" s="15">
        <f>სულ!D750</f>
        <v>0</v>
      </c>
      <c r="E230" s="15">
        <f>სულ!E750</f>
        <v>0</v>
      </c>
      <c r="F230" s="15">
        <f>სულ!F750</f>
        <v>0</v>
      </c>
      <c r="G230" s="15">
        <f>სულ!G750</f>
        <v>0</v>
      </c>
      <c r="H230" s="15">
        <f>სულ!H750</f>
        <v>0</v>
      </c>
      <c r="I230" s="15">
        <f>სულ!I750</f>
        <v>0</v>
      </c>
      <c r="J230" s="15" t="str">
        <f>სულ!J750</f>
        <v/>
      </c>
      <c r="K230" s="40" t="str">
        <f>სულ!K750</f>
        <v/>
      </c>
    </row>
    <row r="231" spans="1:14" ht="16.5" thickTop="1" thickBot="1" x14ac:dyDescent="0.3">
      <c r="A231" t="str">
        <f>სულ!A751</f>
        <v>a</v>
      </c>
      <c r="B231" s="2" t="str">
        <f>სულ!B751</f>
        <v>35 03 02 09 01</v>
      </c>
      <c r="C231" s="24" t="str">
        <f>სულ!C751</f>
        <v>დედათა და ბავშვთა ჯანმრთელობა</v>
      </c>
      <c r="D231" s="3">
        <f>სულ!D751</f>
        <v>3229000</v>
      </c>
      <c r="E231" s="3">
        <f>სულ!E751</f>
        <v>2991876.85</v>
      </c>
      <c r="F231" s="3">
        <f>სულ!F751</f>
        <v>1517500</v>
      </c>
      <c r="G231" s="3">
        <f>სულ!G751</f>
        <v>1522500</v>
      </c>
      <c r="H231" s="3">
        <f>სულ!H751</f>
        <v>6458000</v>
      </c>
      <c r="I231" s="3">
        <f>სულ!I751</f>
        <v>6031876.8499999996</v>
      </c>
      <c r="J231" s="3">
        <f>სულ!J751</f>
        <v>426123.15000000037</v>
      </c>
      <c r="K231" s="41">
        <f>სულ!K751</f>
        <v>0.93401623567668002</v>
      </c>
      <c r="N231" s="17"/>
    </row>
    <row r="232" spans="1:14" ht="16.5" hidden="1" thickTop="1" thickBot="1" x14ac:dyDescent="0.3">
      <c r="A232" t="str">
        <f>სულ!A752</f>
        <v>b</v>
      </c>
      <c r="B232" s="29"/>
      <c r="C232" s="5" t="str">
        <f>სულ!C752</f>
        <v>ხარჯები</v>
      </c>
      <c r="D232" s="13">
        <f>სულ!D752</f>
        <v>3229000</v>
      </c>
      <c r="E232" s="13">
        <f>სულ!E752</f>
        <v>2991876.85</v>
      </c>
      <c r="F232" s="13">
        <f>სულ!F752</f>
        <v>1517500</v>
      </c>
      <c r="G232" s="13">
        <f>სულ!G752</f>
        <v>1522500</v>
      </c>
      <c r="H232" s="13">
        <f>სულ!H752</f>
        <v>6458000</v>
      </c>
      <c r="I232" s="13">
        <f>სულ!I752</f>
        <v>6031876.8499999996</v>
      </c>
      <c r="J232" s="13">
        <f>სულ!J752</f>
        <v>426123.15000000037</v>
      </c>
      <c r="K232" s="38">
        <f>სულ!K752</f>
        <v>0.93401623567668002</v>
      </c>
    </row>
    <row r="233" spans="1:14" ht="16.5" hidden="1" thickTop="1" thickBot="1" x14ac:dyDescent="0.3">
      <c r="A233" t="str">
        <f>სულ!A753</f>
        <v>b</v>
      </c>
      <c r="B233" s="30"/>
      <c r="C233" s="7" t="str">
        <f>სულ!C753</f>
        <v>შრომის ანაზღაურება</v>
      </c>
      <c r="D233" s="14">
        <f>სულ!D753</f>
        <v>0</v>
      </c>
      <c r="E233" s="14">
        <f>სულ!E753</f>
        <v>0</v>
      </c>
      <c r="F233" s="14">
        <f>სულ!F753</f>
        <v>0</v>
      </c>
      <c r="G233" s="14">
        <f>სულ!G753</f>
        <v>0</v>
      </c>
      <c r="H233" s="14">
        <f>სულ!H753</f>
        <v>0</v>
      </c>
      <c r="I233" s="14">
        <f>სულ!I753</f>
        <v>0</v>
      </c>
      <c r="J233" s="14" t="str">
        <f>სულ!J753</f>
        <v/>
      </c>
      <c r="K233" s="39" t="str">
        <f>სულ!K753</f>
        <v/>
      </c>
    </row>
    <row r="234" spans="1:14" ht="16.5" hidden="1" thickTop="1" thickBot="1" x14ac:dyDescent="0.3">
      <c r="A234" t="str">
        <f>სულ!A754</f>
        <v>b</v>
      </c>
      <c r="B234" s="30"/>
      <c r="C234" s="7" t="str">
        <f>სულ!C754</f>
        <v>საქონელი და მომსახურება</v>
      </c>
      <c r="D234" s="14">
        <f>სულ!D754</f>
        <v>18000</v>
      </c>
      <c r="E234" s="14">
        <f>სულ!E754</f>
        <v>18000</v>
      </c>
      <c r="F234" s="14">
        <f>სულ!F754</f>
        <v>9000</v>
      </c>
      <c r="G234" s="14">
        <f>სულ!G754</f>
        <v>9000</v>
      </c>
      <c r="H234" s="14">
        <f>სულ!H754</f>
        <v>36000</v>
      </c>
      <c r="I234" s="14">
        <f>სულ!I754</f>
        <v>36000</v>
      </c>
      <c r="J234" s="14">
        <f>სულ!J754</f>
        <v>0</v>
      </c>
      <c r="K234" s="39">
        <f>სულ!K754</f>
        <v>1</v>
      </c>
    </row>
    <row r="235" spans="1:14" ht="16.5" hidden="1" thickTop="1" thickBot="1" x14ac:dyDescent="0.3">
      <c r="A235" t="str">
        <f>სულ!A755</f>
        <v>b</v>
      </c>
      <c r="B235" s="30"/>
      <c r="C235" s="7" t="str">
        <f>სულ!C755</f>
        <v>პროცენტი</v>
      </c>
      <c r="D235" s="14">
        <f>სულ!D755</f>
        <v>0</v>
      </c>
      <c r="E235" s="14">
        <f>სულ!E755</f>
        <v>0</v>
      </c>
      <c r="F235" s="14">
        <f>სულ!F755</f>
        <v>0</v>
      </c>
      <c r="G235" s="14">
        <f>სულ!G755</f>
        <v>0</v>
      </c>
      <c r="H235" s="14">
        <f>სულ!H755</f>
        <v>0</v>
      </c>
      <c r="I235" s="14">
        <f>სულ!I755</f>
        <v>0</v>
      </c>
      <c r="J235" s="14" t="str">
        <f>სულ!J755</f>
        <v/>
      </c>
      <c r="K235" s="39" t="str">
        <f>სულ!K755</f>
        <v/>
      </c>
    </row>
    <row r="236" spans="1:14" ht="16.5" hidden="1" thickTop="1" thickBot="1" x14ac:dyDescent="0.3">
      <c r="A236" t="str">
        <f>სულ!A756</f>
        <v>b</v>
      </c>
      <c r="B236" s="30"/>
      <c r="C236" s="7" t="str">
        <f>სულ!C756</f>
        <v>სუბსიდიები</v>
      </c>
      <c r="D236" s="14">
        <f>სულ!D756</f>
        <v>0</v>
      </c>
      <c r="E236" s="14">
        <f>სულ!E756</f>
        <v>0</v>
      </c>
      <c r="F236" s="14">
        <f>სულ!F756</f>
        <v>0</v>
      </c>
      <c r="G236" s="14">
        <f>სულ!G756</f>
        <v>0</v>
      </c>
      <c r="H236" s="14">
        <f>სულ!H756</f>
        <v>0</v>
      </c>
      <c r="I236" s="14">
        <f>სულ!I756</f>
        <v>0</v>
      </c>
      <c r="J236" s="14" t="str">
        <f>სულ!J756</f>
        <v/>
      </c>
      <c r="K236" s="39" t="str">
        <f>სულ!K756</f>
        <v/>
      </c>
    </row>
    <row r="237" spans="1:14" ht="16.5" hidden="1" thickTop="1" thickBot="1" x14ac:dyDescent="0.3">
      <c r="A237" t="str">
        <f>სულ!A757</f>
        <v>b</v>
      </c>
      <c r="B237" s="30"/>
      <c r="C237" s="7" t="str">
        <f>სულ!C757</f>
        <v>გრანტები</v>
      </c>
      <c r="D237" s="14">
        <f>სულ!D757</f>
        <v>0</v>
      </c>
      <c r="E237" s="14">
        <f>სულ!E757</f>
        <v>0</v>
      </c>
      <c r="F237" s="14">
        <f>სულ!F757</f>
        <v>0</v>
      </c>
      <c r="G237" s="14">
        <f>სულ!G757</f>
        <v>0</v>
      </c>
      <c r="H237" s="14">
        <f>სულ!H757</f>
        <v>0</v>
      </c>
      <c r="I237" s="14">
        <f>სულ!I757</f>
        <v>0</v>
      </c>
      <c r="J237" s="14" t="str">
        <f>სულ!J757</f>
        <v/>
      </c>
      <c r="K237" s="39" t="str">
        <f>სულ!K757</f>
        <v/>
      </c>
    </row>
    <row r="238" spans="1:14" ht="16.5" hidden="1" thickTop="1" thickBot="1" x14ac:dyDescent="0.3">
      <c r="A238" t="str">
        <f>სულ!A758</f>
        <v>b</v>
      </c>
      <c r="B238" s="30"/>
      <c r="C238" s="7" t="str">
        <f>სულ!C758</f>
        <v>სოციალური უზრუნველყოფა</v>
      </c>
      <c r="D238" s="14">
        <f>სულ!D758</f>
        <v>3211000</v>
      </c>
      <c r="E238" s="14">
        <f>სულ!E758</f>
        <v>2973876.85</v>
      </c>
      <c r="F238" s="14">
        <f>სულ!F758</f>
        <v>1508500</v>
      </c>
      <c r="G238" s="14">
        <f>სულ!G758</f>
        <v>1513500</v>
      </c>
      <c r="H238" s="14">
        <f>სულ!H758</f>
        <v>6422000</v>
      </c>
      <c r="I238" s="14">
        <f>სულ!I758</f>
        <v>5995876.8499999996</v>
      </c>
      <c r="J238" s="14">
        <f>სულ!J758</f>
        <v>426123.15000000037</v>
      </c>
      <c r="K238" s="39">
        <f>სულ!K758</f>
        <v>0.93364634848956707</v>
      </c>
    </row>
    <row r="239" spans="1:14" ht="16.5" hidden="1" thickTop="1" thickBot="1" x14ac:dyDescent="0.3">
      <c r="A239" t="str">
        <f>სულ!A759</f>
        <v>b</v>
      </c>
      <c r="B239" s="30"/>
      <c r="C239" s="7" t="str">
        <f>სულ!C759</f>
        <v>სხვა ხარჯები</v>
      </c>
      <c r="D239" s="14">
        <f>სულ!D759</f>
        <v>0</v>
      </c>
      <c r="E239" s="14">
        <f>სულ!E759</f>
        <v>0</v>
      </c>
      <c r="F239" s="14">
        <f>სულ!F759</f>
        <v>0</v>
      </c>
      <c r="G239" s="14">
        <f>სულ!G759</f>
        <v>0</v>
      </c>
      <c r="H239" s="14">
        <f>სულ!H759</f>
        <v>0</v>
      </c>
      <c r="I239" s="14">
        <f>სულ!I759</f>
        <v>0</v>
      </c>
      <c r="J239" s="14" t="str">
        <f>სულ!J759</f>
        <v/>
      </c>
      <c r="K239" s="39" t="str">
        <f>სულ!K759</f>
        <v/>
      </c>
    </row>
    <row r="240" spans="1:14" ht="16.5" hidden="1" thickTop="1" thickBot="1" x14ac:dyDescent="0.3">
      <c r="A240" t="str">
        <f>სულ!A760</f>
        <v>b</v>
      </c>
      <c r="B240" s="29"/>
      <c r="C240" s="5" t="str">
        <f>სულ!C760</f>
        <v>არაფინანსური აქტივების ზრდა</v>
      </c>
      <c r="D240" s="13">
        <f>სულ!D760</f>
        <v>0</v>
      </c>
      <c r="E240" s="13">
        <f>სულ!E760</f>
        <v>0</v>
      </c>
      <c r="F240" s="13">
        <f>სულ!F760</f>
        <v>0</v>
      </c>
      <c r="G240" s="13">
        <f>სულ!G760</f>
        <v>0</v>
      </c>
      <c r="H240" s="13">
        <f>სულ!H760</f>
        <v>0</v>
      </c>
      <c r="I240" s="13">
        <f>სულ!I760</f>
        <v>0</v>
      </c>
      <c r="J240" s="13" t="str">
        <f>სულ!J760</f>
        <v/>
      </c>
      <c r="K240" s="38" t="str">
        <f>სულ!K760</f>
        <v/>
      </c>
    </row>
    <row r="241" spans="1:14" ht="16.5" hidden="1" thickTop="1" thickBot="1" x14ac:dyDescent="0.3">
      <c r="A241" t="str">
        <f>სულ!A761</f>
        <v>b</v>
      </c>
      <c r="B241" s="29"/>
      <c r="C241" s="5" t="str">
        <f>სულ!C761</f>
        <v>ფინანსური აქტივების ზრდა</v>
      </c>
      <c r="D241" s="13">
        <f>სულ!D761</f>
        <v>0</v>
      </c>
      <c r="E241" s="13">
        <f>სულ!E761</f>
        <v>0</v>
      </c>
      <c r="F241" s="13">
        <f>სულ!F761</f>
        <v>0</v>
      </c>
      <c r="G241" s="13">
        <f>სულ!G761</f>
        <v>0</v>
      </c>
      <c r="H241" s="13">
        <f>სულ!H761</f>
        <v>0</v>
      </c>
      <c r="I241" s="13">
        <f>სულ!I761</f>
        <v>0</v>
      </c>
      <c r="J241" s="13" t="str">
        <f>სულ!J761</f>
        <v/>
      </c>
      <c r="K241" s="38" t="str">
        <f>სულ!K761</f>
        <v/>
      </c>
    </row>
    <row r="242" spans="1:14" ht="16.5" hidden="1" thickTop="1" thickBot="1" x14ac:dyDescent="0.3">
      <c r="A242" t="str">
        <f>სულ!A762</f>
        <v>b</v>
      </c>
      <c r="B242" s="31"/>
      <c r="C242" s="9" t="str">
        <f>სულ!C762</f>
        <v>ვალდებულებების კლება</v>
      </c>
      <c r="D242" s="15">
        <f>სულ!D762</f>
        <v>0</v>
      </c>
      <c r="E242" s="15">
        <f>სულ!E762</f>
        <v>0</v>
      </c>
      <c r="F242" s="15">
        <f>სულ!F762</f>
        <v>0</v>
      </c>
      <c r="G242" s="15">
        <f>სულ!G762</f>
        <v>0</v>
      </c>
      <c r="H242" s="15">
        <f>სულ!H762</f>
        <v>0</v>
      </c>
      <c r="I242" s="15">
        <f>სულ!I762</f>
        <v>0</v>
      </c>
      <c r="J242" s="15" t="str">
        <f>სულ!J762</f>
        <v/>
      </c>
      <c r="K242" s="40" t="str">
        <f>სულ!K762</f>
        <v/>
      </c>
    </row>
    <row r="243" spans="1:14" ht="61.5" thickTop="1" thickBot="1" x14ac:dyDescent="0.3">
      <c r="A243" t="str">
        <f>სულ!A763</f>
        <v>a</v>
      </c>
      <c r="B243" s="2" t="str">
        <f>სულ!B763</f>
        <v>35 03 02 09 02</v>
      </c>
      <c r="C243" s="24" t="str">
        <f>სულ!C763</f>
        <v>დედათა და ბავშვთა ჯანმრთელობა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v>
      </c>
      <c r="D243" s="3">
        <f>სულ!D763</f>
        <v>226600</v>
      </c>
      <c r="E243" s="3">
        <f>სულ!E763</f>
        <v>62800</v>
      </c>
      <c r="F243" s="3">
        <f>სულ!F763</f>
        <v>179476</v>
      </c>
      <c r="G243" s="3">
        <f>სულ!G763</f>
        <v>163102</v>
      </c>
      <c r="H243" s="3">
        <f>სულ!H763</f>
        <v>542000</v>
      </c>
      <c r="I243" s="3">
        <f>სულ!I763</f>
        <v>405378</v>
      </c>
      <c r="J243" s="3">
        <f>სულ!J763</f>
        <v>136622</v>
      </c>
      <c r="K243" s="41">
        <f>სულ!K763</f>
        <v>0.74792988929889304</v>
      </c>
      <c r="L243" s="35" t="str">
        <f>სულ!L763</f>
        <v>მათ შორის ტენდერის ეკონომია 7 000 ლარი</v>
      </c>
      <c r="N243" s="17"/>
    </row>
    <row r="244" spans="1:14" ht="16.5" hidden="1" thickTop="1" thickBot="1" x14ac:dyDescent="0.3">
      <c r="A244" t="str">
        <f>სულ!A764</f>
        <v>b</v>
      </c>
      <c r="B244" s="29"/>
      <c r="C244" s="5" t="str">
        <f>სულ!C764</f>
        <v>ხარჯები</v>
      </c>
      <c r="D244" s="13">
        <f>სულ!D764</f>
        <v>226600</v>
      </c>
      <c r="E244" s="13">
        <f>სულ!E764</f>
        <v>62800</v>
      </c>
      <c r="F244" s="13">
        <f>სულ!F764</f>
        <v>179476</v>
      </c>
      <c r="G244" s="13">
        <f>სულ!G764</f>
        <v>163102</v>
      </c>
      <c r="H244" s="13">
        <f>სულ!H764</f>
        <v>542000</v>
      </c>
      <c r="I244" s="13">
        <f>სულ!I764</f>
        <v>405378</v>
      </c>
      <c r="J244" s="13">
        <f>სულ!J764</f>
        <v>136622</v>
      </c>
      <c r="K244" s="38">
        <f>სულ!K764</f>
        <v>0.74792988929889304</v>
      </c>
    </row>
    <row r="245" spans="1:14" ht="16.5" hidden="1" thickTop="1" thickBot="1" x14ac:dyDescent="0.3">
      <c r="A245" t="str">
        <f>სულ!A765</f>
        <v>b</v>
      </c>
      <c r="B245" s="30"/>
      <c r="C245" s="7" t="str">
        <f>სულ!C765</f>
        <v>შრომის ანაზღაურება</v>
      </c>
      <c r="D245" s="14">
        <f>სულ!D765</f>
        <v>0</v>
      </c>
      <c r="E245" s="14">
        <f>სულ!E765</f>
        <v>0</v>
      </c>
      <c r="F245" s="14">
        <f>სულ!F765</f>
        <v>0</v>
      </c>
      <c r="G245" s="14">
        <f>სულ!G765</f>
        <v>0</v>
      </c>
      <c r="H245" s="14">
        <f>სულ!H765</f>
        <v>0</v>
      </c>
      <c r="I245" s="14">
        <f>სულ!I765</f>
        <v>0</v>
      </c>
      <c r="J245" s="14" t="str">
        <f>სულ!J765</f>
        <v/>
      </c>
      <c r="K245" s="39" t="str">
        <f>სულ!K765</f>
        <v/>
      </c>
    </row>
    <row r="246" spans="1:14" ht="16.5" hidden="1" thickTop="1" thickBot="1" x14ac:dyDescent="0.3">
      <c r="A246" t="str">
        <f>სულ!A766</f>
        <v>b</v>
      </c>
      <c r="B246" s="30"/>
      <c r="C246" s="7" t="str">
        <f>სულ!C766</f>
        <v>საქონელი და მომსახურება</v>
      </c>
      <c r="D246" s="14">
        <f>სულ!D766</f>
        <v>25400</v>
      </c>
      <c r="E246" s="14">
        <f>სულ!E766</f>
        <v>38400</v>
      </c>
      <c r="F246" s="14">
        <f>სულ!F766</f>
        <v>32752</v>
      </c>
      <c r="G246" s="14">
        <f>სულ!G766</f>
        <v>32752</v>
      </c>
      <c r="H246" s="14">
        <f>სულ!H766</f>
        <v>51000</v>
      </c>
      <c r="I246" s="14">
        <f>სულ!I766</f>
        <v>103904</v>
      </c>
      <c r="J246" s="14">
        <f>სულ!J766</f>
        <v>-52904</v>
      </c>
      <c r="K246" s="39">
        <f>სულ!K766</f>
        <v>2.0373333333333332</v>
      </c>
    </row>
    <row r="247" spans="1:14" ht="16.5" hidden="1" thickTop="1" thickBot="1" x14ac:dyDescent="0.3">
      <c r="A247" t="str">
        <f>სულ!A767</f>
        <v>b</v>
      </c>
      <c r="B247" s="30"/>
      <c r="C247" s="7" t="str">
        <f>სულ!C767</f>
        <v>პროცენტი</v>
      </c>
      <c r="D247" s="14">
        <f>სულ!D767</f>
        <v>0</v>
      </c>
      <c r="E247" s="14">
        <f>სულ!E767</f>
        <v>0</v>
      </c>
      <c r="F247" s="14">
        <f>სულ!F767</f>
        <v>0</v>
      </c>
      <c r="G247" s="14">
        <f>სულ!G767</f>
        <v>0</v>
      </c>
      <c r="H247" s="14">
        <f>სულ!H767</f>
        <v>0</v>
      </c>
      <c r="I247" s="14">
        <f>სულ!I767</f>
        <v>0</v>
      </c>
      <c r="J247" s="14" t="str">
        <f>სულ!J767</f>
        <v/>
      </c>
      <c r="K247" s="39" t="str">
        <f>სულ!K767</f>
        <v/>
      </c>
    </row>
    <row r="248" spans="1:14" ht="16.5" hidden="1" thickTop="1" thickBot="1" x14ac:dyDescent="0.3">
      <c r="A248" t="str">
        <f>სულ!A768</f>
        <v>b</v>
      </c>
      <c r="B248" s="30"/>
      <c r="C248" s="7" t="str">
        <f>სულ!C768</f>
        <v>სუბსიდიები</v>
      </c>
      <c r="D248" s="14">
        <f>სულ!D768</f>
        <v>0</v>
      </c>
      <c r="E248" s="14">
        <f>სულ!E768</f>
        <v>0</v>
      </c>
      <c r="F248" s="14">
        <f>სულ!F768</f>
        <v>0</v>
      </c>
      <c r="G248" s="14">
        <f>სულ!G768</f>
        <v>0</v>
      </c>
      <c r="H248" s="14">
        <f>სულ!H768</f>
        <v>0</v>
      </c>
      <c r="I248" s="14">
        <f>სულ!I768</f>
        <v>0</v>
      </c>
      <c r="J248" s="14" t="str">
        <f>სულ!J768</f>
        <v/>
      </c>
      <c r="K248" s="39" t="str">
        <f>სულ!K768</f>
        <v/>
      </c>
    </row>
    <row r="249" spans="1:14" ht="16.5" hidden="1" thickTop="1" thickBot="1" x14ac:dyDescent="0.3">
      <c r="A249" t="str">
        <f>სულ!A769</f>
        <v>b</v>
      </c>
      <c r="B249" s="30"/>
      <c r="C249" s="7" t="str">
        <f>სულ!C769</f>
        <v>გრანტები</v>
      </c>
      <c r="D249" s="14">
        <f>სულ!D769</f>
        <v>0</v>
      </c>
      <c r="E249" s="14">
        <f>სულ!E769</f>
        <v>0</v>
      </c>
      <c r="F249" s="14">
        <f>სულ!F769</f>
        <v>0</v>
      </c>
      <c r="G249" s="14">
        <f>სულ!G769</f>
        <v>0</v>
      </c>
      <c r="H249" s="14">
        <f>სულ!H769</f>
        <v>0</v>
      </c>
      <c r="I249" s="14">
        <f>სულ!I769</f>
        <v>0</v>
      </c>
      <c r="J249" s="14" t="str">
        <f>სულ!J769</f>
        <v/>
      </c>
      <c r="K249" s="39" t="str">
        <f>სულ!K769</f>
        <v/>
      </c>
    </row>
    <row r="250" spans="1:14" ht="16.5" hidden="1" thickTop="1" thickBot="1" x14ac:dyDescent="0.3">
      <c r="A250" t="str">
        <f>სულ!A770</f>
        <v>b</v>
      </c>
      <c r="B250" s="30"/>
      <c r="C250" s="7" t="str">
        <f>სულ!C770</f>
        <v>სოციალური უზრუნველყოფა</v>
      </c>
      <c r="D250" s="14">
        <f>სულ!D770</f>
        <v>201200</v>
      </c>
      <c r="E250" s="14">
        <f>სულ!E770</f>
        <v>24400</v>
      </c>
      <c r="F250" s="14">
        <f>სულ!F770</f>
        <v>146724</v>
      </c>
      <c r="G250" s="14">
        <f>სულ!G770</f>
        <v>130350</v>
      </c>
      <c r="H250" s="14">
        <f>სულ!H770</f>
        <v>491000</v>
      </c>
      <c r="I250" s="14">
        <f>სულ!I770</f>
        <v>301474</v>
      </c>
      <c r="J250" s="14">
        <f>სულ!J770</f>
        <v>189526</v>
      </c>
      <c r="K250" s="39">
        <f>სულ!K770</f>
        <v>0.61399999999999999</v>
      </c>
    </row>
    <row r="251" spans="1:14" ht="16.5" hidden="1" thickTop="1" thickBot="1" x14ac:dyDescent="0.3">
      <c r="A251" t="str">
        <f>სულ!A771</f>
        <v>b</v>
      </c>
      <c r="B251" s="30"/>
      <c r="C251" s="7" t="str">
        <f>სულ!C771</f>
        <v>სხვა ხარჯები</v>
      </c>
      <c r="D251" s="14">
        <f>სულ!D771</f>
        <v>0</v>
      </c>
      <c r="E251" s="14">
        <f>სულ!E771</f>
        <v>0</v>
      </c>
      <c r="F251" s="14">
        <f>სულ!F771</f>
        <v>0</v>
      </c>
      <c r="G251" s="14">
        <f>სულ!G771</f>
        <v>0</v>
      </c>
      <c r="H251" s="14">
        <f>სულ!H771</f>
        <v>0</v>
      </c>
      <c r="I251" s="14">
        <f>სულ!I771</f>
        <v>0</v>
      </c>
      <c r="J251" s="14" t="str">
        <f>სულ!J771</f>
        <v/>
      </c>
      <c r="K251" s="39" t="str">
        <f>სულ!K771</f>
        <v/>
      </c>
    </row>
    <row r="252" spans="1:14" ht="16.5" hidden="1" thickTop="1" thickBot="1" x14ac:dyDescent="0.3">
      <c r="A252" t="str">
        <f>სულ!A772</f>
        <v>b</v>
      </c>
      <c r="B252" s="29"/>
      <c r="C252" s="5" t="str">
        <f>სულ!C772</f>
        <v>არაფინანსური აქტივების ზრდა</v>
      </c>
      <c r="D252" s="13">
        <f>სულ!D772</f>
        <v>0</v>
      </c>
      <c r="E252" s="13">
        <f>სულ!E772</f>
        <v>0</v>
      </c>
      <c r="F252" s="13">
        <f>სულ!F772</f>
        <v>0</v>
      </c>
      <c r="G252" s="13">
        <f>სულ!G772</f>
        <v>0</v>
      </c>
      <c r="H252" s="13">
        <f>სულ!H772</f>
        <v>0</v>
      </c>
      <c r="I252" s="13">
        <f>სულ!I772</f>
        <v>0</v>
      </c>
      <c r="J252" s="13" t="str">
        <f>სულ!J772</f>
        <v/>
      </c>
      <c r="K252" s="38" t="str">
        <f>სულ!K772</f>
        <v/>
      </c>
    </row>
    <row r="253" spans="1:14" ht="16.5" hidden="1" thickTop="1" thickBot="1" x14ac:dyDescent="0.3">
      <c r="A253" t="str">
        <f>სულ!A773</f>
        <v>b</v>
      </c>
      <c r="B253" s="29"/>
      <c r="C253" s="5" t="str">
        <f>სულ!C773</f>
        <v>ფინანსური აქტივების ზრდა</v>
      </c>
      <c r="D253" s="13">
        <f>სულ!D773</f>
        <v>0</v>
      </c>
      <c r="E253" s="13">
        <f>სულ!E773</f>
        <v>0</v>
      </c>
      <c r="F253" s="13">
        <f>სულ!F773</f>
        <v>0</v>
      </c>
      <c r="G253" s="13">
        <f>სულ!G773</f>
        <v>0</v>
      </c>
      <c r="H253" s="13">
        <f>სულ!H773</f>
        <v>0</v>
      </c>
      <c r="I253" s="13">
        <f>სულ!I773</f>
        <v>0</v>
      </c>
      <c r="J253" s="13" t="str">
        <f>სულ!J773</f>
        <v/>
      </c>
      <c r="K253" s="38" t="str">
        <f>სულ!K773</f>
        <v/>
      </c>
    </row>
    <row r="254" spans="1:14" ht="16.5" hidden="1" thickTop="1" thickBot="1" x14ac:dyDescent="0.3">
      <c r="A254" t="str">
        <f>სულ!A774</f>
        <v>b</v>
      </c>
      <c r="B254" s="31"/>
      <c r="C254" s="9" t="str">
        <f>სულ!C774</f>
        <v>ვალდებულებების კლება</v>
      </c>
      <c r="D254" s="15">
        <f>სულ!D774</f>
        <v>0</v>
      </c>
      <c r="E254" s="15">
        <f>სულ!E774</f>
        <v>0</v>
      </c>
      <c r="F254" s="15">
        <f>სულ!F774</f>
        <v>0</v>
      </c>
      <c r="G254" s="15">
        <f>სულ!G774</f>
        <v>0</v>
      </c>
      <c r="H254" s="15">
        <f>სულ!H774</f>
        <v>0</v>
      </c>
      <c r="I254" s="15">
        <f>სულ!I774</f>
        <v>0</v>
      </c>
      <c r="J254" s="15" t="str">
        <f>სულ!J774</f>
        <v/>
      </c>
      <c r="K254" s="40" t="str">
        <f>სულ!K774</f>
        <v/>
      </c>
    </row>
    <row r="255" spans="1:14" ht="31.5" thickTop="1" thickBot="1" x14ac:dyDescent="0.3">
      <c r="A255" t="str">
        <f>სულ!A775</f>
        <v>a</v>
      </c>
      <c r="B255" s="2" t="str">
        <f>სულ!B775</f>
        <v>35 03 02 10</v>
      </c>
      <c r="C255" s="24" t="str">
        <f>სულ!C775</f>
        <v>ნარკომანიით დაავადებულ პაციენტთა მკურნალობა</v>
      </c>
      <c r="D255" s="3">
        <f>სულ!D775</f>
        <v>2483500</v>
      </c>
      <c r="E255" s="3">
        <f>სულ!E775</f>
        <v>2752524</v>
      </c>
      <c r="F255" s="3">
        <f>სულ!F775</f>
        <v>1038512</v>
      </c>
      <c r="G255" s="3">
        <f>სულ!G775</f>
        <v>1029500</v>
      </c>
      <c r="H255" s="3">
        <f>სულ!H775</f>
        <v>5000000</v>
      </c>
      <c r="I255" s="3">
        <f>სულ!I775</f>
        <v>4820536</v>
      </c>
      <c r="J255" s="3">
        <f>სულ!J775</f>
        <v>179464</v>
      </c>
      <c r="K255" s="41">
        <f>სულ!K775</f>
        <v>0.96410720000000005</v>
      </c>
      <c r="L255" s="35" t="str">
        <f>სულ!L775</f>
        <v>ტენდერიდან ეკონომია 53 745 ლარი</v>
      </c>
      <c r="N255" s="17"/>
    </row>
    <row r="256" spans="1:14" ht="16.5" hidden="1" thickTop="1" thickBot="1" x14ac:dyDescent="0.3">
      <c r="A256" t="str">
        <f>სულ!A776</f>
        <v>b</v>
      </c>
      <c r="B256" s="29"/>
      <c r="C256" s="5" t="str">
        <f>სულ!C776</f>
        <v>ხარჯები</v>
      </c>
      <c r="D256" s="13">
        <f>სულ!D776</f>
        <v>2483500</v>
      </c>
      <c r="E256" s="13">
        <f>სულ!E776</f>
        <v>2752524</v>
      </c>
      <c r="F256" s="13">
        <f>სულ!F776</f>
        <v>1038512</v>
      </c>
      <c r="G256" s="13">
        <f>სულ!G776</f>
        <v>1029500</v>
      </c>
      <c r="H256" s="13">
        <f>სულ!H776</f>
        <v>5000000</v>
      </c>
      <c r="I256" s="13">
        <f>სულ!I776</f>
        <v>4820536</v>
      </c>
      <c r="J256" s="13">
        <f>სულ!J776</f>
        <v>179464</v>
      </c>
      <c r="K256" s="38">
        <f>სულ!K776</f>
        <v>0.96410720000000005</v>
      </c>
    </row>
    <row r="257" spans="1:14" ht="16.5" hidden="1" thickTop="1" thickBot="1" x14ac:dyDescent="0.3">
      <c r="A257" t="str">
        <f>სულ!A777</f>
        <v>b</v>
      </c>
      <c r="B257" s="30"/>
      <c r="C257" s="7" t="str">
        <f>სულ!C777</f>
        <v>შრომის ანაზღაურება</v>
      </c>
      <c r="D257" s="14">
        <f>სულ!D777</f>
        <v>0</v>
      </c>
      <c r="E257" s="14">
        <f>სულ!E777</f>
        <v>0</v>
      </c>
      <c r="F257" s="14">
        <f>სულ!F777</f>
        <v>0</v>
      </c>
      <c r="G257" s="14">
        <f>სულ!G777</f>
        <v>0</v>
      </c>
      <c r="H257" s="14">
        <f>სულ!H777</f>
        <v>0</v>
      </c>
      <c r="I257" s="14">
        <f>სულ!I777</f>
        <v>0</v>
      </c>
      <c r="J257" s="14" t="str">
        <f>სულ!J777</f>
        <v/>
      </c>
      <c r="K257" s="39" t="str">
        <f>სულ!K777</f>
        <v/>
      </c>
    </row>
    <row r="258" spans="1:14" ht="16.5" hidden="1" thickTop="1" thickBot="1" x14ac:dyDescent="0.3">
      <c r="A258" t="str">
        <f>სულ!A778</f>
        <v>b</v>
      </c>
      <c r="B258" s="30"/>
      <c r="C258" s="7" t="str">
        <f>სულ!C778</f>
        <v>საქონელი და მომსახურება</v>
      </c>
      <c r="D258" s="14">
        <f>სულ!D778</f>
        <v>68200</v>
      </c>
      <c r="E258" s="14">
        <f>სულ!E778</f>
        <v>68200</v>
      </c>
      <c r="F258" s="14">
        <f>სულ!F778</f>
        <v>39000</v>
      </c>
      <c r="G258" s="14">
        <f>სულ!G778</f>
        <v>39000</v>
      </c>
      <c r="H258" s="14">
        <f>სულ!H778</f>
        <v>156200</v>
      </c>
      <c r="I258" s="14">
        <f>სულ!I778</f>
        <v>146200</v>
      </c>
      <c r="J258" s="14">
        <f>სულ!J778</f>
        <v>10000</v>
      </c>
      <c r="K258" s="39">
        <f>სულ!K778</f>
        <v>0.93597951344430219</v>
      </c>
    </row>
    <row r="259" spans="1:14" ht="16.5" hidden="1" thickTop="1" thickBot="1" x14ac:dyDescent="0.3">
      <c r="A259" t="str">
        <f>სულ!A779</f>
        <v>b</v>
      </c>
      <c r="B259" s="30"/>
      <c r="C259" s="7" t="str">
        <f>სულ!C779</f>
        <v>პროცენტი</v>
      </c>
      <c r="D259" s="14">
        <f>სულ!D779</f>
        <v>0</v>
      </c>
      <c r="E259" s="14">
        <f>სულ!E779</f>
        <v>0</v>
      </c>
      <c r="F259" s="14">
        <f>სულ!F779</f>
        <v>0</v>
      </c>
      <c r="G259" s="14">
        <f>სულ!G779</f>
        <v>0</v>
      </c>
      <c r="H259" s="14">
        <f>სულ!H779</f>
        <v>0</v>
      </c>
      <c r="I259" s="14">
        <f>სულ!I779</f>
        <v>0</v>
      </c>
      <c r="J259" s="14" t="str">
        <f>სულ!J779</f>
        <v/>
      </c>
      <c r="K259" s="39" t="str">
        <f>სულ!K779</f>
        <v/>
      </c>
    </row>
    <row r="260" spans="1:14" ht="16.5" hidden="1" thickTop="1" thickBot="1" x14ac:dyDescent="0.3">
      <c r="A260" t="str">
        <f>სულ!A780</f>
        <v>b</v>
      </c>
      <c r="B260" s="30"/>
      <c r="C260" s="7" t="str">
        <f>სულ!C780</f>
        <v>სუბსიდიები</v>
      </c>
      <c r="D260" s="14">
        <f>სულ!D780</f>
        <v>0</v>
      </c>
      <c r="E260" s="14">
        <f>სულ!E780</f>
        <v>0</v>
      </c>
      <c r="F260" s="14">
        <f>სულ!F780</f>
        <v>0</v>
      </c>
      <c r="G260" s="14">
        <f>სულ!G780</f>
        <v>0</v>
      </c>
      <c r="H260" s="14">
        <f>სულ!H780</f>
        <v>0</v>
      </c>
      <c r="I260" s="14">
        <f>სულ!I780</f>
        <v>0</v>
      </c>
      <c r="J260" s="14" t="str">
        <f>სულ!J780</f>
        <v/>
      </c>
      <c r="K260" s="39" t="str">
        <f>სულ!K780</f>
        <v/>
      </c>
    </row>
    <row r="261" spans="1:14" ht="16.5" hidden="1" thickTop="1" thickBot="1" x14ac:dyDescent="0.3">
      <c r="A261" t="str">
        <f>სულ!A781</f>
        <v>b</v>
      </c>
      <c r="B261" s="30"/>
      <c r="C261" s="7" t="str">
        <f>სულ!C781</f>
        <v>გრანტები</v>
      </c>
      <c r="D261" s="14">
        <f>სულ!D781</f>
        <v>0</v>
      </c>
      <c r="E261" s="14">
        <f>სულ!E781</f>
        <v>0</v>
      </c>
      <c r="F261" s="14">
        <f>სულ!F781</f>
        <v>0</v>
      </c>
      <c r="G261" s="14">
        <f>სულ!G781</f>
        <v>0</v>
      </c>
      <c r="H261" s="14">
        <f>სულ!H781</f>
        <v>0</v>
      </c>
      <c r="I261" s="14">
        <f>სულ!I781</f>
        <v>0</v>
      </c>
      <c r="J261" s="14" t="str">
        <f>სულ!J781</f>
        <v/>
      </c>
      <c r="K261" s="39" t="str">
        <f>სულ!K781</f>
        <v/>
      </c>
    </row>
    <row r="262" spans="1:14" ht="16.5" hidden="1" thickTop="1" thickBot="1" x14ac:dyDescent="0.3">
      <c r="A262" t="str">
        <f>სულ!A782</f>
        <v>b</v>
      </c>
      <c r="B262" s="30"/>
      <c r="C262" s="7" t="str">
        <f>სულ!C782</f>
        <v>სოციალური უზრუნველყოფა</v>
      </c>
      <c r="D262" s="14">
        <f>სულ!D782</f>
        <v>2415300</v>
      </c>
      <c r="E262" s="14">
        <f>სულ!E782</f>
        <v>2684324</v>
      </c>
      <c r="F262" s="14">
        <f>სულ!F782</f>
        <v>999512</v>
      </c>
      <c r="G262" s="14">
        <f>სულ!G782</f>
        <v>990500</v>
      </c>
      <c r="H262" s="14">
        <f>სულ!H782</f>
        <v>4843800</v>
      </c>
      <c r="I262" s="14">
        <f>სულ!I782</f>
        <v>4674336</v>
      </c>
      <c r="J262" s="14">
        <f>სულ!J782</f>
        <v>169464</v>
      </c>
      <c r="K262" s="39">
        <f>სულ!K782</f>
        <v>0.96501424501424504</v>
      </c>
    </row>
    <row r="263" spans="1:14" ht="16.5" hidden="1" thickTop="1" thickBot="1" x14ac:dyDescent="0.3">
      <c r="A263" t="str">
        <f>სულ!A783</f>
        <v>b</v>
      </c>
      <c r="B263" s="30"/>
      <c r="C263" s="7" t="str">
        <f>სულ!C783</f>
        <v>სხვა ხარჯები</v>
      </c>
      <c r="D263" s="14">
        <f>სულ!D783</f>
        <v>0</v>
      </c>
      <c r="E263" s="14">
        <f>სულ!E783</f>
        <v>0</v>
      </c>
      <c r="F263" s="14">
        <f>სულ!F783</f>
        <v>0</v>
      </c>
      <c r="G263" s="14">
        <f>სულ!G783</f>
        <v>0</v>
      </c>
      <c r="H263" s="14">
        <f>სულ!H783</f>
        <v>0</v>
      </c>
      <c r="I263" s="14">
        <f>სულ!I783</f>
        <v>0</v>
      </c>
      <c r="J263" s="14" t="str">
        <f>სულ!J783</f>
        <v/>
      </c>
      <c r="K263" s="39" t="str">
        <f>სულ!K783</f>
        <v/>
      </c>
    </row>
    <row r="264" spans="1:14" ht="16.5" hidden="1" thickTop="1" thickBot="1" x14ac:dyDescent="0.3">
      <c r="A264" t="str">
        <f>სულ!A784</f>
        <v>b</v>
      </c>
      <c r="B264" s="29"/>
      <c r="C264" s="5" t="str">
        <f>სულ!C784</f>
        <v>არაფინანსური აქტივების ზრდა</v>
      </c>
      <c r="D264" s="13">
        <f>სულ!D784</f>
        <v>0</v>
      </c>
      <c r="E264" s="13">
        <f>სულ!E784</f>
        <v>0</v>
      </c>
      <c r="F264" s="13">
        <f>სულ!F784</f>
        <v>0</v>
      </c>
      <c r="G264" s="13">
        <f>სულ!G784</f>
        <v>0</v>
      </c>
      <c r="H264" s="13">
        <f>სულ!H784</f>
        <v>0</v>
      </c>
      <c r="I264" s="13">
        <f>სულ!I784</f>
        <v>0</v>
      </c>
      <c r="J264" s="13" t="str">
        <f>სულ!J784</f>
        <v/>
      </c>
      <c r="K264" s="38" t="str">
        <f>სულ!K784</f>
        <v/>
      </c>
    </row>
    <row r="265" spans="1:14" ht="16.5" hidden="1" thickTop="1" thickBot="1" x14ac:dyDescent="0.3">
      <c r="A265" t="str">
        <f>სულ!A785</f>
        <v>b</v>
      </c>
      <c r="B265" s="29"/>
      <c r="C265" s="5" t="str">
        <f>სულ!C785</f>
        <v>ფინანსური აქტივების ზრდა</v>
      </c>
      <c r="D265" s="13">
        <f>სულ!D785</f>
        <v>0</v>
      </c>
      <c r="E265" s="13">
        <f>სულ!E785</f>
        <v>0</v>
      </c>
      <c r="F265" s="13">
        <f>სულ!F785</f>
        <v>0</v>
      </c>
      <c r="G265" s="13">
        <f>სულ!G785</f>
        <v>0</v>
      </c>
      <c r="H265" s="13">
        <f>სულ!H785</f>
        <v>0</v>
      </c>
      <c r="I265" s="13">
        <f>სულ!I785</f>
        <v>0</v>
      </c>
      <c r="J265" s="13" t="str">
        <f>სულ!J785</f>
        <v/>
      </c>
      <c r="K265" s="38" t="str">
        <f>სულ!K785</f>
        <v/>
      </c>
    </row>
    <row r="266" spans="1:14" ht="16.5" hidden="1" thickTop="1" thickBot="1" x14ac:dyDescent="0.3">
      <c r="A266" t="str">
        <f>სულ!A786</f>
        <v>b</v>
      </c>
      <c r="B266" s="31"/>
      <c r="C266" s="9" t="str">
        <f>სულ!C786</f>
        <v>ვალდებულებების კლება</v>
      </c>
      <c r="D266" s="15">
        <f>სულ!D786</f>
        <v>0</v>
      </c>
      <c r="E266" s="15">
        <f>სულ!E786</f>
        <v>0</v>
      </c>
      <c r="F266" s="15">
        <f>სულ!F786</f>
        <v>0</v>
      </c>
      <c r="G266" s="15">
        <f>სულ!G786</f>
        <v>0</v>
      </c>
      <c r="H266" s="15">
        <f>სულ!H786</f>
        <v>0</v>
      </c>
      <c r="I266" s="15">
        <f>სულ!I786</f>
        <v>0</v>
      </c>
      <c r="J266" s="15" t="str">
        <f>სულ!J786</f>
        <v/>
      </c>
      <c r="K266" s="40" t="str">
        <f>სულ!K786</f>
        <v/>
      </c>
    </row>
    <row r="267" spans="1:14" ht="16.5" thickTop="1" thickBot="1" x14ac:dyDescent="0.3">
      <c r="A267" t="str">
        <f>სულ!A787</f>
        <v>a</v>
      </c>
      <c r="B267" s="2" t="str">
        <f>სულ!B787</f>
        <v>35 03 02 11</v>
      </c>
      <c r="C267" s="24" t="str">
        <f>სულ!C787</f>
        <v>ჯანმრთელობის ხელშეწყობა</v>
      </c>
      <c r="D267" s="3">
        <f>სულ!D787</f>
        <v>150000</v>
      </c>
      <c r="E267" s="3">
        <f>სულ!E787</f>
        <v>29760</v>
      </c>
      <c r="F267" s="3">
        <f>სულ!F787</f>
        <v>186750</v>
      </c>
      <c r="G267" s="3">
        <f>სულ!G787</f>
        <v>183490</v>
      </c>
      <c r="H267" s="3">
        <f>სულ!H787</f>
        <v>400000</v>
      </c>
      <c r="I267" s="3">
        <f>სულ!I787</f>
        <v>400000</v>
      </c>
      <c r="J267" s="3">
        <f>სულ!J787</f>
        <v>0</v>
      </c>
      <c r="K267" s="41">
        <f>სულ!K787</f>
        <v>1</v>
      </c>
      <c r="N267" s="17"/>
    </row>
    <row r="268" spans="1:14" ht="16.5" hidden="1" thickTop="1" thickBot="1" x14ac:dyDescent="0.3">
      <c r="A268" t="str">
        <f>სულ!A788</f>
        <v>b</v>
      </c>
      <c r="B268" s="29"/>
      <c r="C268" s="5" t="str">
        <f>სულ!C788</f>
        <v>ხარჯები</v>
      </c>
      <c r="D268" s="13">
        <f>სულ!D788</f>
        <v>150000</v>
      </c>
      <c r="E268" s="13">
        <f>სულ!E788</f>
        <v>29760</v>
      </c>
      <c r="F268" s="13">
        <f>სულ!F788</f>
        <v>186750</v>
      </c>
      <c r="G268" s="13">
        <f>სულ!G788</f>
        <v>183490</v>
      </c>
      <c r="H268" s="13">
        <f>სულ!H788</f>
        <v>400000</v>
      </c>
      <c r="I268" s="13">
        <f>სულ!I788</f>
        <v>400000</v>
      </c>
      <c r="J268" s="13">
        <f>სულ!J788</f>
        <v>0</v>
      </c>
      <c r="K268" s="38">
        <f>სულ!K788</f>
        <v>1</v>
      </c>
    </row>
    <row r="269" spans="1:14" ht="16.5" hidden="1" thickTop="1" thickBot="1" x14ac:dyDescent="0.3">
      <c r="A269" t="str">
        <f>სულ!A789</f>
        <v>b</v>
      </c>
      <c r="B269" s="30"/>
      <c r="C269" s="7" t="str">
        <f>სულ!C789</f>
        <v>შრომის ანაზღაურება</v>
      </c>
      <c r="D269" s="14">
        <f>სულ!D789</f>
        <v>0</v>
      </c>
      <c r="E269" s="14">
        <f>სულ!E789</f>
        <v>0</v>
      </c>
      <c r="F269" s="14">
        <f>სულ!F789</f>
        <v>0</v>
      </c>
      <c r="G269" s="14">
        <f>სულ!G789</f>
        <v>0</v>
      </c>
      <c r="H269" s="14">
        <f>სულ!H789</f>
        <v>0</v>
      </c>
      <c r="I269" s="14">
        <f>სულ!I789</f>
        <v>0</v>
      </c>
      <c r="J269" s="14" t="str">
        <f>სულ!J789</f>
        <v/>
      </c>
      <c r="K269" s="39" t="str">
        <f>სულ!K789</f>
        <v/>
      </c>
    </row>
    <row r="270" spans="1:14" ht="16.5" hidden="1" thickTop="1" thickBot="1" x14ac:dyDescent="0.3">
      <c r="A270" t="str">
        <f>სულ!A790</f>
        <v>b</v>
      </c>
      <c r="B270" s="30"/>
      <c r="C270" s="7" t="str">
        <f>სულ!C790</f>
        <v>საქონელი და მომსახურება</v>
      </c>
      <c r="D270" s="14">
        <f>სულ!D790</f>
        <v>150000</v>
      </c>
      <c r="E270" s="14">
        <f>სულ!E790</f>
        <v>29760</v>
      </c>
      <c r="F270" s="14">
        <f>სულ!F790</f>
        <v>186750</v>
      </c>
      <c r="G270" s="14">
        <f>სულ!G790</f>
        <v>183490</v>
      </c>
      <c r="H270" s="14">
        <f>სულ!H790</f>
        <v>400000</v>
      </c>
      <c r="I270" s="14">
        <f>სულ!I790</f>
        <v>400000</v>
      </c>
      <c r="J270" s="14">
        <f>სულ!J790</f>
        <v>0</v>
      </c>
      <c r="K270" s="39">
        <f>სულ!K790</f>
        <v>1</v>
      </c>
    </row>
    <row r="271" spans="1:14" ht="16.5" hidden="1" thickTop="1" thickBot="1" x14ac:dyDescent="0.3">
      <c r="A271" t="str">
        <f>სულ!A791</f>
        <v>b</v>
      </c>
      <c r="B271" s="30"/>
      <c r="C271" s="7" t="str">
        <f>სულ!C791</f>
        <v>პროცენტი</v>
      </c>
      <c r="D271" s="14">
        <f>სულ!D791</f>
        <v>0</v>
      </c>
      <c r="E271" s="14">
        <f>სულ!E791</f>
        <v>0</v>
      </c>
      <c r="F271" s="14">
        <f>სულ!F791</f>
        <v>0</v>
      </c>
      <c r="G271" s="14">
        <f>სულ!G791</f>
        <v>0</v>
      </c>
      <c r="H271" s="14">
        <f>სულ!H791</f>
        <v>0</v>
      </c>
      <c r="I271" s="14">
        <f>სულ!I791</f>
        <v>0</v>
      </c>
      <c r="J271" s="14" t="str">
        <f>სულ!J791</f>
        <v/>
      </c>
      <c r="K271" s="39" t="str">
        <f>სულ!K791</f>
        <v/>
      </c>
    </row>
    <row r="272" spans="1:14" ht="16.5" hidden="1" thickTop="1" thickBot="1" x14ac:dyDescent="0.3">
      <c r="A272" t="str">
        <f>სულ!A792</f>
        <v>b</v>
      </c>
      <c r="B272" s="30"/>
      <c r="C272" s="7" t="str">
        <f>სულ!C792</f>
        <v>სუბსიდიები</v>
      </c>
      <c r="D272" s="14">
        <f>სულ!D792</f>
        <v>0</v>
      </c>
      <c r="E272" s="14">
        <f>სულ!E792</f>
        <v>0</v>
      </c>
      <c r="F272" s="14">
        <f>სულ!F792</f>
        <v>0</v>
      </c>
      <c r="G272" s="14">
        <f>სულ!G792</f>
        <v>0</v>
      </c>
      <c r="H272" s="14">
        <f>სულ!H792</f>
        <v>0</v>
      </c>
      <c r="I272" s="14">
        <f>სულ!I792</f>
        <v>0</v>
      </c>
      <c r="J272" s="14" t="str">
        <f>სულ!J792</f>
        <v/>
      </c>
      <c r="K272" s="39" t="str">
        <f>სულ!K792</f>
        <v/>
      </c>
    </row>
    <row r="273" spans="1:14" ht="16.5" hidden="1" thickTop="1" thickBot="1" x14ac:dyDescent="0.3">
      <c r="A273" t="str">
        <f>სულ!A793</f>
        <v>b</v>
      </c>
      <c r="B273" s="30"/>
      <c r="C273" s="7" t="str">
        <f>სულ!C793</f>
        <v>გრანტები</v>
      </c>
      <c r="D273" s="14">
        <f>სულ!D793</f>
        <v>0</v>
      </c>
      <c r="E273" s="14">
        <f>სულ!E793</f>
        <v>0</v>
      </c>
      <c r="F273" s="14">
        <f>სულ!F793</f>
        <v>0</v>
      </c>
      <c r="G273" s="14">
        <f>სულ!G793</f>
        <v>0</v>
      </c>
      <c r="H273" s="14">
        <f>სულ!H793</f>
        <v>0</v>
      </c>
      <c r="I273" s="14">
        <f>სულ!I793</f>
        <v>0</v>
      </c>
      <c r="J273" s="14" t="str">
        <f>სულ!J793</f>
        <v/>
      </c>
      <c r="K273" s="39" t="str">
        <f>სულ!K793</f>
        <v/>
      </c>
    </row>
    <row r="274" spans="1:14" ht="16.5" hidden="1" thickTop="1" thickBot="1" x14ac:dyDescent="0.3">
      <c r="A274" t="str">
        <f>სულ!A794</f>
        <v>b</v>
      </c>
      <c r="B274" s="30"/>
      <c r="C274" s="7" t="str">
        <f>სულ!C794</f>
        <v>სოციალური უზრუნველყოფა</v>
      </c>
      <c r="D274" s="14">
        <f>სულ!D794</f>
        <v>0</v>
      </c>
      <c r="E274" s="14">
        <f>სულ!E794</f>
        <v>0</v>
      </c>
      <c r="F274" s="14">
        <f>სულ!F794</f>
        <v>0</v>
      </c>
      <c r="G274" s="14">
        <f>სულ!G794</f>
        <v>0</v>
      </c>
      <c r="H274" s="14">
        <f>სულ!H794</f>
        <v>0</v>
      </c>
      <c r="I274" s="14">
        <f>სულ!I794</f>
        <v>0</v>
      </c>
      <c r="J274" s="14" t="str">
        <f>სულ!J794</f>
        <v/>
      </c>
      <c r="K274" s="39" t="str">
        <f>სულ!K794</f>
        <v/>
      </c>
    </row>
    <row r="275" spans="1:14" ht="16.5" hidden="1" thickTop="1" thickBot="1" x14ac:dyDescent="0.3">
      <c r="A275" t="str">
        <f>სულ!A795</f>
        <v>b</v>
      </c>
      <c r="B275" s="30"/>
      <c r="C275" s="7" t="str">
        <f>სულ!C795</f>
        <v>სხვა ხარჯები</v>
      </c>
      <c r="D275" s="14">
        <f>სულ!D795</f>
        <v>0</v>
      </c>
      <c r="E275" s="14">
        <f>სულ!E795</f>
        <v>0</v>
      </c>
      <c r="F275" s="14">
        <f>სულ!F795</f>
        <v>0</v>
      </c>
      <c r="G275" s="14">
        <f>სულ!G795</f>
        <v>0</v>
      </c>
      <c r="H275" s="14">
        <f>სულ!H795</f>
        <v>0</v>
      </c>
      <c r="I275" s="14">
        <f>სულ!I795</f>
        <v>0</v>
      </c>
      <c r="J275" s="14" t="str">
        <f>სულ!J795</f>
        <v/>
      </c>
      <c r="K275" s="39" t="str">
        <f>სულ!K795</f>
        <v/>
      </c>
    </row>
    <row r="276" spans="1:14" ht="16.5" hidden="1" thickTop="1" thickBot="1" x14ac:dyDescent="0.3">
      <c r="A276" t="str">
        <f>სულ!A796</f>
        <v>b</v>
      </c>
      <c r="B276" s="29"/>
      <c r="C276" s="5" t="str">
        <f>სულ!C796</f>
        <v>არაფინანსური აქტივების ზრდა</v>
      </c>
      <c r="D276" s="13">
        <f>სულ!D796</f>
        <v>0</v>
      </c>
      <c r="E276" s="13">
        <f>სულ!E796</f>
        <v>0</v>
      </c>
      <c r="F276" s="13">
        <f>სულ!F796</f>
        <v>0</v>
      </c>
      <c r="G276" s="13">
        <f>სულ!G796</f>
        <v>0</v>
      </c>
      <c r="H276" s="13">
        <f>სულ!H796</f>
        <v>0</v>
      </c>
      <c r="I276" s="13">
        <f>სულ!I796</f>
        <v>0</v>
      </c>
      <c r="J276" s="13" t="str">
        <f>სულ!J796</f>
        <v/>
      </c>
      <c r="K276" s="38" t="str">
        <f>სულ!K796</f>
        <v/>
      </c>
    </row>
    <row r="277" spans="1:14" ht="16.5" hidden="1" thickTop="1" thickBot="1" x14ac:dyDescent="0.3">
      <c r="A277" t="str">
        <f>სულ!A797</f>
        <v>b</v>
      </c>
      <c r="B277" s="29"/>
      <c r="C277" s="5" t="str">
        <f>სულ!C797</f>
        <v>ფინანსური აქტივების ზრდა</v>
      </c>
      <c r="D277" s="13">
        <f>სულ!D797</f>
        <v>0</v>
      </c>
      <c r="E277" s="13">
        <f>სულ!E797</f>
        <v>0</v>
      </c>
      <c r="F277" s="13">
        <f>სულ!F797</f>
        <v>0</v>
      </c>
      <c r="G277" s="13">
        <f>სულ!G797</f>
        <v>0</v>
      </c>
      <c r="H277" s="13">
        <f>სულ!H797</f>
        <v>0</v>
      </c>
      <c r="I277" s="13">
        <f>სულ!I797</f>
        <v>0</v>
      </c>
      <c r="J277" s="13" t="str">
        <f>სულ!J797</f>
        <v/>
      </c>
      <c r="K277" s="38" t="str">
        <f>სულ!K797</f>
        <v/>
      </c>
    </row>
    <row r="278" spans="1:14" ht="16.5" hidden="1" thickTop="1" thickBot="1" x14ac:dyDescent="0.3">
      <c r="A278" t="str">
        <f>სულ!A798</f>
        <v>b</v>
      </c>
      <c r="B278" s="31"/>
      <c r="C278" s="9" t="str">
        <f>სულ!C798</f>
        <v>ვალდებულებების კლება</v>
      </c>
      <c r="D278" s="15">
        <f>სულ!D798</f>
        <v>0</v>
      </c>
      <c r="E278" s="15">
        <f>სულ!E798</f>
        <v>0</v>
      </c>
      <c r="F278" s="15">
        <f>სულ!F798</f>
        <v>0</v>
      </c>
      <c r="G278" s="15">
        <f>სულ!G798</f>
        <v>0</v>
      </c>
      <c r="H278" s="15">
        <f>სულ!H798</f>
        <v>0</v>
      </c>
      <c r="I278" s="15">
        <f>სულ!I798</f>
        <v>0</v>
      </c>
      <c r="J278" s="15" t="str">
        <f>სულ!J798</f>
        <v/>
      </c>
      <c r="K278" s="40" t="str">
        <f>სულ!K798</f>
        <v/>
      </c>
    </row>
    <row r="279" spans="1:14" ht="16.5" thickTop="1" thickBot="1" x14ac:dyDescent="0.3">
      <c r="A279" t="str">
        <f>სულ!A799</f>
        <v>a</v>
      </c>
      <c r="B279" s="2" t="str">
        <f>სულ!B799</f>
        <v>35 03 02 12</v>
      </c>
      <c r="C279" s="24" t="str">
        <f>სულ!C799</f>
        <v>C ჰეპატიტის მართვა</v>
      </c>
      <c r="D279" s="3">
        <f>სულ!D799</f>
        <v>10300000</v>
      </c>
      <c r="E279" s="3">
        <f>სულ!E799</f>
        <v>2960498.82</v>
      </c>
      <c r="F279" s="3">
        <f>სულ!F799</f>
        <v>3926850</v>
      </c>
      <c r="G279" s="3">
        <f>სულ!G799</f>
        <v>3098250</v>
      </c>
      <c r="H279" s="3">
        <f>სულ!H799</f>
        <v>21300000</v>
      </c>
      <c r="I279" s="3">
        <f>სულ!I799</f>
        <v>9985598.8200000003</v>
      </c>
      <c r="J279" s="3">
        <f>სულ!J799</f>
        <v>11314401.18</v>
      </c>
      <c r="K279" s="41">
        <f>სულ!K799</f>
        <v>0.46880745633802817</v>
      </c>
      <c r="L279" s="35" t="str">
        <f>სულ!L799</f>
        <v>ტენდერიდან ეკონომია 1 006 587 ლარი</v>
      </c>
      <c r="N279" s="17"/>
    </row>
    <row r="280" spans="1:14" ht="16.5" hidden="1" thickTop="1" thickBot="1" x14ac:dyDescent="0.3">
      <c r="A280" t="str">
        <f>სულ!A800</f>
        <v>b</v>
      </c>
      <c r="B280" s="29"/>
      <c r="C280" s="5" t="str">
        <f>სულ!C800</f>
        <v>ხარჯები</v>
      </c>
      <c r="D280" s="13">
        <f>სულ!D800</f>
        <v>10300000</v>
      </c>
      <c r="E280" s="13">
        <f>სულ!E800</f>
        <v>2960498.82</v>
      </c>
      <c r="F280" s="13">
        <f>სულ!F800</f>
        <v>3926850</v>
      </c>
      <c r="G280" s="13">
        <f>სულ!G800</f>
        <v>3098250</v>
      </c>
      <c r="H280" s="13">
        <f>სულ!H800</f>
        <v>21300000</v>
      </c>
      <c r="I280" s="13">
        <f>სულ!I800</f>
        <v>9985598.8200000003</v>
      </c>
      <c r="J280" s="13">
        <f>სულ!J800</f>
        <v>11314401.18</v>
      </c>
      <c r="K280" s="38">
        <f>სულ!K800</f>
        <v>0.46880745633802817</v>
      </c>
    </row>
    <row r="281" spans="1:14" ht="16.5" hidden="1" thickTop="1" thickBot="1" x14ac:dyDescent="0.3">
      <c r="A281" t="str">
        <f>სულ!A801</f>
        <v>b</v>
      </c>
      <c r="B281" s="30"/>
      <c r="C281" s="7" t="str">
        <f>სულ!C801</f>
        <v>შრომის ანაზღაურება</v>
      </c>
      <c r="D281" s="14">
        <f>სულ!D801</f>
        <v>0</v>
      </c>
      <c r="E281" s="14">
        <f>სულ!E801</f>
        <v>0</v>
      </c>
      <c r="F281" s="14">
        <f>სულ!F801</f>
        <v>0</v>
      </c>
      <c r="G281" s="14">
        <f>სულ!G801</f>
        <v>0</v>
      </c>
      <c r="H281" s="14">
        <f>სულ!H801</f>
        <v>0</v>
      </c>
      <c r="I281" s="14">
        <f>სულ!I801</f>
        <v>0</v>
      </c>
      <c r="J281" s="14" t="str">
        <f>სულ!J801</f>
        <v/>
      </c>
      <c r="K281" s="39" t="str">
        <f>სულ!K801</f>
        <v/>
      </c>
    </row>
    <row r="282" spans="1:14" ht="16.5" hidden="1" thickTop="1" thickBot="1" x14ac:dyDescent="0.3">
      <c r="A282" t="str">
        <f>სულ!A802</f>
        <v>b</v>
      </c>
      <c r="B282" s="30"/>
      <c r="C282" s="7" t="str">
        <f>სულ!C802</f>
        <v>საქონელი და მომსახურება</v>
      </c>
      <c r="D282" s="14">
        <f>სულ!D802</f>
        <v>116000</v>
      </c>
      <c r="E282" s="14">
        <f>სულ!E802</f>
        <v>124283.51</v>
      </c>
      <c r="F282" s="14">
        <f>სულ!F802</f>
        <v>98250</v>
      </c>
      <c r="G282" s="14">
        <f>სულ!G802</f>
        <v>98250</v>
      </c>
      <c r="H282" s="14">
        <f>სულ!H802</f>
        <v>147000</v>
      </c>
      <c r="I282" s="14">
        <f>სულ!I802</f>
        <v>320783.51</v>
      </c>
      <c r="J282" s="14">
        <f>სულ!J802</f>
        <v>-173783.51</v>
      </c>
      <c r="K282" s="39">
        <f>სულ!K802</f>
        <v>2.1822007482993198</v>
      </c>
    </row>
    <row r="283" spans="1:14" ht="16.5" hidden="1" thickTop="1" thickBot="1" x14ac:dyDescent="0.3">
      <c r="A283" t="str">
        <f>სულ!A803</f>
        <v>b</v>
      </c>
      <c r="B283" s="30"/>
      <c r="C283" s="7" t="str">
        <f>სულ!C803</f>
        <v>პროცენტი</v>
      </c>
      <c r="D283" s="14">
        <f>სულ!D803</f>
        <v>0</v>
      </c>
      <c r="E283" s="14">
        <f>სულ!E803</f>
        <v>0</v>
      </c>
      <c r="F283" s="14">
        <f>სულ!F803</f>
        <v>0</v>
      </c>
      <c r="G283" s="14">
        <f>სულ!G803</f>
        <v>0</v>
      </c>
      <c r="H283" s="14">
        <f>სულ!H803</f>
        <v>0</v>
      </c>
      <c r="I283" s="14">
        <f>სულ!I803</f>
        <v>0</v>
      </c>
      <c r="J283" s="14" t="str">
        <f>სულ!J803</f>
        <v/>
      </c>
      <c r="K283" s="39" t="str">
        <f>სულ!K803</f>
        <v/>
      </c>
    </row>
    <row r="284" spans="1:14" ht="16.5" hidden="1" thickTop="1" thickBot="1" x14ac:dyDescent="0.3">
      <c r="A284" t="str">
        <f>სულ!A804</f>
        <v>b</v>
      </c>
      <c r="B284" s="30"/>
      <c r="C284" s="7" t="str">
        <f>სულ!C804</f>
        <v>სუბსიდიები</v>
      </c>
      <c r="D284" s="14">
        <f>სულ!D804</f>
        <v>0</v>
      </c>
      <c r="E284" s="14">
        <f>სულ!E804</f>
        <v>0</v>
      </c>
      <c r="F284" s="14">
        <f>სულ!F804</f>
        <v>0</v>
      </c>
      <c r="G284" s="14">
        <f>სულ!G804</f>
        <v>0</v>
      </c>
      <c r="H284" s="14">
        <f>სულ!H804</f>
        <v>0</v>
      </c>
      <c r="I284" s="14">
        <f>სულ!I804</f>
        <v>0</v>
      </c>
      <c r="J284" s="14" t="str">
        <f>სულ!J804</f>
        <v/>
      </c>
      <c r="K284" s="39" t="str">
        <f>სულ!K804</f>
        <v/>
      </c>
    </row>
    <row r="285" spans="1:14" ht="16.5" hidden="1" thickTop="1" thickBot="1" x14ac:dyDescent="0.3">
      <c r="A285" t="str">
        <f>სულ!A805</f>
        <v>b</v>
      </c>
      <c r="B285" s="30"/>
      <c r="C285" s="7" t="str">
        <f>სულ!C805</f>
        <v>გრანტები</v>
      </c>
      <c r="D285" s="14">
        <f>სულ!D805</f>
        <v>0</v>
      </c>
      <c r="E285" s="14">
        <f>სულ!E805</f>
        <v>0</v>
      </c>
      <c r="F285" s="14">
        <f>სულ!F805</f>
        <v>0</v>
      </c>
      <c r="G285" s="14">
        <f>სულ!G805</f>
        <v>0</v>
      </c>
      <c r="H285" s="14">
        <f>სულ!H805</f>
        <v>0</v>
      </c>
      <c r="I285" s="14">
        <f>სულ!I805</f>
        <v>0</v>
      </c>
      <c r="J285" s="14" t="str">
        <f>სულ!J805</f>
        <v/>
      </c>
      <c r="K285" s="39" t="str">
        <f>სულ!K805</f>
        <v/>
      </c>
    </row>
    <row r="286" spans="1:14" ht="16.5" hidden="1" thickTop="1" thickBot="1" x14ac:dyDescent="0.3">
      <c r="A286" t="str">
        <f>სულ!A806</f>
        <v>b</v>
      </c>
      <c r="B286" s="30"/>
      <c r="C286" s="7" t="str">
        <f>სულ!C806</f>
        <v>სოციალური უზრუნველყოფა</v>
      </c>
      <c r="D286" s="14">
        <f>სულ!D806</f>
        <v>10184000</v>
      </c>
      <c r="E286" s="14">
        <f>სულ!E806</f>
        <v>2836215.31</v>
      </c>
      <c r="F286" s="14">
        <f>სულ!F806</f>
        <v>3828600</v>
      </c>
      <c r="G286" s="14">
        <f>სულ!G806</f>
        <v>3000000</v>
      </c>
      <c r="H286" s="14">
        <f>სულ!H806</f>
        <v>21153000</v>
      </c>
      <c r="I286" s="14">
        <f>სულ!I806</f>
        <v>9664815.3100000005</v>
      </c>
      <c r="J286" s="14">
        <f>სულ!J806</f>
        <v>11488184.689999999</v>
      </c>
      <c r="K286" s="39">
        <f>სულ!K806</f>
        <v>0.45690045430908149</v>
      </c>
    </row>
    <row r="287" spans="1:14" ht="16.5" hidden="1" thickTop="1" thickBot="1" x14ac:dyDescent="0.3">
      <c r="A287" t="str">
        <f>სულ!A807</f>
        <v>b</v>
      </c>
      <c r="B287" s="30"/>
      <c r="C287" s="7" t="str">
        <f>სულ!C807</f>
        <v>სხვა ხარჯები</v>
      </c>
      <c r="D287" s="14">
        <f>სულ!D807</f>
        <v>0</v>
      </c>
      <c r="E287" s="14">
        <f>სულ!E807</f>
        <v>0</v>
      </c>
      <c r="F287" s="14">
        <f>სულ!F807</f>
        <v>0</v>
      </c>
      <c r="G287" s="14">
        <f>სულ!G807</f>
        <v>0</v>
      </c>
      <c r="H287" s="14">
        <f>სულ!H807</f>
        <v>0</v>
      </c>
      <c r="I287" s="14">
        <f>სულ!I807</f>
        <v>0</v>
      </c>
      <c r="J287" s="14" t="str">
        <f>სულ!J807</f>
        <v/>
      </c>
      <c r="K287" s="39" t="str">
        <f>სულ!K807</f>
        <v/>
      </c>
    </row>
    <row r="288" spans="1:14" ht="16.5" hidden="1" thickTop="1" thickBot="1" x14ac:dyDescent="0.3">
      <c r="A288" t="str">
        <f>სულ!A808</f>
        <v>b</v>
      </c>
      <c r="B288" s="29"/>
      <c r="C288" s="5" t="str">
        <f>სულ!C808</f>
        <v>არაფინანსური აქტივების ზრდა</v>
      </c>
      <c r="D288" s="13">
        <f>სულ!D808</f>
        <v>0</v>
      </c>
      <c r="E288" s="13">
        <f>სულ!E808</f>
        <v>0</v>
      </c>
      <c r="F288" s="13">
        <f>სულ!F808</f>
        <v>0</v>
      </c>
      <c r="G288" s="13">
        <f>სულ!G808</f>
        <v>0</v>
      </c>
      <c r="H288" s="13">
        <f>სულ!H808</f>
        <v>0</v>
      </c>
      <c r="I288" s="13">
        <f>სულ!I808</f>
        <v>0</v>
      </c>
      <c r="J288" s="13" t="str">
        <f>სულ!J808</f>
        <v/>
      </c>
      <c r="K288" s="38" t="str">
        <f>სულ!K808</f>
        <v/>
      </c>
    </row>
    <row r="289" spans="1:14" ht="16.5" hidden="1" thickTop="1" thickBot="1" x14ac:dyDescent="0.3">
      <c r="A289" t="str">
        <f>სულ!A809</f>
        <v>b</v>
      </c>
      <c r="B289" s="29"/>
      <c r="C289" s="5" t="str">
        <f>სულ!C809</f>
        <v>ფინანსური აქტივების ზრდა</v>
      </c>
      <c r="D289" s="13">
        <f>სულ!D809</f>
        <v>0</v>
      </c>
      <c r="E289" s="13">
        <f>სულ!E809</f>
        <v>0</v>
      </c>
      <c r="F289" s="13">
        <f>სულ!F809</f>
        <v>0</v>
      </c>
      <c r="G289" s="13">
        <f>სულ!G809</f>
        <v>0</v>
      </c>
      <c r="H289" s="13">
        <f>სულ!H809</f>
        <v>0</v>
      </c>
      <c r="I289" s="13">
        <f>სულ!I809</f>
        <v>0</v>
      </c>
      <c r="J289" s="13" t="str">
        <f>სულ!J809</f>
        <v/>
      </c>
      <c r="K289" s="38" t="str">
        <f>სულ!K809</f>
        <v/>
      </c>
    </row>
    <row r="290" spans="1:14" ht="16.5" hidden="1" thickTop="1" thickBot="1" x14ac:dyDescent="0.3">
      <c r="A290" t="str">
        <f>სულ!A810</f>
        <v>b</v>
      </c>
      <c r="B290" s="31"/>
      <c r="C290" s="9" t="str">
        <f>სულ!C810</f>
        <v>ვალდებულებების კლება</v>
      </c>
      <c r="D290" s="15">
        <f>სულ!D810</f>
        <v>0</v>
      </c>
      <c r="E290" s="15">
        <f>სულ!E810</f>
        <v>0</v>
      </c>
      <c r="F290" s="15">
        <f>სულ!F810</f>
        <v>0</v>
      </c>
      <c r="G290" s="15">
        <f>სულ!G810</f>
        <v>0</v>
      </c>
      <c r="H290" s="15">
        <f>სულ!H810</f>
        <v>0</v>
      </c>
      <c r="I290" s="15">
        <f>სულ!I810</f>
        <v>0</v>
      </c>
      <c r="J290" s="15" t="str">
        <f>სულ!J810</f>
        <v/>
      </c>
      <c r="K290" s="40" t="str">
        <f>სულ!K810</f>
        <v/>
      </c>
    </row>
    <row r="291" spans="1:14" ht="46.5" thickTop="1" thickBot="1" x14ac:dyDescent="0.3">
      <c r="A291" t="str">
        <f>სულ!A811</f>
        <v>a</v>
      </c>
      <c r="B291" s="2" t="str">
        <f>სულ!B811</f>
        <v>35 03 03</v>
      </c>
      <c r="C291" s="24" t="str">
        <f>სულ!C811</f>
        <v>მოსახლეობისათვის სამედიცინო მომსახურების მიწოდება პრიორიტეტულ სფეროებში</v>
      </c>
      <c r="D291" s="3">
        <f>სულ!D811</f>
        <v>74174000</v>
      </c>
      <c r="E291" s="3">
        <f>სულ!E811</f>
        <v>70803325.189999998</v>
      </c>
      <c r="F291" s="3">
        <f>სულ!F811</f>
        <v>33581374.460000001</v>
      </c>
      <c r="G291" s="3">
        <f>სულ!G811</f>
        <v>36120259.579999998</v>
      </c>
      <c r="H291" s="3">
        <f>სულ!H811</f>
        <v>146451000</v>
      </c>
      <c r="I291" s="3">
        <f>სულ!I811</f>
        <v>140504959.23000002</v>
      </c>
      <c r="J291" s="3">
        <f>სულ!J811</f>
        <v>5946040.7699999809</v>
      </c>
      <c r="K291" s="41">
        <f>სულ!K811</f>
        <v>0.9593991111702892</v>
      </c>
      <c r="N291" s="17"/>
    </row>
    <row r="292" spans="1:14" ht="16.5" hidden="1" thickTop="1" thickBot="1" x14ac:dyDescent="0.3">
      <c r="A292" t="str">
        <f>სულ!A812</f>
        <v>b</v>
      </c>
      <c r="B292" s="29"/>
      <c r="C292" s="5" t="str">
        <f>სულ!C812</f>
        <v>ხარჯები</v>
      </c>
      <c r="D292" s="13">
        <f>სულ!D812</f>
        <v>73804669</v>
      </c>
      <c r="E292" s="13">
        <f>სულ!E812</f>
        <v>70450482.600000009</v>
      </c>
      <c r="F292" s="13">
        <f>სულ!F812</f>
        <v>33581374.460000001</v>
      </c>
      <c r="G292" s="13">
        <f>სულ!G812</f>
        <v>36120259.579999998</v>
      </c>
      <c r="H292" s="13">
        <f>სულ!H812</f>
        <v>146066669</v>
      </c>
      <c r="I292" s="13">
        <f>სულ!I812</f>
        <v>140152116.63999999</v>
      </c>
      <c r="J292" s="13">
        <f>სულ!J812</f>
        <v>5914552.3600000143</v>
      </c>
      <c r="K292" s="38">
        <f>სულ!K812</f>
        <v>0.95950785760713131</v>
      </c>
    </row>
    <row r="293" spans="1:14" ht="16.5" hidden="1" thickTop="1" thickBot="1" x14ac:dyDescent="0.3">
      <c r="A293" t="str">
        <f>სულ!A813</f>
        <v>b</v>
      </c>
      <c r="B293" s="30"/>
      <c r="C293" s="7" t="str">
        <f>სულ!C813</f>
        <v>შრომის ანაზღაურება</v>
      </c>
      <c r="D293" s="14">
        <f>სულ!D813</f>
        <v>0</v>
      </c>
      <c r="E293" s="14">
        <f>სულ!E813</f>
        <v>0</v>
      </c>
      <c r="F293" s="14">
        <f>სულ!F813</f>
        <v>0</v>
      </c>
      <c r="G293" s="14">
        <f>სულ!G813</f>
        <v>0</v>
      </c>
      <c r="H293" s="14">
        <f>სულ!H813</f>
        <v>0</v>
      </c>
      <c r="I293" s="14">
        <f>სულ!I813</f>
        <v>0</v>
      </c>
      <c r="J293" s="14" t="str">
        <f>სულ!J813</f>
        <v/>
      </c>
      <c r="K293" s="39" t="str">
        <f>სულ!K813</f>
        <v/>
      </c>
    </row>
    <row r="294" spans="1:14" ht="16.5" hidden="1" thickTop="1" thickBot="1" x14ac:dyDescent="0.3">
      <c r="A294" t="str">
        <f>სულ!A814</f>
        <v>b</v>
      </c>
      <c r="B294" s="30"/>
      <c r="C294" s="7" t="str">
        <f>სულ!C814</f>
        <v>საქონელი და მომსახურება</v>
      </c>
      <c r="D294" s="14">
        <f>სულ!D814</f>
        <v>11110187</v>
      </c>
      <c r="E294" s="14">
        <f>სულ!E814</f>
        <v>8831695.2600000016</v>
      </c>
      <c r="F294" s="14">
        <f>სულ!F814</f>
        <v>5838387.6799999997</v>
      </c>
      <c r="G294" s="14">
        <f>სულ!G814</f>
        <v>7580678.8799999999</v>
      </c>
      <c r="H294" s="14">
        <f>სულ!H814</f>
        <v>22433187</v>
      </c>
      <c r="I294" s="14">
        <f>სულ!I814</f>
        <v>22250761.82</v>
      </c>
      <c r="J294" s="14">
        <f>სულ!J814</f>
        <v>182425.1799999997</v>
      </c>
      <c r="K294" s="39">
        <f>სულ!K814</f>
        <v>0.99186806671740402</v>
      </c>
    </row>
    <row r="295" spans="1:14" ht="16.5" hidden="1" thickTop="1" thickBot="1" x14ac:dyDescent="0.3">
      <c r="A295" t="str">
        <f>სულ!A815</f>
        <v>b</v>
      </c>
      <c r="B295" s="30"/>
      <c r="C295" s="7" t="str">
        <f>სულ!C815</f>
        <v>პროცენტი</v>
      </c>
      <c r="D295" s="14">
        <f>სულ!D815</f>
        <v>0</v>
      </c>
      <c r="E295" s="14">
        <f>სულ!E815</f>
        <v>0</v>
      </c>
      <c r="F295" s="14">
        <f>სულ!F815</f>
        <v>0</v>
      </c>
      <c r="G295" s="14">
        <f>სულ!G815</f>
        <v>0</v>
      </c>
      <c r="H295" s="14">
        <f>სულ!H815</f>
        <v>0</v>
      </c>
      <c r="I295" s="14">
        <f>სულ!I815</f>
        <v>0</v>
      </c>
      <c r="J295" s="14" t="str">
        <f>სულ!J815</f>
        <v/>
      </c>
      <c r="K295" s="39" t="str">
        <f>სულ!K815</f>
        <v/>
      </c>
    </row>
    <row r="296" spans="1:14" ht="16.5" hidden="1" thickTop="1" thickBot="1" x14ac:dyDescent="0.3">
      <c r="A296" t="str">
        <f>სულ!A816</f>
        <v>b</v>
      </c>
      <c r="B296" s="30"/>
      <c r="C296" s="7" t="str">
        <f>სულ!C816</f>
        <v>სუბსიდიები</v>
      </c>
      <c r="D296" s="14">
        <f>სულ!D816</f>
        <v>0</v>
      </c>
      <c r="E296" s="14">
        <f>სულ!E816</f>
        <v>0</v>
      </c>
      <c r="F296" s="14">
        <f>სულ!F816</f>
        <v>0</v>
      </c>
      <c r="G296" s="14">
        <f>სულ!G816</f>
        <v>0</v>
      </c>
      <c r="H296" s="14">
        <f>სულ!H816</f>
        <v>0</v>
      </c>
      <c r="I296" s="14">
        <f>სულ!I816</f>
        <v>0</v>
      </c>
      <c r="J296" s="14" t="str">
        <f>სულ!J816</f>
        <v/>
      </c>
      <c r="K296" s="39" t="str">
        <f>სულ!K816</f>
        <v/>
      </c>
    </row>
    <row r="297" spans="1:14" ht="16.5" hidden="1" thickTop="1" thickBot="1" x14ac:dyDescent="0.3">
      <c r="A297" t="str">
        <f>სულ!A817</f>
        <v>b</v>
      </c>
      <c r="B297" s="30"/>
      <c r="C297" s="7" t="str">
        <f>სულ!C817</f>
        <v>გრანტები</v>
      </c>
      <c r="D297" s="14">
        <f>სულ!D817</f>
        <v>0</v>
      </c>
      <c r="E297" s="14">
        <f>სულ!E817</f>
        <v>0</v>
      </c>
      <c r="F297" s="14">
        <f>სულ!F817</f>
        <v>0</v>
      </c>
      <c r="G297" s="14">
        <f>სულ!G817</f>
        <v>0</v>
      </c>
      <c r="H297" s="14">
        <f>სულ!H817</f>
        <v>0</v>
      </c>
      <c r="I297" s="14">
        <f>სულ!I817</f>
        <v>0</v>
      </c>
      <c r="J297" s="14" t="str">
        <f>სულ!J817</f>
        <v/>
      </c>
      <c r="K297" s="39" t="str">
        <f>სულ!K817</f>
        <v/>
      </c>
    </row>
    <row r="298" spans="1:14" ht="16.5" hidden="1" thickTop="1" thickBot="1" x14ac:dyDescent="0.3">
      <c r="A298" t="str">
        <f>სულ!A818</f>
        <v>b</v>
      </c>
      <c r="B298" s="30"/>
      <c r="C298" s="7" t="str">
        <f>სულ!C818</f>
        <v>სოციალური უზრუნველყოფა</v>
      </c>
      <c r="D298" s="14">
        <f>სულ!D818</f>
        <v>62208657</v>
      </c>
      <c r="E298" s="14">
        <f>სულ!E818</f>
        <v>61336290.530000001</v>
      </c>
      <c r="F298" s="14">
        <f>სულ!F818</f>
        <v>27642175.5</v>
      </c>
      <c r="G298" s="14">
        <f>სულ!G818</f>
        <v>28405165.66</v>
      </c>
      <c r="H298" s="14">
        <f>სულ!H818</f>
        <v>122817657</v>
      </c>
      <c r="I298" s="14">
        <f>სულ!I818</f>
        <v>117383631.69</v>
      </c>
      <c r="J298" s="14">
        <f>სულ!J818</f>
        <v>5434025.3100000024</v>
      </c>
      <c r="K298" s="39">
        <f>სულ!K818</f>
        <v>0.9557553413512847</v>
      </c>
    </row>
    <row r="299" spans="1:14" ht="16.5" hidden="1" thickTop="1" thickBot="1" x14ac:dyDescent="0.3">
      <c r="A299" t="str">
        <f>სულ!A819</f>
        <v>b</v>
      </c>
      <c r="B299" s="30"/>
      <c r="C299" s="7" t="str">
        <f>სულ!C819</f>
        <v>სხვა ხარჯები</v>
      </c>
      <c r="D299" s="14">
        <f>სულ!D819</f>
        <v>485825</v>
      </c>
      <c r="E299" s="14">
        <f>სულ!E819</f>
        <v>282496.81</v>
      </c>
      <c r="F299" s="14">
        <f>სულ!F819</f>
        <v>100811.28</v>
      </c>
      <c r="G299" s="14">
        <f>სულ!G819</f>
        <v>134415.03999999998</v>
      </c>
      <c r="H299" s="14">
        <f>სულ!H819</f>
        <v>815825</v>
      </c>
      <c r="I299" s="14">
        <f>სულ!I819</f>
        <v>517723.12999999995</v>
      </c>
      <c r="J299" s="14">
        <f>სულ!J819</f>
        <v>298101.87000000005</v>
      </c>
      <c r="K299" s="39">
        <f>სულ!K819</f>
        <v>0.6346007170655471</v>
      </c>
    </row>
    <row r="300" spans="1:14" ht="16.5" hidden="1" thickTop="1" thickBot="1" x14ac:dyDescent="0.3">
      <c r="A300" t="str">
        <f>სულ!A820</f>
        <v>b</v>
      </c>
      <c r="B300" s="29"/>
      <c r="C300" s="5" t="str">
        <f>სულ!C820</f>
        <v>არაფინანსური აქტივების ზრდა</v>
      </c>
      <c r="D300" s="13">
        <f>სულ!D820</f>
        <v>15000</v>
      </c>
      <c r="E300" s="13">
        <f>სულ!E820</f>
        <v>0</v>
      </c>
      <c r="F300" s="13">
        <f>სულ!F820</f>
        <v>0</v>
      </c>
      <c r="G300" s="13">
        <f>სულ!G820</f>
        <v>0</v>
      </c>
      <c r="H300" s="13">
        <f>სულ!H820</f>
        <v>30000</v>
      </c>
      <c r="I300" s="13">
        <f>სულ!I820</f>
        <v>0</v>
      </c>
      <c r="J300" s="13">
        <f>სულ!J820</f>
        <v>30000</v>
      </c>
      <c r="K300" s="38">
        <f>სულ!K820</f>
        <v>0</v>
      </c>
    </row>
    <row r="301" spans="1:14" ht="16.5" hidden="1" thickTop="1" thickBot="1" x14ac:dyDescent="0.3">
      <c r="A301" t="str">
        <f>სულ!A821</f>
        <v>b</v>
      </c>
      <c r="B301" s="29"/>
      <c r="C301" s="5" t="str">
        <f>სულ!C821</f>
        <v>ფინანსური აქტივების ზრდა</v>
      </c>
      <c r="D301" s="13">
        <f>სულ!D821</f>
        <v>0</v>
      </c>
      <c r="E301" s="13">
        <f>სულ!E821</f>
        <v>0</v>
      </c>
      <c r="F301" s="13">
        <f>სულ!F821</f>
        <v>0</v>
      </c>
      <c r="G301" s="13">
        <f>სულ!G821</f>
        <v>0</v>
      </c>
      <c r="H301" s="13">
        <f>სულ!H821</f>
        <v>0</v>
      </c>
      <c r="I301" s="13">
        <f>სულ!I821</f>
        <v>0</v>
      </c>
      <c r="J301" s="13" t="str">
        <f>სულ!J821</f>
        <v/>
      </c>
      <c r="K301" s="38" t="str">
        <f>სულ!K821</f>
        <v/>
      </c>
    </row>
    <row r="302" spans="1:14" ht="16.5" hidden="1" thickTop="1" thickBot="1" x14ac:dyDescent="0.3">
      <c r="A302" t="str">
        <f>სულ!A822</f>
        <v>b</v>
      </c>
      <c r="B302" s="31"/>
      <c r="C302" s="9" t="str">
        <f>სულ!C822</f>
        <v>ვალდებულებების კლება</v>
      </c>
      <c r="D302" s="15">
        <f>სულ!D822</f>
        <v>354331</v>
      </c>
      <c r="E302" s="15">
        <f>სულ!E822</f>
        <v>352842.59</v>
      </c>
      <c r="F302" s="15">
        <f>სულ!F822</f>
        <v>0</v>
      </c>
      <c r="G302" s="15">
        <f>სულ!G822</f>
        <v>0</v>
      </c>
      <c r="H302" s="15">
        <f>სულ!H822</f>
        <v>354331</v>
      </c>
      <c r="I302" s="15">
        <f>სულ!I822</f>
        <v>352842.59</v>
      </c>
      <c r="J302" s="15">
        <f>სულ!J822</f>
        <v>1488.4099999999744</v>
      </c>
      <c r="K302" s="40">
        <f>სულ!K822</f>
        <v>0.99579937967606569</v>
      </c>
    </row>
    <row r="303" spans="1:14" ht="16.5" thickTop="1" thickBot="1" x14ac:dyDescent="0.3">
      <c r="A303" t="str">
        <f>სულ!A823</f>
        <v>a</v>
      </c>
      <c r="B303" s="2" t="str">
        <f>სულ!B823</f>
        <v>35 03 03 01</v>
      </c>
      <c r="C303" s="24" t="str">
        <f>სულ!C823</f>
        <v>ფსიქიკური ჯანმრთელობა</v>
      </c>
      <c r="D303" s="3">
        <f>სულ!D823</f>
        <v>8000000</v>
      </c>
      <c r="E303" s="3">
        <f>სულ!E823</f>
        <v>8019484.6699999999</v>
      </c>
      <c r="F303" s="3">
        <f>სულ!F823</f>
        <v>4060500</v>
      </c>
      <c r="G303" s="3">
        <f>სულ!G823</f>
        <v>4070500</v>
      </c>
      <c r="H303" s="3">
        <f>სულ!H823</f>
        <v>15000000</v>
      </c>
      <c r="I303" s="3">
        <f>სულ!I823</f>
        <v>16150484.67</v>
      </c>
      <c r="J303" s="3">
        <f>სულ!J823</f>
        <v>-1150484.67</v>
      </c>
      <c r="K303" s="41">
        <f>სულ!K823</f>
        <v>1.076698978</v>
      </c>
      <c r="L303" s="35" t="str">
        <f>სულ!L823</f>
        <v>ტენდერიდან ეკონომია 19 245 ლარი</v>
      </c>
      <c r="N303" s="17"/>
    </row>
    <row r="304" spans="1:14" ht="16.5" hidden="1" thickTop="1" thickBot="1" x14ac:dyDescent="0.3">
      <c r="A304" t="str">
        <f>სულ!A824</f>
        <v>b</v>
      </c>
      <c r="B304" s="29"/>
      <c r="C304" s="5" t="str">
        <f>სულ!C824</f>
        <v>ხარჯები</v>
      </c>
      <c r="D304" s="13">
        <f>სულ!D824</f>
        <v>8000000</v>
      </c>
      <c r="E304" s="13">
        <f>სულ!E824</f>
        <v>8019484.6699999999</v>
      </c>
      <c r="F304" s="13">
        <f>სულ!F824</f>
        <v>4060500</v>
      </c>
      <c r="G304" s="13">
        <f>სულ!G824</f>
        <v>4070500</v>
      </c>
      <c r="H304" s="13">
        <f>სულ!H824</f>
        <v>15000000</v>
      </c>
      <c r="I304" s="13">
        <f>სულ!I824</f>
        <v>16150484.67</v>
      </c>
      <c r="J304" s="13">
        <f>სულ!J824</f>
        <v>-1150484.67</v>
      </c>
      <c r="K304" s="38">
        <f>სულ!K824</f>
        <v>1.076698978</v>
      </c>
    </row>
    <row r="305" spans="1:14" ht="16.5" hidden="1" thickTop="1" thickBot="1" x14ac:dyDescent="0.3">
      <c r="A305" t="str">
        <f>სულ!A825</f>
        <v>b</v>
      </c>
      <c r="B305" s="30"/>
      <c r="C305" s="7" t="str">
        <f>სულ!C825</f>
        <v>შრომის ანაზღაურება</v>
      </c>
      <c r="D305" s="14">
        <f>სულ!D825</f>
        <v>0</v>
      </c>
      <c r="E305" s="14">
        <f>სულ!E825</f>
        <v>0</v>
      </c>
      <c r="F305" s="14">
        <f>სულ!F825</f>
        <v>0</v>
      </c>
      <c r="G305" s="14">
        <f>სულ!G825</f>
        <v>0</v>
      </c>
      <c r="H305" s="14">
        <f>სულ!H825</f>
        <v>0</v>
      </c>
      <c r="I305" s="14">
        <f>სულ!I825</f>
        <v>0</v>
      </c>
      <c r="J305" s="14" t="str">
        <f>სულ!J825</f>
        <v/>
      </c>
      <c r="K305" s="39" t="str">
        <f>სულ!K825</f>
        <v/>
      </c>
    </row>
    <row r="306" spans="1:14" ht="16.5" hidden="1" thickTop="1" thickBot="1" x14ac:dyDescent="0.3">
      <c r="A306" t="str">
        <f>სულ!A826</f>
        <v>b</v>
      </c>
      <c r="B306" s="30"/>
      <c r="C306" s="7" t="str">
        <f>სულ!C826</f>
        <v>საქონელი და მომსახურება</v>
      </c>
      <c r="D306" s="14">
        <f>სულ!D826</f>
        <v>0</v>
      </c>
      <c r="E306" s="14">
        <f>სულ!E826</f>
        <v>0</v>
      </c>
      <c r="F306" s="14">
        <f>სულ!F826</f>
        <v>0</v>
      </c>
      <c r="G306" s="14">
        <f>სულ!G826</f>
        <v>0</v>
      </c>
      <c r="H306" s="14">
        <f>სულ!H826</f>
        <v>0</v>
      </c>
      <c r="I306" s="14">
        <f>სულ!I826</f>
        <v>0</v>
      </c>
      <c r="J306" s="14" t="str">
        <f>სულ!J826</f>
        <v/>
      </c>
      <c r="K306" s="39" t="str">
        <f>სულ!K826</f>
        <v/>
      </c>
    </row>
    <row r="307" spans="1:14" ht="16.5" hidden="1" thickTop="1" thickBot="1" x14ac:dyDescent="0.3">
      <c r="A307" t="str">
        <f>სულ!A827</f>
        <v>b</v>
      </c>
      <c r="B307" s="30"/>
      <c r="C307" s="7" t="str">
        <f>სულ!C827</f>
        <v>პროცენტი</v>
      </c>
      <c r="D307" s="14">
        <f>სულ!D827</f>
        <v>0</v>
      </c>
      <c r="E307" s="14">
        <f>სულ!E827</f>
        <v>0</v>
      </c>
      <c r="F307" s="14">
        <f>სულ!F827</f>
        <v>0</v>
      </c>
      <c r="G307" s="14">
        <f>სულ!G827</f>
        <v>0</v>
      </c>
      <c r="H307" s="14">
        <f>სულ!H827</f>
        <v>0</v>
      </c>
      <c r="I307" s="14">
        <f>სულ!I827</f>
        <v>0</v>
      </c>
      <c r="J307" s="14" t="str">
        <f>სულ!J827</f>
        <v/>
      </c>
      <c r="K307" s="39" t="str">
        <f>სულ!K827</f>
        <v/>
      </c>
    </row>
    <row r="308" spans="1:14" ht="16.5" hidden="1" thickTop="1" thickBot="1" x14ac:dyDescent="0.3">
      <c r="A308" t="str">
        <f>სულ!A828</f>
        <v>b</v>
      </c>
      <c r="B308" s="30"/>
      <c r="C308" s="7" t="str">
        <f>სულ!C828</f>
        <v>სუბსიდიები</v>
      </c>
      <c r="D308" s="14">
        <f>სულ!D828</f>
        <v>0</v>
      </c>
      <c r="E308" s="14">
        <f>სულ!E828</f>
        <v>0</v>
      </c>
      <c r="F308" s="14">
        <f>სულ!F828</f>
        <v>0</v>
      </c>
      <c r="G308" s="14">
        <f>სულ!G828</f>
        <v>0</v>
      </c>
      <c r="H308" s="14">
        <f>სულ!H828</f>
        <v>0</v>
      </c>
      <c r="I308" s="14">
        <f>სულ!I828</f>
        <v>0</v>
      </c>
      <c r="J308" s="14" t="str">
        <f>სულ!J828</f>
        <v/>
      </c>
      <c r="K308" s="39" t="str">
        <f>სულ!K828</f>
        <v/>
      </c>
    </row>
    <row r="309" spans="1:14" ht="16.5" hidden="1" thickTop="1" thickBot="1" x14ac:dyDescent="0.3">
      <c r="A309" t="str">
        <f>სულ!A829</f>
        <v>b</v>
      </c>
      <c r="B309" s="30"/>
      <c r="C309" s="7" t="str">
        <f>სულ!C829</f>
        <v>გრანტები</v>
      </c>
      <c r="D309" s="14">
        <f>სულ!D829</f>
        <v>0</v>
      </c>
      <c r="E309" s="14">
        <f>სულ!E829</f>
        <v>0</v>
      </c>
      <c r="F309" s="14">
        <f>სულ!F829</f>
        <v>0</v>
      </c>
      <c r="G309" s="14">
        <f>სულ!G829</f>
        <v>0</v>
      </c>
      <c r="H309" s="14">
        <f>სულ!H829</f>
        <v>0</v>
      </c>
      <c r="I309" s="14">
        <f>სულ!I829</f>
        <v>0</v>
      </c>
      <c r="J309" s="14" t="str">
        <f>სულ!J829</f>
        <v/>
      </c>
      <c r="K309" s="39" t="str">
        <f>სულ!K829</f>
        <v/>
      </c>
    </row>
    <row r="310" spans="1:14" ht="16.5" hidden="1" thickTop="1" thickBot="1" x14ac:dyDescent="0.3">
      <c r="A310" t="str">
        <f>სულ!A830</f>
        <v>b</v>
      </c>
      <c r="B310" s="30"/>
      <c r="C310" s="7" t="str">
        <f>სულ!C830</f>
        <v>სოციალური უზრუნველყოფა</v>
      </c>
      <c r="D310" s="14">
        <f>სულ!D830</f>
        <v>8000000</v>
      </c>
      <c r="E310" s="14">
        <f>სულ!E830</f>
        <v>8019484.6699999999</v>
      </c>
      <c r="F310" s="14">
        <f>სულ!F830</f>
        <v>4060500</v>
      </c>
      <c r="G310" s="14">
        <f>სულ!G830</f>
        <v>4070500</v>
      </c>
      <c r="H310" s="14">
        <f>სულ!H830</f>
        <v>15000000</v>
      </c>
      <c r="I310" s="14">
        <f>სულ!I830</f>
        <v>16150484.67</v>
      </c>
      <c r="J310" s="14">
        <f>სულ!J830</f>
        <v>-1150484.67</v>
      </c>
      <c r="K310" s="39">
        <f>სულ!K830</f>
        <v>1.076698978</v>
      </c>
    </row>
    <row r="311" spans="1:14" ht="16.5" hidden="1" thickTop="1" thickBot="1" x14ac:dyDescent="0.3">
      <c r="A311" t="str">
        <f>სულ!A831</f>
        <v>b</v>
      </c>
      <c r="B311" s="30"/>
      <c r="C311" s="7" t="str">
        <f>სულ!C831</f>
        <v>სხვა ხარჯები</v>
      </c>
      <c r="D311" s="14">
        <f>სულ!D831</f>
        <v>0</v>
      </c>
      <c r="E311" s="14">
        <f>სულ!E831</f>
        <v>0</v>
      </c>
      <c r="F311" s="14">
        <f>სულ!F831</f>
        <v>0</v>
      </c>
      <c r="G311" s="14">
        <f>სულ!G831</f>
        <v>0</v>
      </c>
      <c r="H311" s="14">
        <f>სულ!H831</f>
        <v>0</v>
      </c>
      <c r="I311" s="14">
        <f>სულ!I831</f>
        <v>0</v>
      </c>
      <c r="J311" s="14" t="str">
        <f>სულ!J831</f>
        <v/>
      </c>
      <c r="K311" s="39" t="str">
        <f>სულ!K831</f>
        <v/>
      </c>
    </row>
    <row r="312" spans="1:14" ht="16.5" hidden="1" thickTop="1" thickBot="1" x14ac:dyDescent="0.3">
      <c r="A312" t="str">
        <f>სულ!A832</f>
        <v>b</v>
      </c>
      <c r="B312" s="29"/>
      <c r="C312" s="5" t="str">
        <f>სულ!C832</f>
        <v>არაფინანსური აქტივების ზრდა</v>
      </c>
      <c r="D312" s="13">
        <f>სულ!D832</f>
        <v>0</v>
      </c>
      <c r="E312" s="13">
        <f>სულ!E832</f>
        <v>0</v>
      </c>
      <c r="F312" s="13">
        <f>სულ!F832</f>
        <v>0</v>
      </c>
      <c r="G312" s="13">
        <f>სულ!G832</f>
        <v>0</v>
      </c>
      <c r="H312" s="13">
        <f>სულ!H832</f>
        <v>0</v>
      </c>
      <c r="I312" s="13">
        <f>სულ!I832</f>
        <v>0</v>
      </c>
      <c r="J312" s="13" t="str">
        <f>სულ!J832</f>
        <v/>
      </c>
      <c r="K312" s="38" t="str">
        <f>სულ!K832</f>
        <v/>
      </c>
    </row>
    <row r="313" spans="1:14" ht="16.5" hidden="1" thickTop="1" thickBot="1" x14ac:dyDescent="0.3">
      <c r="A313" t="str">
        <f>სულ!A833</f>
        <v>b</v>
      </c>
      <c r="B313" s="29"/>
      <c r="C313" s="5" t="str">
        <f>სულ!C833</f>
        <v>ფინანსური აქტივების ზრდა</v>
      </c>
      <c r="D313" s="13">
        <f>სულ!D833</f>
        <v>0</v>
      </c>
      <c r="E313" s="13">
        <f>სულ!E833</f>
        <v>0</v>
      </c>
      <c r="F313" s="13">
        <f>სულ!F833</f>
        <v>0</v>
      </c>
      <c r="G313" s="13">
        <f>სულ!G833</f>
        <v>0</v>
      </c>
      <c r="H313" s="13">
        <f>სულ!H833</f>
        <v>0</v>
      </c>
      <c r="I313" s="13">
        <f>სულ!I833</f>
        <v>0</v>
      </c>
      <c r="J313" s="13" t="str">
        <f>სულ!J833</f>
        <v/>
      </c>
      <c r="K313" s="38" t="str">
        <f>სულ!K833</f>
        <v/>
      </c>
    </row>
    <row r="314" spans="1:14" ht="16.5" hidden="1" thickTop="1" thickBot="1" x14ac:dyDescent="0.3">
      <c r="A314" t="str">
        <f>სულ!A834</f>
        <v>b</v>
      </c>
      <c r="B314" s="31"/>
      <c r="C314" s="9" t="str">
        <f>სულ!C834</f>
        <v>ვალდებულებების კლება</v>
      </c>
      <c r="D314" s="15">
        <f>სულ!D834</f>
        <v>0</v>
      </c>
      <c r="E314" s="15">
        <f>სულ!E834</f>
        <v>0</v>
      </c>
      <c r="F314" s="15">
        <f>სულ!F834</f>
        <v>0</v>
      </c>
      <c r="G314" s="15">
        <f>სულ!G834</f>
        <v>0</v>
      </c>
      <c r="H314" s="15">
        <f>სულ!H834</f>
        <v>0</v>
      </c>
      <c r="I314" s="15">
        <f>სულ!I834</f>
        <v>0</v>
      </c>
      <c r="J314" s="15" t="str">
        <f>სულ!J834</f>
        <v/>
      </c>
      <c r="K314" s="40" t="str">
        <f>სულ!K834</f>
        <v/>
      </c>
    </row>
    <row r="315" spans="1:14" ht="16.5" thickTop="1" thickBot="1" x14ac:dyDescent="0.3">
      <c r="A315" t="str">
        <f>სულ!A835</f>
        <v>a</v>
      </c>
      <c r="B315" s="2" t="str">
        <f>სულ!B835</f>
        <v>35 03 03 02</v>
      </c>
      <c r="C315" s="24" t="str">
        <f>სულ!C835</f>
        <v>დიაბეტის მართვა</v>
      </c>
      <c r="D315" s="3">
        <f>სულ!D835</f>
        <v>5405000</v>
      </c>
      <c r="E315" s="3">
        <f>სულ!E835</f>
        <v>4653988.8099999996</v>
      </c>
      <c r="F315" s="3">
        <f>სულ!F835</f>
        <v>2657421</v>
      </c>
      <c r="G315" s="3">
        <f>სულ!G835</f>
        <v>1322446</v>
      </c>
      <c r="H315" s="3">
        <f>სულ!H835</f>
        <v>8100000</v>
      </c>
      <c r="I315" s="3">
        <f>სულ!I835</f>
        <v>8633855.8099999987</v>
      </c>
      <c r="J315" s="3">
        <f>სულ!J835</f>
        <v>-533855.80999999866</v>
      </c>
      <c r="K315" s="41">
        <f>სულ!K835</f>
        <v>1.0659081246913578</v>
      </c>
      <c r="L315" s="35" t="str">
        <f>სულ!L835</f>
        <v>ტენდერიდან ეკონომია 127 172 ლარი</v>
      </c>
      <c r="N315" s="17"/>
    </row>
    <row r="316" spans="1:14" ht="16.5" hidden="1" thickTop="1" thickBot="1" x14ac:dyDescent="0.3">
      <c r="A316" t="str">
        <f>სულ!A836</f>
        <v>b</v>
      </c>
      <c r="B316" s="29"/>
      <c r="C316" s="5" t="str">
        <f>სულ!C836</f>
        <v>ხარჯები</v>
      </c>
      <c r="D316" s="13">
        <f>სულ!D836</f>
        <v>5405000</v>
      </c>
      <c r="E316" s="13">
        <f>სულ!E836</f>
        <v>4653988.8099999996</v>
      </c>
      <c r="F316" s="13">
        <f>სულ!F836</f>
        <v>2657421</v>
      </c>
      <c r="G316" s="13">
        <f>სულ!G836</f>
        <v>1322446</v>
      </c>
      <c r="H316" s="13">
        <f>სულ!H836</f>
        <v>8100000</v>
      </c>
      <c r="I316" s="13">
        <f>სულ!I836</f>
        <v>8633855.8099999987</v>
      </c>
      <c r="J316" s="13">
        <f>სულ!J836</f>
        <v>-533855.80999999866</v>
      </c>
      <c r="K316" s="38">
        <f>სულ!K836</f>
        <v>1.0659081246913578</v>
      </c>
    </row>
    <row r="317" spans="1:14" ht="16.5" hidden="1" thickTop="1" thickBot="1" x14ac:dyDescent="0.3">
      <c r="A317" t="str">
        <f>სულ!A837</f>
        <v>b</v>
      </c>
      <c r="B317" s="30"/>
      <c r="C317" s="7" t="str">
        <f>სულ!C837</f>
        <v>შრომის ანაზღაურება</v>
      </c>
      <c r="D317" s="14">
        <f>სულ!D837</f>
        <v>0</v>
      </c>
      <c r="E317" s="14">
        <f>სულ!E837</f>
        <v>0</v>
      </c>
      <c r="F317" s="14">
        <f>სულ!F837</f>
        <v>0</v>
      </c>
      <c r="G317" s="14">
        <f>სულ!G837</f>
        <v>0</v>
      </c>
      <c r="H317" s="14">
        <f>სულ!H837</f>
        <v>0</v>
      </c>
      <c r="I317" s="14">
        <f>სულ!I837</f>
        <v>0</v>
      </c>
      <c r="J317" s="14" t="str">
        <f>სულ!J837</f>
        <v/>
      </c>
      <c r="K317" s="39" t="str">
        <f>სულ!K837</f>
        <v/>
      </c>
    </row>
    <row r="318" spans="1:14" ht="16.5" hidden="1" thickTop="1" thickBot="1" x14ac:dyDescent="0.3">
      <c r="A318" t="str">
        <f>სულ!A838</f>
        <v>b</v>
      </c>
      <c r="B318" s="30"/>
      <c r="C318" s="7" t="str">
        <f>სულ!C838</f>
        <v>საქონელი და მომსახურება</v>
      </c>
      <c r="D318" s="14">
        <f>სულ!D838</f>
        <v>102000</v>
      </c>
      <c r="E318" s="14">
        <f>სულ!E838</f>
        <v>102000</v>
      </c>
      <c r="F318" s="14">
        <f>სულ!F838</f>
        <v>51000</v>
      </c>
      <c r="G318" s="14">
        <f>სულ!G838</f>
        <v>51000</v>
      </c>
      <c r="H318" s="14">
        <f>სულ!H838</f>
        <v>245000</v>
      </c>
      <c r="I318" s="14">
        <f>სულ!I838</f>
        <v>204000</v>
      </c>
      <c r="J318" s="14">
        <f>სულ!J838</f>
        <v>41000</v>
      </c>
      <c r="K318" s="39">
        <f>სულ!K838</f>
        <v>0.83265306122448979</v>
      </c>
    </row>
    <row r="319" spans="1:14" ht="16.5" hidden="1" thickTop="1" thickBot="1" x14ac:dyDescent="0.3">
      <c r="A319" t="str">
        <f>სულ!A839</f>
        <v>b</v>
      </c>
      <c r="B319" s="30"/>
      <c r="C319" s="7" t="str">
        <f>სულ!C839</f>
        <v>პროცენტი</v>
      </c>
      <c r="D319" s="14">
        <f>სულ!D839</f>
        <v>0</v>
      </c>
      <c r="E319" s="14">
        <f>სულ!E839</f>
        <v>0</v>
      </c>
      <c r="F319" s="14">
        <f>სულ!F839</f>
        <v>0</v>
      </c>
      <c r="G319" s="14">
        <f>სულ!G839</f>
        <v>0</v>
      </c>
      <c r="H319" s="14">
        <f>სულ!H839</f>
        <v>0</v>
      </c>
      <c r="I319" s="14">
        <f>სულ!I839</f>
        <v>0</v>
      </c>
      <c r="J319" s="14" t="str">
        <f>სულ!J839</f>
        <v/>
      </c>
      <c r="K319" s="39" t="str">
        <f>სულ!K839</f>
        <v/>
      </c>
    </row>
    <row r="320" spans="1:14" ht="16.5" hidden="1" thickTop="1" thickBot="1" x14ac:dyDescent="0.3">
      <c r="A320" t="str">
        <f>სულ!A840</f>
        <v>b</v>
      </c>
      <c r="B320" s="30"/>
      <c r="C320" s="7" t="str">
        <f>სულ!C840</f>
        <v>სუბსიდიები</v>
      </c>
      <c r="D320" s="14">
        <f>სულ!D840</f>
        <v>0</v>
      </c>
      <c r="E320" s="14">
        <f>სულ!E840</f>
        <v>0</v>
      </c>
      <c r="F320" s="14">
        <f>სულ!F840</f>
        <v>0</v>
      </c>
      <c r="G320" s="14">
        <f>სულ!G840</f>
        <v>0</v>
      </c>
      <c r="H320" s="14">
        <f>სულ!H840</f>
        <v>0</v>
      </c>
      <c r="I320" s="14">
        <f>სულ!I840</f>
        <v>0</v>
      </c>
      <c r="J320" s="14" t="str">
        <f>სულ!J840</f>
        <v/>
      </c>
      <c r="K320" s="39" t="str">
        <f>სულ!K840</f>
        <v/>
      </c>
    </row>
    <row r="321" spans="1:14" ht="16.5" hidden="1" thickTop="1" thickBot="1" x14ac:dyDescent="0.3">
      <c r="A321" t="str">
        <f>სულ!A841</f>
        <v>b</v>
      </c>
      <c r="B321" s="30"/>
      <c r="C321" s="7" t="str">
        <f>სულ!C841</f>
        <v>გრანტები</v>
      </c>
      <c r="D321" s="14">
        <f>სულ!D841</f>
        <v>0</v>
      </c>
      <c r="E321" s="14">
        <f>სულ!E841</f>
        <v>0</v>
      </c>
      <c r="F321" s="14">
        <f>სულ!F841</f>
        <v>0</v>
      </c>
      <c r="G321" s="14">
        <f>სულ!G841</f>
        <v>0</v>
      </c>
      <c r="H321" s="14">
        <f>სულ!H841</f>
        <v>0</v>
      </c>
      <c r="I321" s="14">
        <f>სულ!I841</f>
        <v>0</v>
      </c>
      <c r="J321" s="14" t="str">
        <f>სულ!J841</f>
        <v/>
      </c>
      <c r="K321" s="39" t="str">
        <f>სულ!K841</f>
        <v/>
      </c>
    </row>
    <row r="322" spans="1:14" ht="16.5" hidden="1" thickTop="1" thickBot="1" x14ac:dyDescent="0.3">
      <c r="A322" t="str">
        <f>სულ!A842</f>
        <v>b</v>
      </c>
      <c r="B322" s="30"/>
      <c r="C322" s="7" t="str">
        <f>სულ!C842</f>
        <v>სოციალური უზრუნველყოფა</v>
      </c>
      <c r="D322" s="14">
        <f>სულ!D842</f>
        <v>5303000</v>
      </c>
      <c r="E322" s="14">
        <f>სულ!E842</f>
        <v>4551988.8099999996</v>
      </c>
      <c r="F322" s="14">
        <f>სულ!F842</f>
        <v>2606421</v>
      </c>
      <c r="G322" s="14">
        <f>სულ!G842</f>
        <v>1271446</v>
      </c>
      <c r="H322" s="14">
        <f>სულ!H842</f>
        <v>7855000</v>
      </c>
      <c r="I322" s="14">
        <f>სულ!I842</f>
        <v>8429855.8099999987</v>
      </c>
      <c r="J322" s="14">
        <f>სულ!J842</f>
        <v>-574855.80999999866</v>
      </c>
      <c r="K322" s="39">
        <f>სულ!K842</f>
        <v>1.0731834258434116</v>
      </c>
    </row>
    <row r="323" spans="1:14" ht="16.5" hidden="1" thickTop="1" thickBot="1" x14ac:dyDescent="0.3">
      <c r="A323" t="str">
        <f>სულ!A843</f>
        <v>b</v>
      </c>
      <c r="B323" s="30"/>
      <c r="C323" s="7" t="str">
        <f>სულ!C843</f>
        <v>სხვა ხარჯები</v>
      </c>
      <c r="D323" s="14">
        <f>სულ!D843</f>
        <v>0</v>
      </c>
      <c r="E323" s="14">
        <f>სულ!E843</f>
        <v>0</v>
      </c>
      <c r="F323" s="14">
        <f>სულ!F843</f>
        <v>0</v>
      </c>
      <c r="G323" s="14">
        <f>სულ!G843</f>
        <v>0</v>
      </c>
      <c r="H323" s="14">
        <f>სულ!H843</f>
        <v>0</v>
      </c>
      <c r="I323" s="14">
        <f>სულ!I843</f>
        <v>0</v>
      </c>
      <c r="J323" s="14" t="str">
        <f>სულ!J843</f>
        <v/>
      </c>
      <c r="K323" s="39" t="str">
        <f>სულ!K843</f>
        <v/>
      </c>
    </row>
    <row r="324" spans="1:14" ht="16.5" hidden="1" thickTop="1" thickBot="1" x14ac:dyDescent="0.3">
      <c r="A324" t="str">
        <f>სულ!A844</f>
        <v>b</v>
      </c>
      <c r="B324" s="29"/>
      <c r="C324" s="5" t="str">
        <f>სულ!C844</f>
        <v>არაფინანსური აქტივების ზრდა</v>
      </c>
      <c r="D324" s="13">
        <f>სულ!D844</f>
        <v>0</v>
      </c>
      <c r="E324" s="13">
        <f>სულ!E844</f>
        <v>0</v>
      </c>
      <c r="F324" s="13">
        <f>სულ!F844</f>
        <v>0</v>
      </c>
      <c r="G324" s="13">
        <f>სულ!G844</f>
        <v>0</v>
      </c>
      <c r="H324" s="13">
        <f>სულ!H844</f>
        <v>0</v>
      </c>
      <c r="I324" s="13">
        <f>სულ!I844</f>
        <v>0</v>
      </c>
      <c r="J324" s="13" t="str">
        <f>სულ!J844</f>
        <v/>
      </c>
      <c r="K324" s="38" t="str">
        <f>სულ!K844</f>
        <v/>
      </c>
    </row>
    <row r="325" spans="1:14" ht="16.5" hidden="1" thickTop="1" thickBot="1" x14ac:dyDescent="0.3">
      <c r="A325" t="str">
        <f>სულ!A845</f>
        <v>b</v>
      </c>
      <c r="B325" s="29"/>
      <c r="C325" s="5" t="str">
        <f>სულ!C845</f>
        <v>ფინანსური აქტივების ზრდა</v>
      </c>
      <c r="D325" s="13">
        <f>სულ!D845</f>
        <v>0</v>
      </c>
      <c r="E325" s="13">
        <f>სულ!E845</f>
        <v>0</v>
      </c>
      <c r="F325" s="13">
        <f>სულ!F845</f>
        <v>0</v>
      </c>
      <c r="G325" s="13">
        <f>სულ!G845</f>
        <v>0</v>
      </c>
      <c r="H325" s="13">
        <f>სულ!H845</f>
        <v>0</v>
      </c>
      <c r="I325" s="13">
        <f>სულ!I845</f>
        <v>0</v>
      </c>
      <c r="J325" s="13" t="str">
        <f>სულ!J845</f>
        <v/>
      </c>
      <c r="K325" s="38" t="str">
        <f>სულ!K845</f>
        <v/>
      </c>
    </row>
    <row r="326" spans="1:14" ht="16.5" hidden="1" thickTop="1" thickBot="1" x14ac:dyDescent="0.3">
      <c r="A326" t="str">
        <f>სულ!A846</f>
        <v>b</v>
      </c>
      <c r="B326" s="31"/>
      <c r="C326" s="9" t="str">
        <f>სულ!C846</f>
        <v>ვალდებულებების კლება</v>
      </c>
      <c r="D326" s="15">
        <f>სულ!D846</f>
        <v>0</v>
      </c>
      <c r="E326" s="15">
        <f>სულ!E846</f>
        <v>0</v>
      </c>
      <c r="F326" s="15">
        <f>სულ!F846</f>
        <v>0</v>
      </c>
      <c r="G326" s="15">
        <f>სულ!G846</f>
        <v>0</v>
      </c>
      <c r="H326" s="15">
        <f>სულ!H846</f>
        <v>0</v>
      </c>
      <c r="I326" s="15">
        <f>სულ!I846</f>
        <v>0</v>
      </c>
      <c r="J326" s="15" t="str">
        <f>სულ!J846</f>
        <v/>
      </c>
      <c r="K326" s="40" t="str">
        <f>სულ!K846</f>
        <v/>
      </c>
    </row>
    <row r="327" spans="1:14" ht="16.5" thickTop="1" thickBot="1" x14ac:dyDescent="0.3">
      <c r="A327" t="str">
        <f>სულ!A847</f>
        <v>a</v>
      </c>
      <c r="B327" s="2" t="str">
        <f>სულ!B847</f>
        <v>35 03 03 03</v>
      </c>
      <c r="C327" s="24" t="str">
        <f>სულ!C847</f>
        <v>ბავშვთა ონკოჰემატოლოგიური მომსახურება</v>
      </c>
      <c r="D327" s="3">
        <f>სულ!D847</f>
        <v>1000000</v>
      </c>
      <c r="E327" s="3">
        <f>სულ!E847</f>
        <v>697288.63</v>
      </c>
      <c r="F327" s="3">
        <f>სულ!F847</f>
        <v>500015</v>
      </c>
      <c r="G327" s="3">
        <f>სულ!G847</f>
        <v>500015</v>
      </c>
      <c r="H327" s="3">
        <f>სულ!H847</f>
        <v>2000000</v>
      </c>
      <c r="I327" s="3">
        <f>სულ!I847</f>
        <v>1697318.63</v>
      </c>
      <c r="J327" s="3">
        <f>სულ!J847</f>
        <v>302681.37000000011</v>
      </c>
      <c r="K327" s="41">
        <f>სულ!K847</f>
        <v>0.84865931499999991</v>
      </c>
      <c r="N327" s="17"/>
    </row>
    <row r="328" spans="1:14" ht="16.5" hidden="1" thickTop="1" thickBot="1" x14ac:dyDescent="0.3">
      <c r="A328" t="str">
        <f>სულ!A848</f>
        <v>b</v>
      </c>
      <c r="B328" s="29"/>
      <c r="C328" s="5" t="str">
        <f>სულ!C848</f>
        <v>ხარჯები</v>
      </c>
      <c r="D328" s="13">
        <f>სულ!D848</f>
        <v>1000000</v>
      </c>
      <c r="E328" s="13">
        <f>სულ!E848</f>
        <v>697288.63</v>
      </c>
      <c r="F328" s="13">
        <f>სულ!F848</f>
        <v>500015</v>
      </c>
      <c r="G328" s="13">
        <f>სულ!G848</f>
        <v>500015</v>
      </c>
      <c r="H328" s="13">
        <f>სულ!H848</f>
        <v>2000000</v>
      </c>
      <c r="I328" s="13">
        <f>სულ!I848</f>
        <v>1697318.63</v>
      </c>
      <c r="J328" s="13">
        <f>სულ!J848</f>
        <v>302681.37000000011</v>
      </c>
      <c r="K328" s="38">
        <f>სულ!K848</f>
        <v>0.84865931499999991</v>
      </c>
    </row>
    <row r="329" spans="1:14" ht="16.5" hidden="1" thickTop="1" thickBot="1" x14ac:dyDescent="0.3">
      <c r="A329" t="str">
        <f>სულ!A849</f>
        <v>b</v>
      </c>
      <c r="B329" s="30"/>
      <c r="C329" s="7" t="str">
        <f>სულ!C849</f>
        <v>შრომის ანაზღაურება</v>
      </c>
      <c r="D329" s="14">
        <f>სულ!D849</f>
        <v>0</v>
      </c>
      <c r="E329" s="14">
        <f>სულ!E849</f>
        <v>0</v>
      </c>
      <c r="F329" s="14">
        <f>სულ!F849</f>
        <v>0</v>
      </c>
      <c r="G329" s="14">
        <f>სულ!G849</f>
        <v>0</v>
      </c>
      <c r="H329" s="14">
        <f>სულ!H849</f>
        <v>0</v>
      </c>
      <c r="I329" s="14">
        <f>სულ!I849</f>
        <v>0</v>
      </c>
      <c r="J329" s="14" t="str">
        <f>სულ!J849</f>
        <v/>
      </c>
      <c r="K329" s="39" t="str">
        <f>სულ!K849</f>
        <v/>
      </c>
    </row>
    <row r="330" spans="1:14" ht="16.5" hidden="1" thickTop="1" thickBot="1" x14ac:dyDescent="0.3">
      <c r="A330" t="str">
        <f>სულ!A850</f>
        <v>b</v>
      </c>
      <c r="B330" s="30"/>
      <c r="C330" s="7" t="str">
        <f>სულ!C850</f>
        <v>საქონელი და მომსახურება</v>
      </c>
      <c r="D330" s="14">
        <f>სულ!D850</f>
        <v>0</v>
      </c>
      <c r="E330" s="14">
        <f>სულ!E850</f>
        <v>0</v>
      </c>
      <c r="F330" s="14">
        <f>სულ!F850</f>
        <v>0</v>
      </c>
      <c r="G330" s="14">
        <f>სულ!G850</f>
        <v>0</v>
      </c>
      <c r="H330" s="14">
        <f>სულ!H850</f>
        <v>0</v>
      </c>
      <c r="I330" s="14">
        <f>სულ!I850</f>
        <v>0</v>
      </c>
      <c r="J330" s="14" t="str">
        <f>სულ!J850</f>
        <v/>
      </c>
      <c r="K330" s="39" t="str">
        <f>სულ!K850</f>
        <v/>
      </c>
    </row>
    <row r="331" spans="1:14" ht="16.5" hidden="1" thickTop="1" thickBot="1" x14ac:dyDescent="0.3">
      <c r="A331" t="str">
        <f>სულ!A851</f>
        <v>b</v>
      </c>
      <c r="B331" s="30"/>
      <c r="C331" s="7" t="str">
        <f>სულ!C851</f>
        <v>პროცენტი</v>
      </c>
      <c r="D331" s="14">
        <f>სულ!D851</f>
        <v>0</v>
      </c>
      <c r="E331" s="14">
        <f>სულ!E851</f>
        <v>0</v>
      </c>
      <c r="F331" s="14">
        <f>სულ!F851</f>
        <v>0</v>
      </c>
      <c r="G331" s="14">
        <f>სულ!G851</f>
        <v>0</v>
      </c>
      <c r="H331" s="14">
        <f>სულ!H851</f>
        <v>0</v>
      </c>
      <c r="I331" s="14">
        <f>სულ!I851</f>
        <v>0</v>
      </c>
      <c r="J331" s="14" t="str">
        <f>სულ!J851</f>
        <v/>
      </c>
      <c r="K331" s="39" t="str">
        <f>სულ!K851</f>
        <v/>
      </c>
    </row>
    <row r="332" spans="1:14" ht="16.5" hidden="1" thickTop="1" thickBot="1" x14ac:dyDescent="0.3">
      <c r="A332" t="str">
        <f>სულ!A852</f>
        <v>b</v>
      </c>
      <c r="B332" s="30"/>
      <c r="C332" s="7" t="str">
        <f>სულ!C852</f>
        <v>სუბსიდიები</v>
      </c>
      <c r="D332" s="14">
        <f>სულ!D852</f>
        <v>0</v>
      </c>
      <c r="E332" s="14">
        <f>სულ!E852</f>
        <v>0</v>
      </c>
      <c r="F332" s="14">
        <f>სულ!F852</f>
        <v>0</v>
      </c>
      <c r="G332" s="14">
        <f>სულ!G852</f>
        <v>0</v>
      </c>
      <c r="H332" s="14">
        <f>სულ!H852</f>
        <v>0</v>
      </c>
      <c r="I332" s="14">
        <f>სულ!I852</f>
        <v>0</v>
      </c>
      <c r="J332" s="14" t="str">
        <f>სულ!J852</f>
        <v/>
      </c>
      <c r="K332" s="39" t="str">
        <f>სულ!K852</f>
        <v/>
      </c>
    </row>
    <row r="333" spans="1:14" ht="16.5" hidden="1" thickTop="1" thickBot="1" x14ac:dyDescent="0.3">
      <c r="A333" t="str">
        <f>სულ!A853</f>
        <v>b</v>
      </c>
      <c r="B333" s="30"/>
      <c r="C333" s="7" t="str">
        <f>სულ!C853</f>
        <v>გრანტები</v>
      </c>
      <c r="D333" s="14">
        <f>სულ!D853</f>
        <v>0</v>
      </c>
      <c r="E333" s="14">
        <f>სულ!E853</f>
        <v>0</v>
      </c>
      <c r="F333" s="14">
        <f>სულ!F853</f>
        <v>0</v>
      </c>
      <c r="G333" s="14">
        <f>სულ!G853</f>
        <v>0</v>
      </c>
      <c r="H333" s="14">
        <f>სულ!H853</f>
        <v>0</v>
      </c>
      <c r="I333" s="14">
        <f>სულ!I853</f>
        <v>0</v>
      </c>
      <c r="J333" s="14" t="str">
        <f>სულ!J853</f>
        <v/>
      </c>
      <c r="K333" s="39" t="str">
        <f>სულ!K853</f>
        <v/>
      </c>
    </row>
    <row r="334" spans="1:14" ht="16.5" hidden="1" thickTop="1" thickBot="1" x14ac:dyDescent="0.3">
      <c r="A334" t="str">
        <f>სულ!A854</f>
        <v>b</v>
      </c>
      <c r="B334" s="30"/>
      <c r="C334" s="7" t="str">
        <f>სულ!C854</f>
        <v>სოციალური უზრუნველყოფა</v>
      </c>
      <c r="D334" s="14">
        <f>სულ!D854</f>
        <v>1000000</v>
      </c>
      <c r="E334" s="14">
        <f>სულ!E854</f>
        <v>697288.63</v>
      </c>
      <c r="F334" s="14">
        <f>სულ!F854</f>
        <v>500015</v>
      </c>
      <c r="G334" s="14">
        <f>სულ!G854</f>
        <v>500015</v>
      </c>
      <c r="H334" s="14">
        <f>სულ!H854</f>
        <v>2000000</v>
      </c>
      <c r="I334" s="14">
        <f>სულ!I854</f>
        <v>1697318.63</v>
      </c>
      <c r="J334" s="14">
        <f>სულ!J854</f>
        <v>302681.37000000011</v>
      </c>
      <c r="K334" s="39">
        <f>სულ!K854</f>
        <v>0.84865931499999991</v>
      </c>
    </row>
    <row r="335" spans="1:14" ht="16.5" hidden="1" thickTop="1" thickBot="1" x14ac:dyDescent="0.3">
      <c r="A335" t="str">
        <f>სულ!A855</f>
        <v>b</v>
      </c>
      <c r="B335" s="30"/>
      <c r="C335" s="7" t="str">
        <f>სულ!C855</f>
        <v>სხვა ხარჯები</v>
      </c>
      <c r="D335" s="14">
        <f>სულ!D855</f>
        <v>0</v>
      </c>
      <c r="E335" s="14">
        <f>სულ!E855</f>
        <v>0</v>
      </c>
      <c r="F335" s="14">
        <f>სულ!F855</f>
        <v>0</v>
      </c>
      <c r="G335" s="14">
        <f>სულ!G855</f>
        <v>0</v>
      </c>
      <c r="H335" s="14">
        <f>სულ!H855</f>
        <v>0</v>
      </c>
      <c r="I335" s="14">
        <f>სულ!I855</f>
        <v>0</v>
      </c>
      <c r="J335" s="14" t="str">
        <f>სულ!J855</f>
        <v/>
      </c>
      <c r="K335" s="39" t="str">
        <f>სულ!K855</f>
        <v/>
      </c>
    </row>
    <row r="336" spans="1:14" ht="16.5" hidden="1" thickTop="1" thickBot="1" x14ac:dyDescent="0.3">
      <c r="A336" t="str">
        <f>სულ!A856</f>
        <v>b</v>
      </c>
      <c r="B336" s="29"/>
      <c r="C336" s="5" t="str">
        <f>სულ!C856</f>
        <v>არაფინანსური აქტივების ზრდა</v>
      </c>
      <c r="D336" s="13">
        <f>სულ!D856</f>
        <v>0</v>
      </c>
      <c r="E336" s="13">
        <f>სულ!E856</f>
        <v>0</v>
      </c>
      <c r="F336" s="13">
        <f>სულ!F856</f>
        <v>0</v>
      </c>
      <c r="G336" s="13">
        <f>სულ!G856</f>
        <v>0</v>
      </c>
      <c r="H336" s="13">
        <f>სულ!H856</f>
        <v>0</v>
      </c>
      <c r="I336" s="13">
        <f>სულ!I856</f>
        <v>0</v>
      </c>
      <c r="J336" s="13" t="str">
        <f>სულ!J856</f>
        <v/>
      </c>
      <c r="K336" s="38" t="str">
        <f>სულ!K856</f>
        <v/>
      </c>
    </row>
    <row r="337" spans="1:14" ht="16.5" hidden="1" thickTop="1" thickBot="1" x14ac:dyDescent="0.3">
      <c r="A337" t="str">
        <f>სულ!A857</f>
        <v>b</v>
      </c>
      <c r="B337" s="29"/>
      <c r="C337" s="5" t="str">
        <f>სულ!C857</f>
        <v>ფინანსური აქტივების ზრდა</v>
      </c>
      <c r="D337" s="13">
        <f>სულ!D857</f>
        <v>0</v>
      </c>
      <c r="E337" s="13">
        <f>სულ!E857</f>
        <v>0</v>
      </c>
      <c r="F337" s="13">
        <f>სულ!F857</f>
        <v>0</v>
      </c>
      <c r="G337" s="13">
        <f>სულ!G857</f>
        <v>0</v>
      </c>
      <c r="H337" s="13">
        <f>სულ!H857</f>
        <v>0</v>
      </c>
      <c r="I337" s="13">
        <f>სულ!I857</f>
        <v>0</v>
      </c>
      <c r="J337" s="13" t="str">
        <f>სულ!J857</f>
        <v/>
      </c>
      <c r="K337" s="38" t="str">
        <f>სულ!K857</f>
        <v/>
      </c>
    </row>
    <row r="338" spans="1:14" ht="16.5" hidden="1" thickTop="1" thickBot="1" x14ac:dyDescent="0.3">
      <c r="A338" t="str">
        <f>სულ!A858</f>
        <v>b</v>
      </c>
      <c r="B338" s="31"/>
      <c r="C338" s="9" t="str">
        <f>სულ!C858</f>
        <v>ვალდებულებების კლება</v>
      </c>
      <c r="D338" s="15">
        <f>სულ!D858</f>
        <v>0</v>
      </c>
      <c r="E338" s="15">
        <f>სულ!E858</f>
        <v>0</v>
      </c>
      <c r="F338" s="15">
        <f>სულ!F858</f>
        <v>0</v>
      </c>
      <c r="G338" s="15">
        <f>სულ!G858</f>
        <v>0</v>
      </c>
      <c r="H338" s="15">
        <f>სულ!H858</f>
        <v>0</v>
      </c>
      <c r="I338" s="15">
        <f>სულ!I858</f>
        <v>0</v>
      </c>
      <c r="J338" s="15" t="str">
        <f>სულ!J858</f>
        <v/>
      </c>
      <c r="K338" s="40" t="str">
        <f>სულ!K858</f>
        <v/>
      </c>
    </row>
    <row r="339" spans="1:14" ht="16.5" thickTop="1" thickBot="1" x14ac:dyDescent="0.3">
      <c r="A339" t="str">
        <f>სულ!A859</f>
        <v>a</v>
      </c>
      <c r="B339" s="2" t="str">
        <f>სულ!B859</f>
        <v>35 03 03 04</v>
      </c>
      <c r="C339" s="24" t="str">
        <f>სულ!C859</f>
        <v>დიალიზი და თირკმლის ტრანსპლანტაცია</v>
      </c>
      <c r="D339" s="3">
        <f>სულ!D859</f>
        <v>13202800</v>
      </c>
      <c r="E339" s="3">
        <f>სულ!E859</f>
        <v>14381705.67</v>
      </c>
      <c r="F339" s="3">
        <f>სულ!F859</f>
        <v>7801348.5</v>
      </c>
      <c r="G339" s="3">
        <f>სულ!G859</f>
        <v>9140798</v>
      </c>
      <c r="H339" s="3">
        <f>სულ!H859</f>
        <v>32000000</v>
      </c>
      <c r="I339" s="3">
        <f>სულ!I859</f>
        <v>31323852.170000002</v>
      </c>
      <c r="J339" s="3">
        <f>სულ!J859</f>
        <v>676147.82999999821</v>
      </c>
      <c r="K339" s="41">
        <f>სულ!K859</f>
        <v>0.97887038031250007</v>
      </c>
      <c r="N339" s="17"/>
    </row>
    <row r="340" spans="1:14" ht="16.5" hidden="1" thickTop="1" thickBot="1" x14ac:dyDescent="0.3">
      <c r="A340" t="str">
        <f>სულ!A860</f>
        <v>b</v>
      </c>
      <c r="B340" s="29"/>
      <c r="C340" s="5" t="str">
        <f>სულ!C860</f>
        <v>ხარჯები</v>
      </c>
      <c r="D340" s="13">
        <f>სულ!D860</f>
        <v>13202800</v>
      </c>
      <c r="E340" s="13">
        <f>სულ!E860</f>
        <v>14381705.67</v>
      </c>
      <c r="F340" s="13">
        <f>სულ!F860</f>
        <v>7801348.5</v>
      </c>
      <c r="G340" s="13">
        <f>სულ!G860</f>
        <v>9140798</v>
      </c>
      <c r="H340" s="13">
        <f>სულ!H860</f>
        <v>32000000</v>
      </c>
      <c r="I340" s="13">
        <f>სულ!I860</f>
        <v>31323852.170000002</v>
      </c>
      <c r="J340" s="13">
        <f>სულ!J860</f>
        <v>676147.82999999821</v>
      </c>
      <c r="K340" s="38">
        <f>სულ!K860</f>
        <v>0.97887038031250007</v>
      </c>
    </row>
    <row r="341" spans="1:14" ht="16.5" hidden="1" thickTop="1" thickBot="1" x14ac:dyDescent="0.3">
      <c r="A341" t="str">
        <f>სულ!A861</f>
        <v>b</v>
      </c>
      <c r="B341" s="30"/>
      <c r="C341" s="7" t="str">
        <f>სულ!C861</f>
        <v>შრომის ანაზღაურება</v>
      </c>
      <c r="D341" s="14">
        <f>სულ!D861</f>
        <v>0</v>
      </c>
      <c r="E341" s="14">
        <f>სულ!E861</f>
        <v>0</v>
      </c>
      <c r="F341" s="14">
        <f>სულ!F861</f>
        <v>0</v>
      </c>
      <c r="G341" s="14">
        <f>სულ!G861</f>
        <v>0</v>
      </c>
      <c r="H341" s="14">
        <f>სულ!H861</f>
        <v>0</v>
      </c>
      <c r="I341" s="14">
        <f>სულ!I861</f>
        <v>0</v>
      </c>
      <c r="J341" s="14" t="str">
        <f>სულ!J861</f>
        <v/>
      </c>
      <c r="K341" s="39" t="str">
        <f>სულ!K861</f>
        <v/>
      </c>
    </row>
    <row r="342" spans="1:14" ht="16.5" hidden="1" thickTop="1" thickBot="1" x14ac:dyDescent="0.3">
      <c r="A342" t="str">
        <f>სულ!A862</f>
        <v>b</v>
      </c>
      <c r="B342" s="30"/>
      <c r="C342" s="7" t="str">
        <f>სულ!C862</f>
        <v>საქონელი და მომსახურება</v>
      </c>
      <c r="D342" s="14">
        <f>სულ!D862</f>
        <v>18000</v>
      </c>
      <c r="E342" s="14">
        <f>სულ!E862</f>
        <v>18000</v>
      </c>
      <c r="F342" s="14">
        <f>სულ!F862</f>
        <v>9000</v>
      </c>
      <c r="G342" s="14">
        <f>სულ!G862</f>
        <v>9000</v>
      </c>
      <c r="H342" s="14">
        <f>სულ!H862</f>
        <v>36000</v>
      </c>
      <c r="I342" s="14">
        <f>სულ!I862</f>
        <v>36000</v>
      </c>
      <c r="J342" s="14">
        <f>სულ!J862</f>
        <v>0</v>
      </c>
      <c r="K342" s="39">
        <f>სულ!K862</f>
        <v>1</v>
      </c>
    </row>
    <row r="343" spans="1:14" ht="16.5" hidden="1" thickTop="1" thickBot="1" x14ac:dyDescent="0.3">
      <c r="A343" t="str">
        <f>სულ!A863</f>
        <v>b</v>
      </c>
      <c r="B343" s="30"/>
      <c r="C343" s="7" t="str">
        <f>სულ!C863</f>
        <v>პროცენტი</v>
      </c>
      <c r="D343" s="14">
        <f>სულ!D863</f>
        <v>0</v>
      </c>
      <c r="E343" s="14">
        <f>სულ!E863</f>
        <v>0</v>
      </c>
      <c r="F343" s="14">
        <f>სულ!F863</f>
        <v>0</v>
      </c>
      <c r="G343" s="14">
        <f>სულ!G863</f>
        <v>0</v>
      </c>
      <c r="H343" s="14">
        <f>სულ!H863</f>
        <v>0</v>
      </c>
      <c r="I343" s="14">
        <f>სულ!I863</f>
        <v>0</v>
      </c>
      <c r="J343" s="14" t="str">
        <f>სულ!J863</f>
        <v/>
      </c>
      <c r="K343" s="39" t="str">
        <f>სულ!K863</f>
        <v/>
      </c>
    </row>
    <row r="344" spans="1:14" ht="16.5" hidden="1" thickTop="1" thickBot="1" x14ac:dyDescent="0.3">
      <c r="A344" t="str">
        <f>სულ!A864</f>
        <v>b</v>
      </c>
      <c r="B344" s="30"/>
      <c r="C344" s="7" t="str">
        <f>სულ!C864</f>
        <v>სუბსიდიები</v>
      </c>
      <c r="D344" s="14">
        <f>სულ!D864</f>
        <v>0</v>
      </c>
      <c r="E344" s="14">
        <f>სულ!E864</f>
        <v>0</v>
      </c>
      <c r="F344" s="14">
        <f>სულ!F864</f>
        <v>0</v>
      </c>
      <c r="G344" s="14">
        <f>სულ!G864</f>
        <v>0</v>
      </c>
      <c r="H344" s="14">
        <f>სულ!H864</f>
        <v>0</v>
      </c>
      <c r="I344" s="14">
        <f>სულ!I864</f>
        <v>0</v>
      </c>
      <c r="J344" s="14" t="str">
        <f>სულ!J864</f>
        <v/>
      </c>
      <c r="K344" s="39" t="str">
        <f>სულ!K864</f>
        <v/>
      </c>
    </row>
    <row r="345" spans="1:14" ht="16.5" hidden="1" thickTop="1" thickBot="1" x14ac:dyDescent="0.3">
      <c r="A345" t="str">
        <f>სულ!A865</f>
        <v>b</v>
      </c>
      <c r="B345" s="30"/>
      <c r="C345" s="7" t="str">
        <f>სულ!C865</f>
        <v>გრანტები</v>
      </c>
      <c r="D345" s="14">
        <f>სულ!D865</f>
        <v>0</v>
      </c>
      <c r="E345" s="14">
        <f>სულ!E865</f>
        <v>0</v>
      </c>
      <c r="F345" s="14">
        <f>სულ!F865</f>
        <v>0</v>
      </c>
      <c r="G345" s="14">
        <f>სულ!G865</f>
        <v>0</v>
      </c>
      <c r="H345" s="14">
        <f>სულ!H865</f>
        <v>0</v>
      </c>
      <c r="I345" s="14">
        <f>სულ!I865</f>
        <v>0</v>
      </c>
      <c r="J345" s="14" t="str">
        <f>სულ!J865</f>
        <v/>
      </c>
      <c r="K345" s="39" t="str">
        <f>სულ!K865</f>
        <v/>
      </c>
    </row>
    <row r="346" spans="1:14" ht="16.5" hidden="1" thickTop="1" thickBot="1" x14ac:dyDescent="0.3">
      <c r="A346" t="str">
        <f>სულ!A866</f>
        <v>b</v>
      </c>
      <c r="B346" s="30"/>
      <c r="C346" s="7" t="str">
        <f>სულ!C866</f>
        <v>სოციალური უზრუნველყოფა</v>
      </c>
      <c r="D346" s="14">
        <f>სულ!D866</f>
        <v>13184800</v>
      </c>
      <c r="E346" s="14">
        <f>სულ!E866</f>
        <v>14363705.67</v>
      </c>
      <c r="F346" s="14">
        <f>სულ!F866</f>
        <v>7792348.5</v>
      </c>
      <c r="G346" s="14">
        <f>სულ!G866</f>
        <v>9131798</v>
      </c>
      <c r="H346" s="14">
        <f>სულ!H866</f>
        <v>31964000</v>
      </c>
      <c r="I346" s="14">
        <f>სულ!I866</f>
        <v>31287852.170000002</v>
      </c>
      <c r="J346" s="14">
        <f>სულ!J866</f>
        <v>676147.82999999821</v>
      </c>
      <c r="K346" s="39">
        <f>სულ!K866</f>
        <v>0.97884658271805791</v>
      </c>
    </row>
    <row r="347" spans="1:14" ht="16.5" hidden="1" thickTop="1" thickBot="1" x14ac:dyDescent="0.3">
      <c r="A347" t="str">
        <f>სულ!A867</f>
        <v>b</v>
      </c>
      <c r="B347" s="30"/>
      <c r="C347" s="7" t="str">
        <f>სულ!C867</f>
        <v>სხვა ხარჯები</v>
      </c>
      <c r="D347" s="14">
        <f>სულ!D867</f>
        <v>0</v>
      </c>
      <c r="E347" s="14">
        <f>სულ!E867</f>
        <v>0</v>
      </c>
      <c r="F347" s="14">
        <f>სულ!F867</f>
        <v>0</v>
      </c>
      <c r="G347" s="14">
        <f>სულ!G867</f>
        <v>0</v>
      </c>
      <c r="H347" s="14">
        <f>სულ!H867</f>
        <v>0</v>
      </c>
      <c r="I347" s="14">
        <f>სულ!I867</f>
        <v>0</v>
      </c>
      <c r="J347" s="14" t="str">
        <f>სულ!J867</f>
        <v/>
      </c>
      <c r="K347" s="39" t="str">
        <f>სულ!K867</f>
        <v/>
      </c>
    </row>
    <row r="348" spans="1:14" ht="16.5" hidden="1" thickTop="1" thickBot="1" x14ac:dyDescent="0.3">
      <c r="A348" t="str">
        <f>სულ!A868</f>
        <v>b</v>
      </c>
      <c r="B348" s="29"/>
      <c r="C348" s="5" t="str">
        <f>სულ!C868</f>
        <v>არაფინანსური აქტივების ზრდა</v>
      </c>
      <c r="D348" s="13">
        <f>სულ!D868</f>
        <v>0</v>
      </c>
      <c r="E348" s="13">
        <f>სულ!E868</f>
        <v>0</v>
      </c>
      <c r="F348" s="13">
        <f>სულ!F868</f>
        <v>0</v>
      </c>
      <c r="G348" s="13">
        <f>სულ!G868</f>
        <v>0</v>
      </c>
      <c r="H348" s="13">
        <f>სულ!H868</f>
        <v>0</v>
      </c>
      <c r="I348" s="13">
        <f>სულ!I868</f>
        <v>0</v>
      </c>
      <c r="J348" s="13" t="str">
        <f>სულ!J868</f>
        <v/>
      </c>
      <c r="K348" s="38" t="str">
        <f>სულ!K868</f>
        <v/>
      </c>
    </row>
    <row r="349" spans="1:14" ht="16.5" hidden="1" thickTop="1" thickBot="1" x14ac:dyDescent="0.3">
      <c r="A349" t="str">
        <f>სულ!A869</f>
        <v>b</v>
      </c>
      <c r="B349" s="29"/>
      <c r="C349" s="5" t="str">
        <f>სულ!C869</f>
        <v>ფინანსური აქტივების ზრდა</v>
      </c>
      <c r="D349" s="13">
        <f>სულ!D869</f>
        <v>0</v>
      </c>
      <c r="E349" s="13">
        <f>სულ!E869</f>
        <v>0</v>
      </c>
      <c r="F349" s="13">
        <f>სულ!F869</f>
        <v>0</v>
      </c>
      <c r="G349" s="13">
        <f>სულ!G869</f>
        <v>0</v>
      </c>
      <c r="H349" s="13">
        <f>სულ!H869</f>
        <v>0</v>
      </c>
      <c r="I349" s="13">
        <f>სულ!I869</f>
        <v>0</v>
      </c>
      <c r="J349" s="13" t="str">
        <f>სულ!J869</f>
        <v/>
      </c>
      <c r="K349" s="38" t="str">
        <f>სულ!K869</f>
        <v/>
      </c>
    </row>
    <row r="350" spans="1:14" ht="16.5" hidden="1" thickTop="1" thickBot="1" x14ac:dyDescent="0.3">
      <c r="A350" t="str">
        <f>სულ!A870</f>
        <v>b</v>
      </c>
      <c r="B350" s="31"/>
      <c r="C350" s="9" t="str">
        <f>სულ!C870</f>
        <v>ვალდებულებების კლება</v>
      </c>
      <c r="D350" s="15">
        <f>სულ!D870</f>
        <v>0</v>
      </c>
      <c r="E350" s="15">
        <f>სულ!E870</f>
        <v>0</v>
      </c>
      <c r="F350" s="15">
        <f>სულ!F870</f>
        <v>0</v>
      </c>
      <c r="G350" s="15">
        <f>სულ!G870</f>
        <v>0</v>
      </c>
      <c r="H350" s="15">
        <f>სულ!H870</f>
        <v>0</v>
      </c>
      <c r="I350" s="15">
        <f>სულ!I870</f>
        <v>0</v>
      </c>
      <c r="J350" s="15" t="str">
        <f>სულ!J870</f>
        <v/>
      </c>
      <c r="K350" s="40" t="str">
        <f>სულ!K870</f>
        <v/>
      </c>
    </row>
    <row r="351" spans="1:14" ht="16.5" thickTop="1" thickBot="1" x14ac:dyDescent="0.3">
      <c r="A351" t="str">
        <f>სულ!A871</f>
        <v>a</v>
      </c>
      <c r="B351" s="2" t="str">
        <f>სულ!B871</f>
        <v>35 03 03 04 01</v>
      </c>
      <c r="C351" s="24" t="str">
        <f>სულ!C871</f>
        <v>დიალიზი და თირკმლის ტრანსპლანტაცია</v>
      </c>
      <c r="D351" s="3">
        <f>სულ!D871</f>
        <v>13202800</v>
      </c>
      <c r="E351" s="3">
        <f>სულ!E871</f>
        <v>14381705.67</v>
      </c>
      <c r="F351" s="3">
        <f>სულ!F871</f>
        <v>7801348.5</v>
      </c>
      <c r="G351" s="3">
        <f>სულ!G871</f>
        <v>9140798</v>
      </c>
      <c r="H351" s="3">
        <f>სულ!H871</f>
        <v>32000000</v>
      </c>
      <c r="I351" s="3">
        <f>სულ!I871</f>
        <v>31323852.170000002</v>
      </c>
      <c r="J351" s="3">
        <f>სულ!J871</f>
        <v>676147.82999999821</v>
      </c>
      <c r="K351" s="41">
        <f>სულ!K871</f>
        <v>0.97887038031250007</v>
      </c>
      <c r="L351" s="35" t="str">
        <f>სულ!L871</f>
        <v>ტენდერიდან ეკონომია 334 593 ლარი</v>
      </c>
      <c r="N351" s="17"/>
    </row>
    <row r="352" spans="1:14" ht="16.5" hidden="1" thickTop="1" thickBot="1" x14ac:dyDescent="0.3">
      <c r="A352" t="str">
        <f>სულ!A872</f>
        <v>b</v>
      </c>
      <c r="B352" s="29"/>
      <c r="C352" s="5" t="str">
        <f>სულ!C872</f>
        <v>ხარჯები</v>
      </c>
      <c r="D352" s="13">
        <f>სულ!D872</f>
        <v>13202800</v>
      </c>
      <c r="E352" s="13">
        <f>სულ!E872</f>
        <v>14381705.67</v>
      </c>
      <c r="F352" s="13">
        <f>სულ!F872</f>
        <v>7801348.5</v>
      </c>
      <c r="G352" s="13">
        <f>სულ!G872</f>
        <v>9140798</v>
      </c>
      <c r="H352" s="13">
        <f>სულ!H872</f>
        <v>32000000</v>
      </c>
      <c r="I352" s="13">
        <f>სულ!I872</f>
        <v>31323852.170000002</v>
      </c>
      <c r="J352" s="13">
        <f>სულ!J872</f>
        <v>676147.82999999821</v>
      </c>
      <c r="K352" s="38">
        <f>სულ!K872</f>
        <v>0.97887038031250007</v>
      </c>
    </row>
    <row r="353" spans="1:14" ht="16.5" hidden="1" thickTop="1" thickBot="1" x14ac:dyDescent="0.3">
      <c r="A353" t="str">
        <f>სულ!A873</f>
        <v>b</v>
      </c>
      <c r="B353" s="30"/>
      <c r="C353" s="7" t="str">
        <f>სულ!C873</f>
        <v>შრომის ანაზღაურება</v>
      </c>
      <c r="D353" s="14">
        <f>სულ!D873</f>
        <v>0</v>
      </c>
      <c r="E353" s="14">
        <f>სულ!E873</f>
        <v>0</v>
      </c>
      <c r="F353" s="14">
        <f>სულ!F873</f>
        <v>0</v>
      </c>
      <c r="G353" s="14">
        <f>სულ!G873</f>
        <v>0</v>
      </c>
      <c r="H353" s="14">
        <f>სულ!H873</f>
        <v>0</v>
      </c>
      <c r="I353" s="14">
        <f>სულ!I873</f>
        <v>0</v>
      </c>
      <c r="J353" s="14" t="str">
        <f>სულ!J873</f>
        <v/>
      </c>
      <c r="K353" s="39" t="str">
        <f>სულ!K873</f>
        <v/>
      </c>
    </row>
    <row r="354" spans="1:14" ht="16.5" hidden="1" thickTop="1" thickBot="1" x14ac:dyDescent="0.3">
      <c r="A354" t="str">
        <f>სულ!A874</f>
        <v>b</v>
      </c>
      <c r="B354" s="30"/>
      <c r="C354" s="7" t="str">
        <f>სულ!C874</f>
        <v>საქონელი და მომსახურება</v>
      </c>
      <c r="D354" s="14">
        <f>სულ!D874</f>
        <v>18000</v>
      </c>
      <c r="E354" s="14">
        <f>სულ!E874</f>
        <v>18000</v>
      </c>
      <c r="F354" s="14">
        <f>სულ!F874</f>
        <v>9000</v>
      </c>
      <c r="G354" s="14">
        <f>სულ!G874</f>
        <v>9000</v>
      </c>
      <c r="H354" s="14">
        <f>სულ!H874</f>
        <v>36000</v>
      </c>
      <c r="I354" s="14">
        <f>სულ!I874</f>
        <v>36000</v>
      </c>
      <c r="J354" s="14">
        <f>სულ!J874</f>
        <v>0</v>
      </c>
      <c r="K354" s="39">
        <f>სულ!K874</f>
        <v>1</v>
      </c>
    </row>
    <row r="355" spans="1:14" ht="16.5" hidden="1" thickTop="1" thickBot="1" x14ac:dyDescent="0.3">
      <c r="A355" t="str">
        <f>სულ!A875</f>
        <v>b</v>
      </c>
      <c r="B355" s="30"/>
      <c r="C355" s="7" t="str">
        <f>სულ!C875</f>
        <v>პროცენტი</v>
      </c>
      <c r="D355" s="14">
        <f>სულ!D875</f>
        <v>0</v>
      </c>
      <c r="E355" s="14">
        <f>სულ!E875</f>
        <v>0</v>
      </c>
      <c r="F355" s="14">
        <f>სულ!F875</f>
        <v>0</v>
      </c>
      <c r="G355" s="14">
        <f>სულ!G875</f>
        <v>0</v>
      </c>
      <c r="H355" s="14">
        <f>სულ!H875</f>
        <v>0</v>
      </c>
      <c r="I355" s="14">
        <f>სულ!I875</f>
        <v>0</v>
      </c>
      <c r="J355" s="14" t="str">
        <f>სულ!J875</f>
        <v/>
      </c>
      <c r="K355" s="39" t="str">
        <f>სულ!K875</f>
        <v/>
      </c>
    </row>
    <row r="356" spans="1:14" ht="16.5" hidden="1" thickTop="1" thickBot="1" x14ac:dyDescent="0.3">
      <c r="A356" t="str">
        <f>სულ!A876</f>
        <v>b</v>
      </c>
      <c r="B356" s="30"/>
      <c r="C356" s="7" t="str">
        <f>სულ!C876</f>
        <v>სუბსიდიები</v>
      </c>
      <c r="D356" s="14">
        <f>სულ!D876</f>
        <v>0</v>
      </c>
      <c r="E356" s="14">
        <f>სულ!E876</f>
        <v>0</v>
      </c>
      <c r="F356" s="14">
        <f>სულ!F876</f>
        <v>0</v>
      </c>
      <c r="G356" s="14">
        <f>სულ!G876</f>
        <v>0</v>
      </c>
      <c r="H356" s="14">
        <f>სულ!H876</f>
        <v>0</v>
      </c>
      <c r="I356" s="14">
        <f>სულ!I876</f>
        <v>0</v>
      </c>
      <c r="J356" s="14" t="str">
        <f>სულ!J876</f>
        <v/>
      </c>
      <c r="K356" s="39" t="str">
        <f>სულ!K876</f>
        <v/>
      </c>
    </row>
    <row r="357" spans="1:14" ht="16.5" hidden="1" thickTop="1" thickBot="1" x14ac:dyDescent="0.3">
      <c r="A357" t="str">
        <f>სულ!A877</f>
        <v>b</v>
      </c>
      <c r="B357" s="30"/>
      <c r="C357" s="7" t="str">
        <f>სულ!C877</f>
        <v>გრანტები</v>
      </c>
      <c r="D357" s="14">
        <f>სულ!D877</f>
        <v>0</v>
      </c>
      <c r="E357" s="14">
        <f>სულ!E877</f>
        <v>0</v>
      </c>
      <c r="F357" s="14">
        <f>სულ!F877</f>
        <v>0</v>
      </c>
      <c r="G357" s="14">
        <f>სულ!G877</f>
        <v>0</v>
      </c>
      <c r="H357" s="14">
        <f>სულ!H877</f>
        <v>0</v>
      </c>
      <c r="I357" s="14">
        <f>სულ!I877</f>
        <v>0</v>
      </c>
      <c r="J357" s="14" t="str">
        <f>სულ!J877</f>
        <v/>
      </c>
      <c r="K357" s="39" t="str">
        <f>სულ!K877</f>
        <v/>
      </c>
    </row>
    <row r="358" spans="1:14" ht="16.5" hidden="1" thickTop="1" thickBot="1" x14ac:dyDescent="0.3">
      <c r="A358" t="str">
        <f>სულ!A878</f>
        <v>b</v>
      </c>
      <c r="B358" s="30"/>
      <c r="C358" s="7" t="str">
        <f>სულ!C878</f>
        <v>სოციალური უზრუნველყოფა</v>
      </c>
      <c r="D358" s="14">
        <f>სულ!D878</f>
        <v>13184800</v>
      </c>
      <c r="E358" s="14">
        <f>სულ!E878</f>
        <v>14363705.67</v>
      </c>
      <c r="F358" s="14">
        <f>სულ!F878</f>
        <v>7792348.5</v>
      </c>
      <c r="G358" s="14">
        <f>სულ!G878</f>
        <v>9131798</v>
      </c>
      <c r="H358" s="14">
        <f>სულ!H878</f>
        <v>31964000</v>
      </c>
      <c r="I358" s="14">
        <f>სულ!I878</f>
        <v>31287852.170000002</v>
      </c>
      <c r="J358" s="14">
        <f>სულ!J878</f>
        <v>676147.82999999821</v>
      </c>
      <c r="K358" s="39">
        <f>სულ!K878</f>
        <v>0.97884658271805791</v>
      </c>
    </row>
    <row r="359" spans="1:14" ht="16.5" hidden="1" thickTop="1" thickBot="1" x14ac:dyDescent="0.3">
      <c r="A359" t="str">
        <f>სულ!A879</f>
        <v>b</v>
      </c>
      <c r="B359" s="30"/>
      <c r="C359" s="7" t="str">
        <f>სულ!C879</f>
        <v>სხვა ხარჯები</v>
      </c>
      <c r="D359" s="14">
        <f>სულ!D879</f>
        <v>0</v>
      </c>
      <c r="E359" s="14">
        <f>სულ!E879</f>
        <v>0</v>
      </c>
      <c r="F359" s="14">
        <f>სულ!F879</f>
        <v>0</v>
      </c>
      <c r="G359" s="14">
        <f>სულ!G879</f>
        <v>0</v>
      </c>
      <c r="H359" s="14">
        <f>სულ!H879</f>
        <v>0</v>
      </c>
      <c r="I359" s="14">
        <f>სულ!I879</f>
        <v>0</v>
      </c>
      <c r="J359" s="14" t="str">
        <f>სულ!J879</f>
        <v/>
      </c>
      <c r="K359" s="39" t="str">
        <f>სულ!K879</f>
        <v/>
      </c>
    </row>
    <row r="360" spans="1:14" ht="16.5" hidden="1" thickTop="1" thickBot="1" x14ac:dyDescent="0.3">
      <c r="A360" t="str">
        <f>სულ!A880</f>
        <v>b</v>
      </c>
      <c r="B360" s="29"/>
      <c r="C360" s="5" t="str">
        <f>სულ!C880</f>
        <v>არაფინანსური აქტივების ზრდა</v>
      </c>
      <c r="D360" s="13">
        <f>სულ!D880</f>
        <v>0</v>
      </c>
      <c r="E360" s="13">
        <f>სულ!E880</f>
        <v>0</v>
      </c>
      <c r="F360" s="13">
        <f>სულ!F880</f>
        <v>0</v>
      </c>
      <c r="G360" s="13">
        <f>სულ!G880</f>
        <v>0</v>
      </c>
      <c r="H360" s="13">
        <f>სულ!H880</f>
        <v>0</v>
      </c>
      <c r="I360" s="13">
        <f>სულ!I880</f>
        <v>0</v>
      </c>
      <c r="J360" s="13" t="str">
        <f>სულ!J880</f>
        <v/>
      </c>
      <c r="K360" s="38" t="str">
        <f>სულ!K880</f>
        <v/>
      </c>
    </row>
    <row r="361" spans="1:14" ht="16.5" hidden="1" thickTop="1" thickBot="1" x14ac:dyDescent="0.3">
      <c r="A361" t="str">
        <f>სულ!A881</f>
        <v>b</v>
      </c>
      <c r="B361" s="29"/>
      <c r="C361" s="5" t="str">
        <f>სულ!C881</f>
        <v>ფინანსური აქტივების ზრდა</v>
      </c>
      <c r="D361" s="13">
        <f>სულ!D881</f>
        <v>0</v>
      </c>
      <c r="E361" s="13">
        <f>სულ!E881</f>
        <v>0</v>
      </c>
      <c r="F361" s="13">
        <f>სულ!F881</f>
        <v>0</v>
      </c>
      <c r="G361" s="13">
        <f>სულ!G881</f>
        <v>0</v>
      </c>
      <c r="H361" s="13">
        <f>სულ!H881</f>
        <v>0</v>
      </c>
      <c r="I361" s="13">
        <f>სულ!I881</f>
        <v>0</v>
      </c>
      <c r="J361" s="13" t="str">
        <f>სულ!J881</f>
        <v/>
      </c>
      <c r="K361" s="38" t="str">
        <f>სულ!K881</f>
        <v/>
      </c>
    </row>
    <row r="362" spans="1:14" ht="16.5" hidden="1" thickTop="1" thickBot="1" x14ac:dyDescent="0.3">
      <c r="A362" t="str">
        <f>სულ!A882</f>
        <v>b</v>
      </c>
      <c r="B362" s="31"/>
      <c r="C362" s="9" t="str">
        <f>სულ!C882</f>
        <v>ვალდებულებების კლება</v>
      </c>
      <c r="D362" s="15">
        <f>სულ!D882</f>
        <v>0</v>
      </c>
      <c r="E362" s="15">
        <f>სულ!E882</f>
        <v>0</v>
      </c>
      <c r="F362" s="15">
        <f>სულ!F882</f>
        <v>0</v>
      </c>
      <c r="G362" s="15">
        <f>სულ!G882</f>
        <v>0</v>
      </c>
      <c r="H362" s="15">
        <f>სულ!H882</f>
        <v>0</v>
      </c>
      <c r="I362" s="15">
        <f>სულ!I882</f>
        <v>0</v>
      </c>
      <c r="J362" s="15" t="str">
        <f>სულ!J882</f>
        <v/>
      </c>
      <c r="K362" s="40" t="str">
        <f>სულ!K882</f>
        <v/>
      </c>
    </row>
    <row r="363" spans="1:14" ht="31.5" thickTop="1" thickBot="1" x14ac:dyDescent="0.3">
      <c r="A363" t="str">
        <f>სულ!A883</f>
        <v>a</v>
      </c>
      <c r="B363" s="2" t="str">
        <f>სულ!B883</f>
        <v>35 03 03 05</v>
      </c>
      <c r="C363" s="24" t="str">
        <f>სულ!C883</f>
        <v>ინკურაბელურ პაციენტთა პალიატიური მზრუნველობა</v>
      </c>
      <c r="D363" s="3">
        <f>სულ!D883</f>
        <v>1064000</v>
      </c>
      <c r="E363" s="3">
        <f>სულ!E883</f>
        <v>883352.32000000007</v>
      </c>
      <c r="F363" s="3">
        <f>სულ!F883</f>
        <v>342495</v>
      </c>
      <c r="G363" s="3">
        <f>სულ!G883</f>
        <v>440912</v>
      </c>
      <c r="H363" s="3">
        <f>სულ!H883</f>
        <v>3100000</v>
      </c>
      <c r="I363" s="3">
        <f>სულ!I883</f>
        <v>1666759.32</v>
      </c>
      <c r="J363" s="3">
        <f>სულ!J883</f>
        <v>1433240.68</v>
      </c>
      <c r="K363" s="41">
        <f>სულ!K883</f>
        <v>0.53766429677419358</v>
      </c>
      <c r="L363" s="35" t="str">
        <f>სულ!L883</f>
        <v>ტენდერიდან ეკონომია 136 481 ლარი</v>
      </c>
      <c r="N363" s="17"/>
    </row>
    <row r="364" spans="1:14" ht="16.5" hidden="1" thickTop="1" thickBot="1" x14ac:dyDescent="0.3">
      <c r="A364" t="str">
        <f>სულ!A884</f>
        <v>b</v>
      </c>
      <c r="B364" s="29"/>
      <c r="C364" s="5" t="str">
        <f>სულ!C884</f>
        <v>ხარჯები</v>
      </c>
      <c r="D364" s="13">
        <f>სულ!D884</f>
        <v>979480</v>
      </c>
      <c r="E364" s="13">
        <f>სულ!E884</f>
        <v>798832.32000000007</v>
      </c>
      <c r="F364" s="13">
        <f>სულ!F884</f>
        <v>342495</v>
      </c>
      <c r="G364" s="13">
        <f>სულ!G884</f>
        <v>440912</v>
      </c>
      <c r="H364" s="13">
        <f>სულ!H884</f>
        <v>3015480</v>
      </c>
      <c r="I364" s="13">
        <f>სულ!I884</f>
        <v>1582239.32</v>
      </c>
      <c r="J364" s="13">
        <f>სულ!J884</f>
        <v>1433240.68</v>
      </c>
      <c r="K364" s="38">
        <f>სულ!K884</f>
        <v>0.52470562563837264</v>
      </c>
    </row>
    <row r="365" spans="1:14" ht="16.5" hidden="1" thickTop="1" thickBot="1" x14ac:dyDescent="0.3">
      <c r="A365" t="str">
        <f>სულ!A885</f>
        <v>b</v>
      </c>
      <c r="B365" s="30"/>
      <c r="C365" s="7" t="str">
        <f>სულ!C885</f>
        <v>შრომის ანაზღაურება</v>
      </c>
      <c r="D365" s="14">
        <f>სულ!D885</f>
        <v>0</v>
      </c>
      <c r="E365" s="14">
        <f>სულ!E885</f>
        <v>0</v>
      </c>
      <c r="F365" s="14">
        <f>სულ!F885</f>
        <v>0</v>
      </c>
      <c r="G365" s="14">
        <f>სულ!G885</f>
        <v>0</v>
      </c>
      <c r="H365" s="14">
        <f>სულ!H885</f>
        <v>0</v>
      </c>
      <c r="I365" s="14">
        <f>სულ!I885</f>
        <v>0</v>
      </c>
      <c r="J365" s="14" t="str">
        <f>სულ!J885</f>
        <v/>
      </c>
      <c r="K365" s="39" t="str">
        <f>სულ!K885</f>
        <v/>
      </c>
    </row>
    <row r="366" spans="1:14" ht="16.5" hidden="1" thickTop="1" thickBot="1" x14ac:dyDescent="0.3">
      <c r="A366" t="str">
        <f>სულ!A886</f>
        <v>b</v>
      </c>
      <c r="B366" s="30"/>
      <c r="C366" s="7" t="str">
        <f>სულ!C886</f>
        <v>საქონელი და მომსახურება</v>
      </c>
      <c r="D366" s="14">
        <f>სულ!D886</f>
        <v>144000</v>
      </c>
      <c r="E366" s="14">
        <f>სულ!E886</f>
        <v>141990</v>
      </c>
      <c r="F366" s="14">
        <f>სულ!F886</f>
        <v>70995</v>
      </c>
      <c r="G366" s="14">
        <f>სულ!G886</f>
        <v>70995</v>
      </c>
      <c r="H366" s="14">
        <f>სულ!H886</f>
        <v>286000</v>
      </c>
      <c r="I366" s="14">
        <f>სულ!I886</f>
        <v>283980</v>
      </c>
      <c r="J366" s="14">
        <f>სულ!J886</f>
        <v>2020</v>
      </c>
      <c r="K366" s="39">
        <f>სულ!K886</f>
        <v>0.99293706293706296</v>
      </c>
    </row>
    <row r="367" spans="1:14" ht="16.5" hidden="1" thickTop="1" thickBot="1" x14ac:dyDescent="0.3">
      <c r="A367" t="str">
        <f>სულ!A887</f>
        <v>b</v>
      </c>
      <c r="B367" s="30"/>
      <c r="C367" s="7" t="str">
        <f>სულ!C887</f>
        <v>პროცენტი</v>
      </c>
      <c r="D367" s="14">
        <f>სულ!D887</f>
        <v>0</v>
      </c>
      <c r="E367" s="14">
        <f>სულ!E887</f>
        <v>0</v>
      </c>
      <c r="F367" s="14">
        <f>სულ!F887</f>
        <v>0</v>
      </c>
      <c r="G367" s="14">
        <f>სულ!G887</f>
        <v>0</v>
      </c>
      <c r="H367" s="14">
        <f>სულ!H887</f>
        <v>0</v>
      </c>
      <c r="I367" s="14">
        <f>სულ!I887</f>
        <v>0</v>
      </c>
      <c r="J367" s="14" t="str">
        <f>სულ!J887</f>
        <v/>
      </c>
      <c r="K367" s="39" t="str">
        <f>სულ!K887</f>
        <v/>
      </c>
    </row>
    <row r="368" spans="1:14" ht="16.5" hidden="1" thickTop="1" thickBot="1" x14ac:dyDescent="0.3">
      <c r="A368" t="str">
        <f>სულ!A888</f>
        <v>b</v>
      </c>
      <c r="B368" s="30"/>
      <c r="C368" s="7" t="str">
        <f>სულ!C888</f>
        <v>სუბსიდიები</v>
      </c>
      <c r="D368" s="14">
        <f>სულ!D888</f>
        <v>0</v>
      </c>
      <c r="E368" s="14">
        <f>სულ!E888</f>
        <v>0</v>
      </c>
      <c r="F368" s="14">
        <f>სულ!F888</f>
        <v>0</v>
      </c>
      <c r="G368" s="14">
        <f>სულ!G888</f>
        <v>0</v>
      </c>
      <c r="H368" s="14">
        <f>სულ!H888</f>
        <v>0</v>
      </c>
      <c r="I368" s="14">
        <f>სულ!I888</f>
        <v>0</v>
      </c>
      <c r="J368" s="14" t="str">
        <f>სულ!J888</f>
        <v/>
      </c>
      <c r="K368" s="39" t="str">
        <f>სულ!K888</f>
        <v/>
      </c>
    </row>
    <row r="369" spans="1:14" ht="16.5" hidden="1" thickTop="1" thickBot="1" x14ac:dyDescent="0.3">
      <c r="A369" t="str">
        <f>სულ!A889</f>
        <v>b</v>
      </c>
      <c r="B369" s="30"/>
      <c r="C369" s="7" t="str">
        <f>სულ!C889</f>
        <v>გრანტები</v>
      </c>
      <c r="D369" s="14">
        <f>სულ!D889</f>
        <v>0</v>
      </c>
      <c r="E369" s="14">
        <f>სულ!E889</f>
        <v>0</v>
      </c>
      <c r="F369" s="14">
        <f>სულ!F889</f>
        <v>0</v>
      </c>
      <c r="G369" s="14">
        <f>სულ!G889</f>
        <v>0</v>
      </c>
      <c r="H369" s="14">
        <f>სულ!H889</f>
        <v>0</v>
      </c>
      <c r="I369" s="14">
        <f>სულ!I889</f>
        <v>0</v>
      </c>
      <c r="J369" s="14" t="str">
        <f>სულ!J889</f>
        <v/>
      </c>
      <c r="K369" s="39" t="str">
        <f>სულ!K889</f>
        <v/>
      </c>
    </row>
    <row r="370" spans="1:14" ht="16.5" hidden="1" thickTop="1" thickBot="1" x14ac:dyDescent="0.3">
      <c r="A370" t="str">
        <f>სულ!A890</f>
        <v>b</v>
      </c>
      <c r="B370" s="30"/>
      <c r="C370" s="7" t="str">
        <f>სულ!C890</f>
        <v>სოციალური უზრუნველყოფა</v>
      </c>
      <c r="D370" s="14">
        <f>სულ!D890</f>
        <v>679610</v>
      </c>
      <c r="E370" s="14">
        <f>სულ!E890</f>
        <v>500979.32</v>
      </c>
      <c r="F370" s="14">
        <f>სულ!F890</f>
        <v>271500</v>
      </c>
      <c r="G370" s="14">
        <f>სულ!G890</f>
        <v>369917</v>
      </c>
      <c r="H370" s="14">
        <f>სულ!H890</f>
        <v>2573610</v>
      </c>
      <c r="I370" s="14">
        <f>სულ!I890</f>
        <v>1142396.32</v>
      </c>
      <c r="J370" s="14">
        <f>სულ!J890</f>
        <v>1431213.68</v>
      </c>
      <c r="K370" s="39">
        <f>სულ!K890</f>
        <v>0.44388867000050514</v>
      </c>
    </row>
    <row r="371" spans="1:14" ht="16.5" hidden="1" thickTop="1" thickBot="1" x14ac:dyDescent="0.3">
      <c r="A371" t="str">
        <f>სულ!A891</f>
        <v>b</v>
      </c>
      <c r="B371" s="30"/>
      <c r="C371" s="7" t="str">
        <f>სულ!C891</f>
        <v>სხვა ხარჯები</v>
      </c>
      <c r="D371" s="14">
        <f>სულ!D891</f>
        <v>155870</v>
      </c>
      <c r="E371" s="14">
        <f>სულ!E891</f>
        <v>155863</v>
      </c>
      <c r="F371" s="14">
        <f>სულ!F891</f>
        <v>0</v>
      </c>
      <c r="G371" s="14">
        <f>სულ!G891</f>
        <v>0</v>
      </c>
      <c r="H371" s="14">
        <f>სულ!H891</f>
        <v>155870</v>
      </c>
      <c r="I371" s="14">
        <f>სულ!I891</f>
        <v>155863</v>
      </c>
      <c r="J371" s="14">
        <f>სულ!J891</f>
        <v>7</v>
      </c>
      <c r="K371" s="39">
        <f>სულ!K891</f>
        <v>0.99995509078077882</v>
      </c>
    </row>
    <row r="372" spans="1:14" ht="16.5" hidden="1" thickTop="1" thickBot="1" x14ac:dyDescent="0.3">
      <c r="A372" t="str">
        <f>სულ!A892</f>
        <v>b</v>
      </c>
      <c r="B372" s="29"/>
      <c r="C372" s="5" t="str">
        <f>სულ!C892</f>
        <v>არაფინანსური აქტივების ზრდა</v>
      </c>
      <c r="D372" s="13">
        <f>სულ!D892</f>
        <v>0</v>
      </c>
      <c r="E372" s="13">
        <f>სულ!E892</f>
        <v>0</v>
      </c>
      <c r="F372" s="13">
        <f>სულ!F892</f>
        <v>0</v>
      </c>
      <c r="G372" s="13">
        <f>სულ!G892</f>
        <v>0</v>
      </c>
      <c r="H372" s="13">
        <f>სულ!H892</f>
        <v>0</v>
      </c>
      <c r="I372" s="13">
        <f>სულ!I892</f>
        <v>0</v>
      </c>
      <c r="J372" s="13" t="str">
        <f>სულ!J892</f>
        <v/>
      </c>
      <c r="K372" s="38" t="str">
        <f>სულ!K892</f>
        <v/>
      </c>
    </row>
    <row r="373" spans="1:14" ht="16.5" hidden="1" thickTop="1" thickBot="1" x14ac:dyDescent="0.3">
      <c r="A373" t="str">
        <f>სულ!A893</f>
        <v>b</v>
      </c>
      <c r="B373" s="29"/>
      <c r="C373" s="5" t="str">
        <f>სულ!C893</f>
        <v>ფინანსური აქტივების ზრდა</v>
      </c>
      <c r="D373" s="13">
        <f>სულ!D893</f>
        <v>0</v>
      </c>
      <c r="E373" s="13">
        <f>სულ!E893</f>
        <v>0</v>
      </c>
      <c r="F373" s="13">
        <f>სულ!F893</f>
        <v>0</v>
      </c>
      <c r="G373" s="13">
        <f>სულ!G893</f>
        <v>0</v>
      </c>
      <c r="H373" s="13">
        <f>სულ!H893</f>
        <v>0</v>
      </c>
      <c r="I373" s="13">
        <f>სულ!I893</f>
        <v>0</v>
      </c>
      <c r="J373" s="13" t="str">
        <f>სულ!J893</f>
        <v/>
      </c>
      <c r="K373" s="38" t="str">
        <f>სულ!K893</f>
        <v/>
      </c>
    </row>
    <row r="374" spans="1:14" ht="16.5" hidden="1" thickTop="1" thickBot="1" x14ac:dyDescent="0.3">
      <c r="A374" t="str">
        <f>სულ!A894</f>
        <v>b</v>
      </c>
      <c r="B374" s="31"/>
      <c r="C374" s="9" t="str">
        <f>სულ!C894</f>
        <v>ვალდებულებების კლება</v>
      </c>
      <c r="D374" s="15">
        <f>სულ!D894</f>
        <v>84520</v>
      </c>
      <c r="E374" s="15">
        <f>სულ!E894</f>
        <v>84520</v>
      </c>
      <c r="F374" s="15">
        <f>სულ!F894</f>
        <v>0</v>
      </c>
      <c r="G374" s="15">
        <f>სულ!G894</f>
        <v>0</v>
      </c>
      <c r="H374" s="15">
        <f>სულ!H894</f>
        <v>84520</v>
      </c>
      <c r="I374" s="15">
        <f>სულ!I894</f>
        <v>84520</v>
      </c>
      <c r="J374" s="15">
        <f>სულ!J894</f>
        <v>0</v>
      </c>
      <c r="K374" s="40">
        <f>სულ!K894</f>
        <v>1</v>
      </c>
    </row>
    <row r="375" spans="1:14" ht="46.5" thickTop="1" thickBot="1" x14ac:dyDescent="0.3">
      <c r="A375" t="str">
        <f>სულ!A895</f>
        <v>a</v>
      </c>
      <c r="B375" s="2" t="str">
        <f>სულ!B895</f>
        <v>35 03 03 06</v>
      </c>
      <c r="C375" s="24" t="str">
        <f>სულ!C895</f>
        <v>იშვიათი დაავადებების მქონე და მუდმივ ჩანაცვლებით მკურნალობას დაქვემდებარებულ პაციენტთა მკურნალობა</v>
      </c>
      <c r="D375" s="3">
        <f>სულ!D895</f>
        <v>3073800</v>
      </c>
      <c r="E375" s="3">
        <f>სულ!E895</f>
        <v>3175036.15</v>
      </c>
      <c r="F375" s="3">
        <f>სულ!F895</f>
        <v>673175</v>
      </c>
      <c r="G375" s="3">
        <f>სულ!G895</f>
        <v>1241819</v>
      </c>
      <c r="H375" s="3">
        <f>სულ!H895</f>
        <v>6000000</v>
      </c>
      <c r="I375" s="3">
        <f>სულ!I895</f>
        <v>5090030.1500000004</v>
      </c>
      <c r="J375" s="3">
        <f>სულ!J895</f>
        <v>909969.84999999963</v>
      </c>
      <c r="K375" s="41">
        <f>სულ!K895</f>
        <v>0.84833835833333338</v>
      </c>
      <c r="L375" s="35" t="str">
        <f>სულ!L895</f>
        <v>ტენდერიდან ეკონომია 563 106 ლარი</v>
      </c>
      <c r="N375" s="17"/>
    </row>
    <row r="376" spans="1:14" ht="16.5" hidden="1" thickTop="1" thickBot="1" x14ac:dyDescent="0.3">
      <c r="A376" t="str">
        <f>სულ!A896</f>
        <v>b</v>
      </c>
      <c r="B376" s="29"/>
      <c r="C376" s="5" t="str">
        <f>სულ!C896</f>
        <v>ხარჯები</v>
      </c>
      <c r="D376" s="13">
        <f>სულ!D896</f>
        <v>3073800</v>
      </c>
      <c r="E376" s="13">
        <f>სულ!E896</f>
        <v>3175036.15</v>
      </c>
      <c r="F376" s="13">
        <f>სულ!F896</f>
        <v>673175</v>
      </c>
      <c r="G376" s="13">
        <f>სულ!G896</f>
        <v>1241819</v>
      </c>
      <c r="H376" s="13">
        <f>სულ!H896</f>
        <v>6000000</v>
      </c>
      <c r="I376" s="13">
        <f>სულ!I896</f>
        <v>5090030.1500000004</v>
      </c>
      <c r="J376" s="13">
        <f>სულ!J896</f>
        <v>909969.84999999963</v>
      </c>
      <c r="K376" s="38">
        <f>სულ!K896</f>
        <v>0.84833835833333338</v>
      </c>
    </row>
    <row r="377" spans="1:14" ht="16.5" hidden="1" thickTop="1" thickBot="1" x14ac:dyDescent="0.3">
      <c r="A377" t="str">
        <f>სულ!A897</f>
        <v>b</v>
      </c>
      <c r="B377" s="30"/>
      <c r="C377" s="7" t="str">
        <f>სულ!C897</f>
        <v>შრომის ანაზღაურება</v>
      </c>
      <c r="D377" s="14">
        <f>სულ!D897</f>
        <v>0</v>
      </c>
      <c r="E377" s="14">
        <f>სულ!E897</f>
        <v>0</v>
      </c>
      <c r="F377" s="14">
        <f>სულ!F897</f>
        <v>0</v>
      </c>
      <c r="G377" s="14">
        <f>სულ!G897</f>
        <v>0</v>
      </c>
      <c r="H377" s="14">
        <f>სულ!H897</f>
        <v>0</v>
      </c>
      <c r="I377" s="14">
        <f>სულ!I897</f>
        <v>0</v>
      </c>
      <c r="J377" s="14" t="str">
        <f>სულ!J897</f>
        <v/>
      </c>
      <c r="K377" s="39" t="str">
        <f>სულ!K897</f>
        <v/>
      </c>
    </row>
    <row r="378" spans="1:14" ht="16.5" hidden="1" thickTop="1" thickBot="1" x14ac:dyDescent="0.3">
      <c r="A378" t="str">
        <f>სულ!A898</f>
        <v>b</v>
      </c>
      <c r="B378" s="30"/>
      <c r="C378" s="7" t="str">
        <f>სულ!C898</f>
        <v>საქონელი და მომსახურება</v>
      </c>
      <c r="D378" s="14">
        <f>სულ!D898</f>
        <v>126000</v>
      </c>
      <c r="E378" s="14">
        <f>სულ!E898</f>
        <v>108000</v>
      </c>
      <c r="F378" s="14">
        <f>სულ!F898</f>
        <v>54000</v>
      </c>
      <c r="G378" s="14">
        <f>სულ!G898</f>
        <v>54000</v>
      </c>
      <c r="H378" s="14">
        <f>სულ!H898</f>
        <v>252000</v>
      </c>
      <c r="I378" s="14">
        <f>სულ!I898</f>
        <v>216000</v>
      </c>
      <c r="J378" s="14">
        <f>სულ!J898</f>
        <v>36000</v>
      </c>
      <c r="K378" s="39">
        <f>სულ!K898</f>
        <v>0.8571428571428571</v>
      </c>
    </row>
    <row r="379" spans="1:14" ht="16.5" hidden="1" thickTop="1" thickBot="1" x14ac:dyDescent="0.3">
      <c r="A379" t="str">
        <f>სულ!A899</f>
        <v>b</v>
      </c>
      <c r="B379" s="30"/>
      <c r="C379" s="7" t="str">
        <f>სულ!C899</f>
        <v>პროცენტი</v>
      </c>
      <c r="D379" s="14">
        <f>სულ!D899</f>
        <v>0</v>
      </c>
      <c r="E379" s="14">
        <f>სულ!E899</f>
        <v>0</v>
      </c>
      <c r="F379" s="14">
        <f>სულ!F899</f>
        <v>0</v>
      </c>
      <c r="G379" s="14">
        <f>სულ!G899</f>
        <v>0</v>
      </c>
      <c r="H379" s="14">
        <f>სულ!H899</f>
        <v>0</v>
      </c>
      <c r="I379" s="14">
        <f>სულ!I899</f>
        <v>0</v>
      </c>
      <c r="J379" s="14" t="str">
        <f>სულ!J899</f>
        <v/>
      </c>
      <c r="K379" s="39" t="str">
        <f>სულ!K899</f>
        <v/>
      </c>
    </row>
    <row r="380" spans="1:14" ht="16.5" hidden="1" thickTop="1" thickBot="1" x14ac:dyDescent="0.3">
      <c r="A380" t="str">
        <f>სულ!A900</f>
        <v>b</v>
      </c>
      <c r="B380" s="30"/>
      <c r="C380" s="7" t="str">
        <f>სულ!C900</f>
        <v>სუბსიდიები</v>
      </c>
      <c r="D380" s="14">
        <f>სულ!D900</f>
        <v>0</v>
      </c>
      <c r="E380" s="14">
        <f>სულ!E900</f>
        <v>0</v>
      </c>
      <c r="F380" s="14">
        <f>სულ!F900</f>
        <v>0</v>
      </c>
      <c r="G380" s="14">
        <f>სულ!G900</f>
        <v>0</v>
      </c>
      <c r="H380" s="14">
        <f>სულ!H900</f>
        <v>0</v>
      </c>
      <c r="I380" s="14">
        <f>სულ!I900</f>
        <v>0</v>
      </c>
      <c r="J380" s="14" t="str">
        <f>სულ!J900</f>
        <v/>
      </c>
      <c r="K380" s="39" t="str">
        <f>სულ!K900</f>
        <v/>
      </c>
    </row>
    <row r="381" spans="1:14" ht="16.5" hidden="1" thickTop="1" thickBot="1" x14ac:dyDescent="0.3">
      <c r="A381" t="str">
        <f>სულ!A901</f>
        <v>b</v>
      </c>
      <c r="B381" s="30"/>
      <c r="C381" s="7" t="str">
        <f>სულ!C901</f>
        <v>გრანტები</v>
      </c>
      <c r="D381" s="14">
        <f>სულ!D901</f>
        <v>0</v>
      </c>
      <c r="E381" s="14">
        <f>სულ!E901</f>
        <v>0</v>
      </c>
      <c r="F381" s="14">
        <f>სულ!F901</f>
        <v>0</v>
      </c>
      <c r="G381" s="14">
        <f>სულ!G901</f>
        <v>0</v>
      </c>
      <c r="H381" s="14">
        <f>სულ!H901</f>
        <v>0</v>
      </c>
      <c r="I381" s="14">
        <f>სულ!I901</f>
        <v>0</v>
      </c>
      <c r="J381" s="14" t="str">
        <f>სულ!J901</f>
        <v/>
      </c>
      <c r="K381" s="39" t="str">
        <f>სულ!K901</f>
        <v/>
      </c>
    </row>
    <row r="382" spans="1:14" ht="16.5" hidden="1" thickTop="1" thickBot="1" x14ac:dyDescent="0.3">
      <c r="A382" t="str">
        <f>სულ!A902</f>
        <v>b</v>
      </c>
      <c r="B382" s="30"/>
      <c r="C382" s="7" t="str">
        <f>სულ!C902</f>
        <v>სოციალური უზრუნველყოფა</v>
      </c>
      <c r="D382" s="14">
        <f>სულ!D902</f>
        <v>2947800</v>
      </c>
      <c r="E382" s="14">
        <f>სულ!E902</f>
        <v>3067036.15</v>
      </c>
      <c r="F382" s="14">
        <f>სულ!F902</f>
        <v>619175</v>
      </c>
      <c r="G382" s="14">
        <f>სულ!G902</f>
        <v>1187819</v>
      </c>
      <c r="H382" s="14">
        <f>სულ!H902</f>
        <v>5748000</v>
      </c>
      <c r="I382" s="14">
        <f>სულ!I902</f>
        <v>4874030.1500000004</v>
      </c>
      <c r="J382" s="14">
        <f>სულ!J902</f>
        <v>873969.84999999963</v>
      </c>
      <c r="K382" s="39">
        <f>სულ!K902</f>
        <v>0.84795235734168417</v>
      </c>
    </row>
    <row r="383" spans="1:14" ht="16.5" hidden="1" thickTop="1" thickBot="1" x14ac:dyDescent="0.3">
      <c r="A383" t="str">
        <f>სულ!A903</f>
        <v>b</v>
      </c>
      <c r="B383" s="30"/>
      <c r="C383" s="7" t="str">
        <f>სულ!C903</f>
        <v>სხვა ხარჯები</v>
      </c>
      <c r="D383" s="14">
        <f>სულ!D903</f>
        <v>0</v>
      </c>
      <c r="E383" s="14">
        <f>სულ!E903</f>
        <v>0</v>
      </c>
      <c r="F383" s="14">
        <f>სულ!F903</f>
        <v>0</v>
      </c>
      <c r="G383" s="14">
        <f>სულ!G903</f>
        <v>0</v>
      </c>
      <c r="H383" s="14">
        <f>სულ!H903</f>
        <v>0</v>
      </c>
      <c r="I383" s="14">
        <f>სულ!I903</f>
        <v>0</v>
      </c>
      <c r="J383" s="14" t="str">
        <f>სულ!J903</f>
        <v/>
      </c>
      <c r="K383" s="39" t="str">
        <f>სულ!K903</f>
        <v/>
      </c>
    </row>
    <row r="384" spans="1:14" ht="16.5" hidden="1" thickTop="1" thickBot="1" x14ac:dyDescent="0.3">
      <c r="A384" t="str">
        <f>სულ!A904</f>
        <v>b</v>
      </c>
      <c r="B384" s="29"/>
      <c r="C384" s="5" t="str">
        <f>სულ!C904</f>
        <v>არაფინანსური აქტივების ზრდა</v>
      </c>
      <c r="D384" s="13">
        <f>სულ!D904</f>
        <v>0</v>
      </c>
      <c r="E384" s="13">
        <f>სულ!E904</f>
        <v>0</v>
      </c>
      <c r="F384" s="13">
        <f>სულ!F904</f>
        <v>0</v>
      </c>
      <c r="G384" s="13">
        <f>სულ!G904</f>
        <v>0</v>
      </c>
      <c r="H384" s="13">
        <f>სულ!H904</f>
        <v>0</v>
      </c>
      <c r="I384" s="13">
        <f>სულ!I904</f>
        <v>0</v>
      </c>
      <c r="J384" s="13" t="str">
        <f>სულ!J904</f>
        <v/>
      </c>
      <c r="K384" s="38" t="str">
        <f>სულ!K904</f>
        <v/>
      </c>
    </row>
    <row r="385" spans="1:14" ht="16.5" hidden="1" thickTop="1" thickBot="1" x14ac:dyDescent="0.3">
      <c r="A385" t="str">
        <f>სულ!A905</f>
        <v>b</v>
      </c>
      <c r="B385" s="29"/>
      <c r="C385" s="5" t="str">
        <f>სულ!C905</f>
        <v>ფინანსური აქტივების ზრდა</v>
      </c>
      <c r="D385" s="13">
        <f>სულ!D905</f>
        <v>0</v>
      </c>
      <c r="E385" s="13">
        <f>სულ!E905</f>
        <v>0</v>
      </c>
      <c r="F385" s="13">
        <f>სულ!F905</f>
        <v>0</v>
      </c>
      <c r="G385" s="13">
        <f>სულ!G905</f>
        <v>0</v>
      </c>
      <c r="H385" s="13">
        <f>სულ!H905</f>
        <v>0</v>
      </c>
      <c r="I385" s="13">
        <f>სულ!I905</f>
        <v>0</v>
      </c>
      <c r="J385" s="13" t="str">
        <f>სულ!J905</f>
        <v/>
      </c>
      <c r="K385" s="38" t="str">
        <f>სულ!K905</f>
        <v/>
      </c>
    </row>
    <row r="386" spans="1:14" ht="16.5" hidden="1" thickTop="1" thickBot="1" x14ac:dyDescent="0.3">
      <c r="A386" t="str">
        <f>სულ!A906</f>
        <v>b</v>
      </c>
      <c r="B386" s="31"/>
      <c r="C386" s="9" t="str">
        <f>სულ!C906</f>
        <v>ვალდებულებების კლება</v>
      </c>
      <c r="D386" s="15">
        <f>სულ!D906</f>
        <v>0</v>
      </c>
      <c r="E386" s="15">
        <f>სულ!E906</f>
        <v>0</v>
      </c>
      <c r="F386" s="15">
        <f>სულ!F906</f>
        <v>0</v>
      </c>
      <c r="G386" s="15">
        <f>სულ!G906</f>
        <v>0</v>
      </c>
      <c r="H386" s="15">
        <f>სულ!H906</f>
        <v>0</v>
      </c>
      <c r="I386" s="15">
        <f>სულ!I906</f>
        <v>0</v>
      </c>
      <c r="J386" s="15" t="str">
        <f>სულ!J906</f>
        <v/>
      </c>
      <c r="K386" s="40" t="str">
        <f>სულ!K906</f>
        <v/>
      </c>
    </row>
    <row r="387" spans="1:14" ht="31.5" thickTop="1" thickBot="1" x14ac:dyDescent="0.3">
      <c r="A387" t="str">
        <f>სულ!A907</f>
        <v>a</v>
      </c>
      <c r="B387" s="2" t="str">
        <f>სულ!B907</f>
        <v>35 03 03 07</v>
      </c>
      <c r="C387" s="24" t="str">
        <f>სულ!C907</f>
        <v>სასწრაფო გადაუდებელი დახმარება და სამედიცინო ტრანსპორტირება</v>
      </c>
      <c r="D387" s="3">
        <f>სულ!D907</f>
        <v>16525400</v>
      </c>
      <c r="E387" s="3">
        <f>სულ!E907</f>
        <v>12985460.850000001</v>
      </c>
      <c r="F387" s="3">
        <f>სულ!F907</f>
        <v>7842399.96</v>
      </c>
      <c r="G387" s="3">
        <f>სულ!G907</f>
        <v>9618331.4499999993</v>
      </c>
      <c r="H387" s="3">
        <f>სულ!H907</f>
        <v>33251000</v>
      </c>
      <c r="I387" s="3">
        <f>სულ!I907</f>
        <v>30446192.260000002</v>
      </c>
      <c r="J387" s="3">
        <f>სულ!J907</f>
        <v>2804807.7399999984</v>
      </c>
      <c r="K387" s="41">
        <f>სულ!K907</f>
        <v>0.9156474169197919</v>
      </c>
      <c r="N387" s="17"/>
    </row>
    <row r="388" spans="1:14" ht="16.5" hidden="1" thickTop="1" thickBot="1" x14ac:dyDescent="0.3">
      <c r="A388" t="str">
        <f>სულ!A908</f>
        <v>b</v>
      </c>
      <c r="B388" s="29"/>
      <c r="C388" s="5" t="str">
        <f>სულ!C908</f>
        <v>ხარჯები</v>
      </c>
      <c r="D388" s="13">
        <f>სულ!D908</f>
        <v>16240589</v>
      </c>
      <c r="E388" s="13">
        <f>სულ!E908</f>
        <v>12717138.260000002</v>
      </c>
      <c r="F388" s="13">
        <f>სულ!F908</f>
        <v>7842399.96</v>
      </c>
      <c r="G388" s="13">
        <f>სულ!G908</f>
        <v>9618331.4499999993</v>
      </c>
      <c r="H388" s="13">
        <f>სულ!H908</f>
        <v>32951189</v>
      </c>
      <c r="I388" s="13">
        <f>სულ!I908</f>
        <v>30177869.670000002</v>
      </c>
      <c r="J388" s="13">
        <f>სულ!J908</f>
        <v>2773319.3299999982</v>
      </c>
      <c r="K388" s="38">
        <f>სულ!K908</f>
        <v>0.91583553085140579</v>
      </c>
    </row>
    <row r="389" spans="1:14" ht="16.5" hidden="1" thickTop="1" thickBot="1" x14ac:dyDescent="0.3">
      <c r="A389" t="str">
        <f>სულ!A909</f>
        <v>b</v>
      </c>
      <c r="B389" s="30"/>
      <c r="C389" s="7" t="str">
        <f>სულ!C909</f>
        <v>შრომის ანაზღაურება</v>
      </c>
      <c r="D389" s="14">
        <f>სულ!D909</f>
        <v>0</v>
      </c>
      <c r="E389" s="14">
        <f>სულ!E909</f>
        <v>0</v>
      </c>
      <c r="F389" s="14">
        <f>სულ!F909</f>
        <v>0</v>
      </c>
      <c r="G389" s="14">
        <f>სულ!G909</f>
        <v>0</v>
      </c>
      <c r="H389" s="14">
        <f>სულ!H909</f>
        <v>0</v>
      </c>
      <c r="I389" s="14">
        <f>სულ!I909</f>
        <v>0</v>
      </c>
      <c r="J389" s="14" t="str">
        <f>სულ!J909</f>
        <v/>
      </c>
      <c r="K389" s="39" t="str">
        <f>სულ!K909</f>
        <v/>
      </c>
    </row>
    <row r="390" spans="1:14" ht="16.5" hidden="1" thickTop="1" thickBot="1" x14ac:dyDescent="0.3">
      <c r="A390" t="str">
        <f>სულ!A910</f>
        <v>b</v>
      </c>
      <c r="B390" s="30"/>
      <c r="C390" s="7" t="str">
        <f>სულ!C910</f>
        <v>საქონელი და მომსახურება</v>
      </c>
      <c r="D390" s="14">
        <f>სულ!D910</f>
        <v>10205187</v>
      </c>
      <c r="E390" s="14">
        <f>სულ!E910</f>
        <v>8083465.0100000007</v>
      </c>
      <c r="F390" s="14">
        <f>სულ!F910</f>
        <v>5378392.6799999997</v>
      </c>
      <c r="G390" s="14">
        <f>სულ!G910</f>
        <v>7020683.8799999999</v>
      </c>
      <c r="H390" s="14">
        <f>სულ!H910</f>
        <v>20584187</v>
      </c>
      <c r="I390" s="14">
        <f>სულ!I910</f>
        <v>20482541.57</v>
      </c>
      <c r="J390" s="14">
        <f>სულ!J910</f>
        <v>101645.4299999997</v>
      </c>
      <c r="K390" s="39">
        <f>სულ!K910</f>
        <v>0.99506196528432245</v>
      </c>
    </row>
    <row r="391" spans="1:14" ht="16.5" hidden="1" thickTop="1" thickBot="1" x14ac:dyDescent="0.3">
      <c r="A391" t="str">
        <f>სულ!A911</f>
        <v>b</v>
      </c>
      <c r="B391" s="30"/>
      <c r="C391" s="7" t="str">
        <f>სულ!C911</f>
        <v>პროცენტი</v>
      </c>
      <c r="D391" s="14">
        <f>სულ!D911</f>
        <v>0</v>
      </c>
      <c r="E391" s="14">
        <f>სულ!E911</f>
        <v>0</v>
      </c>
      <c r="F391" s="14">
        <f>სულ!F911</f>
        <v>0</v>
      </c>
      <c r="G391" s="14">
        <f>სულ!G911</f>
        <v>0</v>
      </c>
      <c r="H391" s="14">
        <f>სულ!H911</f>
        <v>0</v>
      </c>
      <c r="I391" s="14">
        <f>სულ!I911</f>
        <v>0</v>
      </c>
      <c r="J391" s="14" t="str">
        <f>სულ!J911</f>
        <v/>
      </c>
      <c r="K391" s="39" t="str">
        <f>სულ!K911</f>
        <v/>
      </c>
    </row>
    <row r="392" spans="1:14" ht="16.5" hidden="1" thickTop="1" thickBot="1" x14ac:dyDescent="0.3">
      <c r="A392" t="str">
        <f>სულ!A912</f>
        <v>b</v>
      </c>
      <c r="B392" s="30"/>
      <c r="C392" s="7" t="str">
        <f>სულ!C912</f>
        <v>სუბსიდიები</v>
      </c>
      <c r="D392" s="14">
        <f>სულ!D912</f>
        <v>0</v>
      </c>
      <c r="E392" s="14">
        <f>სულ!E912</f>
        <v>0</v>
      </c>
      <c r="F392" s="14">
        <f>სულ!F912</f>
        <v>0</v>
      </c>
      <c r="G392" s="14">
        <f>სულ!G912</f>
        <v>0</v>
      </c>
      <c r="H392" s="14">
        <f>სულ!H912</f>
        <v>0</v>
      </c>
      <c r="I392" s="14">
        <f>სულ!I912</f>
        <v>0</v>
      </c>
      <c r="J392" s="14" t="str">
        <f>სულ!J912</f>
        <v/>
      </c>
      <c r="K392" s="39" t="str">
        <f>სულ!K912</f>
        <v/>
      </c>
    </row>
    <row r="393" spans="1:14" ht="16.5" hidden="1" thickTop="1" thickBot="1" x14ac:dyDescent="0.3">
      <c r="A393" t="str">
        <f>სულ!A913</f>
        <v>b</v>
      </c>
      <c r="B393" s="30"/>
      <c r="C393" s="7" t="str">
        <f>სულ!C913</f>
        <v>გრანტები</v>
      </c>
      <c r="D393" s="14">
        <f>სულ!D913</f>
        <v>0</v>
      </c>
      <c r="E393" s="14">
        <f>სულ!E913</f>
        <v>0</v>
      </c>
      <c r="F393" s="14">
        <f>სულ!F913</f>
        <v>0</v>
      </c>
      <c r="G393" s="14">
        <f>სულ!G913</f>
        <v>0</v>
      </c>
      <c r="H393" s="14">
        <f>სულ!H913</f>
        <v>0</v>
      </c>
      <c r="I393" s="14">
        <f>სულ!I913</f>
        <v>0</v>
      </c>
      <c r="J393" s="14" t="str">
        <f>სულ!J913</f>
        <v/>
      </c>
      <c r="K393" s="39" t="str">
        <f>სულ!K913</f>
        <v/>
      </c>
    </row>
    <row r="394" spans="1:14" ht="16.5" hidden="1" thickTop="1" thickBot="1" x14ac:dyDescent="0.3">
      <c r="A394" t="str">
        <f>სულ!A914</f>
        <v>b</v>
      </c>
      <c r="B394" s="30"/>
      <c r="C394" s="7" t="str">
        <f>სულ!C914</f>
        <v>სოციალური უზრუნველყოფა</v>
      </c>
      <c r="D394" s="14">
        <f>სულ!D914</f>
        <v>5705447</v>
      </c>
      <c r="E394" s="14">
        <f>სულ!E914</f>
        <v>4507039.4399999995</v>
      </c>
      <c r="F394" s="14">
        <f>სულ!F914</f>
        <v>2363196</v>
      </c>
      <c r="G394" s="14">
        <f>სულ!G914</f>
        <v>2463232.5300000003</v>
      </c>
      <c r="H394" s="14">
        <f>სულ!H914</f>
        <v>11707047</v>
      </c>
      <c r="I394" s="14">
        <f>სულ!I914</f>
        <v>9333467.9699999988</v>
      </c>
      <c r="J394" s="14">
        <f>სულ!J914</f>
        <v>2373579.0300000012</v>
      </c>
      <c r="K394" s="39">
        <f>სულ!K914</f>
        <v>0.79725211404720586</v>
      </c>
    </row>
    <row r="395" spans="1:14" ht="16.5" hidden="1" thickTop="1" thickBot="1" x14ac:dyDescent="0.3">
      <c r="A395" t="str">
        <f>სულ!A915</f>
        <v>b</v>
      </c>
      <c r="B395" s="30"/>
      <c r="C395" s="7" t="str">
        <f>სულ!C915</f>
        <v>სხვა ხარჯები</v>
      </c>
      <c r="D395" s="14">
        <f>სულ!D915</f>
        <v>329955</v>
      </c>
      <c r="E395" s="14">
        <f>სულ!E915</f>
        <v>126633.81</v>
      </c>
      <c r="F395" s="14">
        <f>სულ!F915</f>
        <v>100811.28</v>
      </c>
      <c r="G395" s="14">
        <f>სულ!G915</f>
        <v>134415.03999999998</v>
      </c>
      <c r="H395" s="14">
        <f>სულ!H915</f>
        <v>659955</v>
      </c>
      <c r="I395" s="14">
        <f>სულ!I915</f>
        <v>361860.13</v>
      </c>
      <c r="J395" s="14">
        <f>სულ!J915</f>
        <v>298094.87</v>
      </c>
      <c r="K395" s="39">
        <f>სულ!K915</f>
        <v>0.54831030903622213</v>
      </c>
    </row>
    <row r="396" spans="1:14" ht="16.5" hidden="1" thickTop="1" thickBot="1" x14ac:dyDescent="0.3">
      <c r="A396" t="str">
        <f>სულ!A916</f>
        <v>b</v>
      </c>
      <c r="B396" s="29"/>
      <c r="C396" s="5" t="str">
        <f>სულ!C916</f>
        <v>არაფინანსური აქტივების ზრდა</v>
      </c>
      <c r="D396" s="13">
        <f>სულ!D916</f>
        <v>15000</v>
      </c>
      <c r="E396" s="13">
        <f>სულ!E916</f>
        <v>0</v>
      </c>
      <c r="F396" s="13">
        <f>სულ!F916</f>
        <v>0</v>
      </c>
      <c r="G396" s="13">
        <f>სულ!G916</f>
        <v>0</v>
      </c>
      <c r="H396" s="13">
        <f>სულ!H916</f>
        <v>30000</v>
      </c>
      <c r="I396" s="13">
        <f>სულ!I916</f>
        <v>0</v>
      </c>
      <c r="J396" s="13">
        <f>სულ!J916</f>
        <v>30000</v>
      </c>
      <c r="K396" s="38">
        <f>სულ!K916</f>
        <v>0</v>
      </c>
    </row>
    <row r="397" spans="1:14" ht="16.5" hidden="1" thickTop="1" thickBot="1" x14ac:dyDescent="0.3">
      <c r="A397" t="str">
        <f>სულ!A917</f>
        <v>b</v>
      </c>
      <c r="B397" s="29"/>
      <c r="C397" s="5" t="str">
        <f>სულ!C917</f>
        <v>ფინანსური აქტივების ზრდა</v>
      </c>
      <c r="D397" s="13">
        <f>სულ!D917</f>
        <v>0</v>
      </c>
      <c r="E397" s="13">
        <f>სულ!E917</f>
        <v>0</v>
      </c>
      <c r="F397" s="13">
        <f>სულ!F917</f>
        <v>0</v>
      </c>
      <c r="G397" s="13">
        <f>სულ!G917</f>
        <v>0</v>
      </c>
      <c r="H397" s="13">
        <f>სულ!H917</f>
        <v>0</v>
      </c>
      <c r="I397" s="13">
        <f>სულ!I917</f>
        <v>0</v>
      </c>
      <c r="J397" s="13" t="str">
        <f>სულ!J917</f>
        <v/>
      </c>
      <c r="K397" s="38" t="str">
        <f>სულ!K917</f>
        <v/>
      </c>
    </row>
    <row r="398" spans="1:14" ht="16.5" hidden="1" thickTop="1" thickBot="1" x14ac:dyDescent="0.3">
      <c r="A398" t="str">
        <f>სულ!A918</f>
        <v>b</v>
      </c>
      <c r="B398" s="31"/>
      <c r="C398" s="9" t="str">
        <f>სულ!C918</f>
        <v>ვალდებულებების კლება</v>
      </c>
      <c r="D398" s="15">
        <f>სულ!D918</f>
        <v>269811</v>
      </c>
      <c r="E398" s="15">
        <f>სულ!E918</f>
        <v>268322.59000000003</v>
      </c>
      <c r="F398" s="15">
        <f>სულ!F918</f>
        <v>0</v>
      </c>
      <c r="G398" s="15">
        <f>სულ!G918</f>
        <v>0</v>
      </c>
      <c r="H398" s="15">
        <f>სულ!H918</f>
        <v>269811</v>
      </c>
      <c r="I398" s="15">
        <f>სულ!I918</f>
        <v>268322.59000000003</v>
      </c>
      <c r="J398" s="15">
        <f>სულ!J918</f>
        <v>1488.4099999999744</v>
      </c>
      <c r="K398" s="40">
        <f>სულ!K918</f>
        <v>0.99448350882654901</v>
      </c>
    </row>
    <row r="399" spans="1:14" ht="31.5" thickTop="1" thickBot="1" x14ac:dyDescent="0.3">
      <c r="A399" t="str">
        <f>სულ!A919</f>
        <v>a</v>
      </c>
      <c r="B399" s="2" t="str">
        <f>სულ!B919</f>
        <v>35 03 03 07 01</v>
      </c>
      <c r="C399" s="24" t="str">
        <f>სულ!C919</f>
        <v>სასწრაფო სამედიცინო დახმარება და სამედიცინო ტრანსპორტირება</v>
      </c>
      <c r="D399" s="3">
        <f>სულ!D919</f>
        <v>5150000</v>
      </c>
      <c r="E399" s="3">
        <f>სულ!E919</f>
        <v>3966188.9699999997</v>
      </c>
      <c r="F399" s="3">
        <f>სულ!F919</f>
        <v>2032500</v>
      </c>
      <c r="G399" s="3">
        <f>სულ!G919</f>
        <v>2032500</v>
      </c>
      <c r="H399" s="3">
        <f>სულ!H919</f>
        <v>10500000</v>
      </c>
      <c r="I399" s="3">
        <f>სულ!I919</f>
        <v>8031188.9699999997</v>
      </c>
      <c r="J399" s="3">
        <f>სულ!J919</f>
        <v>2468811.0300000003</v>
      </c>
      <c r="K399" s="41">
        <f>სულ!K919</f>
        <v>0.76487514000000001</v>
      </c>
      <c r="N399" s="17"/>
    </row>
    <row r="400" spans="1:14" ht="16.5" hidden="1" thickTop="1" thickBot="1" x14ac:dyDescent="0.3">
      <c r="A400" t="str">
        <f>სულ!A920</f>
        <v>b</v>
      </c>
      <c r="B400" s="29"/>
      <c r="C400" s="5" t="str">
        <f>სულ!C920</f>
        <v>ხარჯები</v>
      </c>
      <c r="D400" s="13">
        <f>სულ!D920</f>
        <v>5150000</v>
      </c>
      <c r="E400" s="13">
        <f>სულ!E920</f>
        <v>3966188.9699999997</v>
      </c>
      <c r="F400" s="13">
        <f>სულ!F920</f>
        <v>2032500</v>
      </c>
      <c r="G400" s="13">
        <f>სულ!G920</f>
        <v>2032500</v>
      </c>
      <c r="H400" s="13">
        <f>სულ!H920</f>
        <v>10500000</v>
      </c>
      <c r="I400" s="13">
        <f>სულ!I920</f>
        <v>8031188.9699999997</v>
      </c>
      <c r="J400" s="13">
        <f>სულ!J920</f>
        <v>2468811.0300000003</v>
      </c>
      <c r="K400" s="38">
        <f>სულ!K920</f>
        <v>0.76487514000000001</v>
      </c>
    </row>
    <row r="401" spans="1:14" ht="16.5" hidden="1" thickTop="1" thickBot="1" x14ac:dyDescent="0.3">
      <c r="A401" t="str">
        <f>სულ!A921</f>
        <v>b</v>
      </c>
      <c r="B401" s="30"/>
      <c r="C401" s="7" t="str">
        <f>სულ!C921</f>
        <v>შრომის ანაზღაურება</v>
      </c>
      <c r="D401" s="14">
        <f>სულ!D921</f>
        <v>0</v>
      </c>
      <c r="E401" s="14">
        <f>სულ!E921</f>
        <v>0</v>
      </c>
      <c r="F401" s="14">
        <f>სულ!F921</f>
        <v>0</v>
      </c>
      <c r="G401" s="14">
        <f>სულ!G921</f>
        <v>0</v>
      </c>
      <c r="H401" s="14">
        <f>სულ!H921</f>
        <v>0</v>
      </c>
      <c r="I401" s="14">
        <f>სულ!I921</f>
        <v>0</v>
      </c>
      <c r="J401" s="14" t="str">
        <f>სულ!J921</f>
        <v/>
      </c>
      <c r="K401" s="39" t="str">
        <f>სულ!K921</f>
        <v/>
      </c>
    </row>
    <row r="402" spans="1:14" ht="16.5" hidden="1" thickTop="1" thickBot="1" x14ac:dyDescent="0.3">
      <c r="A402" t="str">
        <f>სულ!A922</f>
        <v>b</v>
      </c>
      <c r="B402" s="30"/>
      <c r="C402" s="7" t="str">
        <f>სულ!C922</f>
        <v>საქონელი და მომსახურება</v>
      </c>
      <c r="D402" s="14">
        <f>სულ!D922</f>
        <v>0</v>
      </c>
      <c r="E402" s="14">
        <f>სულ!E922</f>
        <v>0</v>
      </c>
      <c r="F402" s="14">
        <f>სულ!F922</f>
        <v>0</v>
      </c>
      <c r="G402" s="14">
        <f>სულ!G922</f>
        <v>0</v>
      </c>
      <c r="H402" s="14">
        <f>სულ!H922</f>
        <v>0</v>
      </c>
      <c r="I402" s="14">
        <f>სულ!I922</f>
        <v>0</v>
      </c>
      <c r="J402" s="14" t="str">
        <f>სულ!J922</f>
        <v/>
      </c>
      <c r="K402" s="39" t="str">
        <f>სულ!K922</f>
        <v/>
      </c>
    </row>
    <row r="403" spans="1:14" ht="16.5" hidden="1" thickTop="1" thickBot="1" x14ac:dyDescent="0.3">
      <c r="A403" t="str">
        <f>სულ!A923</f>
        <v>b</v>
      </c>
      <c r="B403" s="30"/>
      <c r="C403" s="7" t="str">
        <f>სულ!C923</f>
        <v>პროცენტი</v>
      </c>
      <c r="D403" s="14">
        <f>სულ!D923</f>
        <v>0</v>
      </c>
      <c r="E403" s="14">
        <f>სულ!E923</f>
        <v>0</v>
      </c>
      <c r="F403" s="14">
        <f>სულ!F923</f>
        <v>0</v>
      </c>
      <c r="G403" s="14">
        <f>სულ!G923</f>
        <v>0</v>
      </c>
      <c r="H403" s="14">
        <f>სულ!H923</f>
        <v>0</v>
      </c>
      <c r="I403" s="14">
        <f>სულ!I923</f>
        <v>0</v>
      </c>
      <c r="J403" s="14" t="str">
        <f>სულ!J923</f>
        <v/>
      </c>
      <c r="K403" s="39" t="str">
        <f>სულ!K923</f>
        <v/>
      </c>
    </row>
    <row r="404" spans="1:14" ht="16.5" hidden="1" thickTop="1" thickBot="1" x14ac:dyDescent="0.3">
      <c r="A404" t="str">
        <f>სულ!A924</f>
        <v>b</v>
      </c>
      <c r="B404" s="30"/>
      <c r="C404" s="7" t="str">
        <f>სულ!C924</f>
        <v>სუბსიდიები</v>
      </c>
      <c r="D404" s="14">
        <f>სულ!D924</f>
        <v>0</v>
      </c>
      <c r="E404" s="14">
        <f>სულ!E924</f>
        <v>0</v>
      </c>
      <c r="F404" s="14">
        <f>სულ!F924</f>
        <v>0</v>
      </c>
      <c r="G404" s="14">
        <f>სულ!G924</f>
        <v>0</v>
      </c>
      <c r="H404" s="14">
        <f>სულ!H924</f>
        <v>0</v>
      </c>
      <c r="I404" s="14">
        <f>სულ!I924</f>
        <v>0</v>
      </c>
      <c r="J404" s="14" t="str">
        <f>სულ!J924</f>
        <v/>
      </c>
      <c r="K404" s="39" t="str">
        <f>სულ!K924</f>
        <v/>
      </c>
    </row>
    <row r="405" spans="1:14" ht="16.5" hidden="1" thickTop="1" thickBot="1" x14ac:dyDescent="0.3">
      <c r="A405" t="str">
        <f>სულ!A925</f>
        <v>b</v>
      </c>
      <c r="B405" s="30"/>
      <c r="C405" s="7" t="str">
        <f>სულ!C925</f>
        <v>გრანტები</v>
      </c>
      <c r="D405" s="14">
        <f>სულ!D925</f>
        <v>0</v>
      </c>
      <c r="E405" s="14">
        <f>სულ!E925</f>
        <v>0</v>
      </c>
      <c r="F405" s="14">
        <f>სულ!F925</f>
        <v>0</v>
      </c>
      <c r="G405" s="14">
        <f>სულ!G925</f>
        <v>0</v>
      </c>
      <c r="H405" s="14">
        <f>სულ!H925</f>
        <v>0</v>
      </c>
      <c r="I405" s="14">
        <f>სულ!I925</f>
        <v>0</v>
      </c>
      <c r="J405" s="14" t="str">
        <f>სულ!J925</f>
        <v/>
      </c>
      <c r="K405" s="39" t="str">
        <f>სულ!K925</f>
        <v/>
      </c>
    </row>
    <row r="406" spans="1:14" ht="16.5" hidden="1" thickTop="1" thickBot="1" x14ac:dyDescent="0.3">
      <c r="A406" t="str">
        <f>სულ!A926</f>
        <v>b</v>
      </c>
      <c r="B406" s="30"/>
      <c r="C406" s="7" t="str">
        <f>სულ!C926</f>
        <v>სოციალური უზრუნველყოფა</v>
      </c>
      <c r="D406" s="14">
        <f>სულ!D926</f>
        <v>5150000</v>
      </c>
      <c r="E406" s="14">
        <f>სულ!E926</f>
        <v>3966188.9699999997</v>
      </c>
      <c r="F406" s="14">
        <f>სულ!F926</f>
        <v>2032500</v>
      </c>
      <c r="G406" s="14">
        <f>სულ!G926</f>
        <v>2032500</v>
      </c>
      <c r="H406" s="14">
        <f>სულ!H926</f>
        <v>10500000</v>
      </c>
      <c r="I406" s="14">
        <f>სულ!I926</f>
        <v>8031188.9699999997</v>
      </c>
      <c r="J406" s="14">
        <f>სულ!J926</f>
        <v>2468811.0300000003</v>
      </c>
      <c r="K406" s="39">
        <f>სულ!K926</f>
        <v>0.76487514000000001</v>
      </c>
    </row>
    <row r="407" spans="1:14" ht="16.5" hidden="1" thickTop="1" thickBot="1" x14ac:dyDescent="0.3">
      <c r="A407" t="str">
        <f>სულ!A927</f>
        <v>b</v>
      </c>
      <c r="B407" s="30"/>
      <c r="C407" s="7" t="str">
        <f>სულ!C927</f>
        <v>სხვა ხარჯები</v>
      </c>
      <c r="D407" s="14">
        <f>სულ!D927</f>
        <v>0</v>
      </c>
      <c r="E407" s="14">
        <f>სულ!E927</f>
        <v>0</v>
      </c>
      <c r="F407" s="14">
        <f>სულ!F927</f>
        <v>0</v>
      </c>
      <c r="G407" s="14">
        <f>სულ!G927</f>
        <v>0</v>
      </c>
      <c r="H407" s="14">
        <f>სულ!H927</f>
        <v>0</v>
      </c>
      <c r="I407" s="14">
        <f>სულ!I927</f>
        <v>0</v>
      </c>
      <c r="J407" s="14" t="str">
        <f>სულ!J927</f>
        <v/>
      </c>
      <c r="K407" s="39" t="str">
        <f>სულ!K927</f>
        <v/>
      </c>
    </row>
    <row r="408" spans="1:14" ht="16.5" hidden="1" thickTop="1" thickBot="1" x14ac:dyDescent="0.3">
      <c r="A408" t="str">
        <f>სულ!A928</f>
        <v>b</v>
      </c>
      <c r="B408" s="29"/>
      <c r="C408" s="5" t="str">
        <f>სულ!C928</f>
        <v>არაფინანსური აქტივების ზრდა</v>
      </c>
      <c r="D408" s="13">
        <f>სულ!D928</f>
        <v>0</v>
      </c>
      <c r="E408" s="13">
        <f>სულ!E928</f>
        <v>0</v>
      </c>
      <c r="F408" s="13">
        <f>სულ!F928</f>
        <v>0</v>
      </c>
      <c r="G408" s="13">
        <f>სულ!G928</f>
        <v>0</v>
      </c>
      <c r="H408" s="13">
        <f>სულ!H928</f>
        <v>0</v>
      </c>
      <c r="I408" s="13">
        <f>სულ!I928</f>
        <v>0</v>
      </c>
      <c r="J408" s="13" t="str">
        <f>სულ!J928</f>
        <v/>
      </c>
      <c r="K408" s="38" t="str">
        <f>სულ!K928</f>
        <v/>
      </c>
    </row>
    <row r="409" spans="1:14" ht="16.5" hidden="1" thickTop="1" thickBot="1" x14ac:dyDescent="0.3">
      <c r="A409" t="str">
        <f>სულ!A929</f>
        <v>b</v>
      </c>
      <c r="B409" s="29"/>
      <c r="C409" s="5" t="str">
        <f>სულ!C929</f>
        <v>ფინანსური აქტივების ზრდა</v>
      </c>
      <c r="D409" s="13">
        <f>სულ!D929</f>
        <v>0</v>
      </c>
      <c r="E409" s="13">
        <f>სულ!E929</f>
        <v>0</v>
      </c>
      <c r="F409" s="13">
        <f>სულ!F929</f>
        <v>0</v>
      </c>
      <c r="G409" s="13">
        <f>სულ!G929</f>
        <v>0</v>
      </c>
      <c r="H409" s="13">
        <f>სულ!H929</f>
        <v>0</v>
      </c>
      <c r="I409" s="13">
        <f>სულ!I929</f>
        <v>0</v>
      </c>
      <c r="J409" s="13" t="str">
        <f>სულ!J929</f>
        <v/>
      </c>
      <c r="K409" s="38" t="str">
        <f>სულ!K929</f>
        <v/>
      </c>
    </row>
    <row r="410" spans="1:14" ht="16.5" hidden="1" thickTop="1" thickBot="1" x14ac:dyDescent="0.3">
      <c r="A410" t="str">
        <f>სულ!A930</f>
        <v>b</v>
      </c>
      <c r="B410" s="31"/>
      <c r="C410" s="9" t="str">
        <f>სულ!C930</f>
        <v>ვალდებულებების კლება</v>
      </c>
      <c r="D410" s="15">
        <f>სულ!D930</f>
        <v>0</v>
      </c>
      <c r="E410" s="15">
        <f>სულ!E930</f>
        <v>0</v>
      </c>
      <c r="F410" s="15">
        <f>სულ!F930</f>
        <v>0</v>
      </c>
      <c r="G410" s="15">
        <f>სულ!G930</f>
        <v>0</v>
      </c>
      <c r="H410" s="15">
        <f>სულ!H930</f>
        <v>0</v>
      </c>
      <c r="I410" s="15">
        <f>სულ!I930</f>
        <v>0</v>
      </c>
      <c r="J410" s="15" t="str">
        <f>სულ!J930</f>
        <v/>
      </c>
      <c r="K410" s="40" t="str">
        <f>სულ!K930</f>
        <v/>
      </c>
    </row>
    <row r="411" spans="1:14" ht="16.5" thickTop="1" thickBot="1" x14ac:dyDescent="0.3">
      <c r="A411" t="str">
        <f>სულ!A931</f>
        <v>a</v>
      </c>
      <c r="B411" s="2" t="str">
        <f>სულ!B931</f>
        <v>35 03 03 07 02</v>
      </c>
      <c r="C411" s="24" t="str">
        <f>სულ!C931</f>
        <v>სასწრაფო გადაუდებელი დახმარება</v>
      </c>
      <c r="D411" s="3">
        <f>სულ!D931</f>
        <v>11375400</v>
      </c>
      <c r="E411" s="3">
        <f>სულ!E931</f>
        <v>9019271.8800000008</v>
      </c>
      <c r="F411" s="3">
        <f>სულ!F931</f>
        <v>5809899.96</v>
      </c>
      <c r="G411" s="3">
        <f>სულ!G931</f>
        <v>7585831.4500000002</v>
      </c>
      <c r="H411" s="3">
        <f>სულ!H931</f>
        <v>22751000</v>
      </c>
      <c r="I411" s="3">
        <f>სულ!I931</f>
        <v>22415003.289999999</v>
      </c>
      <c r="J411" s="3">
        <f>სულ!J931</f>
        <v>335996.71000000089</v>
      </c>
      <c r="K411" s="41">
        <f>სულ!K931</f>
        <v>0.98523156300821935</v>
      </c>
      <c r="L411" s="35" t="str">
        <f>სულ!L931</f>
        <v>ტენდერიდან ეკონომია 259 907 ლარი</v>
      </c>
      <c r="N411" s="17"/>
    </row>
    <row r="412" spans="1:14" ht="16.5" hidden="1" thickTop="1" thickBot="1" x14ac:dyDescent="0.3">
      <c r="A412" t="str">
        <f>სულ!A932</f>
        <v>b</v>
      </c>
      <c r="B412" s="29"/>
      <c r="C412" s="5" t="str">
        <f>სულ!C932</f>
        <v>ხარჯები</v>
      </c>
      <c r="D412" s="13">
        <f>სულ!D932</f>
        <v>11090589</v>
      </c>
      <c r="E412" s="13">
        <f>სულ!E932</f>
        <v>8750949.290000001</v>
      </c>
      <c r="F412" s="13">
        <f>სულ!F932</f>
        <v>5809899.96</v>
      </c>
      <c r="G412" s="13">
        <f>სულ!G932</f>
        <v>7585831.4500000002</v>
      </c>
      <c r="H412" s="13">
        <f>სულ!H932</f>
        <v>22451189</v>
      </c>
      <c r="I412" s="13">
        <f>სულ!I932</f>
        <v>22146680.699999999</v>
      </c>
      <c r="J412" s="13">
        <f>სულ!J932</f>
        <v>304508.30000000075</v>
      </c>
      <c r="K412" s="38">
        <f>სულ!K932</f>
        <v>0.98643687423414406</v>
      </c>
    </row>
    <row r="413" spans="1:14" ht="16.5" hidden="1" thickTop="1" thickBot="1" x14ac:dyDescent="0.3">
      <c r="A413" t="str">
        <f>სულ!A933</f>
        <v>b</v>
      </c>
      <c r="B413" s="30"/>
      <c r="C413" s="7" t="str">
        <f>სულ!C933</f>
        <v>შრომის ანაზღაურება</v>
      </c>
      <c r="D413" s="14">
        <f>სულ!D933</f>
        <v>0</v>
      </c>
      <c r="E413" s="14">
        <f>სულ!E933</f>
        <v>0</v>
      </c>
      <c r="F413" s="14">
        <f>სულ!F933</f>
        <v>0</v>
      </c>
      <c r="G413" s="14">
        <f>სულ!G933</f>
        <v>0</v>
      </c>
      <c r="H413" s="14">
        <f>სულ!H933</f>
        <v>0</v>
      </c>
      <c r="I413" s="14">
        <f>სულ!I933</f>
        <v>0</v>
      </c>
      <c r="J413" s="14" t="str">
        <f>სულ!J933</f>
        <v/>
      </c>
      <c r="K413" s="39" t="str">
        <f>სულ!K933</f>
        <v/>
      </c>
    </row>
    <row r="414" spans="1:14" ht="16.5" hidden="1" thickTop="1" thickBot="1" x14ac:dyDescent="0.3">
      <c r="A414" t="str">
        <f>სულ!A934</f>
        <v>b</v>
      </c>
      <c r="B414" s="30"/>
      <c r="C414" s="7" t="str">
        <f>სულ!C934</f>
        <v>საქონელი და მომსახურება</v>
      </c>
      <c r="D414" s="14">
        <f>სულ!D934</f>
        <v>10205187</v>
      </c>
      <c r="E414" s="14">
        <f>სულ!E934</f>
        <v>8083465.0100000007</v>
      </c>
      <c r="F414" s="14">
        <f>სულ!F934</f>
        <v>5378392.6799999997</v>
      </c>
      <c r="G414" s="14">
        <f>სულ!G934</f>
        <v>7020683.8799999999</v>
      </c>
      <c r="H414" s="14">
        <f>სულ!H934</f>
        <v>20584187</v>
      </c>
      <c r="I414" s="14">
        <f>სულ!I934</f>
        <v>20482541.57</v>
      </c>
      <c r="J414" s="14">
        <f>სულ!J934</f>
        <v>101645.4299999997</v>
      </c>
      <c r="K414" s="39">
        <f>სულ!K934</f>
        <v>0.99506196528432245</v>
      </c>
    </row>
    <row r="415" spans="1:14" ht="16.5" hidden="1" thickTop="1" thickBot="1" x14ac:dyDescent="0.3">
      <c r="A415" t="str">
        <f>სულ!A935</f>
        <v>b</v>
      </c>
      <c r="B415" s="30"/>
      <c r="C415" s="7" t="str">
        <f>სულ!C935</f>
        <v>პროცენტი</v>
      </c>
      <c r="D415" s="14">
        <f>სულ!D935</f>
        <v>0</v>
      </c>
      <c r="E415" s="14">
        <f>სულ!E935</f>
        <v>0</v>
      </c>
      <c r="F415" s="14">
        <f>სულ!F935</f>
        <v>0</v>
      </c>
      <c r="G415" s="14">
        <f>სულ!G935</f>
        <v>0</v>
      </c>
      <c r="H415" s="14">
        <f>სულ!H935</f>
        <v>0</v>
      </c>
      <c r="I415" s="14">
        <f>სულ!I935</f>
        <v>0</v>
      </c>
      <c r="J415" s="14" t="str">
        <f>სულ!J935</f>
        <v/>
      </c>
      <c r="K415" s="39" t="str">
        <f>სულ!K935</f>
        <v/>
      </c>
    </row>
    <row r="416" spans="1:14" ht="16.5" hidden="1" thickTop="1" thickBot="1" x14ac:dyDescent="0.3">
      <c r="A416" t="str">
        <f>სულ!A936</f>
        <v>b</v>
      </c>
      <c r="B416" s="30"/>
      <c r="C416" s="7" t="str">
        <f>სულ!C936</f>
        <v>სუბსიდიები</v>
      </c>
      <c r="D416" s="14">
        <f>სულ!D936</f>
        <v>0</v>
      </c>
      <c r="E416" s="14">
        <f>სულ!E936</f>
        <v>0</v>
      </c>
      <c r="F416" s="14">
        <f>სულ!F936</f>
        <v>0</v>
      </c>
      <c r="G416" s="14">
        <f>სულ!G936</f>
        <v>0</v>
      </c>
      <c r="H416" s="14">
        <f>სულ!H936</f>
        <v>0</v>
      </c>
      <c r="I416" s="14">
        <f>სულ!I936</f>
        <v>0</v>
      </c>
      <c r="J416" s="14" t="str">
        <f>სულ!J936</f>
        <v/>
      </c>
      <c r="K416" s="39" t="str">
        <f>სულ!K936</f>
        <v/>
      </c>
    </row>
    <row r="417" spans="1:14" ht="16.5" hidden="1" thickTop="1" thickBot="1" x14ac:dyDescent="0.3">
      <c r="A417" t="str">
        <f>სულ!A937</f>
        <v>b</v>
      </c>
      <c r="B417" s="30"/>
      <c r="C417" s="7" t="str">
        <f>სულ!C937</f>
        <v>გრანტები</v>
      </c>
      <c r="D417" s="14">
        <f>სულ!D937</f>
        <v>0</v>
      </c>
      <c r="E417" s="14">
        <f>სულ!E937</f>
        <v>0</v>
      </c>
      <c r="F417" s="14">
        <f>სულ!F937</f>
        <v>0</v>
      </c>
      <c r="G417" s="14">
        <f>სულ!G937</f>
        <v>0</v>
      </c>
      <c r="H417" s="14">
        <f>სულ!H937</f>
        <v>0</v>
      </c>
      <c r="I417" s="14">
        <f>სულ!I937</f>
        <v>0</v>
      </c>
      <c r="J417" s="14" t="str">
        <f>სულ!J937</f>
        <v/>
      </c>
      <c r="K417" s="39" t="str">
        <f>სულ!K937</f>
        <v/>
      </c>
    </row>
    <row r="418" spans="1:14" ht="16.5" hidden="1" thickTop="1" thickBot="1" x14ac:dyDescent="0.3">
      <c r="A418" t="str">
        <f>სულ!A938</f>
        <v>b</v>
      </c>
      <c r="B418" s="30"/>
      <c r="C418" s="7" t="str">
        <f>სულ!C938</f>
        <v>სოციალური უზრუნველყოფა</v>
      </c>
      <c r="D418" s="14">
        <f>სულ!D938</f>
        <v>555447</v>
      </c>
      <c r="E418" s="14">
        <f>სულ!E938</f>
        <v>540850.47</v>
      </c>
      <c r="F418" s="14">
        <f>სულ!F938</f>
        <v>330696</v>
      </c>
      <c r="G418" s="14">
        <f>სულ!G938</f>
        <v>430732.53</v>
      </c>
      <c r="H418" s="14">
        <f>სულ!H938</f>
        <v>1207047</v>
      </c>
      <c r="I418" s="14">
        <f>სულ!I938</f>
        <v>1302279</v>
      </c>
      <c r="J418" s="14">
        <f>სულ!J938</f>
        <v>-95232</v>
      </c>
      <c r="K418" s="39">
        <f>სულ!K938</f>
        <v>1.0788966792510979</v>
      </c>
    </row>
    <row r="419" spans="1:14" ht="16.5" hidden="1" thickTop="1" thickBot="1" x14ac:dyDescent="0.3">
      <c r="A419" t="str">
        <f>სულ!A939</f>
        <v>b</v>
      </c>
      <c r="B419" s="30"/>
      <c r="C419" s="7" t="str">
        <f>სულ!C939</f>
        <v>სხვა ხარჯები</v>
      </c>
      <c r="D419" s="14">
        <f>სულ!D939</f>
        <v>329955</v>
      </c>
      <c r="E419" s="14">
        <f>სულ!E939</f>
        <v>126633.81</v>
      </c>
      <c r="F419" s="14">
        <f>სულ!F939</f>
        <v>100811.28</v>
      </c>
      <c r="G419" s="14">
        <f>სულ!G939</f>
        <v>134415.03999999998</v>
      </c>
      <c r="H419" s="14">
        <f>სულ!H939</f>
        <v>659955</v>
      </c>
      <c r="I419" s="14">
        <f>სულ!I939</f>
        <v>361860.13</v>
      </c>
      <c r="J419" s="14">
        <f>სულ!J939</f>
        <v>298094.87</v>
      </c>
      <c r="K419" s="39">
        <f>სულ!K939</f>
        <v>0.54831030903622213</v>
      </c>
    </row>
    <row r="420" spans="1:14" ht="16.5" hidden="1" thickTop="1" thickBot="1" x14ac:dyDescent="0.3">
      <c r="A420" t="str">
        <f>სულ!A940</f>
        <v>b</v>
      </c>
      <c r="B420" s="29"/>
      <c r="C420" s="5" t="str">
        <f>სულ!C940</f>
        <v>არაფინანსური აქტივების ზრდა</v>
      </c>
      <c r="D420" s="13">
        <f>სულ!D940</f>
        <v>15000</v>
      </c>
      <c r="E420" s="13">
        <f>სულ!E940</f>
        <v>0</v>
      </c>
      <c r="F420" s="13">
        <f>სულ!F940</f>
        <v>0</v>
      </c>
      <c r="G420" s="13">
        <f>სულ!G940</f>
        <v>0</v>
      </c>
      <c r="H420" s="13">
        <f>სულ!H940</f>
        <v>30000</v>
      </c>
      <c r="I420" s="13">
        <f>სულ!I940</f>
        <v>0</v>
      </c>
      <c r="J420" s="13">
        <f>სულ!J940</f>
        <v>30000</v>
      </c>
      <c r="K420" s="38">
        <f>სულ!K940</f>
        <v>0</v>
      </c>
    </row>
    <row r="421" spans="1:14" ht="16.5" hidden="1" thickTop="1" thickBot="1" x14ac:dyDescent="0.3">
      <c r="A421" t="str">
        <f>სულ!A941</f>
        <v>b</v>
      </c>
      <c r="B421" s="29"/>
      <c r="C421" s="5" t="str">
        <f>სულ!C941</f>
        <v>ფინანსური აქტივების ზრდა</v>
      </c>
      <c r="D421" s="13">
        <f>სულ!D941</f>
        <v>0</v>
      </c>
      <c r="E421" s="13">
        <f>სულ!E941</f>
        <v>0</v>
      </c>
      <c r="F421" s="13">
        <f>სულ!F941</f>
        <v>0</v>
      </c>
      <c r="G421" s="13">
        <f>სულ!G941</f>
        <v>0</v>
      </c>
      <c r="H421" s="13">
        <f>სულ!H941</f>
        <v>0</v>
      </c>
      <c r="I421" s="13">
        <f>სულ!I941</f>
        <v>0</v>
      </c>
      <c r="J421" s="13" t="str">
        <f>სულ!J941</f>
        <v/>
      </c>
      <c r="K421" s="38" t="str">
        <f>სულ!K941</f>
        <v/>
      </c>
    </row>
    <row r="422" spans="1:14" ht="16.5" hidden="1" thickTop="1" thickBot="1" x14ac:dyDescent="0.3">
      <c r="A422" t="str">
        <f>სულ!A942</f>
        <v>b</v>
      </c>
      <c r="B422" s="31"/>
      <c r="C422" s="9" t="str">
        <f>სულ!C942</f>
        <v>ვალდებულებების კლება</v>
      </c>
      <c r="D422" s="15">
        <f>სულ!D942</f>
        <v>269811</v>
      </c>
      <c r="E422" s="15">
        <f>სულ!E942</f>
        <v>268322.59000000003</v>
      </c>
      <c r="F422" s="15">
        <f>სულ!F942</f>
        <v>0</v>
      </c>
      <c r="G422" s="15">
        <f>სულ!G942</f>
        <v>0</v>
      </c>
      <c r="H422" s="15">
        <f>სულ!H942</f>
        <v>269811</v>
      </c>
      <c r="I422" s="15">
        <f>სულ!I942</f>
        <v>268322.59000000003</v>
      </c>
      <c r="J422" s="15">
        <f>სულ!J942</f>
        <v>1488.4099999999744</v>
      </c>
      <c r="K422" s="40">
        <f>სულ!K942</f>
        <v>0.99448350882654901</v>
      </c>
    </row>
    <row r="423" spans="1:14" ht="16.5" thickTop="1" thickBot="1" x14ac:dyDescent="0.3">
      <c r="A423" t="str">
        <f>სულ!A943</f>
        <v>a</v>
      </c>
      <c r="B423" s="2" t="str">
        <f>სულ!B943</f>
        <v>35 03 03 08</v>
      </c>
      <c r="C423" s="24" t="str">
        <f>სულ!C943</f>
        <v>სოფლის ექიმი</v>
      </c>
      <c r="D423" s="3">
        <f>სულ!D943</f>
        <v>13005000</v>
      </c>
      <c r="E423" s="3">
        <f>სულ!E943</f>
        <v>12330225.969999999</v>
      </c>
      <c r="F423" s="3">
        <f>სულ!F943</f>
        <v>6088300</v>
      </c>
      <c r="G423" s="3">
        <f>სულ!G943</f>
        <v>6079700</v>
      </c>
      <c r="H423" s="3">
        <f>სულ!H943</f>
        <v>26000000</v>
      </c>
      <c r="I423" s="3">
        <f>სულ!I943</f>
        <v>24498225.969999999</v>
      </c>
      <c r="J423" s="3">
        <f>სულ!J943</f>
        <v>1501774.0300000012</v>
      </c>
      <c r="K423" s="41">
        <f>სულ!K943</f>
        <v>0.94223946038461537</v>
      </c>
      <c r="N423" s="17"/>
    </row>
    <row r="424" spans="1:14" ht="16.5" hidden="1" thickTop="1" thickBot="1" x14ac:dyDescent="0.3">
      <c r="A424" t="str">
        <f>სულ!A944</f>
        <v>b</v>
      </c>
      <c r="B424" s="29"/>
      <c r="C424" s="5" t="str">
        <f>სულ!C944</f>
        <v>ხარჯები</v>
      </c>
      <c r="D424" s="13">
        <f>სულ!D944</f>
        <v>13005000</v>
      </c>
      <c r="E424" s="13">
        <f>სულ!E944</f>
        <v>12330225.969999999</v>
      </c>
      <c r="F424" s="13">
        <f>სულ!F944</f>
        <v>6088300</v>
      </c>
      <c r="G424" s="13">
        <f>სულ!G944</f>
        <v>6079700</v>
      </c>
      <c r="H424" s="13">
        <f>სულ!H944</f>
        <v>26000000</v>
      </c>
      <c r="I424" s="13">
        <f>სულ!I944</f>
        <v>24498225.969999999</v>
      </c>
      <c r="J424" s="13">
        <f>სულ!J944</f>
        <v>1501774.0300000012</v>
      </c>
      <c r="K424" s="38">
        <f>სულ!K944</f>
        <v>0.94223946038461537</v>
      </c>
    </row>
    <row r="425" spans="1:14" ht="16.5" hidden="1" thickTop="1" thickBot="1" x14ac:dyDescent="0.3">
      <c r="A425" t="str">
        <f>სულ!A945</f>
        <v>b</v>
      </c>
      <c r="B425" s="30"/>
      <c r="C425" s="7" t="str">
        <f>სულ!C945</f>
        <v>შრომის ანაზღაურება</v>
      </c>
      <c r="D425" s="14">
        <f>სულ!D945</f>
        <v>0</v>
      </c>
      <c r="E425" s="14">
        <f>სულ!E945</f>
        <v>0</v>
      </c>
      <c r="F425" s="14">
        <f>სულ!F945</f>
        <v>0</v>
      </c>
      <c r="G425" s="14">
        <f>სულ!G945</f>
        <v>0</v>
      </c>
      <c r="H425" s="14">
        <f>სულ!H945</f>
        <v>0</v>
      </c>
      <c r="I425" s="14">
        <f>სულ!I945</f>
        <v>0</v>
      </c>
      <c r="J425" s="14" t="str">
        <f>სულ!J945</f>
        <v/>
      </c>
      <c r="K425" s="39" t="str">
        <f>სულ!K945</f>
        <v/>
      </c>
    </row>
    <row r="426" spans="1:14" ht="16.5" hidden="1" thickTop="1" thickBot="1" x14ac:dyDescent="0.3">
      <c r="A426" t="str">
        <f>სულ!A946</f>
        <v>b</v>
      </c>
      <c r="B426" s="30"/>
      <c r="C426" s="7" t="str">
        <f>სულ!C946</f>
        <v>საქონელი და მომსახურება</v>
      </c>
      <c r="D426" s="14">
        <f>სულ!D946</f>
        <v>10000</v>
      </c>
      <c r="E426" s="14">
        <f>სულ!E946</f>
        <v>0</v>
      </c>
      <c r="F426" s="14">
        <f>სულ!F946</f>
        <v>10000</v>
      </c>
      <c r="G426" s="14">
        <f>სულ!G946</f>
        <v>0</v>
      </c>
      <c r="H426" s="14">
        <f>სულ!H946</f>
        <v>10000</v>
      </c>
      <c r="I426" s="14">
        <f>სულ!I946</f>
        <v>10000</v>
      </c>
      <c r="J426" s="14">
        <f>სულ!J946</f>
        <v>0</v>
      </c>
      <c r="K426" s="39">
        <f>სულ!K946</f>
        <v>1</v>
      </c>
    </row>
    <row r="427" spans="1:14" ht="16.5" hidden="1" thickTop="1" thickBot="1" x14ac:dyDescent="0.3">
      <c r="A427" t="str">
        <f>სულ!A947</f>
        <v>b</v>
      </c>
      <c r="B427" s="30"/>
      <c r="C427" s="7" t="str">
        <f>სულ!C947</f>
        <v>პროცენტი</v>
      </c>
      <c r="D427" s="14">
        <f>სულ!D947</f>
        <v>0</v>
      </c>
      <c r="E427" s="14">
        <f>სულ!E947</f>
        <v>0</v>
      </c>
      <c r="F427" s="14">
        <f>სულ!F947</f>
        <v>0</v>
      </c>
      <c r="G427" s="14">
        <f>სულ!G947</f>
        <v>0</v>
      </c>
      <c r="H427" s="14">
        <f>სულ!H947</f>
        <v>0</v>
      </c>
      <c r="I427" s="14">
        <f>სულ!I947</f>
        <v>0</v>
      </c>
      <c r="J427" s="14" t="str">
        <f>სულ!J947</f>
        <v/>
      </c>
      <c r="K427" s="39" t="str">
        <f>სულ!K947</f>
        <v/>
      </c>
    </row>
    <row r="428" spans="1:14" ht="16.5" hidden="1" thickTop="1" thickBot="1" x14ac:dyDescent="0.3">
      <c r="A428" t="str">
        <f>სულ!A948</f>
        <v>b</v>
      </c>
      <c r="B428" s="30"/>
      <c r="C428" s="7" t="str">
        <f>სულ!C948</f>
        <v>სუბსიდიები</v>
      </c>
      <c r="D428" s="14">
        <f>სულ!D948</f>
        <v>0</v>
      </c>
      <c r="E428" s="14">
        <f>სულ!E948</f>
        <v>0</v>
      </c>
      <c r="F428" s="14">
        <f>სულ!F948</f>
        <v>0</v>
      </c>
      <c r="G428" s="14">
        <f>სულ!G948</f>
        <v>0</v>
      </c>
      <c r="H428" s="14">
        <f>სულ!H948</f>
        <v>0</v>
      </c>
      <c r="I428" s="14">
        <f>სულ!I948</f>
        <v>0</v>
      </c>
      <c r="J428" s="14" t="str">
        <f>სულ!J948</f>
        <v/>
      </c>
      <c r="K428" s="39" t="str">
        <f>სულ!K948</f>
        <v/>
      </c>
    </row>
    <row r="429" spans="1:14" ht="16.5" hidden="1" thickTop="1" thickBot="1" x14ac:dyDescent="0.3">
      <c r="A429" t="str">
        <f>სულ!A949</f>
        <v>b</v>
      </c>
      <c r="B429" s="30"/>
      <c r="C429" s="7" t="str">
        <f>სულ!C949</f>
        <v>გრანტები</v>
      </c>
      <c r="D429" s="14">
        <f>სულ!D949</f>
        <v>0</v>
      </c>
      <c r="E429" s="14">
        <f>სულ!E949</f>
        <v>0</v>
      </c>
      <c r="F429" s="14">
        <f>სულ!F949</f>
        <v>0</v>
      </c>
      <c r="G429" s="14">
        <f>სულ!G949</f>
        <v>0</v>
      </c>
      <c r="H429" s="14">
        <f>სულ!H949</f>
        <v>0</v>
      </c>
      <c r="I429" s="14">
        <f>სულ!I949</f>
        <v>0</v>
      </c>
      <c r="J429" s="14" t="str">
        <f>სულ!J949</f>
        <v/>
      </c>
      <c r="K429" s="39" t="str">
        <f>სულ!K949</f>
        <v/>
      </c>
    </row>
    <row r="430" spans="1:14" ht="16.5" hidden="1" thickTop="1" thickBot="1" x14ac:dyDescent="0.3">
      <c r="A430" t="str">
        <f>სულ!A950</f>
        <v>b</v>
      </c>
      <c r="B430" s="30"/>
      <c r="C430" s="7" t="str">
        <f>სულ!C950</f>
        <v>სოციალური უზრუნველყოფა</v>
      </c>
      <c r="D430" s="14">
        <f>სულ!D950</f>
        <v>12995000</v>
      </c>
      <c r="E430" s="14">
        <f>სულ!E950</f>
        <v>12330225.969999999</v>
      </c>
      <c r="F430" s="14">
        <f>სულ!F950</f>
        <v>6078300</v>
      </c>
      <c r="G430" s="14">
        <f>სულ!G950</f>
        <v>6079700</v>
      </c>
      <c r="H430" s="14">
        <f>სულ!H950</f>
        <v>25990000</v>
      </c>
      <c r="I430" s="14">
        <f>სულ!I950</f>
        <v>24488225.969999999</v>
      </c>
      <c r="J430" s="14">
        <f>სულ!J950</f>
        <v>1501774.0300000012</v>
      </c>
      <c r="K430" s="39">
        <f>სულ!K950</f>
        <v>0.94221723624470943</v>
      </c>
    </row>
    <row r="431" spans="1:14" ht="16.5" hidden="1" thickTop="1" thickBot="1" x14ac:dyDescent="0.3">
      <c r="A431" t="str">
        <f>სულ!A951</f>
        <v>b</v>
      </c>
      <c r="B431" s="30"/>
      <c r="C431" s="7" t="str">
        <f>სულ!C951</f>
        <v>სხვა ხარჯები</v>
      </c>
      <c r="D431" s="14">
        <f>სულ!D951</f>
        <v>0</v>
      </c>
      <c r="E431" s="14">
        <f>სულ!E951</f>
        <v>0</v>
      </c>
      <c r="F431" s="14">
        <f>სულ!F951</f>
        <v>0</v>
      </c>
      <c r="G431" s="14">
        <f>სულ!G951</f>
        <v>0</v>
      </c>
      <c r="H431" s="14">
        <f>სულ!H951</f>
        <v>0</v>
      </c>
      <c r="I431" s="14">
        <f>სულ!I951</f>
        <v>0</v>
      </c>
      <c r="J431" s="14" t="str">
        <f>სულ!J951</f>
        <v/>
      </c>
      <c r="K431" s="39" t="str">
        <f>სულ!K951</f>
        <v/>
      </c>
    </row>
    <row r="432" spans="1:14" ht="16.5" hidden="1" thickTop="1" thickBot="1" x14ac:dyDescent="0.3">
      <c r="A432" t="str">
        <f>სულ!A952</f>
        <v>b</v>
      </c>
      <c r="B432" s="29"/>
      <c r="C432" s="5" t="str">
        <f>სულ!C952</f>
        <v>არაფინანსური აქტივების ზრდა</v>
      </c>
      <c r="D432" s="13">
        <f>სულ!D952</f>
        <v>0</v>
      </c>
      <c r="E432" s="13">
        <f>სულ!E952</f>
        <v>0</v>
      </c>
      <c r="F432" s="13">
        <f>სულ!F952</f>
        <v>0</v>
      </c>
      <c r="G432" s="13">
        <f>სულ!G952</f>
        <v>0</v>
      </c>
      <c r="H432" s="13">
        <f>სულ!H952</f>
        <v>0</v>
      </c>
      <c r="I432" s="13">
        <f>სულ!I952</f>
        <v>0</v>
      </c>
      <c r="J432" s="13" t="str">
        <f>სულ!J952</f>
        <v/>
      </c>
      <c r="K432" s="38" t="str">
        <f>სულ!K952</f>
        <v/>
      </c>
    </row>
    <row r="433" spans="1:14" ht="16.5" hidden="1" thickTop="1" thickBot="1" x14ac:dyDescent="0.3">
      <c r="A433" t="str">
        <f>სულ!A953</f>
        <v>b</v>
      </c>
      <c r="B433" s="29"/>
      <c r="C433" s="5" t="str">
        <f>სულ!C953</f>
        <v>ფინანსური აქტივების ზრდა</v>
      </c>
      <c r="D433" s="13">
        <f>სულ!D953</f>
        <v>0</v>
      </c>
      <c r="E433" s="13">
        <f>სულ!E953</f>
        <v>0</v>
      </c>
      <c r="F433" s="13">
        <f>სულ!F953</f>
        <v>0</v>
      </c>
      <c r="G433" s="13">
        <f>სულ!G953</f>
        <v>0</v>
      </c>
      <c r="H433" s="13">
        <f>სულ!H953</f>
        <v>0</v>
      </c>
      <c r="I433" s="13">
        <f>სულ!I953</f>
        <v>0</v>
      </c>
      <c r="J433" s="13" t="str">
        <f>სულ!J953</f>
        <v/>
      </c>
      <c r="K433" s="38" t="str">
        <f>სულ!K953</f>
        <v/>
      </c>
    </row>
    <row r="434" spans="1:14" ht="16.5" hidden="1" thickTop="1" thickBot="1" x14ac:dyDescent="0.3">
      <c r="A434" t="str">
        <f>სულ!A954</f>
        <v>b</v>
      </c>
      <c r="B434" s="31"/>
      <c r="C434" s="9" t="str">
        <f>სულ!C954</f>
        <v>ვალდებულებების კლება</v>
      </c>
      <c r="D434" s="15">
        <f>სულ!D954</f>
        <v>0</v>
      </c>
      <c r="E434" s="15">
        <f>სულ!E954</f>
        <v>0</v>
      </c>
      <c r="F434" s="15">
        <f>სულ!F954</f>
        <v>0</v>
      </c>
      <c r="G434" s="15">
        <f>სულ!G954</f>
        <v>0</v>
      </c>
      <c r="H434" s="15">
        <f>სულ!H954</f>
        <v>0</v>
      </c>
      <c r="I434" s="15">
        <f>სულ!I954</f>
        <v>0</v>
      </c>
      <c r="J434" s="15" t="str">
        <f>სულ!J954</f>
        <v/>
      </c>
      <c r="K434" s="40" t="str">
        <f>სულ!K954</f>
        <v/>
      </c>
    </row>
    <row r="435" spans="1:14" ht="16.5" thickTop="1" thickBot="1" x14ac:dyDescent="0.3">
      <c r="A435" t="str">
        <f>სულ!A955</f>
        <v>a</v>
      </c>
      <c r="B435" s="2" t="str">
        <f>სულ!B955</f>
        <v>35 03 03 09</v>
      </c>
      <c r="C435" s="24" t="str">
        <f>სულ!C955</f>
        <v>რეფერალური მომსახურება</v>
      </c>
      <c r="D435" s="3">
        <f>სულ!D955</f>
        <v>12398000</v>
      </c>
      <c r="E435" s="3">
        <f>სულ!E955</f>
        <v>13298541.870000001</v>
      </c>
      <c r="F435" s="3">
        <f>სულ!F955</f>
        <v>3360720</v>
      </c>
      <c r="G435" s="3">
        <f>სულ!G955</f>
        <v>3340738.129999999</v>
      </c>
      <c r="H435" s="3">
        <f>სულ!H955</f>
        <v>20000000</v>
      </c>
      <c r="I435" s="3">
        <f>სულ!I955</f>
        <v>20000000</v>
      </c>
      <c r="J435" s="3">
        <f>სულ!J955</f>
        <v>0</v>
      </c>
      <c r="K435" s="41">
        <f>სულ!K955</f>
        <v>1</v>
      </c>
      <c r="L435" s="35" t="str">
        <f>სულ!L955</f>
        <v>კომისიის გადაწყვეტილების მიხედვით</v>
      </c>
      <c r="N435" s="17"/>
    </row>
    <row r="436" spans="1:14" ht="16.5" hidden="1" thickTop="1" thickBot="1" x14ac:dyDescent="0.3">
      <c r="A436" t="str">
        <f>სულ!A956</f>
        <v>b</v>
      </c>
      <c r="B436" s="29"/>
      <c r="C436" s="5" t="str">
        <f>სულ!C956</f>
        <v>ხარჯები</v>
      </c>
      <c r="D436" s="13">
        <f>სულ!D956</f>
        <v>12398000</v>
      </c>
      <c r="E436" s="13">
        <f>სულ!E956</f>
        <v>13298541.870000001</v>
      </c>
      <c r="F436" s="13">
        <f>სულ!F956</f>
        <v>3360720</v>
      </c>
      <c r="G436" s="13">
        <f>სულ!G956</f>
        <v>3340738.129999999</v>
      </c>
      <c r="H436" s="13">
        <f>სულ!H956</f>
        <v>20000000</v>
      </c>
      <c r="I436" s="13">
        <f>სულ!I956</f>
        <v>20000000</v>
      </c>
      <c r="J436" s="13">
        <f>სულ!J956</f>
        <v>0</v>
      </c>
      <c r="K436" s="38">
        <f>სულ!K956</f>
        <v>1</v>
      </c>
    </row>
    <row r="437" spans="1:14" ht="16.5" hidden="1" thickTop="1" thickBot="1" x14ac:dyDescent="0.3">
      <c r="A437" t="str">
        <f>სულ!A957</f>
        <v>b</v>
      </c>
      <c r="B437" s="30"/>
      <c r="C437" s="7" t="str">
        <f>სულ!C957</f>
        <v>შრომის ანაზღაურება</v>
      </c>
      <c r="D437" s="14">
        <f>სულ!D957</f>
        <v>0</v>
      </c>
      <c r="E437" s="14">
        <f>სულ!E957</f>
        <v>0</v>
      </c>
      <c r="F437" s="14">
        <f>სულ!F957</f>
        <v>0</v>
      </c>
      <c r="G437" s="14">
        <f>სულ!G957</f>
        <v>0</v>
      </c>
      <c r="H437" s="14">
        <f>სულ!H957</f>
        <v>0</v>
      </c>
      <c r="I437" s="14">
        <f>სულ!I957</f>
        <v>0</v>
      </c>
      <c r="J437" s="14" t="str">
        <f>სულ!J957</f>
        <v/>
      </c>
      <c r="K437" s="39" t="str">
        <f>სულ!K957</f>
        <v/>
      </c>
    </row>
    <row r="438" spans="1:14" ht="16.5" hidden="1" thickTop="1" thickBot="1" x14ac:dyDescent="0.3">
      <c r="A438" t="str">
        <f>სულ!A958</f>
        <v>b</v>
      </c>
      <c r="B438" s="30"/>
      <c r="C438" s="7" t="str">
        <f>სულ!C958</f>
        <v>საქონელი და მომსახურება</v>
      </c>
      <c r="D438" s="14">
        <f>სულ!D958</f>
        <v>5000</v>
      </c>
      <c r="E438" s="14">
        <f>სულ!E958</f>
        <v>0</v>
      </c>
      <c r="F438" s="14">
        <f>სულ!F958</f>
        <v>10000</v>
      </c>
      <c r="G438" s="14">
        <f>სულ!G958</f>
        <v>10000</v>
      </c>
      <c r="H438" s="14">
        <f>სულ!H958</f>
        <v>20000</v>
      </c>
      <c r="I438" s="14">
        <f>სულ!I958</f>
        <v>20000</v>
      </c>
      <c r="J438" s="14">
        <f>სულ!J958</f>
        <v>0</v>
      </c>
      <c r="K438" s="39">
        <f>სულ!K958</f>
        <v>1</v>
      </c>
    </row>
    <row r="439" spans="1:14" ht="16.5" hidden="1" thickTop="1" thickBot="1" x14ac:dyDescent="0.3">
      <c r="A439" t="str">
        <f>სულ!A959</f>
        <v>b</v>
      </c>
      <c r="B439" s="30"/>
      <c r="C439" s="7" t="str">
        <f>სულ!C959</f>
        <v>პროცენტი</v>
      </c>
      <c r="D439" s="14">
        <f>სულ!D959</f>
        <v>0</v>
      </c>
      <c r="E439" s="14">
        <f>სულ!E959</f>
        <v>0</v>
      </c>
      <c r="F439" s="14">
        <f>სულ!F959</f>
        <v>0</v>
      </c>
      <c r="G439" s="14">
        <f>სულ!G959</f>
        <v>0</v>
      </c>
      <c r="H439" s="14">
        <f>სულ!H959</f>
        <v>0</v>
      </c>
      <c r="I439" s="14">
        <f>სულ!I959</f>
        <v>0</v>
      </c>
      <c r="J439" s="14" t="str">
        <f>სულ!J959</f>
        <v/>
      </c>
      <c r="K439" s="39" t="str">
        <f>სულ!K959</f>
        <v/>
      </c>
    </row>
    <row r="440" spans="1:14" ht="16.5" hidden="1" thickTop="1" thickBot="1" x14ac:dyDescent="0.3">
      <c r="A440" t="str">
        <f>სულ!A960</f>
        <v>b</v>
      </c>
      <c r="B440" s="30"/>
      <c r="C440" s="7" t="str">
        <f>სულ!C960</f>
        <v>სუბსიდიები</v>
      </c>
      <c r="D440" s="14">
        <f>სულ!D960</f>
        <v>0</v>
      </c>
      <c r="E440" s="14">
        <f>სულ!E960</f>
        <v>0</v>
      </c>
      <c r="F440" s="14">
        <f>სულ!F960</f>
        <v>0</v>
      </c>
      <c r="G440" s="14">
        <f>სულ!G960</f>
        <v>0</v>
      </c>
      <c r="H440" s="14">
        <f>სულ!H960</f>
        <v>0</v>
      </c>
      <c r="I440" s="14">
        <f>სულ!I960</f>
        <v>0</v>
      </c>
      <c r="J440" s="14" t="str">
        <f>სულ!J960</f>
        <v/>
      </c>
      <c r="K440" s="39" t="str">
        <f>სულ!K960</f>
        <v/>
      </c>
    </row>
    <row r="441" spans="1:14" ht="16.5" hidden="1" thickTop="1" thickBot="1" x14ac:dyDescent="0.3">
      <c r="A441" t="str">
        <f>სულ!A961</f>
        <v>b</v>
      </c>
      <c r="B441" s="30"/>
      <c r="C441" s="7" t="str">
        <f>სულ!C961</f>
        <v>გრანტები</v>
      </c>
      <c r="D441" s="14">
        <f>სულ!D961</f>
        <v>0</v>
      </c>
      <c r="E441" s="14">
        <f>სულ!E961</f>
        <v>0</v>
      </c>
      <c r="F441" s="14">
        <f>სულ!F961</f>
        <v>0</v>
      </c>
      <c r="G441" s="14">
        <f>სულ!G961</f>
        <v>0</v>
      </c>
      <c r="H441" s="14">
        <f>სულ!H961</f>
        <v>0</v>
      </c>
      <c r="I441" s="14">
        <f>სულ!I961</f>
        <v>0</v>
      </c>
      <c r="J441" s="14" t="str">
        <f>სულ!J961</f>
        <v/>
      </c>
      <c r="K441" s="39" t="str">
        <f>სულ!K961</f>
        <v/>
      </c>
    </row>
    <row r="442" spans="1:14" ht="16.5" hidden="1" thickTop="1" thickBot="1" x14ac:dyDescent="0.3">
      <c r="A442" t="str">
        <f>სულ!A962</f>
        <v>b</v>
      </c>
      <c r="B442" s="30"/>
      <c r="C442" s="7" t="str">
        <f>სულ!C962</f>
        <v>სოციალური უზრუნველყოფა</v>
      </c>
      <c r="D442" s="14">
        <f>სულ!D962</f>
        <v>12393000</v>
      </c>
      <c r="E442" s="14">
        <f>სულ!E962</f>
        <v>13298541.870000001</v>
      </c>
      <c r="F442" s="14">
        <f>სულ!F962</f>
        <v>3350720</v>
      </c>
      <c r="G442" s="14">
        <f>სულ!G962</f>
        <v>3330738.129999999</v>
      </c>
      <c r="H442" s="14">
        <f>სულ!H962</f>
        <v>19980000</v>
      </c>
      <c r="I442" s="14">
        <f>სულ!I962</f>
        <v>19980000</v>
      </c>
      <c r="J442" s="14">
        <f>სულ!J962</f>
        <v>0</v>
      </c>
      <c r="K442" s="39">
        <f>სულ!K962</f>
        <v>1</v>
      </c>
    </row>
    <row r="443" spans="1:14" ht="16.5" hidden="1" thickTop="1" thickBot="1" x14ac:dyDescent="0.3">
      <c r="A443" t="str">
        <f>სულ!A963</f>
        <v>b</v>
      </c>
      <c r="B443" s="30"/>
      <c r="C443" s="7" t="str">
        <f>სულ!C963</f>
        <v>სხვა ხარჯები</v>
      </c>
      <c r="D443" s="14">
        <f>სულ!D963</f>
        <v>0</v>
      </c>
      <c r="E443" s="14">
        <f>სულ!E963</f>
        <v>0</v>
      </c>
      <c r="F443" s="14">
        <f>სულ!F963</f>
        <v>0</v>
      </c>
      <c r="G443" s="14">
        <f>სულ!G963</f>
        <v>0</v>
      </c>
      <c r="H443" s="14">
        <f>სულ!H963</f>
        <v>0</v>
      </c>
      <c r="I443" s="14">
        <f>სულ!I963</f>
        <v>0</v>
      </c>
      <c r="J443" s="14" t="str">
        <f>სულ!J963</f>
        <v/>
      </c>
      <c r="K443" s="39" t="str">
        <f>სულ!K963</f>
        <v/>
      </c>
    </row>
    <row r="444" spans="1:14" ht="16.5" hidden="1" thickTop="1" thickBot="1" x14ac:dyDescent="0.3">
      <c r="A444" t="str">
        <f>სულ!A964</f>
        <v>b</v>
      </c>
      <c r="B444" s="29"/>
      <c r="C444" s="5" t="str">
        <f>სულ!C964</f>
        <v>არაფინანსური აქტივების ზრდა</v>
      </c>
      <c r="D444" s="13">
        <f>სულ!D964</f>
        <v>0</v>
      </c>
      <c r="E444" s="13">
        <f>სულ!E964</f>
        <v>0</v>
      </c>
      <c r="F444" s="13">
        <f>სულ!F964</f>
        <v>0</v>
      </c>
      <c r="G444" s="13">
        <f>სულ!G964</f>
        <v>0</v>
      </c>
      <c r="H444" s="13">
        <f>სულ!H964</f>
        <v>0</v>
      </c>
      <c r="I444" s="13">
        <f>სულ!I964</f>
        <v>0</v>
      </c>
      <c r="J444" s="13" t="str">
        <f>სულ!J964</f>
        <v/>
      </c>
      <c r="K444" s="38" t="str">
        <f>სულ!K964</f>
        <v/>
      </c>
    </row>
    <row r="445" spans="1:14" ht="16.5" hidden="1" thickTop="1" thickBot="1" x14ac:dyDescent="0.3">
      <c r="A445" t="str">
        <f>სულ!A965</f>
        <v>b</v>
      </c>
      <c r="B445" s="29"/>
      <c r="C445" s="5" t="str">
        <f>სულ!C965</f>
        <v>ფინანსური აქტივების ზრდა</v>
      </c>
      <c r="D445" s="13">
        <f>სულ!D965</f>
        <v>0</v>
      </c>
      <c r="E445" s="13">
        <f>სულ!E965</f>
        <v>0</v>
      </c>
      <c r="F445" s="13">
        <f>სულ!F965</f>
        <v>0</v>
      </c>
      <c r="G445" s="13">
        <f>სულ!G965</f>
        <v>0</v>
      </c>
      <c r="H445" s="13">
        <f>სულ!H965</f>
        <v>0</v>
      </c>
      <c r="I445" s="13">
        <f>სულ!I965</f>
        <v>0</v>
      </c>
      <c r="J445" s="13" t="str">
        <f>სულ!J965</f>
        <v/>
      </c>
      <c r="K445" s="38" t="str">
        <f>სულ!K965</f>
        <v/>
      </c>
    </row>
    <row r="446" spans="1:14" ht="16.5" hidden="1" thickTop="1" thickBot="1" x14ac:dyDescent="0.3">
      <c r="A446" t="str">
        <f>სულ!A966</f>
        <v>b</v>
      </c>
      <c r="B446" s="31"/>
      <c r="C446" s="9" t="str">
        <f>სულ!C966</f>
        <v>ვალდებულებების კლება</v>
      </c>
      <c r="D446" s="15">
        <f>სულ!D966</f>
        <v>0</v>
      </c>
      <c r="E446" s="15">
        <f>სულ!E966</f>
        <v>0</v>
      </c>
      <c r="F446" s="15">
        <f>სულ!F966</f>
        <v>0</v>
      </c>
      <c r="G446" s="15">
        <f>სულ!G966</f>
        <v>0</v>
      </c>
      <c r="H446" s="15">
        <f>სულ!H966</f>
        <v>0</v>
      </c>
      <c r="I446" s="15">
        <f>სულ!I966</f>
        <v>0</v>
      </c>
      <c r="J446" s="15" t="str">
        <f>სულ!J966</f>
        <v/>
      </c>
      <c r="K446" s="40" t="str">
        <f>სულ!K966</f>
        <v/>
      </c>
    </row>
    <row r="447" spans="1:14" ht="31.5" thickTop="1" thickBot="1" x14ac:dyDescent="0.3">
      <c r="A447" t="str">
        <f>სულ!A967</f>
        <v>a</v>
      </c>
      <c r="B447" s="2" t="str">
        <f>სულ!B967</f>
        <v>35 03 03 10</v>
      </c>
      <c r="C447" s="24" t="str">
        <f>სულ!C967</f>
        <v>სამხედრო ძალებში გასაწვევ მოქალაქეთა სამედიცინო შემოწმება</v>
      </c>
      <c r="D447" s="3">
        <f>სულ!D967</f>
        <v>500000</v>
      </c>
      <c r="E447" s="3">
        <f>სულ!E967</f>
        <v>378240.25</v>
      </c>
      <c r="F447" s="3">
        <f>სულ!F967</f>
        <v>255000</v>
      </c>
      <c r="G447" s="3">
        <f>სულ!G967</f>
        <v>365000</v>
      </c>
      <c r="H447" s="3">
        <f>სულ!H967</f>
        <v>1000000</v>
      </c>
      <c r="I447" s="3">
        <f>სულ!I967</f>
        <v>998240.25</v>
      </c>
      <c r="J447" s="3">
        <f>სულ!J967</f>
        <v>1759.75</v>
      </c>
      <c r="K447" s="41">
        <f>სულ!K967</f>
        <v>0.99824025000000005</v>
      </c>
      <c r="N447" s="17"/>
    </row>
    <row r="448" spans="1:14" ht="16.5" hidden="1" thickTop="1" thickBot="1" x14ac:dyDescent="0.3">
      <c r="A448" t="str">
        <f>სულ!A968</f>
        <v>b</v>
      </c>
      <c r="B448" s="29"/>
      <c r="C448" s="5" t="str">
        <f>სულ!C968</f>
        <v>ხარჯები</v>
      </c>
      <c r="D448" s="13">
        <f>სულ!D968</f>
        <v>500000</v>
      </c>
      <c r="E448" s="13">
        <f>სულ!E968</f>
        <v>378240.25</v>
      </c>
      <c r="F448" s="13">
        <f>სულ!F968</f>
        <v>255000</v>
      </c>
      <c r="G448" s="13">
        <f>სულ!G968</f>
        <v>365000</v>
      </c>
      <c r="H448" s="13">
        <f>სულ!H968</f>
        <v>1000000</v>
      </c>
      <c r="I448" s="13">
        <f>სულ!I968</f>
        <v>998240.25</v>
      </c>
      <c r="J448" s="13">
        <f>სულ!J968</f>
        <v>1759.75</v>
      </c>
      <c r="K448" s="38">
        <f>სულ!K968</f>
        <v>0.99824025000000005</v>
      </c>
    </row>
    <row r="449" spans="1:14" ht="16.5" hidden="1" thickTop="1" thickBot="1" x14ac:dyDescent="0.3">
      <c r="A449" t="str">
        <f>სულ!A969</f>
        <v>b</v>
      </c>
      <c r="B449" s="30"/>
      <c r="C449" s="7" t="str">
        <f>სულ!C969</f>
        <v>შრომის ანაზღაურება</v>
      </c>
      <c r="D449" s="14">
        <f>სულ!D969</f>
        <v>0</v>
      </c>
      <c r="E449" s="14">
        <f>სულ!E969</f>
        <v>0</v>
      </c>
      <c r="F449" s="14">
        <f>სულ!F969</f>
        <v>0</v>
      </c>
      <c r="G449" s="14">
        <f>სულ!G969</f>
        <v>0</v>
      </c>
      <c r="H449" s="14">
        <f>სულ!H969</f>
        <v>0</v>
      </c>
      <c r="I449" s="14">
        <f>სულ!I969</f>
        <v>0</v>
      </c>
      <c r="J449" s="14" t="str">
        <f>სულ!J969</f>
        <v/>
      </c>
      <c r="K449" s="39" t="str">
        <f>სულ!K969</f>
        <v/>
      </c>
    </row>
    <row r="450" spans="1:14" ht="16.5" hidden="1" thickTop="1" thickBot="1" x14ac:dyDescent="0.3">
      <c r="A450" t="str">
        <f>სულ!A970</f>
        <v>b</v>
      </c>
      <c r="B450" s="30"/>
      <c r="C450" s="7" t="str">
        <f>სულ!C970</f>
        <v>საქონელი და მომსახურება</v>
      </c>
      <c r="D450" s="14">
        <f>სულ!D970</f>
        <v>500000</v>
      </c>
      <c r="E450" s="14">
        <f>სულ!E970</f>
        <v>378240.25</v>
      </c>
      <c r="F450" s="14">
        <f>სულ!F970</f>
        <v>255000</v>
      </c>
      <c r="G450" s="14">
        <f>სულ!G970</f>
        <v>365000</v>
      </c>
      <c r="H450" s="14">
        <f>სულ!H970</f>
        <v>1000000</v>
      </c>
      <c r="I450" s="14">
        <f>სულ!I970</f>
        <v>998240.25</v>
      </c>
      <c r="J450" s="14">
        <f>სულ!J970</f>
        <v>1759.75</v>
      </c>
      <c r="K450" s="39">
        <f>სულ!K970</f>
        <v>0.99824025000000005</v>
      </c>
    </row>
    <row r="451" spans="1:14" ht="16.5" hidden="1" thickTop="1" thickBot="1" x14ac:dyDescent="0.3">
      <c r="A451" t="str">
        <f>სულ!A971</f>
        <v>b</v>
      </c>
      <c r="B451" s="30"/>
      <c r="C451" s="7" t="str">
        <f>სულ!C971</f>
        <v>პროცენტი</v>
      </c>
      <c r="D451" s="14">
        <f>სულ!D971</f>
        <v>0</v>
      </c>
      <c r="E451" s="14">
        <f>სულ!E971</f>
        <v>0</v>
      </c>
      <c r="F451" s="14">
        <f>სულ!F971</f>
        <v>0</v>
      </c>
      <c r="G451" s="14">
        <f>სულ!G971</f>
        <v>0</v>
      </c>
      <c r="H451" s="14">
        <f>სულ!H971</f>
        <v>0</v>
      </c>
      <c r="I451" s="14">
        <f>სულ!I971</f>
        <v>0</v>
      </c>
      <c r="J451" s="14" t="str">
        <f>სულ!J971</f>
        <v/>
      </c>
      <c r="K451" s="39" t="str">
        <f>სულ!K971</f>
        <v/>
      </c>
    </row>
    <row r="452" spans="1:14" ht="16.5" hidden="1" thickTop="1" thickBot="1" x14ac:dyDescent="0.3">
      <c r="A452" t="str">
        <f>სულ!A972</f>
        <v>b</v>
      </c>
      <c r="B452" s="30"/>
      <c r="C452" s="7" t="str">
        <f>სულ!C972</f>
        <v>სუბსიდიები</v>
      </c>
      <c r="D452" s="14">
        <f>სულ!D972</f>
        <v>0</v>
      </c>
      <c r="E452" s="14">
        <f>სულ!E972</f>
        <v>0</v>
      </c>
      <c r="F452" s="14">
        <f>სულ!F972</f>
        <v>0</v>
      </c>
      <c r="G452" s="14">
        <f>სულ!G972</f>
        <v>0</v>
      </c>
      <c r="H452" s="14">
        <f>სულ!H972</f>
        <v>0</v>
      </c>
      <c r="I452" s="14">
        <f>სულ!I972</f>
        <v>0</v>
      </c>
      <c r="J452" s="14" t="str">
        <f>სულ!J972</f>
        <v/>
      </c>
      <c r="K452" s="39" t="str">
        <f>სულ!K972</f>
        <v/>
      </c>
    </row>
    <row r="453" spans="1:14" ht="16.5" hidden="1" thickTop="1" thickBot="1" x14ac:dyDescent="0.3">
      <c r="A453" t="str">
        <f>სულ!A973</f>
        <v>b</v>
      </c>
      <c r="B453" s="30"/>
      <c r="C453" s="7" t="str">
        <f>სულ!C973</f>
        <v>გრანტები</v>
      </c>
      <c r="D453" s="14">
        <f>სულ!D973</f>
        <v>0</v>
      </c>
      <c r="E453" s="14">
        <f>სულ!E973</f>
        <v>0</v>
      </c>
      <c r="F453" s="14">
        <f>სულ!F973</f>
        <v>0</v>
      </c>
      <c r="G453" s="14">
        <f>სულ!G973</f>
        <v>0</v>
      </c>
      <c r="H453" s="14">
        <f>სულ!H973</f>
        <v>0</v>
      </c>
      <c r="I453" s="14">
        <f>სულ!I973</f>
        <v>0</v>
      </c>
      <c r="J453" s="14" t="str">
        <f>სულ!J973</f>
        <v/>
      </c>
      <c r="K453" s="39" t="str">
        <f>სულ!K973</f>
        <v/>
      </c>
    </row>
    <row r="454" spans="1:14" ht="16.5" hidden="1" thickTop="1" thickBot="1" x14ac:dyDescent="0.3">
      <c r="A454" t="str">
        <f>სულ!A974</f>
        <v>b</v>
      </c>
      <c r="B454" s="30"/>
      <c r="C454" s="7" t="str">
        <f>სულ!C974</f>
        <v>სოციალური უზრუნველყოფა</v>
      </c>
      <c r="D454" s="14">
        <f>სულ!D974</f>
        <v>0</v>
      </c>
      <c r="E454" s="14">
        <f>სულ!E974</f>
        <v>0</v>
      </c>
      <c r="F454" s="14">
        <f>სულ!F974</f>
        <v>0</v>
      </c>
      <c r="G454" s="14">
        <f>სულ!G974</f>
        <v>0</v>
      </c>
      <c r="H454" s="14">
        <f>სულ!H974</f>
        <v>0</v>
      </c>
      <c r="I454" s="14">
        <f>სულ!I974</f>
        <v>0</v>
      </c>
      <c r="J454" s="14" t="str">
        <f>სულ!J974</f>
        <v/>
      </c>
      <c r="K454" s="39" t="str">
        <f>სულ!K974</f>
        <v/>
      </c>
    </row>
    <row r="455" spans="1:14" ht="16.5" hidden="1" thickTop="1" thickBot="1" x14ac:dyDescent="0.3">
      <c r="A455" t="str">
        <f>სულ!A975</f>
        <v>b</v>
      </c>
      <c r="B455" s="30"/>
      <c r="C455" s="7" t="str">
        <f>სულ!C975</f>
        <v>სხვა ხარჯები</v>
      </c>
      <c r="D455" s="14">
        <f>სულ!D975</f>
        <v>0</v>
      </c>
      <c r="E455" s="14">
        <f>სულ!E975</f>
        <v>0</v>
      </c>
      <c r="F455" s="14">
        <f>სულ!F975</f>
        <v>0</v>
      </c>
      <c r="G455" s="14">
        <f>სულ!G975</f>
        <v>0</v>
      </c>
      <c r="H455" s="14">
        <f>სულ!H975</f>
        <v>0</v>
      </c>
      <c r="I455" s="14">
        <f>სულ!I975</f>
        <v>0</v>
      </c>
      <c r="J455" s="14" t="str">
        <f>სულ!J975</f>
        <v/>
      </c>
      <c r="K455" s="39" t="str">
        <f>სულ!K975</f>
        <v/>
      </c>
    </row>
    <row r="456" spans="1:14" ht="16.5" hidden="1" thickTop="1" thickBot="1" x14ac:dyDescent="0.3">
      <c r="A456" t="str">
        <f>სულ!A976</f>
        <v>b</v>
      </c>
      <c r="B456" s="29"/>
      <c r="C456" s="5" t="str">
        <f>სულ!C976</f>
        <v>არაფინანსური აქტივების ზრდა</v>
      </c>
      <c r="D456" s="13">
        <f>სულ!D976</f>
        <v>0</v>
      </c>
      <c r="E456" s="13">
        <f>სულ!E976</f>
        <v>0</v>
      </c>
      <c r="F456" s="13">
        <f>სულ!F976</f>
        <v>0</v>
      </c>
      <c r="G456" s="13">
        <f>სულ!G976</f>
        <v>0</v>
      </c>
      <c r="H456" s="13">
        <f>სულ!H976</f>
        <v>0</v>
      </c>
      <c r="I456" s="13">
        <f>სულ!I976</f>
        <v>0</v>
      </c>
      <c r="J456" s="13" t="str">
        <f>სულ!J976</f>
        <v/>
      </c>
      <c r="K456" s="38" t="str">
        <f>სულ!K976</f>
        <v/>
      </c>
    </row>
    <row r="457" spans="1:14" ht="16.5" hidden="1" thickTop="1" thickBot="1" x14ac:dyDescent="0.3">
      <c r="A457" t="str">
        <f>სულ!A977</f>
        <v>b</v>
      </c>
      <c r="B457" s="29"/>
      <c r="C457" s="5" t="str">
        <f>სულ!C977</f>
        <v>ფინანსური აქტივების ზრდა</v>
      </c>
      <c r="D457" s="13">
        <f>სულ!D977</f>
        <v>0</v>
      </c>
      <c r="E457" s="13">
        <f>სულ!E977</f>
        <v>0</v>
      </c>
      <c r="F457" s="13">
        <f>სულ!F977</f>
        <v>0</v>
      </c>
      <c r="G457" s="13">
        <f>სულ!G977</f>
        <v>0</v>
      </c>
      <c r="H457" s="13">
        <f>სულ!H977</f>
        <v>0</v>
      </c>
      <c r="I457" s="13">
        <f>სულ!I977</f>
        <v>0</v>
      </c>
      <c r="J457" s="13" t="str">
        <f>სულ!J977</f>
        <v/>
      </c>
      <c r="K457" s="38" t="str">
        <f>სულ!K977</f>
        <v/>
      </c>
    </row>
    <row r="458" spans="1:14" ht="16.5" hidden="1" thickTop="1" thickBot="1" x14ac:dyDescent="0.3">
      <c r="A458" t="str">
        <f>სულ!A978</f>
        <v>b</v>
      </c>
      <c r="B458" s="31"/>
      <c r="C458" s="9" t="str">
        <f>სულ!C978</f>
        <v>ვალდებულებების კლება</v>
      </c>
      <c r="D458" s="15">
        <f>სულ!D978</f>
        <v>0</v>
      </c>
      <c r="E458" s="15">
        <f>სულ!E978</f>
        <v>0</v>
      </c>
      <c r="F458" s="15">
        <f>სულ!F978</f>
        <v>0</v>
      </c>
      <c r="G458" s="15">
        <f>სულ!G978</f>
        <v>0</v>
      </c>
      <c r="H458" s="15">
        <f>სულ!H978</f>
        <v>0</v>
      </c>
      <c r="I458" s="15">
        <f>სულ!I978</f>
        <v>0</v>
      </c>
      <c r="J458" s="15" t="str">
        <f>სულ!J978</f>
        <v/>
      </c>
      <c r="K458" s="40" t="str">
        <f>სულ!K978</f>
        <v/>
      </c>
    </row>
    <row r="459" spans="1:14" ht="31.5" thickTop="1" thickBot="1" x14ac:dyDescent="0.3">
      <c r="A459" t="str">
        <f>სულ!A979</f>
        <v>a</v>
      </c>
      <c r="B459" s="2" t="str">
        <f>სულ!B979</f>
        <v>35 03 04</v>
      </c>
      <c r="C459" s="24" t="str">
        <f>სულ!C979</f>
        <v>დიპლომისშემდგომი სამედიცინო განათლება</v>
      </c>
      <c r="D459" s="3">
        <f>სულ!D979</f>
        <v>544000</v>
      </c>
      <c r="E459" s="3">
        <f>სულ!E979</f>
        <v>519300</v>
      </c>
      <c r="F459" s="3">
        <f>სულ!F979</f>
        <v>20000</v>
      </c>
      <c r="G459" s="3">
        <f>სულ!G979</f>
        <v>20000</v>
      </c>
      <c r="H459" s="3">
        <f>სულ!H979</f>
        <v>1000000</v>
      </c>
      <c r="I459" s="3">
        <f>სულ!I979</f>
        <v>559300</v>
      </c>
      <c r="J459" s="3">
        <f>სულ!J979</f>
        <v>440700</v>
      </c>
      <c r="K459" s="41">
        <f>სულ!K979</f>
        <v>0.55930000000000002</v>
      </c>
      <c r="N459" s="17"/>
    </row>
    <row r="460" spans="1:14" ht="16.5" hidden="1" thickTop="1" thickBot="1" x14ac:dyDescent="0.3">
      <c r="A460" t="str">
        <f>სულ!A980</f>
        <v>b</v>
      </c>
      <c r="B460" s="29"/>
      <c r="C460" s="5" t="str">
        <f>სულ!C980</f>
        <v>ხარჯები</v>
      </c>
      <c r="D460" s="13">
        <f>სულ!D980</f>
        <v>544000</v>
      </c>
      <c r="E460" s="13">
        <f>სულ!E980</f>
        <v>519300</v>
      </c>
      <c r="F460" s="13">
        <f>სულ!F980</f>
        <v>20000</v>
      </c>
      <c r="G460" s="13">
        <f>სულ!G980</f>
        <v>20000</v>
      </c>
      <c r="H460" s="13">
        <f>სულ!H980</f>
        <v>1000000</v>
      </c>
      <c r="I460" s="13">
        <f>სულ!I980</f>
        <v>559300</v>
      </c>
      <c r="J460" s="13">
        <f>სულ!J980</f>
        <v>440700</v>
      </c>
      <c r="K460" s="38">
        <f>სულ!K980</f>
        <v>0.55930000000000002</v>
      </c>
    </row>
    <row r="461" spans="1:14" ht="16.5" hidden="1" thickTop="1" thickBot="1" x14ac:dyDescent="0.3">
      <c r="A461" t="str">
        <f>სულ!A981</f>
        <v>b</v>
      </c>
      <c r="B461" s="30"/>
      <c r="C461" s="7" t="str">
        <f>სულ!C981</f>
        <v>შრომის ანაზღაურება</v>
      </c>
      <c r="D461" s="14">
        <f>სულ!D981</f>
        <v>0</v>
      </c>
      <c r="E461" s="14">
        <f>სულ!E981</f>
        <v>0</v>
      </c>
      <c r="F461" s="14">
        <f>სულ!F981</f>
        <v>0</v>
      </c>
      <c r="G461" s="14">
        <f>სულ!G981</f>
        <v>0</v>
      </c>
      <c r="H461" s="14">
        <f>სულ!H981</f>
        <v>0</v>
      </c>
      <c r="I461" s="14">
        <f>სულ!I981</f>
        <v>0</v>
      </c>
      <c r="J461" s="14" t="str">
        <f>სულ!J981</f>
        <v/>
      </c>
      <c r="K461" s="39" t="str">
        <f>სულ!K981</f>
        <v/>
      </c>
    </row>
    <row r="462" spans="1:14" ht="16.5" hidden="1" thickTop="1" thickBot="1" x14ac:dyDescent="0.3">
      <c r="A462" t="str">
        <f>სულ!A982</f>
        <v>b</v>
      </c>
      <c r="B462" s="30"/>
      <c r="C462" s="7" t="str">
        <f>სულ!C982</f>
        <v>საქონელი და მომსახურება</v>
      </c>
      <c r="D462" s="14">
        <f>სულ!D982</f>
        <v>514000</v>
      </c>
      <c r="E462" s="14">
        <f>სულ!E982</f>
        <v>519300</v>
      </c>
      <c r="F462" s="14">
        <f>სულ!F982</f>
        <v>20000</v>
      </c>
      <c r="G462" s="14">
        <f>სულ!G982</f>
        <v>20000</v>
      </c>
      <c r="H462" s="14">
        <f>სულ!H982</f>
        <v>940000</v>
      </c>
      <c r="I462" s="14">
        <f>სულ!I982</f>
        <v>559300</v>
      </c>
      <c r="J462" s="14">
        <f>სულ!J982</f>
        <v>380700</v>
      </c>
      <c r="K462" s="39">
        <f>სულ!K982</f>
        <v>0.59499999999999997</v>
      </c>
    </row>
    <row r="463" spans="1:14" ht="16.5" hidden="1" thickTop="1" thickBot="1" x14ac:dyDescent="0.3">
      <c r="A463" t="str">
        <f>სულ!A983</f>
        <v>b</v>
      </c>
      <c r="B463" s="30"/>
      <c r="C463" s="7" t="str">
        <f>სულ!C983</f>
        <v>პროცენტი</v>
      </c>
      <c r="D463" s="14">
        <f>სულ!D983</f>
        <v>0</v>
      </c>
      <c r="E463" s="14">
        <f>სულ!E983</f>
        <v>0</v>
      </c>
      <c r="F463" s="14">
        <f>სულ!F983</f>
        <v>0</v>
      </c>
      <c r="G463" s="14">
        <f>სულ!G983</f>
        <v>0</v>
      </c>
      <c r="H463" s="14">
        <f>სულ!H983</f>
        <v>0</v>
      </c>
      <c r="I463" s="14">
        <f>სულ!I983</f>
        <v>0</v>
      </c>
      <c r="J463" s="14" t="str">
        <f>სულ!J983</f>
        <v/>
      </c>
      <c r="K463" s="39" t="str">
        <f>სულ!K983</f>
        <v/>
      </c>
    </row>
    <row r="464" spans="1:14" ht="16.5" hidden="1" thickTop="1" thickBot="1" x14ac:dyDescent="0.3">
      <c r="A464" t="str">
        <f>სულ!A984</f>
        <v>b</v>
      </c>
      <c r="B464" s="30"/>
      <c r="C464" s="7" t="str">
        <f>სულ!C984</f>
        <v>სუბსიდიები</v>
      </c>
      <c r="D464" s="14">
        <f>სულ!D984</f>
        <v>0</v>
      </c>
      <c r="E464" s="14">
        <f>სულ!E984</f>
        <v>0</v>
      </c>
      <c r="F464" s="14">
        <f>სულ!F984</f>
        <v>0</v>
      </c>
      <c r="G464" s="14">
        <f>სულ!G984</f>
        <v>0</v>
      </c>
      <c r="H464" s="14">
        <f>სულ!H984</f>
        <v>0</v>
      </c>
      <c r="I464" s="14">
        <f>სულ!I984</f>
        <v>0</v>
      </c>
      <c r="J464" s="14" t="str">
        <f>სულ!J984</f>
        <v/>
      </c>
      <c r="K464" s="39" t="str">
        <f>სულ!K984</f>
        <v/>
      </c>
    </row>
    <row r="465" spans="1:14" ht="16.5" hidden="1" thickTop="1" thickBot="1" x14ac:dyDescent="0.3">
      <c r="A465" t="str">
        <f>სულ!A985</f>
        <v>b</v>
      </c>
      <c r="B465" s="30"/>
      <c r="C465" s="7" t="str">
        <f>სულ!C985</f>
        <v>გრანტები</v>
      </c>
      <c r="D465" s="14">
        <f>სულ!D985</f>
        <v>0</v>
      </c>
      <c r="E465" s="14">
        <f>სულ!E985</f>
        <v>0</v>
      </c>
      <c r="F465" s="14">
        <f>სულ!F985</f>
        <v>0</v>
      </c>
      <c r="G465" s="14">
        <f>სულ!G985</f>
        <v>0</v>
      </c>
      <c r="H465" s="14">
        <f>სულ!H985</f>
        <v>0</v>
      </c>
      <c r="I465" s="14">
        <f>სულ!I985</f>
        <v>0</v>
      </c>
      <c r="J465" s="14" t="str">
        <f>სულ!J985</f>
        <v/>
      </c>
      <c r="K465" s="39" t="str">
        <f>სულ!K985</f>
        <v/>
      </c>
    </row>
    <row r="466" spans="1:14" ht="16.5" hidden="1" thickTop="1" thickBot="1" x14ac:dyDescent="0.3">
      <c r="A466" t="str">
        <f>სულ!A986</f>
        <v>b</v>
      </c>
      <c r="B466" s="30"/>
      <c r="C466" s="7" t="str">
        <f>სულ!C986</f>
        <v>სოციალური უზრუნველყოფა</v>
      </c>
      <c r="D466" s="14">
        <f>სულ!D986</f>
        <v>0</v>
      </c>
      <c r="E466" s="14">
        <f>სულ!E986</f>
        <v>0</v>
      </c>
      <c r="F466" s="14">
        <f>სულ!F986</f>
        <v>0</v>
      </c>
      <c r="G466" s="14">
        <f>სულ!G986</f>
        <v>0</v>
      </c>
      <c r="H466" s="14">
        <f>სულ!H986</f>
        <v>0</v>
      </c>
      <c r="I466" s="14">
        <f>სულ!I986</f>
        <v>0</v>
      </c>
      <c r="J466" s="14" t="str">
        <f>სულ!J986</f>
        <v/>
      </c>
      <c r="K466" s="39" t="str">
        <f>სულ!K986</f>
        <v/>
      </c>
    </row>
    <row r="467" spans="1:14" ht="16.5" hidden="1" thickTop="1" thickBot="1" x14ac:dyDescent="0.3">
      <c r="A467" t="str">
        <f>სულ!A987</f>
        <v>b</v>
      </c>
      <c r="B467" s="30"/>
      <c r="C467" s="7" t="str">
        <f>სულ!C987</f>
        <v>სხვა ხარჯები</v>
      </c>
      <c r="D467" s="14">
        <f>სულ!D987</f>
        <v>30000</v>
      </c>
      <c r="E467" s="14">
        <f>სულ!E987</f>
        <v>0</v>
      </c>
      <c r="F467" s="14">
        <f>სულ!F987</f>
        <v>0</v>
      </c>
      <c r="G467" s="14">
        <f>სულ!G987</f>
        <v>0</v>
      </c>
      <c r="H467" s="14">
        <f>სულ!H987</f>
        <v>60000</v>
      </c>
      <c r="I467" s="14">
        <f>სულ!I987</f>
        <v>0</v>
      </c>
      <c r="J467" s="14">
        <f>სულ!J987</f>
        <v>60000</v>
      </c>
      <c r="K467" s="39">
        <f>სულ!K987</f>
        <v>0</v>
      </c>
    </row>
    <row r="468" spans="1:14" ht="16.5" hidden="1" thickTop="1" thickBot="1" x14ac:dyDescent="0.3">
      <c r="A468" t="str">
        <f>სულ!A988</f>
        <v>b</v>
      </c>
      <c r="B468" s="29"/>
      <c r="C468" s="5" t="str">
        <f>სულ!C988</f>
        <v>არაფინანსური აქტივების ზრდა</v>
      </c>
      <c r="D468" s="13">
        <f>სულ!D988</f>
        <v>0</v>
      </c>
      <c r="E468" s="13">
        <f>სულ!E988</f>
        <v>0</v>
      </c>
      <c r="F468" s="13">
        <f>სულ!F988</f>
        <v>0</v>
      </c>
      <c r="G468" s="13">
        <f>სულ!G988</f>
        <v>0</v>
      </c>
      <c r="H468" s="13">
        <f>სულ!H988</f>
        <v>0</v>
      </c>
      <c r="I468" s="13">
        <f>სულ!I988</f>
        <v>0</v>
      </c>
      <c r="J468" s="13" t="str">
        <f>სულ!J988</f>
        <v/>
      </c>
      <c r="K468" s="38" t="str">
        <f>სულ!K988</f>
        <v/>
      </c>
    </row>
    <row r="469" spans="1:14" ht="16.5" hidden="1" thickTop="1" thickBot="1" x14ac:dyDescent="0.3">
      <c r="A469" t="str">
        <f>სულ!A989</f>
        <v>b</v>
      </c>
      <c r="B469" s="29"/>
      <c r="C469" s="5" t="str">
        <f>სულ!C989</f>
        <v>ფინანსური აქტივების ზრდა</v>
      </c>
      <c r="D469" s="13">
        <f>სულ!D989</f>
        <v>0</v>
      </c>
      <c r="E469" s="13">
        <f>სულ!E989</f>
        <v>0</v>
      </c>
      <c r="F469" s="13">
        <f>სულ!F989</f>
        <v>0</v>
      </c>
      <c r="G469" s="13">
        <f>სულ!G989</f>
        <v>0</v>
      </c>
      <c r="H469" s="13">
        <f>სულ!H989</f>
        <v>0</v>
      </c>
      <c r="I469" s="13">
        <f>სულ!I989</f>
        <v>0</v>
      </c>
      <c r="J469" s="13" t="str">
        <f>სულ!J989</f>
        <v/>
      </c>
      <c r="K469" s="38" t="str">
        <f>სულ!K989</f>
        <v/>
      </c>
    </row>
    <row r="470" spans="1:14" ht="16.5" hidden="1" thickTop="1" thickBot="1" x14ac:dyDescent="0.3">
      <c r="A470" t="str">
        <f>სულ!A990</f>
        <v>b</v>
      </c>
      <c r="B470" s="31"/>
      <c r="C470" s="9" t="str">
        <f>სულ!C990</f>
        <v>ვალდებულებების კლება</v>
      </c>
      <c r="D470" s="15">
        <f>სულ!D990</f>
        <v>0</v>
      </c>
      <c r="E470" s="15">
        <f>სულ!E990</f>
        <v>0</v>
      </c>
      <c r="F470" s="15">
        <f>სულ!F990</f>
        <v>0</v>
      </c>
      <c r="G470" s="15">
        <f>სულ!G990</f>
        <v>0</v>
      </c>
      <c r="H470" s="15">
        <f>სულ!H990</f>
        <v>0</v>
      </c>
      <c r="I470" s="15">
        <f>სულ!I990</f>
        <v>0</v>
      </c>
      <c r="J470" s="15" t="str">
        <f>სულ!J990</f>
        <v/>
      </c>
      <c r="K470" s="40" t="str">
        <f>სულ!K990</f>
        <v/>
      </c>
    </row>
    <row r="471" spans="1:14" ht="31.5" thickTop="1" thickBot="1" x14ac:dyDescent="0.3">
      <c r="A471" t="str">
        <f>სულ!A991</f>
        <v>a</v>
      </c>
      <c r="B471" s="2" t="str">
        <f>სულ!B991</f>
        <v>35 03 04 01</v>
      </c>
      <c r="C471" s="24" t="str">
        <f>სულ!C991</f>
        <v>დიპლომისშემდგომი სამედიცინო განათლების რეფორმის მხარდაჭერა</v>
      </c>
      <c r="D471" s="3">
        <f>სულ!D991</f>
        <v>544000</v>
      </c>
      <c r="E471" s="3">
        <f>სულ!E991</f>
        <v>519300</v>
      </c>
      <c r="F471" s="3">
        <f>სულ!F991</f>
        <v>20000</v>
      </c>
      <c r="G471" s="3">
        <f>სულ!G991</f>
        <v>20000</v>
      </c>
      <c r="H471" s="3">
        <f>სულ!H991</f>
        <v>1000000</v>
      </c>
      <c r="I471" s="3">
        <f>სულ!I991</f>
        <v>559300</v>
      </c>
      <c r="J471" s="3">
        <f>სულ!J991</f>
        <v>440700</v>
      </c>
      <c r="K471" s="41">
        <f>სულ!K991</f>
        <v>0.55930000000000002</v>
      </c>
      <c r="N471" s="17"/>
    </row>
    <row r="472" spans="1:14" ht="15.75" hidden="1" thickTop="1" x14ac:dyDescent="0.25">
      <c r="A472" t="str">
        <f>სულ!A992</f>
        <v>b</v>
      </c>
      <c r="B472" s="29"/>
      <c r="C472" s="5" t="str">
        <f>სულ!C992</f>
        <v>ხარჯები</v>
      </c>
      <c r="D472" s="13">
        <f>სულ!D992</f>
        <v>544000</v>
      </c>
      <c r="E472" s="13">
        <f>სულ!E992</f>
        <v>519300</v>
      </c>
      <c r="F472" s="13">
        <f>სულ!F992</f>
        <v>20000</v>
      </c>
      <c r="G472" s="13">
        <f>სულ!G992</f>
        <v>20000</v>
      </c>
      <c r="H472" s="13">
        <f>სულ!H992</f>
        <v>1000000</v>
      </c>
      <c r="I472" s="13">
        <f>სულ!I992</f>
        <v>559300</v>
      </c>
      <c r="J472" s="13">
        <f>სულ!J992</f>
        <v>440700</v>
      </c>
      <c r="K472" s="38">
        <f>სულ!K992</f>
        <v>0.55930000000000002</v>
      </c>
    </row>
    <row r="473" spans="1:14" ht="15.75" hidden="1" thickTop="1" x14ac:dyDescent="0.25">
      <c r="A473" t="str">
        <f>სულ!A993</f>
        <v>b</v>
      </c>
      <c r="B473" s="30"/>
      <c r="C473" s="7" t="str">
        <f>სულ!C993</f>
        <v>შრომის ანაზღაურება</v>
      </c>
      <c r="D473" s="14">
        <f>სულ!D993</f>
        <v>0</v>
      </c>
      <c r="E473" s="14">
        <f>სულ!E993</f>
        <v>0</v>
      </c>
      <c r="F473" s="14">
        <f>სულ!F993</f>
        <v>0</v>
      </c>
      <c r="G473" s="14">
        <f>სულ!G993</f>
        <v>0</v>
      </c>
      <c r="H473" s="14">
        <f>სულ!H993</f>
        <v>0</v>
      </c>
      <c r="I473" s="14">
        <f>სულ!I993</f>
        <v>0</v>
      </c>
      <c r="J473" s="14" t="str">
        <f>სულ!J993</f>
        <v/>
      </c>
      <c r="K473" s="39" t="str">
        <f>სულ!K993</f>
        <v/>
      </c>
    </row>
    <row r="474" spans="1:14" ht="15.75" hidden="1" thickTop="1" x14ac:dyDescent="0.25">
      <c r="A474" t="str">
        <f>სულ!A994</f>
        <v>b</v>
      </c>
      <c r="B474" s="30"/>
      <c r="C474" s="7" t="str">
        <f>სულ!C994</f>
        <v>საქონელი და მომსახურება</v>
      </c>
      <c r="D474" s="14">
        <f>სულ!D994</f>
        <v>514000</v>
      </c>
      <c r="E474" s="14">
        <f>სულ!E994</f>
        <v>519300</v>
      </c>
      <c r="F474" s="14">
        <f>სულ!F994</f>
        <v>20000</v>
      </c>
      <c r="G474" s="14">
        <f>სულ!G994</f>
        <v>20000</v>
      </c>
      <c r="H474" s="14">
        <f>სულ!H994</f>
        <v>940000</v>
      </c>
      <c r="I474" s="14">
        <f>სულ!I994</f>
        <v>559300</v>
      </c>
      <c r="J474" s="14">
        <f>სულ!J994</f>
        <v>380700</v>
      </c>
      <c r="K474" s="39">
        <f>სულ!K994</f>
        <v>0.59499999999999997</v>
      </c>
    </row>
    <row r="475" spans="1:14" ht="15.75" hidden="1" thickTop="1" x14ac:dyDescent="0.25">
      <c r="A475" t="str">
        <f>სულ!A995</f>
        <v>b</v>
      </c>
      <c r="B475" s="30"/>
      <c r="C475" s="7" t="str">
        <f>სულ!C995</f>
        <v>პროცენტი</v>
      </c>
      <c r="D475" s="14">
        <f>სულ!D995</f>
        <v>0</v>
      </c>
      <c r="E475" s="14">
        <f>სულ!E995</f>
        <v>0</v>
      </c>
      <c r="F475" s="14">
        <f>სულ!F995</f>
        <v>0</v>
      </c>
      <c r="G475" s="14">
        <f>სულ!G995</f>
        <v>0</v>
      </c>
      <c r="H475" s="14">
        <f>სულ!H995</f>
        <v>0</v>
      </c>
      <c r="I475" s="14">
        <f>სულ!I995</f>
        <v>0</v>
      </c>
      <c r="J475" s="14" t="str">
        <f>სულ!J995</f>
        <v/>
      </c>
      <c r="K475" s="39" t="str">
        <f>სულ!K995</f>
        <v/>
      </c>
    </row>
    <row r="476" spans="1:14" ht="15.75" hidden="1" thickTop="1" x14ac:dyDescent="0.25">
      <c r="A476" t="str">
        <f>სულ!A996</f>
        <v>b</v>
      </c>
      <c r="B476" s="30"/>
      <c r="C476" s="7" t="str">
        <f>სულ!C996</f>
        <v>სუბსიდიები</v>
      </c>
      <c r="D476" s="14">
        <f>სულ!D996</f>
        <v>0</v>
      </c>
      <c r="E476" s="14">
        <f>სულ!E996</f>
        <v>0</v>
      </c>
      <c r="F476" s="14">
        <f>სულ!F996</f>
        <v>0</v>
      </c>
      <c r="G476" s="14">
        <f>სულ!G996</f>
        <v>0</v>
      </c>
      <c r="H476" s="14">
        <f>სულ!H996</f>
        <v>0</v>
      </c>
      <c r="I476" s="14">
        <f>სულ!I996</f>
        <v>0</v>
      </c>
      <c r="J476" s="14" t="str">
        <f>სულ!J996</f>
        <v/>
      </c>
      <c r="K476" s="39" t="str">
        <f>სულ!K996</f>
        <v/>
      </c>
    </row>
    <row r="477" spans="1:14" ht="15.75" hidden="1" thickTop="1" x14ac:dyDescent="0.25">
      <c r="A477" t="str">
        <f>სულ!A997</f>
        <v>b</v>
      </c>
      <c r="B477" s="30"/>
      <c r="C477" s="7" t="str">
        <f>სულ!C997</f>
        <v>გრანტები</v>
      </c>
      <c r="D477" s="14">
        <f>სულ!D997</f>
        <v>0</v>
      </c>
      <c r="E477" s="14">
        <f>სულ!E997</f>
        <v>0</v>
      </c>
      <c r="F477" s="14">
        <f>სულ!F997</f>
        <v>0</v>
      </c>
      <c r="G477" s="14">
        <f>სულ!G997</f>
        <v>0</v>
      </c>
      <c r="H477" s="14">
        <f>სულ!H997</f>
        <v>0</v>
      </c>
      <c r="I477" s="14">
        <f>სულ!I997</f>
        <v>0</v>
      </c>
      <c r="J477" s="14" t="str">
        <f>სულ!J997</f>
        <v/>
      </c>
      <c r="K477" s="39" t="str">
        <f>სულ!K997</f>
        <v/>
      </c>
    </row>
    <row r="478" spans="1:14" ht="15.75" hidden="1" thickTop="1" x14ac:dyDescent="0.25">
      <c r="A478" t="str">
        <f>სულ!A998</f>
        <v>b</v>
      </c>
      <c r="B478" s="30"/>
      <c r="C478" s="7" t="str">
        <f>სულ!C998</f>
        <v>სოციალური უზრუნველყოფა</v>
      </c>
      <c r="D478" s="14">
        <f>სულ!D998</f>
        <v>0</v>
      </c>
      <c r="E478" s="14">
        <f>სულ!E998</f>
        <v>0</v>
      </c>
      <c r="F478" s="14">
        <f>სულ!F998</f>
        <v>0</v>
      </c>
      <c r="G478" s="14">
        <f>სულ!G998</f>
        <v>0</v>
      </c>
      <c r="H478" s="14">
        <f>სულ!H998</f>
        <v>0</v>
      </c>
      <c r="I478" s="14">
        <f>სულ!I998</f>
        <v>0</v>
      </c>
      <c r="J478" s="14" t="str">
        <f>სულ!J998</f>
        <v/>
      </c>
      <c r="K478" s="39" t="str">
        <f>სულ!K998</f>
        <v/>
      </c>
    </row>
    <row r="479" spans="1:14" ht="15.75" hidden="1" thickTop="1" x14ac:dyDescent="0.25">
      <c r="A479" t="str">
        <f>სულ!A999</f>
        <v>b</v>
      </c>
      <c r="B479" s="30"/>
      <c r="C479" s="7" t="str">
        <f>სულ!C999</f>
        <v>სხვა ხარჯები</v>
      </c>
      <c r="D479" s="14">
        <f>სულ!D999</f>
        <v>30000</v>
      </c>
      <c r="E479" s="14">
        <f>სულ!E999</f>
        <v>0</v>
      </c>
      <c r="F479" s="14">
        <f>სულ!F999</f>
        <v>0</v>
      </c>
      <c r="G479" s="14">
        <f>სულ!G999</f>
        <v>0</v>
      </c>
      <c r="H479" s="14">
        <f>სულ!H999</f>
        <v>60000</v>
      </c>
      <c r="I479" s="14">
        <f>სულ!I999</f>
        <v>0</v>
      </c>
      <c r="J479" s="14">
        <f>სულ!J999</f>
        <v>60000</v>
      </c>
      <c r="K479" s="39">
        <f>სულ!K999</f>
        <v>0</v>
      </c>
    </row>
    <row r="480" spans="1:14" ht="15.75" hidden="1" thickTop="1" x14ac:dyDescent="0.25">
      <c r="A480" t="str">
        <f>სულ!A1000</f>
        <v>b</v>
      </c>
      <c r="B480" s="29"/>
      <c r="C480" s="5" t="str">
        <f>სულ!C1000</f>
        <v>არაფინანსური აქტივების ზრდა</v>
      </c>
      <c r="D480" s="13">
        <f>სულ!D1000</f>
        <v>0</v>
      </c>
      <c r="E480" s="13">
        <f>სულ!E1000</f>
        <v>0</v>
      </c>
      <c r="F480" s="13">
        <f>სულ!F1000</f>
        <v>0</v>
      </c>
      <c r="G480" s="13">
        <f>სულ!G1000</f>
        <v>0</v>
      </c>
      <c r="H480" s="13">
        <f>სულ!H1000</f>
        <v>0</v>
      </c>
      <c r="I480" s="13">
        <f>სულ!I1000</f>
        <v>0</v>
      </c>
      <c r="J480" s="13" t="str">
        <f>სულ!J1000</f>
        <v/>
      </c>
      <c r="K480" s="38" t="str">
        <f>სულ!K1000</f>
        <v/>
      </c>
    </row>
    <row r="481" spans="1:11" ht="15.75" hidden="1" thickTop="1" x14ac:dyDescent="0.25">
      <c r="A481" t="str">
        <f>სულ!A1001</f>
        <v>b</v>
      </c>
      <c r="B481" s="29"/>
      <c r="C481" s="5" t="str">
        <f>სულ!C1001</f>
        <v>ფინანსური აქტივების ზრდა</v>
      </c>
      <c r="D481" s="13">
        <f>სულ!D1001</f>
        <v>0</v>
      </c>
      <c r="E481" s="13">
        <f>სულ!E1001</f>
        <v>0</v>
      </c>
      <c r="F481" s="13">
        <f>სულ!F1001</f>
        <v>0</v>
      </c>
      <c r="G481" s="13">
        <f>სულ!G1001</f>
        <v>0</v>
      </c>
      <c r="H481" s="13">
        <f>სულ!H1001</f>
        <v>0</v>
      </c>
      <c r="I481" s="13">
        <f>სულ!I1001</f>
        <v>0</v>
      </c>
      <c r="J481" s="13" t="str">
        <f>სულ!J1001</f>
        <v/>
      </c>
      <c r="K481" s="38" t="str">
        <f>სულ!K1001</f>
        <v/>
      </c>
    </row>
    <row r="482" spans="1:11" ht="16.5" hidden="1" thickTop="1" thickBot="1" x14ac:dyDescent="0.3">
      <c r="A482" t="str">
        <f>სულ!A1002</f>
        <v>b</v>
      </c>
      <c r="B482" s="31"/>
      <c r="C482" s="9" t="str">
        <f>სულ!C1002</f>
        <v>ვალდებულებების კლება</v>
      </c>
      <c r="D482" s="15">
        <f>სულ!D1002</f>
        <v>0</v>
      </c>
      <c r="E482" s="15">
        <f>სულ!E1002</f>
        <v>0</v>
      </c>
      <c r="F482" s="15">
        <f>სულ!F1002</f>
        <v>0</v>
      </c>
      <c r="G482" s="15">
        <f>სულ!G1002</f>
        <v>0</v>
      </c>
      <c r="H482" s="15">
        <f>სულ!H1002</f>
        <v>0</v>
      </c>
      <c r="I482" s="15">
        <f>სულ!I1002</f>
        <v>0</v>
      </c>
      <c r="J482" s="15" t="str">
        <f>სულ!J1002</f>
        <v/>
      </c>
      <c r="K482" s="40" t="str">
        <f>სულ!K1002</f>
        <v/>
      </c>
    </row>
    <row r="483" spans="1:11" ht="15.75" thickTop="1" x14ac:dyDescent="0.25"/>
  </sheetData>
  <autoFilter ref="A2:L482">
    <filterColumn colId="0">
      <filters>
        <filter val="a"/>
      </filters>
    </filterColumn>
  </autoFilter>
  <pageMargins left="0.7" right="0.7" top="0.75" bottom="0.75" header="0.3" footer="0.3"/>
  <pageSetup scale="5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2:O63"/>
  <sheetViews>
    <sheetView showGridLines="0" tabSelected="1" view="pageBreakPreview" zoomScale="90" zoomScaleNormal="90" zoomScaleSheetLayoutView="90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D39" sqref="D39"/>
    </sheetView>
  </sheetViews>
  <sheetFormatPr defaultRowHeight="15" x14ac:dyDescent="0.25"/>
  <cols>
    <col min="1" max="1" width="2.7109375" customWidth="1"/>
    <col min="2" max="2" width="13.85546875" customWidth="1"/>
    <col min="3" max="3" width="51.5703125" customWidth="1"/>
    <col min="4" max="5" width="18.28515625" bestFit="1" customWidth="1"/>
    <col min="6" max="6" width="18.28515625" style="56" customWidth="1"/>
    <col min="7" max="8" width="18.28515625" bestFit="1" customWidth="1"/>
    <col min="9" max="9" width="18.28515625" style="56" bestFit="1" customWidth="1"/>
    <col min="10" max="10" width="18.28515625" style="56" customWidth="1"/>
    <col min="11" max="11" width="14" style="56" customWidth="1"/>
  </cols>
  <sheetData>
    <row r="2" spans="1:15" ht="45.75" thickBot="1" x14ac:dyDescent="0.3">
      <c r="B2" s="46" t="str">
        <f>სულ!B2</f>
        <v>პროგრამული კოდი</v>
      </c>
      <c r="C2" s="1" t="str">
        <f>სულ!C2</f>
        <v>დ ა ს ა ხ ე ლ ე ბ ა</v>
      </c>
      <c r="D2" s="1" t="str">
        <f>სულ!D2</f>
        <v>დაზუსტებული გეგმა - 6 თვე</v>
      </c>
      <c r="E2" s="1" t="str">
        <f>სულ!E2</f>
        <v>მოსალოდნელი ხარჯი - 6 თვე</v>
      </c>
      <c r="F2" s="51" t="s">
        <v>235</v>
      </c>
      <c r="G2" s="1" t="str">
        <f>სულ!F2</f>
        <v>მოსალოდნელი ხარჯი
III კვარტალი</v>
      </c>
      <c r="H2" s="1" t="str">
        <f>სულ!G2</f>
        <v>მოსალოდნელი ხარჯი
IV კვარტალი</v>
      </c>
      <c r="I2" s="51" t="str">
        <f>სულ!H2</f>
        <v xml:space="preserve">წლიური დაზუსტებული გეგმა </v>
      </c>
      <c r="J2" s="51" t="str">
        <f>სულ!I2</f>
        <v>წლიური მოსალოდნელი ხარჯი</v>
      </c>
      <c r="K2" s="51" t="str">
        <f>სულ!J2</f>
        <v>დეფიციტი/
პროფიციტი</v>
      </c>
      <c r="L2" s="47" t="str">
        <f>სულ!K2</f>
        <v>%</v>
      </c>
      <c r="M2" s="35"/>
    </row>
    <row r="3" spans="1:15" ht="31.5" thickTop="1" thickBot="1" x14ac:dyDescent="0.3">
      <c r="A3" t="str">
        <f>სულ!A1015</f>
        <v>a</v>
      </c>
      <c r="B3" s="2" t="str">
        <f>სულ!B1015</f>
        <v>35 05</v>
      </c>
      <c r="C3" s="24" t="str">
        <f>სულ!C1015</f>
        <v>შრომისა და დასაქმების სისტემის რეფორმების პროგრამა</v>
      </c>
      <c r="D3" s="3">
        <f>სულ!D1015</f>
        <v>1884400</v>
      </c>
      <c r="E3" s="3">
        <f>სულ!E1015</f>
        <v>211720</v>
      </c>
      <c r="F3" s="52">
        <f>D3-E3</f>
        <v>1672680</v>
      </c>
      <c r="G3" s="3">
        <f>სულ!F1015</f>
        <v>119500</v>
      </c>
      <c r="H3" s="3">
        <f>სულ!G1015</f>
        <v>614500</v>
      </c>
      <c r="I3" s="52">
        <f>სულ!H1015</f>
        <v>4025000</v>
      </c>
      <c r="J3" s="52">
        <f>სულ!I1015</f>
        <v>945720</v>
      </c>
      <c r="K3" s="52">
        <f>სულ!J1015</f>
        <v>3079280</v>
      </c>
      <c r="L3" s="41">
        <f>სულ!K1015</f>
        <v>0.2349614906832298</v>
      </c>
      <c r="M3" s="35"/>
      <c r="O3" s="17"/>
    </row>
    <row r="4" spans="1:15" ht="16.5" hidden="1" thickTop="1" thickBot="1" x14ac:dyDescent="0.3">
      <c r="A4" t="str">
        <f>სულ!A1016</f>
        <v>b</v>
      </c>
      <c r="B4" s="29"/>
      <c r="C4" s="5" t="str">
        <f>სულ!C1016</f>
        <v>ხარჯები</v>
      </c>
      <c r="D4" s="13">
        <f>სულ!D1016</f>
        <v>1884400</v>
      </c>
      <c r="E4" s="13">
        <f>სულ!E1016</f>
        <v>211720</v>
      </c>
      <c r="F4" s="53">
        <f t="shared" ref="F4:F62" si="0">D4-E4</f>
        <v>1672680</v>
      </c>
      <c r="G4" s="13">
        <f>სულ!F1016</f>
        <v>119500</v>
      </c>
      <c r="H4" s="13">
        <f>სულ!G1016</f>
        <v>614500</v>
      </c>
      <c r="I4" s="53">
        <f>სულ!H1016</f>
        <v>4025000</v>
      </c>
      <c r="J4" s="53">
        <f>სულ!I1016</f>
        <v>945720</v>
      </c>
      <c r="K4" s="53">
        <f>სულ!J1016</f>
        <v>3079280</v>
      </c>
      <c r="L4" s="38">
        <f>სულ!K1016</f>
        <v>0.2349614906832298</v>
      </c>
      <c r="M4" s="35"/>
    </row>
    <row r="5" spans="1:15" ht="16.5" hidden="1" thickTop="1" thickBot="1" x14ac:dyDescent="0.3">
      <c r="A5" t="str">
        <f>სულ!A1017</f>
        <v>b</v>
      </c>
      <c r="B5" s="30"/>
      <c r="C5" s="7" t="str">
        <f>სულ!C1017</f>
        <v>შრომის ანაზღაურება</v>
      </c>
      <c r="D5" s="14">
        <f>სულ!D1017</f>
        <v>0</v>
      </c>
      <c r="E5" s="14">
        <f>სულ!E1017</f>
        <v>0</v>
      </c>
      <c r="F5" s="54">
        <f t="shared" si="0"/>
        <v>0</v>
      </c>
      <c r="G5" s="14">
        <f>სულ!F1017</f>
        <v>0</v>
      </c>
      <c r="H5" s="14">
        <f>სულ!G1017</f>
        <v>0</v>
      </c>
      <c r="I5" s="54">
        <f>სულ!H1017</f>
        <v>0</v>
      </c>
      <c r="J5" s="54">
        <f>სულ!I1017</f>
        <v>0</v>
      </c>
      <c r="K5" s="54" t="str">
        <f>სულ!J1017</f>
        <v/>
      </c>
      <c r="L5" s="39" t="str">
        <f>სულ!K1017</f>
        <v/>
      </c>
      <c r="M5" s="35"/>
    </row>
    <row r="6" spans="1:15" ht="16.5" hidden="1" thickTop="1" thickBot="1" x14ac:dyDescent="0.3">
      <c r="A6" t="str">
        <f>სულ!A1018</f>
        <v>b</v>
      </c>
      <c r="B6" s="30"/>
      <c r="C6" s="7" t="str">
        <f>სულ!C1018</f>
        <v>საქონელი და მომსახურება</v>
      </c>
      <c r="D6" s="14">
        <f>სულ!D1018</f>
        <v>1884400</v>
      </c>
      <c r="E6" s="14">
        <f>სულ!E1018</f>
        <v>211720</v>
      </c>
      <c r="F6" s="54">
        <f t="shared" si="0"/>
        <v>1672680</v>
      </c>
      <c r="G6" s="14">
        <f>სულ!F1018</f>
        <v>119500</v>
      </c>
      <c r="H6" s="14">
        <f>სულ!G1018</f>
        <v>614500</v>
      </c>
      <c r="I6" s="54">
        <f>სულ!H1018</f>
        <v>4025000</v>
      </c>
      <c r="J6" s="54">
        <f>სულ!I1018</f>
        <v>945720</v>
      </c>
      <c r="K6" s="54">
        <f>სულ!J1018</f>
        <v>3079280</v>
      </c>
      <c r="L6" s="39">
        <f>სულ!K1018</f>
        <v>0.2349614906832298</v>
      </c>
      <c r="M6" s="35"/>
    </row>
    <row r="7" spans="1:15" ht="16.5" hidden="1" thickTop="1" thickBot="1" x14ac:dyDescent="0.3">
      <c r="A7" t="str">
        <f>სულ!A1019</f>
        <v>b</v>
      </c>
      <c r="B7" s="30"/>
      <c r="C7" s="7" t="str">
        <f>სულ!C1019</f>
        <v>პროცენტი</v>
      </c>
      <c r="D7" s="14">
        <f>სულ!D1019</f>
        <v>0</v>
      </c>
      <c r="E7" s="14">
        <f>სულ!E1019</f>
        <v>0</v>
      </c>
      <c r="F7" s="54">
        <f t="shared" si="0"/>
        <v>0</v>
      </c>
      <c r="G7" s="14">
        <f>სულ!F1019</f>
        <v>0</v>
      </c>
      <c r="H7" s="14">
        <f>სულ!G1019</f>
        <v>0</v>
      </c>
      <c r="I7" s="54">
        <f>სულ!H1019</f>
        <v>0</v>
      </c>
      <c r="J7" s="54">
        <f>სულ!I1019</f>
        <v>0</v>
      </c>
      <c r="K7" s="54" t="str">
        <f>სულ!J1019</f>
        <v/>
      </c>
      <c r="L7" s="39" t="str">
        <f>სულ!K1019</f>
        <v/>
      </c>
      <c r="M7" s="35"/>
    </row>
    <row r="8" spans="1:15" ht="16.5" hidden="1" thickTop="1" thickBot="1" x14ac:dyDescent="0.3">
      <c r="A8" t="str">
        <f>სულ!A1020</f>
        <v>b</v>
      </c>
      <c r="B8" s="30"/>
      <c r="C8" s="7" t="str">
        <f>სულ!C1020</f>
        <v>სუბსიდიები</v>
      </c>
      <c r="D8" s="14">
        <f>სულ!D1020</f>
        <v>0</v>
      </c>
      <c r="E8" s="14">
        <f>სულ!E1020</f>
        <v>0</v>
      </c>
      <c r="F8" s="54">
        <f t="shared" si="0"/>
        <v>0</v>
      </c>
      <c r="G8" s="14">
        <f>სულ!F1020</f>
        <v>0</v>
      </c>
      <c r="H8" s="14">
        <f>სულ!G1020</f>
        <v>0</v>
      </c>
      <c r="I8" s="54">
        <f>სულ!H1020</f>
        <v>0</v>
      </c>
      <c r="J8" s="54">
        <f>სულ!I1020</f>
        <v>0</v>
      </c>
      <c r="K8" s="54" t="str">
        <f>სულ!J1020</f>
        <v/>
      </c>
      <c r="L8" s="39" t="str">
        <f>სულ!K1020</f>
        <v/>
      </c>
      <c r="M8" s="35"/>
    </row>
    <row r="9" spans="1:15" ht="16.5" hidden="1" thickTop="1" thickBot="1" x14ac:dyDescent="0.3">
      <c r="A9" t="str">
        <f>სულ!A1021</f>
        <v>b</v>
      </c>
      <c r="B9" s="30"/>
      <c r="C9" s="7" t="str">
        <f>სულ!C1021</f>
        <v>გრანტები</v>
      </c>
      <c r="D9" s="14">
        <f>სულ!D1021</f>
        <v>0</v>
      </c>
      <c r="E9" s="14">
        <f>სულ!E1021</f>
        <v>0</v>
      </c>
      <c r="F9" s="54">
        <f t="shared" si="0"/>
        <v>0</v>
      </c>
      <c r="G9" s="14">
        <f>სულ!F1021</f>
        <v>0</v>
      </c>
      <c r="H9" s="14">
        <f>სულ!G1021</f>
        <v>0</v>
      </c>
      <c r="I9" s="54">
        <f>სულ!H1021</f>
        <v>0</v>
      </c>
      <c r="J9" s="54">
        <f>სულ!I1021</f>
        <v>0</v>
      </c>
      <c r="K9" s="54" t="str">
        <f>სულ!J1021</f>
        <v/>
      </c>
      <c r="L9" s="39" t="str">
        <f>სულ!K1021</f>
        <v/>
      </c>
      <c r="M9" s="35"/>
    </row>
    <row r="10" spans="1:15" ht="16.5" hidden="1" thickTop="1" thickBot="1" x14ac:dyDescent="0.3">
      <c r="A10" t="str">
        <f>სულ!A1022</f>
        <v>b</v>
      </c>
      <c r="B10" s="30"/>
      <c r="C10" s="7" t="str">
        <f>სულ!C1022</f>
        <v>სოციალური უზრუნველყოფა</v>
      </c>
      <c r="D10" s="14">
        <f>სულ!D1022</f>
        <v>0</v>
      </c>
      <c r="E10" s="14">
        <f>სულ!E1022</f>
        <v>0</v>
      </c>
      <c r="F10" s="54">
        <f t="shared" si="0"/>
        <v>0</v>
      </c>
      <c r="G10" s="14">
        <f>სულ!F1022</f>
        <v>0</v>
      </c>
      <c r="H10" s="14">
        <f>სულ!G1022</f>
        <v>0</v>
      </c>
      <c r="I10" s="54">
        <f>სულ!H1022</f>
        <v>0</v>
      </c>
      <c r="J10" s="54">
        <f>სულ!I1022</f>
        <v>0</v>
      </c>
      <c r="K10" s="54" t="str">
        <f>სულ!J1022</f>
        <v/>
      </c>
      <c r="L10" s="39" t="str">
        <f>სულ!K1022</f>
        <v/>
      </c>
      <c r="M10" s="35"/>
    </row>
    <row r="11" spans="1:15" ht="16.5" hidden="1" thickTop="1" thickBot="1" x14ac:dyDescent="0.3">
      <c r="A11" t="str">
        <f>სულ!A1023</f>
        <v>b</v>
      </c>
      <c r="B11" s="30"/>
      <c r="C11" s="7" t="str">
        <f>სულ!C1023</f>
        <v>სხვა ხარჯები</v>
      </c>
      <c r="D11" s="14">
        <f>სულ!D1023</f>
        <v>0</v>
      </c>
      <c r="E11" s="14">
        <f>სულ!E1023</f>
        <v>0</v>
      </c>
      <c r="F11" s="54">
        <f t="shared" si="0"/>
        <v>0</v>
      </c>
      <c r="G11" s="14">
        <f>სულ!F1023</f>
        <v>0</v>
      </c>
      <c r="H11" s="14">
        <f>სულ!G1023</f>
        <v>0</v>
      </c>
      <c r="I11" s="54">
        <f>სულ!H1023</f>
        <v>0</v>
      </c>
      <c r="J11" s="54">
        <f>სულ!I1023</f>
        <v>0</v>
      </c>
      <c r="K11" s="54" t="str">
        <f>სულ!J1023</f>
        <v/>
      </c>
      <c r="L11" s="39" t="str">
        <f>სულ!K1023</f>
        <v/>
      </c>
      <c r="M11" s="35"/>
    </row>
    <row r="12" spans="1:15" ht="16.5" hidden="1" thickTop="1" thickBot="1" x14ac:dyDescent="0.3">
      <c r="A12" t="str">
        <f>სულ!A1024</f>
        <v>b</v>
      </c>
      <c r="B12" s="29"/>
      <c r="C12" s="5" t="str">
        <f>სულ!C1024</f>
        <v>არაფინანსური აქტივების ზრდა</v>
      </c>
      <c r="D12" s="13">
        <f>სულ!D1024</f>
        <v>0</v>
      </c>
      <c r="E12" s="13">
        <f>სულ!E1024</f>
        <v>0</v>
      </c>
      <c r="F12" s="53">
        <f t="shared" si="0"/>
        <v>0</v>
      </c>
      <c r="G12" s="13">
        <f>სულ!F1024</f>
        <v>0</v>
      </c>
      <c r="H12" s="13">
        <f>სულ!G1024</f>
        <v>0</v>
      </c>
      <c r="I12" s="53">
        <f>სულ!H1024</f>
        <v>0</v>
      </c>
      <c r="J12" s="53">
        <f>სულ!I1024</f>
        <v>0</v>
      </c>
      <c r="K12" s="53" t="str">
        <f>სულ!J1024</f>
        <v/>
      </c>
      <c r="L12" s="38" t="str">
        <f>სულ!K1024</f>
        <v/>
      </c>
      <c r="M12" s="35"/>
    </row>
    <row r="13" spans="1:15" ht="16.5" hidden="1" thickTop="1" thickBot="1" x14ac:dyDescent="0.3">
      <c r="A13" t="str">
        <f>სულ!A1025</f>
        <v>b</v>
      </c>
      <c r="B13" s="29"/>
      <c r="C13" s="5" t="str">
        <f>სულ!C1025</f>
        <v>ფინანსური აქტივების ზრდა</v>
      </c>
      <c r="D13" s="13">
        <f>სულ!D1025</f>
        <v>0</v>
      </c>
      <c r="E13" s="13">
        <f>სულ!E1025</f>
        <v>0</v>
      </c>
      <c r="F13" s="53">
        <f t="shared" si="0"/>
        <v>0</v>
      </c>
      <c r="G13" s="13">
        <f>სულ!F1025</f>
        <v>0</v>
      </c>
      <c r="H13" s="13">
        <f>სულ!G1025</f>
        <v>0</v>
      </c>
      <c r="I13" s="53">
        <f>სულ!H1025</f>
        <v>0</v>
      </c>
      <c r="J13" s="53">
        <f>სულ!I1025</f>
        <v>0</v>
      </c>
      <c r="K13" s="53" t="str">
        <f>სულ!J1025</f>
        <v/>
      </c>
      <c r="L13" s="38" t="str">
        <f>სულ!K1025</f>
        <v/>
      </c>
      <c r="M13" s="35"/>
    </row>
    <row r="14" spans="1:15" ht="16.5" hidden="1" thickTop="1" thickBot="1" x14ac:dyDescent="0.3">
      <c r="A14" t="str">
        <f>სულ!A1026</f>
        <v>b</v>
      </c>
      <c r="B14" s="31"/>
      <c r="C14" s="9" t="str">
        <f>სულ!C1026</f>
        <v>ვალდებულებების კლება</v>
      </c>
      <c r="D14" s="15">
        <f>სულ!D1026</f>
        <v>0</v>
      </c>
      <c r="E14" s="15">
        <f>სულ!E1026</f>
        <v>0</v>
      </c>
      <c r="F14" s="55">
        <f t="shared" si="0"/>
        <v>0</v>
      </c>
      <c r="G14" s="15">
        <f>სულ!F1026</f>
        <v>0</v>
      </c>
      <c r="H14" s="15">
        <f>სულ!G1026</f>
        <v>0</v>
      </c>
      <c r="I14" s="55">
        <f>სულ!H1026</f>
        <v>0</v>
      </c>
      <c r="J14" s="55">
        <f>სულ!I1026</f>
        <v>0</v>
      </c>
      <c r="K14" s="55" t="str">
        <f>სულ!J1026</f>
        <v/>
      </c>
      <c r="L14" s="40" t="str">
        <f>სულ!K1026</f>
        <v/>
      </c>
      <c r="M14" s="35"/>
    </row>
    <row r="15" spans="1:15" ht="31.5" thickTop="1" thickBot="1" x14ac:dyDescent="0.3">
      <c r="A15" t="str">
        <f>სულ!A1027</f>
        <v>a</v>
      </c>
      <c r="B15" s="2" t="str">
        <f>სულ!B1027</f>
        <v>35 05 01</v>
      </c>
      <c r="C15" s="24" t="str">
        <f>სულ!C1027</f>
        <v>შრომის ბაზრის ანალიზის, ინფორმაციული სისტემის დანერგვა/განვითარება</v>
      </c>
      <c r="D15" s="3">
        <f>სულ!D1027</f>
        <v>200000</v>
      </c>
      <c r="E15" s="3">
        <f>სულ!E1027</f>
        <v>32740</v>
      </c>
      <c r="F15" s="52">
        <f t="shared" si="0"/>
        <v>167260</v>
      </c>
      <c r="G15" s="3">
        <f>სულ!F1027</f>
        <v>24500</v>
      </c>
      <c r="H15" s="3">
        <f>სულ!G1027</f>
        <v>514500</v>
      </c>
      <c r="I15" s="52">
        <f>სულ!H1027</f>
        <v>785000</v>
      </c>
      <c r="J15" s="52">
        <f>სულ!I1027</f>
        <v>571740</v>
      </c>
      <c r="K15" s="52">
        <f>სულ!J1027</f>
        <v>213260</v>
      </c>
      <c r="L15" s="41">
        <f>სულ!K1027</f>
        <v>0.72833121019108282</v>
      </c>
      <c r="M15" s="35"/>
      <c r="O15" s="17"/>
    </row>
    <row r="16" spans="1:15" ht="16.5" hidden="1" thickTop="1" thickBot="1" x14ac:dyDescent="0.3">
      <c r="A16" t="str">
        <f>სულ!A1028</f>
        <v>b</v>
      </c>
      <c r="B16" s="29"/>
      <c r="C16" s="5" t="str">
        <f>სულ!C1028</f>
        <v>ხარჯები</v>
      </c>
      <c r="D16" s="13">
        <f>სულ!D1028</f>
        <v>200000</v>
      </c>
      <c r="E16" s="13">
        <f>სულ!E1028</f>
        <v>32740</v>
      </c>
      <c r="F16" s="53">
        <f t="shared" si="0"/>
        <v>167260</v>
      </c>
      <c r="G16" s="13">
        <f>სულ!F1028</f>
        <v>24500</v>
      </c>
      <c r="H16" s="13">
        <f>სულ!G1028</f>
        <v>514500</v>
      </c>
      <c r="I16" s="53">
        <f>სულ!H1028</f>
        <v>785000</v>
      </c>
      <c r="J16" s="53">
        <f>სულ!I1028</f>
        <v>571740</v>
      </c>
      <c r="K16" s="53">
        <f>სულ!J1028</f>
        <v>213260</v>
      </c>
      <c r="L16" s="38">
        <f>სულ!K1028</f>
        <v>0.72833121019108282</v>
      </c>
      <c r="M16" s="35"/>
    </row>
    <row r="17" spans="1:15" ht="16.5" hidden="1" thickTop="1" thickBot="1" x14ac:dyDescent="0.3">
      <c r="A17" t="str">
        <f>სულ!A1029</f>
        <v>b</v>
      </c>
      <c r="B17" s="30"/>
      <c r="C17" s="7" t="str">
        <f>სულ!C1029</f>
        <v>შრომის ანაზღაურება</v>
      </c>
      <c r="D17" s="14">
        <f>სულ!D1029</f>
        <v>0</v>
      </c>
      <c r="E17" s="14">
        <f>სულ!E1029</f>
        <v>0</v>
      </c>
      <c r="F17" s="54">
        <f t="shared" si="0"/>
        <v>0</v>
      </c>
      <c r="G17" s="14">
        <f>სულ!F1029</f>
        <v>0</v>
      </c>
      <c r="H17" s="14">
        <f>სულ!G1029</f>
        <v>0</v>
      </c>
      <c r="I17" s="54">
        <f>სულ!H1029</f>
        <v>0</v>
      </c>
      <c r="J17" s="54">
        <f>სულ!I1029</f>
        <v>0</v>
      </c>
      <c r="K17" s="54" t="str">
        <f>სულ!J1029</f>
        <v/>
      </c>
      <c r="L17" s="39" t="str">
        <f>სულ!K1029</f>
        <v/>
      </c>
      <c r="M17" s="35"/>
    </row>
    <row r="18" spans="1:15" ht="16.5" hidden="1" thickTop="1" thickBot="1" x14ac:dyDescent="0.3">
      <c r="A18" t="str">
        <f>სულ!A1030</f>
        <v>b</v>
      </c>
      <c r="B18" s="30"/>
      <c r="C18" s="7" t="str">
        <f>სულ!C1030</f>
        <v>საქონელი და მომსახურება</v>
      </c>
      <c r="D18" s="14">
        <f>სულ!D1030</f>
        <v>200000</v>
      </c>
      <c r="E18" s="14">
        <f>სულ!E1030</f>
        <v>32740</v>
      </c>
      <c r="F18" s="54">
        <f t="shared" si="0"/>
        <v>167260</v>
      </c>
      <c r="G18" s="14">
        <f>სულ!F1030</f>
        <v>24500</v>
      </c>
      <c r="H18" s="14">
        <f>სულ!G1030</f>
        <v>514500</v>
      </c>
      <c r="I18" s="54">
        <f>სულ!H1030</f>
        <v>785000</v>
      </c>
      <c r="J18" s="54">
        <f>სულ!I1030</f>
        <v>571740</v>
      </c>
      <c r="K18" s="54">
        <f>სულ!J1030</f>
        <v>213260</v>
      </c>
      <c r="L18" s="39">
        <f>სულ!K1030</f>
        <v>0.72833121019108282</v>
      </c>
      <c r="M18" s="35"/>
    </row>
    <row r="19" spans="1:15" ht="16.5" hidden="1" thickTop="1" thickBot="1" x14ac:dyDescent="0.3">
      <c r="A19" t="str">
        <f>სულ!A1031</f>
        <v>b</v>
      </c>
      <c r="B19" s="30"/>
      <c r="C19" s="7" t="str">
        <f>სულ!C1031</f>
        <v>პროცენტი</v>
      </c>
      <c r="D19" s="14">
        <f>სულ!D1031</f>
        <v>0</v>
      </c>
      <c r="E19" s="14">
        <f>სულ!E1031</f>
        <v>0</v>
      </c>
      <c r="F19" s="54">
        <f t="shared" si="0"/>
        <v>0</v>
      </c>
      <c r="G19" s="14">
        <f>სულ!F1031</f>
        <v>0</v>
      </c>
      <c r="H19" s="14">
        <f>სულ!G1031</f>
        <v>0</v>
      </c>
      <c r="I19" s="54">
        <f>სულ!H1031</f>
        <v>0</v>
      </c>
      <c r="J19" s="54">
        <f>სულ!I1031</f>
        <v>0</v>
      </c>
      <c r="K19" s="54" t="str">
        <f>სულ!J1031</f>
        <v/>
      </c>
      <c r="L19" s="39" t="str">
        <f>სულ!K1031</f>
        <v/>
      </c>
      <c r="M19" s="35"/>
    </row>
    <row r="20" spans="1:15" ht="16.5" hidden="1" thickTop="1" thickBot="1" x14ac:dyDescent="0.3">
      <c r="A20" t="str">
        <f>სულ!A1032</f>
        <v>b</v>
      </c>
      <c r="B20" s="30"/>
      <c r="C20" s="7" t="str">
        <f>სულ!C1032</f>
        <v>სუბსიდიები</v>
      </c>
      <c r="D20" s="14">
        <f>სულ!D1032</f>
        <v>0</v>
      </c>
      <c r="E20" s="14">
        <f>სულ!E1032</f>
        <v>0</v>
      </c>
      <c r="F20" s="54">
        <f t="shared" si="0"/>
        <v>0</v>
      </c>
      <c r="G20" s="14">
        <f>სულ!F1032</f>
        <v>0</v>
      </c>
      <c r="H20" s="14">
        <f>სულ!G1032</f>
        <v>0</v>
      </c>
      <c r="I20" s="54">
        <f>სულ!H1032</f>
        <v>0</v>
      </c>
      <c r="J20" s="54">
        <f>სულ!I1032</f>
        <v>0</v>
      </c>
      <c r="K20" s="54" t="str">
        <f>სულ!J1032</f>
        <v/>
      </c>
      <c r="L20" s="39" t="str">
        <f>სულ!K1032</f>
        <v/>
      </c>
      <c r="M20" s="35"/>
    </row>
    <row r="21" spans="1:15" ht="16.5" hidden="1" thickTop="1" thickBot="1" x14ac:dyDescent="0.3">
      <c r="A21" t="str">
        <f>სულ!A1033</f>
        <v>b</v>
      </c>
      <c r="B21" s="30"/>
      <c r="C21" s="7" t="str">
        <f>სულ!C1033</f>
        <v>გრანტები</v>
      </c>
      <c r="D21" s="14">
        <f>სულ!D1033</f>
        <v>0</v>
      </c>
      <c r="E21" s="14">
        <f>სულ!E1033</f>
        <v>0</v>
      </c>
      <c r="F21" s="54">
        <f t="shared" si="0"/>
        <v>0</v>
      </c>
      <c r="G21" s="14">
        <f>სულ!F1033</f>
        <v>0</v>
      </c>
      <c r="H21" s="14">
        <f>სულ!G1033</f>
        <v>0</v>
      </c>
      <c r="I21" s="54">
        <f>სულ!H1033</f>
        <v>0</v>
      </c>
      <c r="J21" s="54">
        <f>სულ!I1033</f>
        <v>0</v>
      </c>
      <c r="K21" s="54" t="str">
        <f>სულ!J1033</f>
        <v/>
      </c>
      <c r="L21" s="39" t="str">
        <f>სულ!K1033</f>
        <v/>
      </c>
      <c r="M21" s="35"/>
    </row>
    <row r="22" spans="1:15" ht="16.5" hidden="1" thickTop="1" thickBot="1" x14ac:dyDescent="0.3">
      <c r="A22" t="str">
        <f>სულ!A1034</f>
        <v>b</v>
      </c>
      <c r="B22" s="30"/>
      <c r="C22" s="7" t="str">
        <f>სულ!C1034</f>
        <v>სოციალური უზრუნველყოფა</v>
      </c>
      <c r="D22" s="14">
        <f>სულ!D1034</f>
        <v>0</v>
      </c>
      <c r="E22" s="14">
        <f>სულ!E1034</f>
        <v>0</v>
      </c>
      <c r="F22" s="54">
        <f t="shared" si="0"/>
        <v>0</v>
      </c>
      <c r="G22" s="14">
        <f>სულ!F1034</f>
        <v>0</v>
      </c>
      <c r="H22" s="14">
        <f>სულ!G1034</f>
        <v>0</v>
      </c>
      <c r="I22" s="54">
        <f>სულ!H1034</f>
        <v>0</v>
      </c>
      <c r="J22" s="54">
        <f>სულ!I1034</f>
        <v>0</v>
      </c>
      <c r="K22" s="54" t="str">
        <f>სულ!J1034</f>
        <v/>
      </c>
      <c r="L22" s="39" t="str">
        <f>სულ!K1034</f>
        <v/>
      </c>
      <c r="M22" s="35"/>
    </row>
    <row r="23" spans="1:15" ht="16.5" hidden="1" thickTop="1" thickBot="1" x14ac:dyDescent="0.3">
      <c r="A23" t="str">
        <f>სულ!A1035</f>
        <v>b</v>
      </c>
      <c r="B23" s="30"/>
      <c r="C23" s="7" t="str">
        <f>სულ!C1035</f>
        <v>სხვა ხარჯები</v>
      </c>
      <c r="D23" s="14">
        <f>სულ!D1035</f>
        <v>0</v>
      </c>
      <c r="E23" s="14">
        <f>სულ!E1035</f>
        <v>0</v>
      </c>
      <c r="F23" s="54">
        <f t="shared" si="0"/>
        <v>0</v>
      </c>
      <c r="G23" s="14">
        <f>სულ!F1035</f>
        <v>0</v>
      </c>
      <c r="H23" s="14">
        <f>სულ!G1035</f>
        <v>0</v>
      </c>
      <c r="I23" s="54">
        <f>სულ!H1035</f>
        <v>0</v>
      </c>
      <c r="J23" s="54">
        <f>სულ!I1035</f>
        <v>0</v>
      </c>
      <c r="K23" s="54" t="str">
        <f>სულ!J1035</f>
        <v/>
      </c>
      <c r="L23" s="39" t="str">
        <f>სულ!K1035</f>
        <v/>
      </c>
      <c r="M23" s="35"/>
    </row>
    <row r="24" spans="1:15" ht="16.5" hidden="1" thickTop="1" thickBot="1" x14ac:dyDescent="0.3">
      <c r="A24" t="str">
        <f>სულ!A1036</f>
        <v>b</v>
      </c>
      <c r="B24" s="29"/>
      <c r="C24" s="5" t="str">
        <f>სულ!C1036</f>
        <v>არაფინანსური აქტივების ზრდა</v>
      </c>
      <c r="D24" s="13">
        <f>სულ!D1036</f>
        <v>0</v>
      </c>
      <c r="E24" s="13">
        <f>სულ!E1036</f>
        <v>0</v>
      </c>
      <c r="F24" s="53">
        <f t="shared" si="0"/>
        <v>0</v>
      </c>
      <c r="G24" s="13">
        <f>სულ!F1036</f>
        <v>0</v>
      </c>
      <c r="H24" s="13">
        <f>სულ!G1036</f>
        <v>0</v>
      </c>
      <c r="I24" s="53">
        <f>სულ!H1036</f>
        <v>0</v>
      </c>
      <c r="J24" s="53">
        <f>სულ!I1036</f>
        <v>0</v>
      </c>
      <c r="K24" s="53" t="str">
        <f>სულ!J1036</f>
        <v/>
      </c>
      <c r="L24" s="38" t="str">
        <f>სულ!K1036</f>
        <v/>
      </c>
      <c r="M24" s="35"/>
    </row>
    <row r="25" spans="1:15" ht="16.5" hidden="1" thickTop="1" thickBot="1" x14ac:dyDescent="0.3">
      <c r="A25" t="str">
        <f>სულ!A1037</f>
        <v>b</v>
      </c>
      <c r="B25" s="29"/>
      <c r="C25" s="5" t="str">
        <f>სულ!C1037</f>
        <v>ფინანსური აქტივების ზრდა</v>
      </c>
      <c r="D25" s="13">
        <f>სულ!D1037</f>
        <v>0</v>
      </c>
      <c r="E25" s="13">
        <f>სულ!E1037</f>
        <v>0</v>
      </c>
      <c r="F25" s="53">
        <f t="shared" si="0"/>
        <v>0</v>
      </c>
      <c r="G25" s="13">
        <f>სულ!F1037</f>
        <v>0</v>
      </c>
      <c r="H25" s="13">
        <f>სულ!G1037</f>
        <v>0</v>
      </c>
      <c r="I25" s="53">
        <f>სულ!H1037</f>
        <v>0</v>
      </c>
      <c r="J25" s="53">
        <f>სულ!I1037</f>
        <v>0</v>
      </c>
      <c r="K25" s="53" t="str">
        <f>სულ!J1037</f>
        <v/>
      </c>
      <c r="L25" s="38" t="str">
        <f>სულ!K1037</f>
        <v/>
      </c>
      <c r="M25" s="35"/>
    </row>
    <row r="26" spans="1:15" ht="16.5" hidden="1" thickTop="1" thickBot="1" x14ac:dyDescent="0.3">
      <c r="A26" t="str">
        <f>სულ!A1038</f>
        <v>b</v>
      </c>
      <c r="B26" s="31"/>
      <c r="C26" s="9" t="str">
        <f>სულ!C1038</f>
        <v>ვალდებულებების კლება</v>
      </c>
      <c r="D26" s="15">
        <f>სულ!D1038</f>
        <v>0</v>
      </c>
      <c r="E26" s="15">
        <f>სულ!E1038</f>
        <v>0</v>
      </c>
      <c r="F26" s="55">
        <f t="shared" si="0"/>
        <v>0</v>
      </c>
      <c r="G26" s="15">
        <f>სულ!F1038</f>
        <v>0</v>
      </c>
      <c r="H26" s="15">
        <f>სულ!G1038</f>
        <v>0</v>
      </c>
      <c r="I26" s="55">
        <f>სულ!H1038</f>
        <v>0</v>
      </c>
      <c r="J26" s="55">
        <f>სულ!I1038</f>
        <v>0</v>
      </c>
      <c r="K26" s="55" t="str">
        <f>სულ!J1038</f>
        <v/>
      </c>
      <c r="L26" s="40" t="str">
        <f>სულ!K1038</f>
        <v/>
      </c>
      <c r="M26" s="35"/>
    </row>
    <row r="27" spans="1:15" ht="31.5" thickTop="1" thickBot="1" x14ac:dyDescent="0.3">
      <c r="A27" t="str">
        <f>სულ!A1039</f>
        <v>a</v>
      </c>
      <c r="B27" s="2" t="str">
        <f>სულ!B1039</f>
        <v>35 05 02</v>
      </c>
      <c r="C27" s="24" t="str">
        <f>სულ!C1039</f>
        <v>დასაქმების ხელშეწყობის მომსახურებათა განვითარება</v>
      </c>
      <c r="D27" s="3">
        <f>სულ!D1039</f>
        <v>402400</v>
      </c>
      <c r="E27" s="3">
        <f>სულ!E1039</f>
        <v>130125</v>
      </c>
      <c r="F27" s="52">
        <f t="shared" si="0"/>
        <v>272275</v>
      </c>
      <c r="G27" s="3">
        <f>სულ!F1039</f>
        <v>25000</v>
      </c>
      <c r="H27" s="3">
        <f>სულ!G1039</f>
        <v>25000</v>
      </c>
      <c r="I27" s="52">
        <f>სულ!H1039</f>
        <v>676000</v>
      </c>
      <c r="J27" s="52">
        <f>სულ!I1039</f>
        <v>180125</v>
      </c>
      <c r="K27" s="52">
        <f>სულ!J1039</f>
        <v>495875</v>
      </c>
      <c r="L27" s="41">
        <f>სულ!K1039</f>
        <v>0.26645710059171596</v>
      </c>
      <c r="M27" s="35"/>
      <c r="O27" s="17"/>
    </row>
    <row r="28" spans="1:15" ht="16.5" hidden="1" thickTop="1" thickBot="1" x14ac:dyDescent="0.3">
      <c r="A28" t="str">
        <f>სულ!A1040</f>
        <v>b</v>
      </c>
      <c r="B28" s="29"/>
      <c r="C28" s="5" t="str">
        <f>სულ!C1040</f>
        <v>ხარჯები</v>
      </c>
      <c r="D28" s="13">
        <f>სულ!D1040</f>
        <v>402400</v>
      </c>
      <c r="E28" s="13">
        <f>სულ!E1040</f>
        <v>130125</v>
      </c>
      <c r="F28" s="53">
        <f t="shared" si="0"/>
        <v>272275</v>
      </c>
      <c r="G28" s="13">
        <f>სულ!F1040</f>
        <v>25000</v>
      </c>
      <c r="H28" s="13">
        <f>სულ!G1040</f>
        <v>25000</v>
      </c>
      <c r="I28" s="53">
        <f>სულ!H1040</f>
        <v>676000</v>
      </c>
      <c r="J28" s="53">
        <f>სულ!I1040</f>
        <v>180125</v>
      </c>
      <c r="K28" s="53">
        <f>სულ!J1040</f>
        <v>495875</v>
      </c>
      <c r="L28" s="38">
        <f>სულ!K1040</f>
        <v>0.26645710059171596</v>
      </c>
      <c r="M28" s="35"/>
    </row>
    <row r="29" spans="1:15" ht="16.5" hidden="1" thickTop="1" thickBot="1" x14ac:dyDescent="0.3">
      <c r="A29" t="str">
        <f>სულ!A1041</f>
        <v>b</v>
      </c>
      <c r="B29" s="30"/>
      <c r="C29" s="7" t="str">
        <f>სულ!C1041</f>
        <v>შრომის ანაზღაურება</v>
      </c>
      <c r="D29" s="14">
        <f>სულ!D1041</f>
        <v>0</v>
      </c>
      <c r="E29" s="14">
        <f>სულ!E1041</f>
        <v>0</v>
      </c>
      <c r="F29" s="54">
        <f t="shared" si="0"/>
        <v>0</v>
      </c>
      <c r="G29" s="14">
        <f>სულ!F1041</f>
        <v>0</v>
      </c>
      <c r="H29" s="14">
        <f>სულ!G1041</f>
        <v>0</v>
      </c>
      <c r="I29" s="54">
        <f>სულ!H1041</f>
        <v>0</v>
      </c>
      <c r="J29" s="54">
        <f>სულ!I1041</f>
        <v>0</v>
      </c>
      <c r="K29" s="54" t="str">
        <f>სულ!J1041</f>
        <v/>
      </c>
      <c r="L29" s="39" t="str">
        <f>სულ!K1041</f>
        <v/>
      </c>
      <c r="M29" s="35"/>
    </row>
    <row r="30" spans="1:15" ht="16.5" hidden="1" thickTop="1" thickBot="1" x14ac:dyDescent="0.3">
      <c r="A30" t="str">
        <f>სულ!A1042</f>
        <v>b</v>
      </c>
      <c r="B30" s="30"/>
      <c r="C30" s="7" t="str">
        <f>სულ!C1042</f>
        <v>საქონელი და მომსახურება</v>
      </c>
      <c r="D30" s="14">
        <f>სულ!D1042</f>
        <v>402400</v>
      </c>
      <c r="E30" s="14">
        <f>სულ!E1042</f>
        <v>130125</v>
      </c>
      <c r="F30" s="54">
        <f t="shared" si="0"/>
        <v>272275</v>
      </c>
      <c r="G30" s="14">
        <f>სულ!F1042</f>
        <v>25000</v>
      </c>
      <c r="H30" s="14">
        <f>სულ!G1042</f>
        <v>25000</v>
      </c>
      <c r="I30" s="54">
        <f>სულ!H1042</f>
        <v>676000</v>
      </c>
      <c r="J30" s="54">
        <f>სულ!I1042</f>
        <v>180125</v>
      </c>
      <c r="K30" s="54">
        <f>სულ!J1042</f>
        <v>495875</v>
      </c>
      <c r="L30" s="39">
        <f>სულ!K1042</f>
        <v>0.26645710059171596</v>
      </c>
      <c r="M30" s="35"/>
    </row>
    <row r="31" spans="1:15" ht="16.5" hidden="1" thickTop="1" thickBot="1" x14ac:dyDescent="0.3">
      <c r="A31" t="str">
        <f>სულ!A1043</f>
        <v>b</v>
      </c>
      <c r="B31" s="30"/>
      <c r="C31" s="7" t="str">
        <f>სულ!C1043</f>
        <v>პროცენტი</v>
      </c>
      <c r="D31" s="14">
        <f>სულ!D1043</f>
        <v>0</v>
      </c>
      <c r="E31" s="14">
        <f>სულ!E1043</f>
        <v>0</v>
      </c>
      <c r="F31" s="54">
        <f t="shared" si="0"/>
        <v>0</v>
      </c>
      <c r="G31" s="14">
        <f>სულ!F1043</f>
        <v>0</v>
      </c>
      <c r="H31" s="14">
        <f>სულ!G1043</f>
        <v>0</v>
      </c>
      <c r="I31" s="54">
        <f>სულ!H1043</f>
        <v>0</v>
      </c>
      <c r="J31" s="54">
        <f>სულ!I1043</f>
        <v>0</v>
      </c>
      <c r="K31" s="54" t="str">
        <f>სულ!J1043</f>
        <v/>
      </c>
      <c r="L31" s="39" t="str">
        <f>სულ!K1043</f>
        <v/>
      </c>
      <c r="M31" s="35"/>
    </row>
    <row r="32" spans="1:15" ht="16.5" hidden="1" thickTop="1" thickBot="1" x14ac:dyDescent="0.3">
      <c r="A32" t="str">
        <f>სულ!A1044</f>
        <v>b</v>
      </c>
      <c r="B32" s="30"/>
      <c r="C32" s="7" t="str">
        <f>სულ!C1044</f>
        <v>სუბსიდიები</v>
      </c>
      <c r="D32" s="14">
        <f>სულ!D1044</f>
        <v>0</v>
      </c>
      <c r="E32" s="14">
        <f>სულ!E1044</f>
        <v>0</v>
      </c>
      <c r="F32" s="54">
        <f t="shared" si="0"/>
        <v>0</v>
      </c>
      <c r="G32" s="14">
        <f>სულ!F1044</f>
        <v>0</v>
      </c>
      <c r="H32" s="14">
        <f>სულ!G1044</f>
        <v>0</v>
      </c>
      <c r="I32" s="54">
        <f>სულ!H1044</f>
        <v>0</v>
      </c>
      <c r="J32" s="54">
        <f>სულ!I1044</f>
        <v>0</v>
      </c>
      <c r="K32" s="54" t="str">
        <f>სულ!J1044</f>
        <v/>
      </c>
      <c r="L32" s="39" t="str">
        <f>სულ!K1044</f>
        <v/>
      </c>
      <c r="M32" s="35"/>
    </row>
    <row r="33" spans="1:15" ht="16.5" hidden="1" thickTop="1" thickBot="1" x14ac:dyDescent="0.3">
      <c r="A33" t="str">
        <f>სულ!A1045</f>
        <v>b</v>
      </c>
      <c r="B33" s="30"/>
      <c r="C33" s="7" t="str">
        <f>სულ!C1045</f>
        <v>გრანტები</v>
      </c>
      <c r="D33" s="14">
        <f>სულ!D1045</f>
        <v>0</v>
      </c>
      <c r="E33" s="14">
        <f>სულ!E1045</f>
        <v>0</v>
      </c>
      <c r="F33" s="54">
        <f t="shared" si="0"/>
        <v>0</v>
      </c>
      <c r="G33" s="14">
        <f>სულ!F1045</f>
        <v>0</v>
      </c>
      <c r="H33" s="14">
        <f>სულ!G1045</f>
        <v>0</v>
      </c>
      <c r="I33" s="54">
        <f>სულ!H1045</f>
        <v>0</v>
      </c>
      <c r="J33" s="54">
        <f>სულ!I1045</f>
        <v>0</v>
      </c>
      <c r="K33" s="54" t="str">
        <f>სულ!J1045</f>
        <v/>
      </c>
      <c r="L33" s="39" t="str">
        <f>სულ!K1045</f>
        <v/>
      </c>
      <c r="M33" s="35"/>
    </row>
    <row r="34" spans="1:15" ht="16.5" hidden="1" thickTop="1" thickBot="1" x14ac:dyDescent="0.3">
      <c r="A34" t="str">
        <f>სულ!A1046</f>
        <v>b</v>
      </c>
      <c r="B34" s="30"/>
      <c r="C34" s="7" t="str">
        <f>სულ!C1046</f>
        <v>სოციალური უზრუნველყოფა</v>
      </c>
      <c r="D34" s="14">
        <f>სულ!D1046</f>
        <v>0</v>
      </c>
      <c r="E34" s="14">
        <f>სულ!E1046</f>
        <v>0</v>
      </c>
      <c r="F34" s="54">
        <f t="shared" si="0"/>
        <v>0</v>
      </c>
      <c r="G34" s="14">
        <f>სულ!F1046</f>
        <v>0</v>
      </c>
      <c r="H34" s="14">
        <f>სულ!G1046</f>
        <v>0</v>
      </c>
      <c r="I34" s="54">
        <f>სულ!H1046</f>
        <v>0</v>
      </c>
      <c r="J34" s="54">
        <f>სულ!I1046</f>
        <v>0</v>
      </c>
      <c r="K34" s="54" t="str">
        <f>სულ!J1046</f>
        <v/>
      </c>
      <c r="L34" s="39" t="str">
        <f>სულ!K1046</f>
        <v/>
      </c>
      <c r="M34" s="35"/>
    </row>
    <row r="35" spans="1:15" ht="16.5" hidden="1" thickTop="1" thickBot="1" x14ac:dyDescent="0.3">
      <c r="A35" t="str">
        <f>სულ!A1047</f>
        <v>b</v>
      </c>
      <c r="B35" s="30"/>
      <c r="C35" s="7" t="str">
        <f>სულ!C1047</f>
        <v>სხვა ხარჯები</v>
      </c>
      <c r="D35" s="14">
        <f>სულ!D1047</f>
        <v>0</v>
      </c>
      <c r="E35" s="14">
        <f>სულ!E1047</f>
        <v>0</v>
      </c>
      <c r="F35" s="54">
        <f t="shared" si="0"/>
        <v>0</v>
      </c>
      <c r="G35" s="14">
        <f>სულ!F1047</f>
        <v>0</v>
      </c>
      <c r="H35" s="14">
        <f>სულ!G1047</f>
        <v>0</v>
      </c>
      <c r="I35" s="54">
        <f>სულ!H1047</f>
        <v>0</v>
      </c>
      <c r="J35" s="54">
        <f>სულ!I1047</f>
        <v>0</v>
      </c>
      <c r="K35" s="54" t="str">
        <f>სულ!J1047</f>
        <v/>
      </c>
      <c r="L35" s="39" t="str">
        <f>სულ!K1047</f>
        <v/>
      </c>
      <c r="M35" s="35"/>
    </row>
    <row r="36" spans="1:15" ht="16.5" hidden="1" thickTop="1" thickBot="1" x14ac:dyDescent="0.3">
      <c r="A36" t="str">
        <f>სულ!A1048</f>
        <v>b</v>
      </c>
      <c r="B36" s="29"/>
      <c r="C36" s="5" t="str">
        <f>სულ!C1048</f>
        <v>არაფინანსური აქტივების ზრდა</v>
      </c>
      <c r="D36" s="13">
        <f>სულ!D1048</f>
        <v>0</v>
      </c>
      <c r="E36" s="13">
        <f>სულ!E1048</f>
        <v>0</v>
      </c>
      <c r="F36" s="53">
        <f t="shared" si="0"/>
        <v>0</v>
      </c>
      <c r="G36" s="13">
        <f>სულ!F1048</f>
        <v>0</v>
      </c>
      <c r="H36" s="13">
        <f>სულ!G1048</f>
        <v>0</v>
      </c>
      <c r="I36" s="53">
        <f>სულ!H1048</f>
        <v>0</v>
      </c>
      <c r="J36" s="53">
        <f>სულ!I1048</f>
        <v>0</v>
      </c>
      <c r="K36" s="53" t="str">
        <f>სულ!J1048</f>
        <v/>
      </c>
      <c r="L36" s="38" t="str">
        <f>სულ!K1048</f>
        <v/>
      </c>
      <c r="M36" s="35"/>
    </row>
    <row r="37" spans="1:15" ht="16.5" hidden="1" thickTop="1" thickBot="1" x14ac:dyDescent="0.3">
      <c r="A37" t="str">
        <f>სულ!A1049</f>
        <v>b</v>
      </c>
      <c r="B37" s="29"/>
      <c r="C37" s="5" t="str">
        <f>სულ!C1049</f>
        <v>ფინანსური აქტივების ზრდა</v>
      </c>
      <c r="D37" s="13">
        <f>სულ!D1049</f>
        <v>0</v>
      </c>
      <c r="E37" s="13">
        <f>სულ!E1049</f>
        <v>0</v>
      </c>
      <c r="F37" s="53">
        <f t="shared" si="0"/>
        <v>0</v>
      </c>
      <c r="G37" s="13">
        <f>სულ!F1049</f>
        <v>0</v>
      </c>
      <c r="H37" s="13">
        <f>სულ!G1049</f>
        <v>0</v>
      </c>
      <c r="I37" s="53">
        <f>სულ!H1049</f>
        <v>0</v>
      </c>
      <c r="J37" s="53">
        <f>სულ!I1049</f>
        <v>0</v>
      </c>
      <c r="K37" s="53" t="str">
        <f>სულ!J1049</f>
        <v/>
      </c>
      <c r="L37" s="38" t="str">
        <f>სულ!K1049</f>
        <v/>
      </c>
      <c r="M37" s="35"/>
    </row>
    <row r="38" spans="1:15" ht="16.5" hidden="1" thickTop="1" thickBot="1" x14ac:dyDescent="0.3">
      <c r="A38" t="str">
        <f>სულ!A1050</f>
        <v>b</v>
      </c>
      <c r="B38" s="31"/>
      <c r="C38" s="9" t="str">
        <f>სულ!C1050</f>
        <v>ვალდებულებების კლება</v>
      </c>
      <c r="D38" s="15">
        <f>სულ!D1050</f>
        <v>0</v>
      </c>
      <c r="E38" s="15">
        <f>სულ!E1050</f>
        <v>0</v>
      </c>
      <c r="F38" s="55">
        <f t="shared" si="0"/>
        <v>0</v>
      </c>
      <c r="G38" s="15">
        <f>სულ!F1050</f>
        <v>0</v>
      </c>
      <c r="H38" s="15">
        <f>სულ!G1050</f>
        <v>0</v>
      </c>
      <c r="I38" s="55">
        <f>სულ!H1050</f>
        <v>0</v>
      </c>
      <c r="J38" s="55">
        <f>სულ!I1050</f>
        <v>0</v>
      </c>
      <c r="K38" s="55" t="str">
        <f>სულ!J1050</f>
        <v/>
      </c>
      <c r="L38" s="40" t="str">
        <f>სულ!K1050</f>
        <v/>
      </c>
      <c r="M38" s="35"/>
    </row>
    <row r="39" spans="1:15" ht="16.5" thickTop="1" thickBot="1" x14ac:dyDescent="0.3">
      <c r="A39" t="str">
        <f>სულ!A1051</f>
        <v>a</v>
      </c>
      <c r="B39" s="2" t="str">
        <f>სულ!B1051</f>
        <v>35 05 03</v>
      </c>
      <c r="C39" s="24" t="str">
        <f>სულ!C1051</f>
        <v>შრომის პირობების ინსპექტირება</v>
      </c>
      <c r="D39" s="3">
        <f>სულ!D1051</f>
        <v>275000</v>
      </c>
      <c r="E39" s="3">
        <f>სულ!E1051</f>
        <v>48855</v>
      </c>
      <c r="F39" s="52">
        <f t="shared" si="0"/>
        <v>226145</v>
      </c>
      <c r="G39" s="3">
        <f>სულ!F1051</f>
        <v>70000</v>
      </c>
      <c r="H39" s="3">
        <f>სულ!G1051</f>
        <v>75000</v>
      </c>
      <c r="I39" s="52">
        <f>სულ!H1051</f>
        <v>550000</v>
      </c>
      <c r="J39" s="52">
        <f>სულ!I1051</f>
        <v>193855</v>
      </c>
      <c r="K39" s="52">
        <f>სულ!J1051</f>
        <v>356145</v>
      </c>
      <c r="L39" s="41">
        <f>სულ!K1051</f>
        <v>0.35246363636363637</v>
      </c>
      <c r="M39" s="35"/>
      <c r="O39" s="17"/>
    </row>
    <row r="40" spans="1:15" ht="16.5" hidden="1" thickTop="1" thickBot="1" x14ac:dyDescent="0.3">
      <c r="A40" t="str">
        <f>სულ!A1052</f>
        <v>b</v>
      </c>
      <c r="B40" s="29"/>
      <c r="C40" s="5" t="str">
        <f>სულ!C1052</f>
        <v>ხარჯები</v>
      </c>
      <c r="D40" s="13">
        <f>სულ!D1052</f>
        <v>275000</v>
      </c>
      <c r="E40" s="13">
        <f>სულ!E1052</f>
        <v>48855</v>
      </c>
      <c r="F40" s="53">
        <f t="shared" si="0"/>
        <v>226145</v>
      </c>
      <c r="G40" s="13">
        <f>სულ!F1052</f>
        <v>70000</v>
      </c>
      <c r="H40" s="13">
        <f>სულ!G1052</f>
        <v>75000</v>
      </c>
      <c r="I40" s="53">
        <f>სულ!H1052</f>
        <v>550000</v>
      </c>
      <c r="J40" s="53">
        <f>სულ!I1052</f>
        <v>193855</v>
      </c>
      <c r="K40" s="53">
        <f>სულ!J1052</f>
        <v>356145</v>
      </c>
      <c r="L40" s="38">
        <f>სულ!K1052</f>
        <v>0.35246363636363637</v>
      </c>
      <c r="M40" s="35"/>
    </row>
    <row r="41" spans="1:15" ht="16.5" hidden="1" thickTop="1" thickBot="1" x14ac:dyDescent="0.3">
      <c r="A41" t="str">
        <f>სულ!A1053</f>
        <v>b</v>
      </c>
      <c r="B41" s="30"/>
      <c r="C41" s="7" t="str">
        <f>სულ!C1053</f>
        <v>შრომის ანაზღაურება</v>
      </c>
      <c r="D41" s="14">
        <f>სულ!D1053</f>
        <v>0</v>
      </c>
      <c r="E41" s="14">
        <f>სულ!E1053</f>
        <v>0</v>
      </c>
      <c r="F41" s="54">
        <f t="shared" si="0"/>
        <v>0</v>
      </c>
      <c r="G41" s="14">
        <f>სულ!F1053</f>
        <v>0</v>
      </c>
      <c r="H41" s="14">
        <f>სულ!G1053</f>
        <v>0</v>
      </c>
      <c r="I41" s="54">
        <f>სულ!H1053</f>
        <v>0</v>
      </c>
      <c r="J41" s="54">
        <f>სულ!I1053</f>
        <v>0</v>
      </c>
      <c r="K41" s="54" t="str">
        <f>სულ!J1053</f>
        <v/>
      </c>
      <c r="L41" s="39" t="str">
        <f>სულ!K1053</f>
        <v/>
      </c>
      <c r="M41" s="35"/>
    </row>
    <row r="42" spans="1:15" ht="16.5" hidden="1" thickTop="1" thickBot="1" x14ac:dyDescent="0.3">
      <c r="A42" t="str">
        <f>სულ!A1054</f>
        <v>b</v>
      </c>
      <c r="B42" s="30"/>
      <c r="C42" s="7" t="str">
        <f>სულ!C1054</f>
        <v>საქონელი და მომსახურება</v>
      </c>
      <c r="D42" s="14">
        <f>სულ!D1054</f>
        <v>275000</v>
      </c>
      <c r="E42" s="14">
        <f>სულ!E1054</f>
        <v>48855</v>
      </c>
      <c r="F42" s="54">
        <f t="shared" si="0"/>
        <v>226145</v>
      </c>
      <c r="G42" s="14">
        <f>სულ!F1054</f>
        <v>70000</v>
      </c>
      <c r="H42" s="14">
        <f>სულ!G1054</f>
        <v>75000</v>
      </c>
      <c r="I42" s="54">
        <f>სულ!H1054</f>
        <v>550000</v>
      </c>
      <c r="J42" s="54">
        <f>სულ!I1054</f>
        <v>193855</v>
      </c>
      <c r="K42" s="54">
        <f>სულ!J1054</f>
        <v>356145</v>
      </c>
      <c r="L42" s="39">
        <f>სულ!K1054</f>
        <v>0.35246363636363637</v>
      </c>
      <c r="M42" s="35"/>
    </row>
    <row r="43" spans="1:15" ht="16.5" hidden="1" thickTop="1" thickBot="1" x14ac:dyDescent="0.3">
      <c r="A43" t="str">
        <f>სულ!A1055</f>
        <v>b</v>
      </c>
      <c r="B43" s="30"/>
      <c r="C43" s="7" t="str">
        <f>სულ!C1055</f>
        <v>პროცენტი</v>
      </c>
      <c r="D43" s="14">
        <f>სულ!D1055</f>
        <v>0</v>
      </c>
      <c r="E43" s="14">
        <f>სულ!E1055</f>
        <v>0</v>
      </c>
      <c r="F43" s="54">
        <f t="shared" si="0"/>
        <v>0</v>
      </c>
      <c r="G43" s="14">
        <f>სულ!F1055</f>
        <v>0</v>
      </c>
      <c r="H43" s="14">
        <f>სულ!G1055</f>
        <v>0</v>
      </c>
      <c r="I43" s="54">
        <f>სულ!H1055</f>
        <v>0</v>
      </c>
      <c r="J43" s="54">
        <f>სულ!I1055</f>
        <v>0</v>
      </c>
      <c r="K43" s="54" t="str">
        <f>სულ!J1055</f>
        <v/>
      </c>
      <c r="L43" s="39" t="str">
        <f>სულ!K1055</f>
        <v/>
      </c>
      <c r="M43" s="35"/>
    </row>
    <row r="44" spans="1:15" ht="16.5" hidden="1" thickTop="1" thickBot="1" x14ac:dyDescent="0.3">
      <c r="A44" t="str">
        <f>სულ!A1056</f>
        <v>b</v>
      </c>
      <c r="B44" s="30"/>
      <c r="C44" s="7" t="str">
        <f>სულ!C1056</f>
        <v>სუბსიდიები</v>
      </c>
      <c r="D44" s="14">
        <f>სულ!D1056</f>
        <v>0</v>
      </c>
      <c r="E44" s="14">
        <f>სულ!E1056</f>
        <v>0</v>
      </c>
      <c r="F44" s="54">
        <f t="shared" si="0"/>
        <v>0</v>
      </c>
      <c r="G44" s="14">
        <f>სულ!F1056</f>
        <v>0</v>
      </c>
      <c r="H44" s="14">
        <f>სულ!G1056</f>
        <v>0</v>
      </c>
      <c r="I44" s="54">
        <f>სულ!H1056</f>
        <v>0</v>
      </c>
      <c r="J44" s="54">
        <f>სულ!I1056</f>
        <v>0</v>
      </c>
      <c r="K44" s="54" t="str">
        <f>სულ!J1056</f>
        <v/>
      </c>
      <c r="L44" s="39" t="str">
        <f>სულ!K1056</f>
        <v/>
      </c>
      <c r="M44" s="35"/>
    </row>
    <row r="45" spans="1:15" ht="16.5" hidden="1" thickTop="1" thickBot="1" x14ac:dyDescent="0.3">
      <c r="A45" t="str">
        <f>სულ!A1057</f>
        <v>b</v>
      </c>
      <c r="B45" s="30"/>
      <c r="C45" s="7" t="str">
        <f>სულ!C1057</f>
        <v>გრანტები</v>
      </c>
      <c r="D45" s="14">
        <f>სულ!D1057</f>
        <v>0</v>
      </c>
      <c r="E45" s="14">
        <f>სულ!E1057</f>
        <v>0</v>
      </c>
      <c r="F45" s="54">
        <f t="shared" si="0"/>
        <v>0</v>
      </c>
      <c r="G45" s="14">
        <f>სულ!F1057</f>
        <v>0</v>
      </c>
      <c r="H45" s="14">
        <f>სულ!G1057</f>
        <v>0</v>
      </c>
      <c r="I45" s="54">
        <f>სულ!H1057</f>
        <v>0</v>
      </c>
      <c r="J45" s="54">
        <f>სულ!I1057</f>
        <v>0</v>
      </c>
      <c r="K45" s="54" t="str">
        <f>სულ!J1057</f>
        <v/>
      </c>
      <c r="L45" s="39" t="str">
        <f>სულ!K1057</f>
        <v/>
      </c>
      <c r="M45" s="35"/>
    </row>
    <row r="46" spans="1:15" ht="16.5" hidden="1" thickTop="1" thickBot="1" x14ac:dyDescent="0.3">
      <c r="A46" t="str">
        <f>სულ!A1058</f>
        <v>b</v>
      </c>
      <c r="B46" s="30"/>
      <c r="C46" s="7" t="str">
        <f>სულ!C1058</f>
        <v>სოციალური უზრუნველყოფა</v>
      </c>
      <c r="D46" s="14">
        <f>სულ!D1058</f>
        <v>0</v>
      </c>
      <c r="E46" s="14">
        <f>სულ!E1058</f>
        <v>0</v>
      </c>
      <c r="F46" s="54">
        <f t="shared" si="0"/>
        <v>0</v>
      </c>
      <c r="G46" s="14">
        <f>სულ!F1058</f>
        <v>0</v>
      </c>
      <c r="H46" s="14">
        <f>სულ!G1058</f>
        <v>0</v>
      </c>
      <c r="I46" s="54">
        <f>სულ!H1058</f>
        <v>0</v>
      </c>
      <c r="J46" s="54">
        <f>სულ!I1058</f>
        <v>0</v>
      </c>
      <c r="K46" s="54" t="str">
        <f>სულ!J1058</f>
        <v/>
      </c>
      <c r="L46" s="39" t="str">
        <f>სულ!K1058</f>
        <v/>
      </c>
      <c r="M46" s="35"/>
    </row>
    <row r="47" spans="1:15" ht="16.5" hidden="1" thickTop="1" thickBot="1" x14ac:dyDescent="0.3">
      <c r="A47" t="str">
        <f>სულ!A1059</f>
        <v>b</v>
      </c>
      <c r="B47" s="30"/>
      <c r="C47" s="7" t="str">
        <f>სულ!C1059</f>
        <v>სხვა ხარჯები</v>
      </c>
      <c r="D47" s="14">
        <f>სულ!D1059</f>
        <v>0</v>
      </c>
      <c r="E47" s="14">
        <f>სულ!E1059</f>
        <v>0</v>
      </c>
      <c r="F47" s="54">
        <f t="shared" si="0"/>
        <v>0</v>
      </c>
      <c r="G47" s="14">
        <f>სულ!F1059</f>
        <v>0</v>
      </c>
      <c r="H47" s="14">
        <f>სულ!G1059</f>
        <v>0</v>
      </c>
      <c r="I47" s="54">
        <f>სულ!H1059</f>
        <v>0</v>
      </c>
      <c r="J47" s="54">
        <f>სულ!I1059</f>
        <v>0</v>
      </c>
      <c r="K47" s="54" t="str">
        <f>სულ!J1059</f>
        <v/>
      </c>
      <c r="L47" s="39" t="str">
        <f>სულ!K1059</f>
        <v/>
      </c>
      <c r="M47" s="35"/>
    </row>
    <row r="48" spans="1:15" ht="16.5" hidden="1" thickTop="1" thickBot="1" x14ac:dyDescent="0.3">
      <c r="A48" t="str">
        <f>სულ!A1060</f>
        <v>b</v>
      </c>
      <c r="B48" s="29"/>
      <c r="C48" s="5" t="str">
        <f>სულ!C1060</f>
        <v>არაფინანსური აქტივების ზრდა</v>
      </c>
      <c r="D48" s="13">
        <f>სულ!D1060</f>
        <v>0</v>
      </c>
      <c r="E48" s="13">
        <f>სულ!E1060</f>
        <v>0</v>
      </c>
      <c r="F48" s="53">
        <f t="shared" si="0"/>
        <v>0</v>
      </c>
      <c r="G48" s="13">
        <f>სულ!F1060</f>
        <v>0</v>
      </c>
      <c r="H48" s="13">
        <f>სულ!G1060</f>
        <v>0</v>
      </c>
      <c r="I48" s="53">
        <f>სულ!H1060</f>
        <v>0</v>
      </c>
      <c r="J48" s="53">
        <f>სულ!I1060</f>
        <v>0</v>
      </c>
      <c r="K48" s="53" t="str">
        <f>სულ!J1060</f>
        <v/>
      </c>
      <c r="L48" s="38" t="str">
        <f>სულ!K1060</f>
        <v/>
      </c>
      <c r="M48" s="35"/>
    </row>
    <row r="49" spans="1:15" ht="16.5" hidden="1" thickTop="1" thickBot="1" x14ac:dyDescent="0.3">
      <c r="A49" t="str">
        <f>სულ!A1061</f>
        <v>b</v>
      </c>
      <c r="B49" s="29"/>
      <c r="C49" s="5" t="str">
        <f>სულ!C1061</f>
        <v>ფინანსური აქტივების ზრდა</v>
      </c>
      <c r="D49" s="13">
        <f>სულ!D1061</f>
        <v>0</v>
      </c>
      <c r="E49" s="13">
        <f>სულ!E1061</f>
        <v>0</v>
      </c>
      <c r="F49" s="53">
        <f t="shared" si="0"/>
        <v>0</v>
      </c>
      <c r="G49" s="13">
        <f>სულ!F1061</f>
        <v>0</v>
      </c>
      <c r="H49" s="13">
        <f>სულ!G1061</f>
        <v>0</v>
      </c>
      <c r="I49" s="53">
        <f>სულ!H1061</f>
        <v>0</v>
      </c>
      <c r="J49" s="53">
        <f>სულ!I1061</f>
        <v>0</v>
      </c>
      <c r="K49" s="53" t="str">
        <f>სულ!J1061</f>
        <v/>
      </c>
      <c r="L49" s="38" t="str">
        <f>სულ!K1061</f>
        <v/>
      </c>
      <c r="M49" s="35"/>
    </row>
    <row r="50" spans="1:15" ht="16.5" hidden="1" thickTop="1" thickBot="1" x14ac:dyDescent="0.3">
      <c r="A50" t="str">
        <f>სულ!A1062</f>
        <v>b</v>
      </c>
      <c r="B50" s="31"/>
      <c r="C50" s="9" t="str">
        <f>სულ!C1062</f>
        <v>ვალდებულებების კლება</v>
      </c>
      <c r="D50" s="15">
        <f>სულ!D1062</f>
        <v>0</v>
      </c>
      <c r="E50" s="15">
        <f>სულ!E1062</f>
        <v>0</v>
      </c>
      <c r="F50" s="55">
        <f t="shared" si="0"/>
        <v>0</v>
      </c>
      <c r="G50" s="15">
        <f>სულ!F1062</f>
        <v>0</v>
      </c>
      <c r="H50" s="15">
        <f>სულ!G1062</f>
        <v>0</v>
      </c>
      <c r="I50" s="55">
        <f>სულ!H1062</f>
        <v>0</v>
      </c>
      <c r="J50" s="55">
        <f>სულ!I1062</f>
        <v>0</v>
      </c>
      <c r="K50" s="55" t="str">
        <f>სულ!J1062</f>
        <v/>
      </c>
      <c r="L50" s="40" t="str">
        <f>სულ!K1062</f>
        <v/>
      </c>
      <c r="M50" s="35"/>
    </row>
    <row r="51" spans="1:15" ht="46.5" thickTop="1" thickBot="1" x14ac:dyDescent="0.3">
      <c r="A51" t="str">
        <f>სულ!A1063</f>
        <v>a</v>
      </c>
      <c r="B51" s="2" t="str">
        <f>სულ!B1063</f>
        <v>35 05 04</v>
      </c>
      <c r="C51" s="24" t="str">
        <f>სულ!C1063</f>
        <v>სამუშაოს მაძიებელთა პროფესიული მომზადება-გადამზადება და კვალიფიკაციის ამაღლება</v>
      </c>
      <c r="D51" s="3">
        <f>სულ!D1063</f>
        <v>1007000</v>
      </c>
      <c r="E51" s="3">
        <f>სულ!E1063</f>
        <v>0</v>
      </c>
      <c r="F51" s="52">
        <f t="shared" si="0"/>
        <v>1007000</v>
      </c>
      <c r="G51" s="3">
        <f>სულ!F1063</f>
        <v>0</v>
      </c>
      <c r="H51" s="3">
        <f>სულ!G1063</f>
        <v>0</v>
      </c>
      <c r="I51" s="52">
        <f>სულ!H1063</f>
        <v>2014000</v>
      </c>
      <c r="J51" s="52">
        <f>სულ!I1063</f>
        <v>0</v>
      </c>
      <c r="K51" s="52">
        <f>სულ!J1063</f>
        <v>2014000</v>
      </c>
      <c r="L51" s="41">
        <f>სულ!K1063</f>
        <v>0</v>
      </c>
      <c r="M51" s="35"/>
      <c r="O51" s="17"/>
    </row>
    <row r="52" spans="1:15" ht="15.75" hidden="1" thickTop="1" x14ac:dyDescent="0.25">
      <c r="A52" t="str">
        <f>სულ!A1064</f>
        <v>b</v>
      </c>
      <c r="B52" s="29"/>
      <c r="C52" s="5" t="str">
        <f>სულ!C1064</f>
        <v>ხარჯები</v>
      </c>
      <c r="D52" s="13">
        <f>სულ!D1064</f>
        <v>1007000</v>
      </c>
      <c r="E52" s="13">
        <f>სულ!E1064</f>
        <v>0</v>
      </c>
      <c r="F52" s="53">
        <f t="shared" si="0"/>
        <v>1007000</v>
      </c>
      <c r="G52" s="13">
        <f>სულ!F1064</f>
        <v>0</v>
      </c>
      <c r="H52" s="13">
        <f>სულ!G1064</f>
        <v>0</v>
      </c>
      <c r="I52" s="53">
        <f>სულ!H1064</f>
        <v>2014000</v>
      </c>
      <c r="J52" s="53">
        <f>სულ!I1064</f>
        <v>0</v>
      </c>
      <c r="K52" s="53">
        <f>სულ!J1064</f>
        <v>2014000</v>
      </c>
      <c r="L52" s="38">
        <f>სულ!K1064</f>
        <v>0</v>
      </c>
      <c r="M52" s="35"/>
    </row>
    <row r="53" spans="1:15" ht="15.75" hidden="1" thickTop="1" x14ac:dyDescent="0.25">
      <c r="A53" t="str">
        <f>სულ!A1065</f>
        <v>b</v>
      </c>
      <c r="B53" s="30"/>
      <c r="C53" s="7" t="str">
        <f>სულ!C1065</f>
        <v>შრომის ანაზღაურება</v>
      </c>
      <c r="D53" s="14">
        <f>სულ!D1065</f>
        <v>0</v>
      </c>
      <c r="E53" s="14">
        <f>სულ!E1065</f>
        <v>0</v>
      </c>
      <c r="F53" s="54">
        <f t="shared" si="0"/>
        <v>0</v>
      </c>
      <c r="G53" s="14">
        <f>სულ!F1065</f>
        <v>0</v>
      </c>
      <c r="H53" s="14">
        <f>სულ!G1065</f>
        <v>0</v>
      </c>
      <c r="I53" s="54">
        <f>სულ!H1065</f>
        <v>0</v>
      </c>
      <c r="J53" s="54">
        <f>სულ!I1065</f>
        <v>0</v>
      </c>
      <c r="K53" s="54" t="str">
        <f>სულ!J1065</f>
        <v/>
      </c>
      <c r="L53" s="39" t="str">
        <f>სულ!K1065</f>
        <v/>
      </c>
      <c r="M53" s="35"/>
    </row>
    <row r="54" spans="1:15" ht="15.75" hidden="1" thickTop="1" x14ac:dyDescent="0.25">
      <c r="A54" t="str">
        <f>სულ!A1066</f>
        <v>b</v>
      </c>
      <c r="B54" s="30"/>
      <c r="C54" s="7" t="str">
        <f>სულ!C1066</f>
        <v>საქონელი და მომსახურება</v>
      </c>
      <c r="D54" s="14">
        <f>სულ!D1066</f>
        <v>1007000</v>
      </c>
      <c r="E54" s="14">
        <f>სულ!E1066</f>
        <v>0</v>
      </c>
      <c r="F54" s="54">
        <f t="shared" si="0"/>
        <v>1007000</v>
      </c>
      <c r="G54" s="14">
        <f>სულ!F1066</f>
        <v>0</v>
      </c>
      <c r="H54" s="14">
        <f>სულ!G1066</f>
        <v>0</v>
      </c>
      <c r="I54" s="54">
        <f>სულ!H1066</f>
        <v>2014000</v>
      </c>
      <c r="J54" s="54">
        <f>სულ!I1066</f>
        <v>0</v>
      </c>
      <c r="K54" s="54">
        <f>სულ!J1066</f>
        <v>2014000</v>
      </c>
      <c r="L54" s="39">
        <f>სულ!K1066</f>
        <v>0</v>
      </c>
      <c r="M54" s="35"/>
    </row>
    <row r="55" spans="1:15" ht="15.75" hidden="1" thickTop="1" x14ac:dyDescent="0.25">
      <c r="A55" t="str">
        <f>სულ!A1067</f>
        <v>b</v>
      </c>
      <c r="B55" s="30"/>
      <c r="C55" s="7" t="str">
        <f>სულ!C1067</f>
        <v>პროცენტი</v>
      </c>
      <c r="D55" s="14">
        <f>სულ!D1067</f>
        <v>0</v>
      </c>
      <c r="E55" s="14">
        <f>სულ!E1067</f>
        <v>0</v>
      </c>
      <c r="F55" s="54">
        <f t="shared" si="0"/>
        <v>0</v>
      </c>
      <c r="G55" s="14">
        <f>სულ!F1067</f>
        <v>0</v>
      </c>
      <c r="H55" s="14">
        <f>სულ!G1067</f>
        <v>0</v>
      </c>
      <c r="I55" s="54">
        <f>სულ!H1067</f>
        <v>0</v>
      </c>
      <c r="J55" s="54">
        <f>სულ!I1067</f>
        <v>0</v>
      </c>
      <c r="K55" s="54" t="str">
        <f>სულ!J1067</f>
        <v/>
      </c>
      <c r="L55" s="39" t="str">
        <f>სულ!K1067</f>
        <v/>
      </c>
      <c r="M55" s="35"/>
    </row>
    <row r="56" spans="1:15" ht="15.75" hidden="1" thickTop="1" x14ac:dyDescent="0.25">
      <c r="A56" t="str">
        <f>სულ!A1068</f>
        <v>b</v>
      </c>
      <c r="B56" s="30"/>
      <c r="C56" s="7" t="str">
        <f>სულ!C1068</f>
        <v>სუბსიდიები</v>
      </c>
      <c r="D56" s="14">
        <f>სულ!D1068</f>
        <v>0</v>
      </c>
      <c r="E56" s="14">
        <f>სულ!E1068</f>
        <v>0</v>
      </c>
      <c r="F56" s="54">
        <f t="shared" si="0"/>
        <v>0</v>
      </c>
      <c r="G56" s="14">
        <f>სულ!F1068</f>
        <v>0</v>
      </c>
      <c r="H56" s="14">
        <f>სულ!G1068</f>
        <v>0</v>
      </c>
      <c r="I56" s="54">
        <f>სულ!H1068</f>
        <v>0</v>
      </c>
      <c r="J56" s="54">
        <f>სულ!I1068</f>
        <v>0</v>
      </c>
      <c r="K56" s="54" t="str">
        <f>სულ!J1068</f>
        <v/>
      </c>
      <c r="L56" s="39" t="str">
        <f>სულ!K1068</f>
        <v/>
      </c>
      <c r="M56" s="35"/>
    </row>
    <row r="57" spans="1:15" ht="15.75" hidden="1" thickTop="1" x14ac:dyDescent="0.25">
      <c r="A57" t="str">
        <f>სულ!A1069</f>
        <v>b</v>
      </c>
      <c r="B57" s="30"/>
      <c r="C57" s="7" t="str">
        <f>სულ!C1069</f>
        <v>გრანტები</v>
      </c>
      <c r="D57" s="14">
        <f>სულ!D1069</f>
        <v>0</v>
      </c>
      <c r="E57" s="14">
        <f>სულ!E1069</f>
        <v>0</v>
      </c>
      <c r="F57" s="54">
        <f t="shared" si="0"/>
        <v>0</v>
      </c>
      <c r="G57" s="14">
        <f>სულ!F1069</f>
        <v>0</v>
      </c>
      <c r="H57" s="14">
        <f>სულ!G1069</f>
        <v>0</v>
      </c>
      <c r="I57" s="54">
        <f>სულ!H1069</f>
        <v>0</v>
      </c>
      <c r="J57" s="54">
        <f>სულ!I1069</f>
        <v>0</v>
      </c>
      <c r="K57" s="54" t="str">
        <f>სულ!J1069</f>
        <v/>
      </c>
      <c r="L57" s="39" t="str">
        <f>სულ!K1069</f>
        <v/>
      </c>
      <c r="M57" s="35"/>
    </row>
    <row r="58" spans="1:15" ht="15.75" hidden="1" thickTop="1" x14ac:dyDescent="0.25">
      <c r="A58" t="str">
        <f>სულ!A1070</f>
        <v>b</v>
      </c>
      <c r="B58" s="30"/>
      <c r="C58" s="7" t="str">
        <f>სულ!C1070</f>
        <v>სოციალური უზრუნველყოფა</v>
      </c>
      <c r="D58" s="14">
        <f>სულ!D1070</f>
        <v>0</v>
      </c>
      <c r="E58" s="14">
        <f>სულ!E1070</f>
        <v>0</v>
      </c>
      <c r="F58" s="54">
        <f t="shared" si="0"/>
        <v>0</v>
      </c>
      <c r="G58" s="14">
        <f>სულ!F1070</f>
        <v>0</v>
      </c>
      <c r="H58" s="14">
        <f>სულ!G1070</f>
        <v>0</v>
      </c>
      <c r="I58" s="54">
        <f>სულ!H1070</f>
        <v>0</v>
      </c>
      <c r="J58" s="54">
        <f>სულ!I1070</f>
        <v>0</v>
      </c>
      <c r="K58" s="54" t="str">
        <f>სულ!J1070</f>
        <v/>
      </c>
      <c r="L58" s="39" t="str">
        <f>სულ!K1070</f>
        <v/>
      </c>
      <c r="M58" s="35"/>
    </row>
    <row r="59" spans="1:15" ht="15.75" hidden="1" thickTop="1" x14ac:dyDescent="0.25">
      <c r="A59" t="str">
        <f>სულ!A1071</f>
        <v>b</v>
      </c>
      <c r="B59" s="30"/>
      <c r="C59" s="7" t="str">
        <f>სულ!C1071</f>
        <v>სხვა ხარჯები</v>
      </c>
      <c r="D59" s="14">
        <f>სულ!D1071</f>
        <v>0</v>
      </c>
      <c r="E59" s="14">
        <f>სულ!E1071</f>
        <v>0</v>
      </c>
      <c r="F59" s="54">
        <f t="shared" si="0"/>
        <v>0</v>
      </c>
      <c r="G59" s="14">
        <f>სულ!F1071</f>
        <v>0</v>
      </c>
      <c r="H59" s="14">
        <f>სულ!G1071</f>
        <v>0</v>
      </c>
      <c r="I59" s="54">
        <f>სულ!H1071</f>
        <v>0</v>
      </c>
      <c r="J59" s="54">
        <f>სულ!I1071</f>
        <v>0</v>
      </c>
      <c r="K59" s="54" t="str">
        <f>სულ!J1071</f>
        <v/>
      </c>
      <c r="L59" s="39" t="str">
        <f>სულ!K1071</f>
        <v/>
      </c>
      <c r="M59" s="35"/>
    </row>
    <row r="60" spans="1:15" ht="15.75" hidden="1" thickTop="1" x14ac:dyDescent="0.25">
      <c r="A60" t="str">
        <f>სულ!A1072</f>
        <v>b</v>
      </c>
      <c r="B60" s="29"/>
      <c r="C60" s="5" t="str">
        <f>სულ!C1072</f>
        <v>არაფინანსური აქტივების ზრდა</v>
      </c>
      <c r="D60" s="13">
        <f>სულ!D1072</f>
        <v>0</v>
      </c>
      <c r="E60" s="13">
        <f>სულ!E1072</f>
        <v>0</v>
      </c>
      <c r="F60" s="53">
        <f t="shared" si="0"/>
        <v>0</v>
      </c>
      <c r="G60" s="13">
        <f>სულ!F1072</f>
        <v>0</v>
      </c>
      <c r="H60" s="13">
        <f>სულ!G1072</f>
        <v>0</v>
      </c>
      <c r="I60" s="53">
        <f>სულ!H1072</f>
        <v>0</v>
      </c>
      <c r="J60" s="53">
        <f>სულ!I1072</f>
        <v>0</v>
      </c>
      <c r="K60" s="53" t="str">
        <f>სულ!J1072</f>
        <v/>
      </c>
      <c r="L60" s="38" t="str">
        <f>სულ!K1072</f>
        <v/>
      </c>
      <c r="M60" s="35"/>
    </row>
    <row r="61" spans="1:15" ht="15.75" hidden="1" thickTop="1" x14ac:dyDescent="0.25">
      <c r="A61" t="str">
        <f>სულ!A1073</f>
        <v>b</v>
      </c>
      <c r="B61" s="29"/>
      <c r="C61" s="5" t="str">
        <f>სულ!C1073</f>
        <v>ფინანსური აქტივების ზრდა</v>
      </c>
      <c r="D61" s="13">
        <f>სულ!D1073</f>
        <v>0</v>
      </c>
      <c r="E61" s="13">
        <f>სულ!E1073</f>
        <v>0</v>
      </c>
      <c r="F61" s="53">
        <f t="shared" si="0"/>
        <v>0</v>
      </c>
      <c r="G61" s="13">
        <f>სულ!F1073</f>
        <v>0</v>
      </c>
      <c r="H61" s="13">
        <f>სულ!G1073</f>
        <v>0</v>
      </c>
      <c r="I61" s="53">
        <f>სულ!H1073</f>
        <v>0</v>
      </c>
      <c r="J61" s="53">
        <f>სულ!I1073</f>
        <v>0</v>
      </c>
      <c r="K61" s="53" t="str">
        <f>სულ!J1073</f>
        <v/>
      </c>
      <c r="L61" s="38" t="str">
        <f>სულ!K1073</f>
        <v/>
      </c>
      <c r="M61" s="35"/>
    </row>
    <row r="62" spans="1:15" ht="16.5" hidden="1" thickTop="1" thickBot="1" x14ac:dyDescent="0.3">
      <c r="A62" t="str">
        <f>სულ!A1074</f>
        <v>b</v>
      </c>
      <c r="B62" s="31"/>
      <c r="C62" s="9" t="str">
        <f>სულ!C1074</f>
        <v>ვალდებულებების კლება</v>
      </c>
      <c r="D62" s="15">
        <f>სულ!D1074</f>
        <v>0</v>
      </c>
      <c r="E62" s="15">
        <f>სულ!E1074</f>
        <v>0</v>
      </c>
      <c r="F62" s="55">
        <f t="shared" si="0"/>
        <v>0</v>
      </c>
      <c r="G62" s="15">
        <f>სულ!F1074</f>
        <v>0</v>
      </c>
      <c r="H62" s="15">
        <f>სულ!G1074</f>
        <v>0</v>
      </c>
      <c r="I62" s="55">
        <f>სულ!H1074</f>
        <v>0</v>
      </c>
      <c r="J62" s="55">
        <f>სულ!I1074</f>
        <v>0</v>
      </c>
      <c r="K62" s="55" t="str">
        <f>სულ!J1074</f>
        <v/>
      </c>
      <c r="L62" s="40" t="str">
        <f>სულ!K1074</f>
        <v/>
      </c>
      <c r="M62" s="35"/>
    </row>
    <row r="63" spans="1:15" ht="15.75" thickTop="1" x14ac:dyDescent="0.25"/>
  </sheetData>
  <autoFilter ref="A2:L62">
    <filterColumn colId="0">
      <filters>
        <filter val="a"/>
      </filters>
    </filterColumn>
  </autoFilter>
  <pageMargins left="0" right="0" top="0" bottom="0" header="0" footer="0"/>
  <pageSetup scale="6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2:L79"/>
  <sheetViews>
    <sheetView showGridLines="0" view="pageBreakPreview" zoomScale="90" zoomScaleNormal="100" zoomScaleSheetLayoutView="90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C18" sqref="C18"/>
    </sheetView>
  </sheetViews>
  <sheetFormatPr defaultRowHeight="15" x14ac:dyDescent="0.25"/>
  <cols>
    <col min="1" max="1" width="2" customWidth="1"/>
    <col min="2" max="2" width="13.140625" customWidth="1"/>
    <col min="3" max="3" width="47.7109375" customWidth="1"/>
    <col min="4" max="4" width="18.28515625" bestFit="1" customWidth="1"/>
    <col min="5" max="5" width="18.42578125" customWidth="1"/>
    <col min="6" max="6" width="22.5703125" customWidth="1"/>
    <col min="7" max="7" width="18.28515625" bestFit="1" customWidth="1"/>
    <col min="8" max="10" width="19" customWidth="1"/>
    <col min="11" max="11" width="10.5703125" style="48" customWidth="1"/>
    <col min="12" max="12" width="22.42578125" customWidth="1"/>
  </cols>
  <sheetData>
    <row r="2" spans="1:12" ht="45.75" thickBot="1" x14ac:dyDescent="0.3">
      <c r="B2" s="46" t="s">
        <v>0</v>
      </c>
      <c r="C2" s="1" t="s">
        <v>1</v>
      </c>
      <c r="D2" s="1" t="s">
        <v>200</v>
      </c>
      <c r="E2" s="1" t="s">
        <v>201</v>
      </c>
      <c r="F2" s="1" t="s">
        <v>204</v>
      </c>
      <c r="G2" s="1" t="s">
        <v>205</v>
      </c>
      <c r="H2" s="1" t="s">
        <v>202</v>
      </c>
      <c r="I2" s="1" t="s">
        <v>203</v>
      </c>
      <c r="J2" s="1" t="s">
        <v>181</v>
      </c>
      <c r="K2" s="47" t="s">
        <v>206</v>
      </c>
    </row>
    <row r="3" spans="1:12" ht="46.5" thickTop="1" thickBot="1" x14ac:dyDescent="0.3">
      <c r="A3" t="str">
        <f t="shared" ref="A3:A18" si="0">IF(OR(D3&lt;&gt;0,F3&lt;&gt;0,G3&lt;&gt;0,H3&lt;&gt;0,I3&lt;&gt;0,),"a","b")</f>
        <v>a</v>
      </c>
      <c r="B3" s="2" t="s">
        <v>18</v>
      </c>
      <c r="C3" s="3" t="s">
        <v>19</v>
      </c>
      <c r="D3" s="3">
        <f>სულ!D31</f>
        <v>4376100</v>
      </c>
      <c r="E3" s="3">
        <f>სულ!E31</f>
        <v>4287458</v>
      </c>
      <c r="F3" s="3">
        <f>სულ!F31</f>
        <v>3350732</v>
      </c>
      <c r="G3" s="3">
        <f>სულ!G31</f>
        <v>2207050</v>
      </c>
      <c r="H3" s="3">
        <f>სულ!H31</f>
        <v>9529600</v>
      </c>
      <c r="I3" s="3">
        <f>სულ!I31</f>
        <v>9845240</v>
      </c>
      <c r="J3" s="3">
        <f>სულ!J31</f>
        <v>-315640</v>
      </c>
      <c r="K3" s="41">
        <f>სულ!K31</f>
        <v>1.0331220617864338</v>
      </c>
      <c r="L3" s="35" t="str">
        <f>სულ!L31</f>
        <v>ტენდერიდან ეკონომია 21 544 ლარი</v>
      </c>
    </row>
    <row r="4" spans="1:12" ht="15.75" thickTop="1" x14ac:dyDescent="0.25">
      <c r="A4" t="str">
        <f t="shared" si="0"/>
        <v>a</v>
      </c>
      <c r="B4" s="4"/>
      <c r="C4" s="5" t="s">
        <v>5</v>
      </c>
      <c r="D4" s="13">
        <f>სულ!D32</f>
        <v>4209653</v>
      </c>
      <c r="E4" s="13">
        <f>სულ!E32</f>
        <v>4161211</v>
      </c>
      <c r="F4" s="13">
        <f>სულ!F32</f>
        <v>3280732</v>
      </c>
      <c r="G4" s="13">
        <f>სულ!G32</f>
        <v>2207050</v>
      </c>
      <c r="H4" s="13">
        <f>სულ!H32</f>
        <v>9316653</v>
      </c>
      <c r="I4" s="13">
        <f>სულ!I32</f>
        <v>9648993</v>
      </c>
      <c r="J4" s="13">
        <f>სულ!J32</f>
        <v>-332340</v>
      </c>
      <c r="K4" s="38">
        <f>სულ!K32</f>
        <v>1.035671608677494</v>
      </c>
      <c r="L4" s="35"/>
    </row>
    <row r="5" spans="1:12" x14ac:dyDescent="0.25">
      <c r="A5" t="str">
        <f t="shared" si="0"/>
        <v>a</v>
      </c>
      <c r="B5" s="6"/>
      <c r="C5" s="7" t="s">
        <v>6</v>
      </c>
      <c r="D5" s="14">
        <f>სულ!D33</f>
        <v>2092000</v>
      </c>
      <c r="E5" s="14">
        <f>სულ!E33</f>
        <v>2049256</v>
      </c>
      <c r="F5" s="14">
        <f>სულ!F33</f>
        <v>1076700</v>
      </c>
      <c r="G5" s="14">
        <f>სულ!G33</f>
        <v>1299700</v>
      </c>
      <c r="H5" s="14">
        <f>სულ!H33</f>
        <v>4192000</v>
      </c>
      <c r="I5" s="14">
        <f>სულ!I33</f>
        <v>4425656</v>
      </c>
      <c r="J5" s="14">
        <f>სულ!J33</f>
        <v>-233656</v>
      </c>
      <c r="K5" s="39">
        <f>სულ!K33</f>
        <v>1.0557385496183207</v>
      </c>
      <c r="L5" s="35"/>
    </row>
    <row r="6" spans="1:12" x14ac:dyDescent="0.25">
      <c r="A6" t="str">
        <f t="shared" si="0"/>
        <v>a</v>
      </c>
      <c r="B6" s="6"/>
      <c r="C6" s="18" t="s">
        <v>182</v>
      </c>
      <c r="D6" s="14">
        <f>სულ!D34</f>
        <v>0</v>
      </c>
      <c r="E6" s="14">
        <f>სულ!E34</f>
        <v>1355651</v>
      </c>
      <c r="F6" s="14">
        <f>სულ!F34</f>
        <v>690000</v>
      </c>
      <c r="G6" s="14">
        <f>სულ!G34</f>
        <v>690000</v>
      </c>
      <c r="H6" s="14">
        <f>სულ!H34</f>
        <v>0</v>
      </c>
      <c r="I6" s="14">
        <f>სულ!I34</f>
        <v>2735651</v>
      </c>
      <c r="J6" s="14" t="str">
        <f>სულ!J34</f>
        <v/>
      </c>
      <c r="K6" s="39" t="str">
        <f>სულ!K34</f>
        <v/>
      </c>
      <c r="L6" s="35"/>
    </row>
    <row r="7" spans="1:12" x14ac:dyDescent="0.25">
      <c r="A7" t="str">
        <f t="shared" si="0"/>
        <v>a</v>
      </c>
      <c r="B7" s="6"/>
      <c r="C7" s="18" t="s">
        <v>183</v>
      </c>
      <c r="D7" s="14">
        <f>სულ!D35</f>
        <v>0</v>
      </c>
      <c r="E7" s="14">
        <f>სულ!E35</f>
        <v>148015</v>
      </c>
      <c r="F7" s="14">
        <f>სულ!F35</f>
        <v>110700</v>
      </c>
      <c r="G7" s="14">
        <f>სულ!G35</f>
        <v>333700</v>
      </c>
      <c r="H7" s="14">
        <f>სულ!H35</f>
        <v>0</v>
      </c>
      <c r="I7" s="14">
        <f>სულ!I35</f>
        <v>592415</v>
      </c>
      <c r="J7" s="14" t="str">
        <f>სულ!J35</f>
        <v/>
      </c>
      <c r="K7" s="39" t="str">
        <f>სულ!K35</f>
        <v/>
      </c>
      <c r="L7" s="35"/>
    </row>
    <row r="8" spans="1:12" x14ac:dyDescent="0.25">
      <c r="A8" t="str">
        <f t="shared" si="0"/>
        <v>a</v>
      </c>
      <c r="B8" s="6"/>
      <c r="C8" s="18" t="s">
        <v>184</v>
      </c>
      <c r="D8" s="14">
        <f>სულ!D36</f>
        <v>0</v>
      </c>
      <c r="E8" s="14">
        <f>სულ!E36</f>
        <v>545590</v>
      </c>
      <c r="F8" s="14">
        <f>სულ!F36</f>
        <v>276000</v>
      </c>
      <c r="G8" s="14">
        <f>სულ!G36</f>
        <v>276000</v>
      </c>
      <c r="H8" s="14">
        <f>სულ!H36</f>
        <v>0</v>
      </c>
      <c r="I8" s="14">
        <f>სულ!I36</f>
        <v>1097590</v>
      </c>
      <c r="J8" s="14" t="str">
        <f>სულ!J36</f>
        <v/>
      </c>
      <c r="K8" s="39" t="str">
        <f>სულ!K36</f>
        <v/>
      </c>
      <c r="L8" s="35"/>
    </row>
    <row r="9" spans="1:12" x14ac:dyDescent="0.25">
      <c r="A9" t="str">
        <f t="shared" si="0"/>
        <v>a</v>
      </c>
      <c r="B9" s="6"/>
      <c r="C9" s="7" t="s">
        <v>7</v>
      </c>
      <c r="D9" s="14">
        <f>სულ!D37</f>
        <v>1461653</v>
      </c>
      <c r="E9" s="14">
        <f>სულ!E37</f>
        <v>1468452</v>
      </c>
      <c r="F9" s="14">
        <f>სულ!F37</f>
        <v>742535</v>
      </c>
      <c r="G9" s="14">
        <f>სულ!G37</f>
        <v>880850</v>
      </c>
      <c r="H9" s="14">
        <f>სულ!H37</f>
        <v>2995653</v>
      </c>
      <c r="I9" s="14">
        <f>სულ!I37</f>
        <v>3091837</v>
      </c>
      <c r="J9" s="14">
        <f>სულ!J37</f>
        <v>-96184</v>
      </c>
      <c r="K9" s="39">
        <f>სულ!K37</f>
        <v>1.0321078576190232</v>
      </c>
      <c r="L9" s="35"/>
    </row>
    <row r="10" spans="1:12" ht="30" x14ac:dyDescent="0.25">
      <c r="A10" t="str">
        <f t="shared" si="0"/>
        <v>a</v>
      </c>
      <c r="B10" s="6"/>
      <c r="C10" s="18" t="s">
        <v>185</v>
      </c>
      <c r="D10" s="14">
        <f>სულ!D38</f>
        <v>0</v>
      </c>
      <c r="E10" s="14">
        <f>სულ!E38</f>
        <v>624004</v>
      </c>
      <c r="F10" s="14">
        <f>სულ!F38</f>
        <v>332000</v>
      </c>
      <c r="G10" s="14">
        <f>სულ!G38</f>
        <v>376000</v>
      </c>
      <c r="H10" s="14">
        <f>სულ!H38</f>
        <v>0</v>
      </c>
      <c r="I10" s="14">
        <f>სულ!I38</f>
        <v>1332004</v>
      </c>
      <c r="J10" s="14" t="str">
        <f>სულ!J38</f>
        <v/>
      </c>
      <c r="K10" s="39" t="str">
        <f>სულ!K38</f>
        <v/>
      </c>
      <c r="L10" s="35"/>
    </row>
    <row r="11" spans="1:12" hidden="1" x14ac:dyDescent="0.25">
      <c r="A11" t="str">
        <f t="shared" si="0"/>
        <v>b</v>
      </c>
      <c r="B11" s="6"/>
      <c r="C11" s="7" t="s">
        <v>8</v>
      </c>
      <c r="D11" s="14">
        <f>სულ!D39</f>
        <v>0</v>
      </c>
      <c r="E11" s="14">
        <f>სულ!E39</f>
        <v>0</v>
      </c>
      <c r="F11" s="14">
        <f>სულ!F39</f>
        <v>0</v>
      </c>
      <c r="G11" s="14">
        <f>სულ!G39</f>
        <v>0</v>
      </c>
      <c r="H11" s="14">
        <f>სულ!H39</f>
        <v>0</v>
      </c>
      <c r="I11" s="14">
        <f>სულ!I39</f>
        <v>0</v>
      </c>
      <c r="J11" s="14" t="str">
        <f>სულ!J39</f>
        <v/>
      </c>
      <c r="K11" s="39" t="str">
        <f>სულ!K39</f>
        <v/>
      </c>
      <c r="L11" s="35"/>
    </row>
    <row r="12" spans="1:12" hidden="1" x14ac:dyDescent="0.25">
      <c r="A12" t="str">
        <f t="shared" si="0"/>
        <v>b</v>
      </c>
      <c r="B12" s="6"/>
      <c r="C12" s="7" t="s">
        <v>9</v>
      </c>
      <c r="D12" s="14">
        <f>სულ!D40</f>
        <v>0</v>
      </c>
      <c r="E12" s="14">
        <f>სულ!E40</f>
        <v>0</v>
      </c>
      <c r="F12" s="14">
        <f>სულ!F40</f>
        <v>0</v>
      </c>
      <c r="G12" s="14">
        <f>სულ!G40</f>
        <v>0</v>
      </c>
      <c r="H12" s="14">
        <f>სულ!H40</f>
        <v>0</v>
      </c>
      <c r="I12" s="14">
        <f>სულ!I40</f>
        <v>0</v>
      </c>
      <c r="J12" s="14" t="str">
        <f>სულ!J40</f>
        <v/>
      </c>
      <c r="K12" s="39" t="str">
        <f>სულ!K40</f>
        <v/>
      </c>
      <c r="L12" s="35"/>
    </row>
    <row r="13" spans="1:12" x14ac:dyDescent="0.25">
      <c r="A13" t="str">
        <f t="shared" si="0"/>
        <v>a</v>
      </c>
      <c r="B13" s="6"/>
      <c r="C13" s="7" t="s">
        <v>10</v>
      </c>
      <c r="D13" s="14">
        <f>სულ!D41</f>
        <v>600000</v>
      </c>
      <c r="E13" s="14">
        <f>სულ!E41</f>
        <v>587503</v>
      </c>
      <c r="F13" s="14">
        <f>სულ!F41</f>
        <v>1437497</v>
      </c>
      <c r="G13" s="14">
        <f>სულ!G41</f>
        <v>0</v>
      </c>
      <c r="H13" s="14">
        <f>სულ!H41</f>
        <v>2025000</v>
      </c>
      <c r="I13" s="14">
        <f>სულ!I41</f>
        <v>2025000</v>
      </c>
      <c r="J13" s="14">
        <f>სულ!J41</f>
        <v>0</v>
      </c>
      <c r="K13" s="39">
        <f>სულ!K41</f>
        <v>1</v>
      </c>
      <c r="L13" s="35"/>
    </row>
    <row r="14" spans="1:12" x14ac:dyDescent="0.25">
      <c r="A14" t="str">
        <f t="shared" si="0"/>
        <v>a</v>
      </c>
      <c r="B14" s="6"/>
      <c r="C14" s="7" t="s">
        <v>11</v>
      </c>
      <c r="D14" s="14">
        <f>სულ!D42</f>
        <v>43000</v>
      </c>
      <c r="E14" s="14">
        <f>სულ!E42</f>
        <v>43000</v>
      </c>
      <c r="F14" s="14">
        <f>სულ!F42</f>
        <v>17500</v>
      </c>
      <c r="G14" s="14">
        <f>სულ!G42</f>
        <v>20000</v>
      </c>
      <c r="H14" s="14">
        <f>სულ!H42</f>
        <v>78000</v>
      </c>
      <c r="I14" s="14">
        <f>სულ!I42</f>
        <v>80500</v>
      </c>
      <c r="J14" s="14">
        <f>სულ!J42</f>
        <v>-2500</v>
      </c>
      <c r="K14" s="39">
        <f>სულ!K42</f>
        <v>1.0320512820512822</v>
      </c>
      <c r="L14" s="35"/>
    </row>
    <row r="15" spans="1:12" x14ac:dyDescent="0.25">
      <c r="A15" t="str">
        <f t="shared" si="0"/>
        <v>a</v>
      </c>
      <c r="B15" s="6"/>
      <c r="C15" s="7" t="s">
        <v>12</v>
      </c>
      <c r="D15" s="14">
        <f>სულ!D43</f>
        <v>13000</v>
      </c>
      <c r="E15" s="14">
        <f>სულ!E43</f>
        <v>13000</v>
      </c>
      <c r="F15" s="14">
        <f>სულ!F43</f>
        <v>6500</v>
      </c>
      <c r="G15" s="14">
        <f>სულ!G43</f>
        <v>6500</v>
      </c>
      <c r="H15" s="14">
        <f>სულ!H43</f>
        <v>26000</v>
      </c>
      <c r="I15" s="14">
        <f>სულ!I43</f>
        <v>26000</v>
      </c>
      <c r="J15" s="14">
        <f>სულ!J43</f>
        <v>0</v>
      </c>
      <c r="K15" s="39">
        <f>სულ!K43</f>
        <v>1</v>
      </c>
      <c r="L15" s="35"/>
    </row>
    <row r="16" spans="1:12" x14ac:dyDescent="0.25">
      <c r="A16" t="str">
        <f t="shared" si="0"/>
        <v>a</v>
      </c>
      <c r="B16" s="4"/>
      <c r="C16" s="5" t="s">
        <v>13</v>
      </c>
      <c r="D16" s="13">
        <f>სულ!D44</f>
        <v>162100</v>
      </c>
      <c r="E16" s="13">
        <f>სულ!E44</f>
        <v>121900</v>
      </c>
      <c r="F16" s="13">
        <f>სულ!F44</f>
        <v>70000</v>
      </c>
      <c r="G16" s="13">
        <f>სულ!G44</f>
        <v>0</v>
      </c>
      <c r="H16" s="13">
        <f>სულ!H44</f>
        <v>208600</v>
      </c>
      <c r="I16" s="13">
        <f>სულ!I44</f>
        <v>191900</v>
      </c>
      <c r="J16" s="13">
        <f>სულ!J44</f>
        <v>16700</v>
      </c>
      <c r="K16" s="38">
        <f>სულ!K44</f>
        <v>0.91994247363374881</v>
      </c>
      <c r="L16" s="35"/>
    </row>
    <row r="17" spans="1:12" hidden="1" x14ac:dyDescent="0.25">
      <c r="A17" t="str">
        <f t="shared" si="0"/>
        <v>b</v>
      </c>
      <c r="B17" s="4"/>
      <c r="C17" s="5" t="s">
        <v>14</v>
      </c>
      <c r="D17" s="13">
        <f>სულ!D45</f>
        <v>0</v>
      </c>
      <c r="E17" s="13">
        <f>სულ!E45</f>
        <v>0</v>
      </c>
      <c r="F17" s="13">
        <f>სულ!F45</f>
        <v>0</v>
      </c>
      <c r="G17" s="13">
        <f>სულ!G45</f>
        <v>0</v>
      </c>
      <c r="H17" s="13">
        <f>სულ!H45</f>
        <v>0</v>
      </c>
      <c r="I17" s="13">
        <f>სულ!I45</f>
        <v>0</v>
      </c>
      <c r="J17" s="13" t="str">
        <f>სულ!J45</f>
        <v/>
      </c>
      <c r="K17" s="38" t="str">
        <f>სულ!K45</f>
        <v/>
      </c>
      <c r="L17" s="35"/>
    </row>
    <row r="18" spans="1:12" ht="15.75" thickBot="1" x14ac:dyDescent="0.3">
      <c r="A18" t="str">
        <f t="shared" si="0"/>
        <v>a</v>
      </c>
      <c r="B18" s="8"/>
      <c r="C18" s="9" t="s">
        <v>15</v>
      </c>
      <c r="D18" s="15">
        <f>სულ!D46</f>
        <v>4347</v>
      </c>
      <c r="E18" s="15">
        <f>სულ!E46</f>
        <v>4347</v>
      </c>
      <c r="F18" s="15">
        <f>სულ!F46</f>
        <v>0</v>
      </c>
      <c r="G18" s="15">
        <f>სულ!G46</f>
        <v>0</v>
      </c>
      <c r="H18" s="15">
        <f>სულ!H46</f>
        <v>4347</v>
      </c>
      <c r="I18" s="15">
        <f>სულ!I46</f>
        <v>4347</v>
      </c>
      <c r="J18" s="15">
        <f>სულ!J46</f>
        <v>0</v>
      </c>
      <c r="K18" s="40">
        <f>სულ!K46</f>
        <v>1</v>
      </c>
      <c r="L18" s="35"/>
    </row>
    <row r="19" spans="1:12" ht="31.5" customHeight="1" thickTop="1" thickBot="1" x14ac:dyDescent="0.3">
      <c r="A19" t="str">
        <f t="shared" ref="A19:A43" si="1">IF(OR(D19&lt;&gt;0,F19&lt;&gt;0,G19&lt;&gt;0,H19&lt;&gt;0,I19&lt;&gt;0,),"a","b")</f>
        <v>a</v>
      </c>
      <c r="B19" s="2" t="s">
        <v>165</v>
      </c>
      <c r="C19" s="3" t="s">
        <v>166</v>
      </c>
      <c r="D19" s="3">
        <f>სულ!D979</f>
        <v>544000</v>
      </c>
      <c r="E19" s="3">
        <f>სულ!E979</f>
        <v>519300</v>
      </c>
      <c r="F19" s="3">
        <f>სულ!F979</f>
        <v>20000</v>
      </c>
      <c r="G19" s="3">
        <f>სულ!G979</f>
        <v>20000</v>
      </c>
      <c r="H19" s="3">
        <f>სულ!H979</f>
        <v>1000000</v>
      </c>
      <c r="I19" s="3">
        <f>სულ!I979</f>
        <v>559300</v>
      </c>
      <c r="J19" s="3">
        <f>სულ!J979</f>
        <v>440700</v>
      </c>
      <c r="K19" s="41">
        <f>სულ!K979</f>
        <v>0.55930000000000002</v>
      </c>
      <c r="L19" s="35"/>
    </row>
    <row r="20" spans="1:12" ht="16.5" hidden="1" thickTop="1" thickBot="1" x14ac:dyDescent="0.3">
      <c r="A20" t="s">
        <v>194</v>
      </c>
      <c r="B20" s="4"/>
      <c r="C20" s="5" t="s">
        <v>5</v>
      </c>
      <c r="D20" s="13">
        <f>სულ!D980</f>
        <v>544000</v>
      </c>
      <c r="E20" s="13">
        <f>სულ!E980</f>
        <v>519300</v>
      </c>
      <c r="F20" s="13">
        <f>სულ!F980</f>
        <v>20000</v>
      </c>
      <c r="G20" s="13">
        <f>სულ!G980</f>
        <v>20000</v>
      </c>
      <c r="H20" s="13">
        <f>სულ!H980</f>
        <v>1000000</v>
      </c>
      <c r="I20" s="13">
        <f>სულ!I980</f>
        <v>559300</v>
      </c>
      <c r="J20" s="13">
        <f>სულ!J980</f>
        <v>440700</v>
      </c>
      <c r="K20" s="38">
        <f>სულ!K980</f>
        <v>0.55930000000000002</v>
      </c>
      <c r="L20" s="35"/>
    </row>
    <row r="21" spans="1:12" ht="16.5" hidden="1" thickTop="1" thickBot="1" x14ac:dyDescent="0.3">
      <c r="A21" t="s">
        <v>194</v>
      </c>
      <c r="B21" s="6"/>
      <c r="C21" s="7" t="s">
        <v>6</v>
      </c>
      <c r="D21" s="14">
        <f>სულ!D981</f>
        <v>0</v>
      </c>
      <c r="E21" s="14">
        <f>სულ!E981</f>
        <v>0</v>
      </c>
      <c r="F21" s="14">
        <f>სულ!F981</f>
        <v>0</v>
      </c>
      <c r="G21" s="14">
        <f>სულ!G981</f>
        <v>0</v>
      </c>
      <c r="H21" s="14">
        <f>სულ!H981</f>
        <v>0</v>
      </c>
      <c r="I21" s="14">
        <f>სულ!I981</f>
        <v>0</v>
      </c>
      <c r="J21" s="14" t="str">
        <f>სულ!J981</f>
        <v/>
      </c>
      <c r="K21" s="39" t="str">
        <f>სულ!K981</f>
        <v/>
      </c>
      <c r="L21" s="35"/>
    </row>
    <row r="22" spans="1:12" ht="16.5" hidden="1" thickTop="1" thickBot="1" x14ac:dyDescent="0.3">
      <c r="A22" t="s">
        <v>194</v>
      </c>
      <c r="B22" s="6"/>
      <c r="C22" s="7" t="s">
        <v>7</v>
      </c>
      <c r="D22" s="14">
        <f>სულ!D982</f>
        <v>514000</v>
      </c>
      <c r="E22" s="14">
        <f>სულ!E982</f>
        <v>519300</v>
      </c>
      <c r="F22" s="14">
        <f>სულ!F982</f>
        <v>20000</v>
      </c>
      <c r="G22" s="14">
        <f>სულ!G982</f>
        <v>20000</v>
      </c>
      <c r="H22" s="14">
        <f>სულ!H982</f>
        <v>940000</v>
      </c>
      <c r="I22" s="14">
        <f>სულ!I982</f>
        <v>559300</v>
      </c>
      <c r="J22" s="14">
        <f>სულ!J982</f>
        <v>380700</v>
      </c>
      <c r="K22" s="39">
        <f>სულ!K982</f>
        <v>0.59499999999999997</v>
      </c>
      <c r="L22" s="35"/>
    </row>
    <row r="23" spans="1:12" ht="16.5" hidden="1" thickTop="1" thickBot="1" x14ac:dyDescent="0.3">
      <c r="A23" t="s">
        <v>194</v>
      </c>
      <c r="B23" s="6"/>
      <c r="C23" s="7" t="s">
        <v>8</v>
      </c>
      <c r="D23" s="14">
        <f>სულ!D983</f>
        <v>0</v>
      </c>
      <c r="E23" s="14">
        <f>სულ!E983</f>
        <v>0</v>
      </c>
      <c r="F23" s="14">
        <f>სულ!F983</f>
        <v>0</v>
      </c>
      <c r="G23" s="14">
        <f>სულ!G983</f>
        <v>0</v>
      </c>
      <c r="H23" s="14">
        <f>სულ!H983</f>
        <v>0</v>
      </c>
      <c r="I23" s="14">
        <f>სულ!I983</f>
        <v>0</v>
      </c>
      <c r="J23" s="14" t="str">
        <f>სულ!J983</f>
        <v/>
      </c>
      <c r="K23" s="39" t="str">
        <f>სულ!K983</f>
        <v/>
      </c>
      <c r="L23" s="35"/>
    </row>
    <row r="24" spans="1:12" ht="16.5" hidden="1" thickTop="1" thickBot="1" x14ac:dyDescent="0.3">
      <c r="A24" t="s">
        <v>194</v>
      </c>
      <c r="B24" s="6"/>
      <c r="C24" s="7" t="s">
        <v>9</v>
      </c>
      <c r="D24" s="14">
        <f>სულ!D984</f>
        <v>0</v>
      </c>
      <c r="E24" s="14">
        <f>სულ!E984</f>
        <v>0</v>
      </c>
      <c r="F24" s="14">
        <f>სულ!F984</f>
        <v>0</v>
      </c>
      <c r="G24" s="14">
        <f>სულ!G984</f>
        <v>0</v>
      </c>
      <c r="H24" s="14">
        <f>სულ!H984</f>
        <v>0</v>
      </c>
      <c r="I24" s="14">
        <f>სულ!I984</f>
        <v>0</v>
      </c>
      <c r="J24" s="14" t="str">
        <f>სულ!J984</f>
        <v/>
      </c>
      <c r="K24" s="39" t="str">
        <f>სულ!K984</f>
        <v/>
      </c>
      <c r="L24" s="35"/>
    </row>
    <row r="25" spans="1:12" ht="16.5" hidden="1" thickTop="1" thickBot="1" x14ac:dyDescent="0.3">
      <c r="A25" t="s">
        <v>194</v>
      </c>
      <c r="B25" s="6"/>
      <c r="C25" s="7" t="s">
        <v>10</v>
      </c>
      <c r="D25" s="14">
        <f>სულ!D985</f>
        <v>0</v>
      </c>
      <c r="E25" s="14">
        <f>სულ!E985</f>
        <v>0</v>
      </c>
      <c r="F25" s="14">
        <f>სულ!F985</f>
        <v>0</v>
      </c>
      <c r="G25" s="14">
        <f>სულ!G985</f>
        <v>0</v>
      </c>
      <c r="H25" s="14">
        <f>სულ!H985</f>
        <v>0</v>
      </c>
      <c r="I25" s="14">
        <f>სულ!I985</f>
        <v>0</v>
      </c>
      <c r="J25" s="14" t="str">
        <f>სულ!J985</f>
        <v/>
      </c>
      <c r="K25" s="39" t="str">
        <f>სულ!K985</f>
        <v/>
      </c>
      <c r="L25" s="35"/>
    </row>
    <row r="26" spans="1:12" ht="16.5" hidden="1" thickTop="1" thickBot="1" x14ac:dyDescent="0.3">
      <c r="A26" t="s">
        <v>194</v>
      </c>
      <c r="B26" s="6"/>
      <c r="C26" s="7" t="s">
        <v>11</v>
      </c>
      <c r="D26" s="14">
        <f>სულ!D986</f>
        <v>0</v>
      </c>
      <c r="E26" s="14">
        <f>სულ!E986</f>
        <v>0</v>
      </c>
      <c r="F26" s="14">
        <f>სულ!F986</f>
        <v>0</v>
      </c>
      <c r="G26" s="14">
        <f>სულ!G986</f>
        <v>0</v>
      </c>
      <c r="H26" s="14">
        <f>სულ!H986</f>
        <v>0</v>
      </c>
      <c r="I26" s="14">
        <f>სულ!I986</f>
        <v>0</v>
      </c>
      <c r="J26" s="14" t="str">
        <f>სულ!J986</f>
        <v/>
      </c>
      <c r="K26" s="39" t="str">
        <f>სულ!K986</f>
        <v/>
      </c>
      <c r="L26" s="35"/>
    </row>
    <row r="27" spans="1:12" ht="16.5" hidden="1" thickTop="1" thickBot="1" x14ac:dyDescent="0.3">
      <c r="A27" t="s">
        <v>194</v>
      </c>
      <c r="B27" s="6"/>
      <c r="C27" s="7" t="s">
        <v>12</v>
      </c>
      <c r="D27" s="14">
        <f>სულ!D987</f>
        <v>30000</v>
      </c>
      <c r="E27" s="14">
        <f>სულ!E987</f>
        <v>0</v>
      </c>
      <c r="F27" s="14">
        <f>სულ!F987</f>
        <v>0</v>
      </c>
      <c r="G27" s="14">
        <f>სულ!G987</f>
        <v>0</v>
      </c>
      <c r="H27" s="14">
        <f>სულ!H987</f>
        <v>60000</v>
      </c>
      <c r="I27" s="14">
        <f>სულ!I987</f>
        <v>0</v>
      </c>
      <c r="J27" s="14">
        <f>სულ!J987</f>
        <v>60000</v>
      </c>
      <c r="K27" s="39">
        <f>სულ!K987</f>
        <v>0</v>
      </c>
      <c r="L27" s="35"/>
    </row>
    <row r="28" spans="1:12" ht="16.5" hidden="1" thickTop="1" thickBot="1" x14ac:dyDescent="0.3">
      <c r="A28" t="s">
        <v>194</v>
      </c>
      <c r="B28" s="4"/>
      <c r="C28" s="5" t="s">
        <v>13</v>
      </c>
      <c r="D28" s="13">
        <f>სულ!D988</f>
        <v>0</v>
      </c>
      <c r="E28" s="13">
        <f>სულ!E988</f>
        <v>0</v>
      </c>
      <c r="F28" s="13">
        <f>სულ!F988</f>
        <v>0</v>
      </c>
      <c r="G28" s="13">
        <f>სულ!G988</f>
        <v>0</v>
      </c>
      <c r="H28" s="13">
        <f>სულ!H988</f>
        <v>0</v>
      </c>
      <c r="I28" s="13">
        <f>სულ!I988</f>
        <v>0</v>
      </c>
      <c r="J28" s="13" t="str">
        <f>სულ!J988</f>
        <v/>
      </c>
      <c r="K28" s="38" t="str">
        <f>სულ!K988</f>
        <v/>
      </c>
      <c r="L28" s="35"/>
    </row>
    <row r="29" spans="1:12" ht="16.5" hidden="1" thickTop="1" thickBot="1" x14ac:dyDescent="0.3">
      <c r="A29" t="s">
        <v>194</v>
      </c>
      <c r="B29" s="4"/>
      <c r="C29" s="5" t="s">
        <v>14</v>
      </c>
      <c r="D29" s="13">
        <f>სულ!D989</f>
        <v>0</v>
      </c>
      <c r="E29" s="13">
        <f>სულ!E989</f>
        <v>0</v>
      </c>
      <c r="F29" s="13">
        <f>სულ!F989</f>
        <v>0</v>
      </c>
      <c r="G29" s="13">
        <f>სულ!G989</f>
        <v>0</v>
      </c>
      <c r="H29" s="13">
        <f>სულ!H989</f>
        <v>0</v>
      </c>
      <c r="I29" s="13">
        <f>სულ!I989</f>
        <v>0</v>
      </c>
      <c r="J29" s="13" t="str">
        <f>სულ!J989</f>
        <v/>
      </c>
      <c r="K29" s="38" t="str">
        <f>სულ!K989</f>
        <v/>
      </c>
      <c r="L29" s="35"/>
    </row>
    <row r="30" spans="1:12" ht="16.5" hidden="1" thickTop="1" thickBot="1" x14ac:dyDescent="0.3">
      <c r="A30" t="s">
        <v>194</v>
      </c>
      <c r="B30" s="8"/>
      <c r="C30" s="9" t="s">
        <v>15</v>
      </c>
      <c r="D30" s="15">
        <f>სულ!D990</f>
        <v>0</v>
      </c>
      <c r="E30" s="15">
        <f>სულ!E990</f>
        <v>0</v>
      </c>
      <c r="F30" s="15">
        <f>სულ!F990</f>
        <v>0</v>
      </c>
      <c r="G30" s="15">
        <f>სულ!G990</f>
        <v>0</v>
      </c>
      <c r="H30" s="15">
        <f>სულ!H990</f>
        <v>0</v>
      </c>
      <c r="I30" s="15">
        <f>სულ!I990</f>
        <v>0</v>
      </c>
      <c r="J30" s="15" t="str">
        <f>სულ!J990</f>
        <v/>
      </c>
      <c r="K30" s="40" t="str">
        <f>სულ!K990</f>
        <v/>
      </c>
      <c r="L30" s="35"/>
    </row>
    <row r="31" spans="1:12" ht="31.5" thickTop="1" thickBot="1" x14ac:dyDescent="0.3">
      <c r="A31" t="str">
        <f t="shared" si="1"/>
        <v>a</v>
      </c>
      <c r="B31" s="10" t="s">
        <v>167</v>
      </c>
      <c r="C31" s="11" t="s">
        <v>168</v>
      </c>
      <c r="D31" s="3">
        <f>სულ!D991</f>
        <v>544000</v>
      </c>
      <c r="E31" s="3">
        <f>სულ!E991</f>
        <v>519300</v>
      </c>
      <c r="F31" s="3">
        <f>სულ!F991</f>
        <v>20000</v>
      </c>
      <c r="G31" s="3">
        <f>სულ!G991</f>
        <v>20000</v>
      </c>
      <c r="H31" s="3">
        <f>სულ!H991</f>
        <v>1000000</v>
      </c>
      <c r="I31" s="3">
        <f>სულ!I991</f>
        <v>559300</v>
      </c>
      <c r="J31" s="3">
        <f>სულ!J991</f>
        <v>440700</v>
      </c>
      <c r="K31" s="41">
        <f>სულ!K991</f>
        <v>0.55930000000000002</v>
      </c>
      <c r="L31" s="35"/>
    </row>
    <row r="32" spans="1:12" ht="16.5" hidden="1" thickTop="1" thickBot="1" x14ac:dyDescent="0.3">
      <c r="A32" t="s">
        <v>194</v>
      </c>
      <c r="B32" s="4"/>
      <c r="C32" s="5" t="s">
        <v>5</v>
      </c>
      <c r="D32" s="13">
        <f>სულ!D992</f>
        <v>544000</v>
      </c>
      <c r="E32" s="13">
        <f>სულ!E992</f>
        <v>519300</v>
      </c>
      <c r="F32" s="13">
        <f>სულ!F992</f>
        <v>20000</v>
      </c>
      <c r="G32" s="13">
        <f>სულ!G992</f>
        <v>20000</v>
      </c>
      <c r="H32" s="13">
        <f>სულ!H992</f>
        <v>1000000</v>
      </c>
      <c r="I32" s="13">
        <f>სულ!I992</f>
        <v>559300</v>
      </c>
      <c r="J32" s="13">
        <f>სულ!J992</f>
        <v>440700</v>
      </c>
      <c r="K32" s="38">
        <f>სულ!K992</f>
        <v>0.55930000000000002</v>
      </c>
      <c r="L32" s="35"/>
    </row>
    <row r="33" spans="1:12" ht="16.5" hidden="1" thickTop="1" thickBot="1" x14ac:dyDescent="0.3">
      <c r="A33" t="s">
        <v>194</v>
      </c>
      <c r="B33" s="6"/>
      <c r="C33" s="7" t="s">
        <v>6</v>
      </c>
      <c r="D33" s="14">
        <f>სულ!D993</f>
        <v>0</v>
      </c>
      <c r="E33" s="14">
        <f>სულ!E993</f>
        <v>0</v>
      </c>
      <c r="F33" s="14">
        <f>სულ!F993</f>
        <v>0</v>
      </c>
      <c r="G33" s="14">
        <f>სულ!G993</f>
        <v>0</v>
      </c>
      <c r="H33" s="14">
        <f>სულ!H993</f>
        <v>0</v>
      </c>
      <c r="I33" s="14">
        <f>სულ!I993</f>
        <v>0</v>
      </c>
      <c r="J33" s="14" t="str">
        <f>სულ!J993</f>
        <v/>
      </c>
      <c r="K33" s="39" t="str">
        <f>სულ!K993</f>
        <v/>
      </c>
      <c r="L33" s="35"/>
    </row>
    <row r="34" spans="1:12" ht="16.5" hidden="1" thickTop="1" thickBot="1" x14ac:dyDescent="0.3">
      <c r="A34" t="s">
        <v>194</v>
      </c>
      <c r="B34" s="6"/>
      <c r="C34" s="7" t="s">
        <v>7</v>
      </c>
      <c r="D34" s="14">
        <f>სულ!D994</f>
        <v>514000</v>
      </c>
      <c r="E34" s="14">
        <f>სულ!E994</f>
        <v>519300</v>
      </c>
      <c r="F34" s="14">
        <f>სულ!F994</f>
        <v>20000</v>
      </c>
      <c r="G34" s="14">
        <f>სულ!G994</f>
        <v>20000</v>
      </c>
      <c r="H34" s="14">
        <f>სულ!H994</f>
        <v>940000</v>
      </c>
      <c r="I34" s="14">
        <f>სულ!I994</f>
        <v>559300</v>
      </c>
      <c r="J34" s="14">
        <f>სულ!J994</f>
        <v>380700</v>
      </c>
      <c r="K34" s="39">
        <f>სულ!K994</f>
        <v>0.59499999999999997</v>
      </c>
      <c r="L34" s="35"/>
    </row>
    <row r="35" spans="1:12" ht="16.5" hidden="1" thickTop="1" thickBot="1" x14ac:dyDescent="0.3">
      <c r="A35" t="s">
        <v>194</v>
      </c>
      <c r="B35" s="6"/>
      <c r="C35" s="7" t="s">
        <v>8</v>
      </c>
      <c r="D35" s="14">
        <f>სულ!D995</f>
        <v>0</v>
      </c>
      <c r="E35" s="14">
        <f>სულ!E995</f>
        <v>0</v>
      </c>
      <c r="F35" s="14">
        <f>სულ!F995</f>
        <v>0</v>
      </c>
      <c r="G35" s="14">
        <f>სულ!G995</f>
        <v>0</v>
      </c>
      <c r="H35" s="14">
        <f>სულ!H995</f>
        <v>0</v>
      </c>
      <c r="I35" s="14">
        <f>სულ!I995</f>
        <v>0</v>
      </c>
      <c r="J35" s="14" t="str">
        <f>სულ!J995</f>
        <v/>
      </c>
      <c r="K35" s="39" t="str">
        <f>სულ!K995</f>
        <v/>
      </c>
      <c r="L35" s="35"/>
    </row>
    <row r="36" spans="1:12" ht="16.5" hidden="1" thickTop="1" thickBot="1" x14ac:dyDescent="0.3">
      <c r="A36" t="s">
        <v>194</v>
      </c>
      <c r="B36" s="6"/>
      <c r="C36" s="7" t="s">
        <v>9</v>
      </c>
      <c r="D36" s="14">
        <f>სულ!D996</f>
        <v>0</v>
      </c>
      <c r="E36" s="14">
        <f>სულ!E996</f>
        <v>0</v>
      </c>
      <c r="F36" s="14">
        <f>სულ!F996</f>
        <v>0</v>
      </c>
      <c r="G36" s="14">
        <f>სულ!G996</f>
        <v>0</v>
      </c>
      <c r="H36" s="14">
        <f>სულ!H996</f>
        <v>0</v>
      </c>
      <c r="I36" s="14">
        <f>სულ!I996</f>
        <v>0</v>
      </c>
      <c r="J36" s="14" t="str">
        <f>სულ!J996</f>
        <v/>
      </c>
      <c r="K36" s="39" t="str">
        <f>სულ!K996</f>
        <v/>
      </c>
      <c r="L36" s="35"/>
    </row>
    <row r="37" spans="1:12" ht="16.5" hidden="1" thickTop="1" thickBot="1" x14ac:dyDescent="0.3">
      <c r="A37" t="s">
        <v>194</v>
      </c>
      <c r="B37" s="6"/>
      <c r="C37" s="7" t="s">
        <v>10</v>
      </c>
      <c r="D37" s="14">
        <f>სულ!D997</f>
        <v>0</v>
      </c>
      <c r="E37" s="14">
        <f>სულ!E997</f>
        <v>0</v>
      </c>
      <c r="F37" s="14">
        <f>სულ!F997</f>
        <v>0</v>
      </c>
      <c r="G37" s="14">
        <f>სულ!G997</f>
        <v>0</v>
      </c>
      <c r="H37" s="14">
        <f>სულ!H997</f>
        <v>0</v>
      </c>
      <c r="I37" s="14">
        <f>სულ!I997</f>
        <v>0</v>
      </c>
      <c r="J37" s="14" t="str">
        <f>სულ!J997</f>
        <v/>
      </c>
      <c r="K37" s="39" t="str">
        <f>სულ!K997</f>
        <v/>
      </c>
      <c r="L37" s="35"/>
    </row>
    <row r="38" spans="1:12" ht="16.5" hidden="1" thickTop="1" thickBot="1" x14ac:dyDescent="0.3">
      <c r="A38" t="s">
        <v>194</v>
      </c>
      <c r="B38" s="6"/>
      <c r="C38" s="7" t="s">
        <v>11</v>
      </c>
      <c r="D38" s="14">
        <f>სულ!D998</f>
        <v>0</v>
      </c>
      <c r="E38" s="14">
        <f>სულ!E998</f>
        <v>0</v>
      </c>
      <c r="F38" s="14">
        <f>სულ!F998</f>
        <v>0</v>
      </c>
      <c r="G38" s="14">
        <f>სულ!G998</f>
        <v>0</v>
      </c>
      <c r="H38" s="14">
        <f>სულ!H998</f>
        <v>0</v>
      </c>
      <c r="I38" s="14">
        <f>სულ!I998</f>
        <v>0</v>
      </c>
      <c r="J38" s="14" t="str">
        <f>სულ!J998</f>
        <v/>
      </c>
      <c r="K38" s="39" t="str">
        <f>სულ!K998</f>
        <v/>
      </c>
      <c r="L38" s="35"/>
    </row>
    <row r="39" spans="1:12" ht="16.5" hidden="1" thickTop="1" thickBot="1" x14ac:dyDescent="0.3">
      <c r="A39" t="s">
        <v>194</v>
      </c>
      <c r="B39" s="6"/>
      <c r="C39" s="7" t="s">
        <v>12</v>
      </c>
      <c r="D39" s="14">
        <f>სულ!D999</f>
        <v>30000</v>
      </c>
      <c r="E39" s="14">
        <f>სულ!E999</f>
        <v>0</v>
      </c>
      <c r="F39" s="14">
        <f>სულ!F999</f>
        <v>0</v>
      </c>
      <c r="G39" s="14">
        <f>სულ!G999</f>
        <v>0</v>
      </c>
      <c r="H39" s="14">
        <f>სულ!H999</f>
        <v>60000</v>
      </c>
      <c r="I39" s="14">
        <f>სულ!I999</f>
        <v>0</v>
      </c>
      <c r="J39" s="14">
        <f>სულ!J999</f>
        <v>60000</v>
      </c>
      <c r="K39" s="39">
        <f>სულ!K999</f>
        <v>0</v>
      </c>
      <c r="L39" s="35"/>
    </row>
    <row r="40" spans="1:12" ht="16.5" hidden="1" thickTop="1" thickBot="1" x14ac:dyDescent="0.3">
      <c r="A40" t="s">
        <v>194</v>
      </c>
      <c r="B40" s="4"/>
      <c r="C40" s="5" t="s">
        <v>13</v>
      </c>
      <c r="D40" s="13">
        <f>სულ!D1000</f>
        <v>0</v>
      </c>
      <c r="E40" s="13">
        <f>სულ!E1000</f>
        <v>0</v>
      </c>
      <c r="F40" s="13">
        <f>სულ!F1000</f>
        <v>0</v>
      </c>
      <c r="G40" s="13">
        <f>სულ!G1000</f>
        <v>0</v>
      </c>
      <c r="H40" s="13">
        <f>სულ!H1000</f>
        <v>0</v>
      </c>
      <c r="I40" s="13">
        <f>სულ!I1000</f>
        <v>0</v>
      </c>
      <c r="J40" s="13" t="str">
        <f>სულ!J1000</f>
        <v/>
      </c>
      <c r="K40" s="38" t="str">
        <f>სულ!K1000</f>
        <v/>
      </c>
      <c r="L40" s="35"/>
    </row>
    <row r="41" spans="1:12" ht="16.5" hidden="1" thickTop="1" thickBot="1" x14ac:dyDescent="0.3">
      <c r="A41" t="s">
        <v>194</v>
      </c>
      <c r="B41" s="4"/>
      <c r="C41" s="5" t="s">
        <v>14</v>
      </c>
      <c r="D41" s="13">
        <f>სულ!D1001</f>
        <v>0</v>
      </c>
      <c r="E41" s="13">
        <f>სულ!E1001</f>
        <v>0</v>
      </c>
      <c r="F41" s="13">
        <f>სულ!F1001</f>
        <v>0</v>
      </c>
      <c r="G41" s="13">
        <f>სულ!G1001</f>
        <v>0</v>
      </c>
      <c r="H41" s="13">
        <f>სულ!H1001</f>
        <v>0</v>
      </c>
      <c r="I41" s="13">
        <f>სულ!I1001</f>
        <v>0</v>
      </c>
      <c r="J41" s="13" t="str">
        <f>სულ!J1001</f>
        <v/>
      </c>
      <c r="K41" s="38" t="str">
        <f>სულ!K1001</f>
        <v/>
      </c>
      <c r="L41" s="35"/>
    </row>
    <row r="42" spans="1:12" ht="16.5" hidden="1" thickTop="1" thickBot="1" x14ac:dyDescent="0.3">
      <c r="A42" t="s">
        <v>194</v>
      </c>
      <c r="B42" s="8"/>
      <c r="C42" s="9" t="s">
        <v>15</v>
      </c>
      <c r="D42" s="15">
        <f>სულ!D1002</f>
        <v>0</v>
      </c>
      <c r="E42" s="15">
        <f>სულ!E1002</f>
        <v>0</v>
      </c>
      <c r="F42" s="15">
        <f>სულ!F1002</f>
        <v>0</v>
      </c>
      <c r="G42" s="15">
        <f>სულ!G1002</f>
        <v>0</v>
      </c>
      <c r="H42" s="15">
        <f>სულ!H1002</f>
        <v>0</v>
      </c>
      <c r="I42" s="15">
        <f>სულ!I1002</f>
        <v>0</v>
      </c>
      <c r="J42" s="15" t="str">
        <f>სულ!J1002</f>
        <v/>
      </c>
      <c r="K42" s="40" t="str">
        <f>სულ!K1002</f>
        <v/>
      </c>
      <c r="L42" s="35"/>
    </row>
    <row r="43" spans="1:12" ht="46.5" thickTop="1" thickBot="1" x14ac:dyDescent="0.3">
      <c r="A43" t="str">
        <f t="shared" si="1"/>
        <v>a</v>
      </c>
      <c r="B43" s="10" t="s">
        <v>169</v>
      </c>
      <c r="C43" s="11" t="s">
        <v>170</v>
      </c>
      <c r="D43" s="3">
        <f>სულ!D1003</f>
        <v>18391500</v>
      </c>
      <c r="E43" s="3">
        <f>სულ!E1003</f>
        <v>8823409</v>
      </c>
      <c r="F43" s="3">
        <f>სულ!F1003</f>
        <v>19123088</v>
      </c>
      <c r="G43" s="3">
        <f>სულ!G1003</f>
        <v>3937903</v>
      </c>
      <c r="H43" s="3">
        <f>სულ!H1003</f>
        <v>31884400</v>
      </c>
      <c r="I43" s="3">
        <f>სულ!I1003</f>
        <v>31884400</v>
      </c>
      <c r="J43" s="24">
        <f>სულ!J1003</f>
        <v>0</v>
      </c>
      <c r="K43" s="41">
        <f>სულ!K1003</f>
        <v>1</v>
      </c>
      <c r="L43" s="35" t="str">
        <f>სულ!L1003</f>
        <v>ტენდერიდან ეკონომია 21 402 ლარი</v>
      </c>
    </row>
    <row r="44" spans="1:12" ht="16.5" hidden="1" thickTop="1" thickBot="1" x14ac:dyDescent="0.3">
      <c r="A44" t="s">
        <v>194</v>
      </c>
      <c r="B44" s="4"/>
      <c r="C44" s="5" t="s">
        <v>5</v>
      </c>
      <c r="D44" s="13">
        <f>სულ!D1004</f>
        <v>5704700</v>
      </c>
      <c r="E44" s="13">
        <f>სულ!E1004</f>
        <v>6202750</v>
      </c>
      <c r="F44" s="13">
        <f>სულ!F1004</f>
        <v>7118625</v>
      </c>
      <c r="G44" s="13">
        <f>სულ!G1004</f>
        <v>2118625</v>
      </c>
      <c r="H44" s="13">
        <f>სულ!H1004</f>
        <v>7479000</v>
      </c>
      <c r="I44" s="13">
        <f>სულ!I1004</f>
        <v>15440000</v>
      </c>
      <c r="J44" s="13">
        <f>სულ!J1004</f>
        <v>-7961000</v>
      </c>
      <c r="K44" s="38">
        <f>სულ!K1004</f>
        <v>2.0644471185987432</v>
      </c>
      <c r="L44" s="35"/>
    </row>
    <row r="45" spans="1:12" ht="16.5" hidden="1" thickTop="1" thickBot="1" x14ac:dyDescent="0.3">
      <c r="A45" t="s">
        <v>194</v>
      </c>
      <c r="B45" s="6"/>
      <c r="C45" s="7" t="s">
        <v>6</v>
      </c>
      <c r="D45" s="14">
        <f>სულ!D1005</f>
        <v>0</v>
      </c>
      <c r="E45" s="14">
        <f>სულ!E1005</f>
        <v>0</v>
      </c>
      <c r="F45" s="14">
        <f>სულ!F1005</f>
        <v>0</v>
      </c>
      <c r="G45" s="14">
        <f>სულ!G1005</f>
        <v>0</v>
      </c>
      <c r="H45" s="14">
        <f>სულ!H1005</f>
        <v>0</v>
      </c>
      <c r="I45" s="14">
        <f>სულ!I1005</f>
        <v>0</v>
      </c>
      <c r="J45" s="14" t="str">
        <f>სულ!J1005</f>
        <v/>
      </c>
      <c r="K45" s="39" t="str">
        <f>სულ!K1005</f>
        <v/>
      </c>
      <c r="L45" s="35"/>
    </row>
    <row r="46" spans="1:12" ht="16.5" hidden="1" thickTop="1" thickBot="1" x14ac:dyDescent="0.3">
      <c r="A46" t="s">
        <v>194</v>
      </c>
      <c r="B46" s="6"/>
      <c r="C46" s="7" t="s">
        <v>7</v>
      </c>
      <c r="D46" s="14">
        <f>სულ!D1006</f>
        <v>22800</v>
      </c>
      <c r="E46" s="14">
        <f>სულ!E1006</f>
        <v>22800</v>
      </c>
      <c r="F46" s="14">
        <f>სულ!F1006</f>
        <v>11400</v>
      </c>
      <c r="G46" s="14">
        <f>სულ!G1006</f>
        <v>11400</v>
      </c>
      <c r="H46" s="14">
        <f>სულ!H1006</f>
        <v>45000</v>
      </c>
      <c r="I46" s="14">
        <f>სულ!I1006</f>
        <v>45600</v>
      </c>
      <c r="J46" s="14">
        <f>სულ!J1006</f>
        <v>-600</v>
      </c>
      <c r="K46" s="39">
        <f>სულ!K1006</f>
        <v>1.0133333333333334</v>
      </c>
      <c r="L46" s="35"/>
    </row>
    <row r="47" spans="1:12" ht="16.5" hidden="1" thickTop="1" thickBot="1" x14ac:dyDescent="0.3">
      <c r="A47" t="s">
        <v>194</v>
      </c>
      <c r="B47" s="6"/>
      <c r="C47" s="7" t="s">
        <v>8</v>
      </c>
      <c r="D47" s="14">
        <f>სულ!D1007</f>
        <v>0</v>
      </c>
      <c r="E47" s="14">
        <f>სულ!E1007</f>
        <v>0</v>
      </c>
      <c r="F47" s="14">
        <f>სულ!F1007</f>
        <v>0</v>
      </c>
      <c r="G47" s="14">
        <f>სულ!G1007</f>
        <v>0</v>
      </c>
      <c r="H47" s="14">
        <f>სულ!H1007</f>
        <v>0</v>
      </c>
      <c r="I47" s="14">
        <f>სულ!I1007</f>
        <v>0</v>
      </c>
      <c r="J47" s="14" t="str">
        <f>სულ!J1007</f>
        <v/>
      </c>
      <c r="K47" s="39" t="str">
        <f>სულ!K1007</f>
        <v/>
      </c>
      <c r="L47" s="35"/>
    </row>
    <row r="48" spans="1:12" ht="16.5" hidden="1" thickTop="1" thickBot="1" x14ac:dyDescent="0.3">
      <c r="A48" t="s">
        <v>194</v>
      </c>
      <c r="B48" s="6"/>
      <c r="C48" s="7" t="s">
        <v>9</v>
      </c>
      <c r="D48" s="14">
        <f>სულ!D1008</f>
        <v>0</v>
      </c>
      <c r="E48" s="14">
        <f>სულ!E1008</f>
        <v>0</v>
      </c>
      <c r="F48" s="14">
        <f>სულ!F1008</f>
        <v>0</v>
      </c>
      <c r="G48" s="14">
        <f>სულ!G1008</f>
        <v>0</v>
      </c>
      <c r="H48" s="14">
        <f>სულ!H1008</f>
        <v>0</v>
      </c>
      <c r="I48" s="14">
        <f>სულ!I1008</f>
        <v>0</v>
      </c>
      <c r="J48" s="14" t="str">
        <f>სულ!J1008</f>
        <v/>
      </c>
      <c r="K48" s="39" t="str">
        <f>სულ!K1008</f>
        <v/>
      </c>
      <c r="L48" s="35"/>
    </row>
    <row r="49" spans="1:12" ht="16.5" hidden="1" thickTop="1" thickBot="1" x14ac:dyDescent="0.3">
      <c r="A49" t="s">
        <v>194</v>
      </c>
      <c r="B49" s="6"/>
      <c r="C49" s="7" t="s">
        <v>10</v>
      </c>
      <c r="D49" s="14">
        <f>სულ!D1009</f>
        <v>0</v>
      </c>
      <c r="E49" s="14">
        <f>სულ!E1009</f>
        <v>0</v>
      </c>
      <c r="F49" s="14">
        <f>სულ!F1009</f>
        <v>0</v>
      </c>
      <c r="G49" s="14">
        <f>სულ!G1009</f>
        <v>0</v>
      </c>
      <c r="H49" s="14">
        <f>სულ!H1009</f>
        <v>0</v>
      </c>
      <c r="I49" s="14">
        <f>სულ!I1009</f>
        <v>0</v>
      </c>
      <c r="J49" s="14" t="str">
        <f>სულ!J1009</f>
        <v/>
      </c>
      <c r="K49" s="39" t="str">
        <f>სულ!K1009</f>
        <v/>
      </c>
      <c r="L49" s="35"/>
    </row>
    <row r="50" spans="1:12" ht="16.5" hidden="1" thickTop="1" thickBot="1" x14ac:dyDescent="0.3">
      <c r="A50" t="s">
        <v>194</v>
      </c>
      <c r="B50" s="6"/>
      <c r="C50" s="7" t="s">
        <v>11</v>
      </c>
      <c r="D50" s="14">
        <f>სულ!D1010</f>
        <v>0</v>
      </c>
      <c r="E50" s="14">
        <f>სულ!E1010</f>
        <v>0</v>
      </c>
      <c r="F50" s="14">
        <f>სულ!F1010</f>
        <v>0</v>
      </c>
      <c r="G50" s="14">
        <f>სულ!G1010</f>
        <v>0</v>
      </c>
      <c r="H50" s="14">
        <f>სულ!H1010</f>
        <v>0</v>
      </c>
      <c r="I50" s="14">
        <f>სულ!I1010</f>
        <v>0</v>
      </c>
      <c r="J50" s="14" t="str">
        <f>სულ!J1010</f>
        <v/>
      </c>
      <c r="K50" s="39" t="str">
        <f>სულ!K1010</f>
        <v/>
      </c>
      <c r="L50" s="35"/>
    </row>
    <row r="51" spans="1:12" ht="16.5" hidden="1" thickTop="1" thickBot="1" x14ac:dyDescent="0.3">
      <c r="A51" t="s">
        <v>194</v>
      </c>
      <c r="B51" s="6"/>
      <c r="C51" s="7" t="s">
        <v>12</v>
      </c>
      <c r="D51" s="14">
        <f>სულ!D1011</f>
        <v>5681900</v>
      </c>
      <c r="E51" s="14">
        <f>სულ!E1011</f>
        <v>6179950</v>
      </c>
      <c r="F51" s="14">
        <f>სულ!F1011</f>
        <v>7107225</v>
      </c>
      <c r="G51" s="14">
        <f>სულ!G1011</f>
        <v>2107225</v>
      </c>
      <c r="H51" s="14">
        <f>სულ!H1011</f>
        <v>7434000</v>
      </c>
      <c r="I51" s="14">
        <f>სულ!I1011</f>
        <v>15394400</v>
      </c>
      <c r="J51" s="14">
        <f>სულ!J1011</f>
        <v>-7960400</v>
      </c>
      <c r="K51" s="39">
        <f>სულ!K1011</f>
        <v>2.0708097928436913</v>
      </c>
      <c r="L51" s="35"/>
    </row>
    <row r="52" spans="1:12" ht="16.5" hidden="1" thickTop="1" thickBot="1" x14ac:dyDescent="0.3">
      <c r="A52" t="s">
        <v>194</v>
      </c>
      <c r="B52" s="4"/>
      <c r="C52" s="5" t="s">
        <v>13</v>
      </c>
      <c r="D52" s="13">
        <f>სულ!D1012</f>
        <v>12686800</v>
      </c>
      <c r="E52" s="13">
        <f>სულ!E1012</f>
        <v>2620659</v>
      </c>
      <c r="F52" s="13">
        <f>სულ!F1012</f>
        <v>12004463</v>
      </c>
      <c r="G52" s="13">
        <f>სულ!G1012</f>
        <v>1819278</v>
      </c>
      <c r="H52" s="13">
        <f>სულ!H1012</f>
        <v>24405400</v>
      </c>
      <c r="I52" s="13">
        <f>სულ!I1012</f>
        <v>16444400</v>
      </c>
      <c r="J52" s="13">
        <f>სულ!J1012</f>
        <v>7961000</v>
      </c>
      <c r="K52" s="38">
        <f>სულ!K1012</f>
        <v>0.67380169962385372</v>
      </c>
      <c r="L52" s="35"/>
    </row>
    <row r="53" spans="1:12" ht="16.5" hidden="1" thickTop="1" thickBot="1" x14ac:dyDescent="0.3">
      <c r="A53" t="s">
        <v>194</v>
      </c>
      <c r="B53" s="4"/>
      <c r="C53" s="5" t="s">
        <v>14</v>
      </c>
      <c r="D53" s="13">
        <f>სულ!D1013</f>
        <v>0</v>
      </c>
      <c r="E53" s="13">
        <f>სულ!E1013</f>
        <v>0</v>
      </c>
      <c r="F53" s="13">
        <f>სულ!F1013</f>
        <v>0</v>
      </c>
      <c r="G53" s="13">
        <f>სულ!G1013</f>
        <v>0</v>
      </c>
      <c r="H53" s="13">
        <f>სულ!H1013</f>
        <v>0</v>
      </c>
      <c r="I53" s="13">
        <f>სულ!I1013</f>
        <v>0</v>
      </c>
      <c r="J53" s="13" t="str">
        <f>სულ!J1013</f>
        <v/>
      </c>
      <c r="K53" s="38" t="str">
        <f>სულ!K1013</f>
        <v/>
      </c>
      <c r="L53" s="35"/>
    </row>
    <row r="54" spans="1:12" ht="16.5" hidden="1" thickTop="1" thickBot="1" x14ac:dyDescent="0.3">
      <c r="A54" t="s">
        <v>194</v>
      </c>
      <c r="B54" s="8"/>
      <c r="C54" s="9" t="s">
        <v>15</v>
      </c>
      <c r="D54" s="15">
        <f>სულ!D1014</f>
        <v>0</v>
      </c>
      <c r="E54" s="15">
        <f>სულ!E1014</f>
        <v>0</v>
      </c>
      <c r="F54" s="15">
        <f>სულ!F1014</f>
        <v>0</v>
      </c>
      <c r="G54" s="15">
        <f>სულ!G1014</f>
        <v>0</v>
      </c>
      <c r="H54" s="15">
        <f>სულ!H1014</f>
        <v>0</v>
      </c>
      <c r="I54" s="15">
        <f>სულ!I1014</f>
        <v>0</v>
      </c>
      <c r="J54" s="15" t="str">
        <f>სულ!J1014</f>
        <v/>
      </c>
      <c r="K54" s="40" t="str">
        <f>სულ!K1014</f>
        <v/>
      </c>
      <c r="L54" s="35"/>
    </row>
    <row r="55" spans="1:12" ht="38.25" customHeight="1" thickTop="1" thickBot="1" x14ac:dyDescent="0.3">
      <c r="A55" t="str">
        <f t="shared" ref="A55:A67" si="2">IF(OR(D55&lt;&gt;0,F55&lt;&gt;0,G55&lt;&gt;0,H55&lt;&gt;0,I55&lt;&gt;0,),"a","b")</f>
        <v>a</v>
      </c>
      <c r="B55" s="10" t="s">
        <v>173</v>
      </c>
      <c r="C55" s="11" t="s">
        <v>174</v>
      </c>
      <c r="D55" s="3">
        <f>სულ!D1027</f>
        <v>200000</v>
      </c>
      <c r="E55" s="3">
        <f>სულ!E1027</f>
        <v>32740</v>
      </c>
      <c r="F55" s="3">
        <f>სულ!F1027</f>
        <v>24500</v>
      </c>
      <c r="G55" s="3">
        <f>სულ!G1027</f>
        <v>514500</v>
      </c>
      <c r="H55" s="3">
        <f>სულ!H1027</f>
        <v>785000</v>
      </c>
      <c r="I55" s="3">
        <f>სულ!I1027</f>
        <v>571740</v>
      </c>
      <c r="J55" s="3">
        <f>სულ!J1027</f>
        <v>213260</v>
      </c>
      <c r="K55" s="41">
        <f>სულ!K1027</f>
        <v>0.72833121019108282</v>
      </c>
      <c r="L55" s="35"/>
    </row>
    <row r="56" spans="1:12" ht="16.5" hidden="1" thickTop="1" thickBot="1" x14ac:dyDescent="0.3">
      <c r="A56" t="s">
        <v>194</v>
      </c>
      <c r="B56" s="4"/>
      <c r="C56" s="5" t="s">
        <v>5</v>
      </c>
      <c r="D56" s="13">
        <f>სულ!D1028</f>
        <v>200000</v>
      </c>
      <c r="E56" s="13">
        <f>სულ!E1028</f>
        <v>32740</v>
      </c>
      <c r="F56" s="13">
        <f>სულ!F1028</f>
        <v>24500</v>
      </c>
      <c r="G56" s="13">
        <f>სულ!G1028</f>
        <v>514500</v>
      </c>
      <c r="H56" s="13">
        <f>სულ!H1028</f>
        <v>785000</v>
      </c>
      <c r="I56" s="13">
        <f>სულ!I1028</f>
        <v>571740</v>
      </c>
      <c r="J56" s="13">
        <f>სულ!J1028</f>
        <v>213260</v>
      </c>
      <c r="K56" s="38">
        <f>სულ!K1028</f>
        <v>0.72833121019108282</v>
      </c>
      <c r="L56" s="35"/>
    </row>
    <row r="57" spans="1:12" ht="16.5" hidden="1" thickTop="1" thickBot="1" x14ac:dyDescent="0.3">
      <c r="A57" t="s">
        <v>194</v>
      </c>
      <c r="B57" s="6"/>
      <c r="C57" s="7" t="s">
        <v>6</v>
      </c>
      <c r="D57" s="14">
        <f>სულ!D1029</f>
        <v>0</v>
      </c>
      <c r="E57" s="14">
        <f>სულ!E1029</f>
        <v>0</v>
      </c>
      <c r="F57" s="14">
        <f>სულ!F1029</f>
        <v>0</v>
      </c>
      <c r="G57" s="14">
        <f>სულ!G1029</f>
        <v>0</v>
      </c>
      <c r="H57" s="14">
        <f>სულ!H1029</f>
        <v>0</v>
      </c>
      <c r="I57" s="14">
        <f>სულ!I1029</f>
        <v>0</v>
      </c>
      <c r="J57" s="14" t="str">
        <f>სულ!J1029</f>
        <v/>
      </c>
      <c r="K57" s="39" t="str">
        <f>სულ!K1029</f>
        <v/>
      </c>
      <c r="L57" s="35"/>
    </row>
    <row r="58" spans="1:12" ht="16.5" hidden="1" thickTop="1" thickBot="1" x14ac:dyDescent="0.3">
      <c r="A58" t="s">
        <v>194</v>
      </c>
      <c r="B58" s="6"/>
      <c r="C58" s="7" t="s">
        <v>7</v>
      </c>
      <c r="D58" s="14">
        <f>სულ!D1030</f>
        <v>200000</v>
      </c>
      <c r="E58" s="14">
        <f>სულ!E1030</f>
        <v>32740</v>
      </c>
      <c r="F58" s="14">
        <f>სულ!F1030</f>
        <v>24500</v>
      </c>
      <c r="G58" s="14">
        <f>სულ!G1030</f>
        <v>514500</v>
      </c>
      <c r="H58" s="14">
        <f>სულ!H1030</f>
        <v>785000</v>
      </c>
      <c r="I58" s="14">
        <f>სულ!I1030</f>
        <v>571740</v>
      </c>
      <c r="J58" s="14">
        <f>სულ!J1030</f>
        <v>213260</v>
      </c>
      <c r="K58" s="39">
        <f>სულ!K1030</f>
        <v>0.72833121019108282</v>
      </c>
      <c r="L58" s="35"/>
    </row>
    <row r="59" spans="1:12" ht="16.5" hidden="1" thickTop="1" thickBot="1" x14ac:dyDescent="0.3">
      <c r="A59" t="s">
        <v>194</v>
      </c>
      <c r="B59" s="6"/>
      <c r="C59" s="7" t="s">
        <v>8</v>
      </c>
      <c r="D59" s="14">
        <f>სულ!D1031</f>
        <v>0</v>
      </c>
      <c r="E59" s="14">
        <f>სულ!E1031</f>
        <v>0</v>
      </c>
      <c r="F59" s="14">
        <f>სულ!F1031</f>
        <v>0</v>
      </c>
      <c r="G59" s="14">
        <f>სულ!G1031</f>
        <v>0</v>
      </c>
      <c r="H59" s="14">
        <f>სულ!H1031</f>
        <v>0</v>
      </c>
      <c r="I59" s="14">
        <f>სულ!I1031</f>
        <v>0</v>
      </c>
      <c r="J59" s="14" t="str">
        <f>სულ!J1031</f>
        <v/>
      </c>
      <c r="K59" s="39" t="str">
        <f>სულ!K1031</f>
        <v/>
      </c>
      <c r="L59" s="35"/>
    </row>
    <row r="60" spans="1:12" ht="16.5" hidden="1" thickTop="1" thickBot="1" x14ac:dyDescent="0.3">
      <c r="A60" t="s">
        <v>194</v>
      </c>
      <c r="B60" s="6"/>
      <c r="C60" s="7" t="s">
        <v>9</v>
      </c>
      <c r="D60" s="14">
        <f>სულ!D1032</f>
        <v>0</v>
      </c>
      <c r="E60" s="14">
        <f>სულ!E1032</f>
        <v>0</v>
      </c>
      <c r="F60" s="14">
        <f>სულ!F1032</f>
        <v>0</v>
      </c>
      <c r="G60" s="14">
        <f>სულ!G1032</f>
        <v>0</v>
      </c>
      <c r="H60" s="14">
        <f>სულ!H1032</f>
        <v>0</v>
      </c>
      <c r="I60" s="14">
        <f>სულ!I1032</f>
        <v>0</v>
      </c>
      <c r="J60" s="14" t="str">
        <f>სულ!J1032</f>
        <v/>
      </c>
      <c r="K60" s="39" t="str">
        <f>სულ!K1032</f>
        <v/>
      </c>
      <c r="L60" s="35"/>
    </row>
    <row r="61" spans="1:12" ht="16.5" hidden="1" thickTop="1" thickBot="1" x14ac:dyDescent="0.3">
      <c r="A61" t="s">
        <v>194</v>
      </c>
      <c r="B61" s="6"/>
      <c r="C61" s="7" t="s">
        <v>10</v>
      </c>
      <c r="D61" s="14">
        <f>სულ!D1033</f>
        <v>0</v>
      </c>
      <c r="E61" s="14">
        <f>სულ!E1033</f>
        <v>0</v>
      </c>
      <c r="F61" s="14">
        <f>სულ!F1033</f>
        <v>0</v>
      </c>
      <c r="G61" s="14">
        <f>სულ!G1033</f>
        <v>0</v>
      </c>
      <c r="H61" s="14">
        <f>სულ!H1033</f>
        <v>0</v>
      </c>
      <c r="I61" s="14">
        <f>სულ!I1033</f>
        <v>0</v>
      </c>
      <c r="J61" s="14" t="str">
        <f>სულ!J1033</f>
        <v/>
      </c>
      <c r="K61" s="39" t="str">
        <f>სულ!K1033</f>
        <v/>
      </c>
      <c r="L61" s="35"/>
    </row>
    <row r="62" spans="1:12" ht="16.5" hidden="1" thickTop="1" thickBot="1" x14ac:dyDescent="0.3">
      <c r="A62" t="s">
        <v>194</v>
      </c>
      <c r="B62" s="6"/>
      <c r="C62" s="7" t="s">
        <v>11</v>
      </c>
      <c r="D62" s="14">
        <f>სულ!D1034</f>
        <v>0</v>
      </c>
      <c r="E62" s="14">
        <f>სულ!E1034</f>
        <v>0</v>
      </c>
      <c r="F62" s="14">
        <f>სულ!F1034</f>
        <v>0</v>
      </c>
      <c r="G62" s="14">
        <f>სულ!G1034</f>
        <v>0</v>
      </c>
      <c r="H62" s="14">
        <f>სულ!H1034</f>
        <v>0</v>
      </c>
      <c r="I62" s="14">
        <f>სულ!I1034</f>
        <v>0</v>
      </c>
      <c r="J62" s="14" t="str">
        <f>სულ!J1034</f>
        <v/>
      </c>
      <c r="K62" s="39" t="str">
        <f>სულ!K1034</f>
        <v/>
      </c>
      <c r="L62" s="35"/>
    </row>
    <row r="63" spans="1:12" ht="16.5" hidden="1" thickTop="1" thickBot="1" x14ac:dyDescent="0.3">
      <c r="A63" t="s">
        <v>194</v>
      </c>
      <c r="B63" s="6"/>
      <c r="C63" s="7" t="s">
        <v>12</v>
      </c>
      <c r="D63" s="14">
        <f>სულ!D1035</f>
        <v>0</v>
      </c>
      <c r="E63" s="14">
        <f>სულ!E1035</f>
        <v>0</v>
      </c>
      <c r="F63" s="14">
        <f>სულ!F1035</f>
        <v>0</v>
      </c>
      <c r="G63" s="14">
        <f>სულ!G1035</f>
        <v>0</v>
      </c>
      <c r="H63" s="14">
        <f>სულ!H1035</f>
        <v>0</v>
      </c>
      <c r="I63" s="14">
        <f>სულ!I1035</f>
        <v>0</v>
      </c>
      <c r="J63" s="14" t="str">
        <f>სულ!J1035</f>
        <v/>
      </c>
      <c r="K63" s="39" t="str">
        <f>სულ!K1035</f>
        <v/>
      </c>
      <c r="L63" s="35"/>
    </row>
    <row r="64" spans="1:12" ht="16.5" hidden="1" thickTop="1" thickBot="1" x14ac:dyDescent="0.3">
      <c r="A64" t="s">
        <v>194</v>
      </c>
      <c r="B64" s="4"/>
      <c r="C64" s="5" t="s">
        <v>13</v>
      </c>
      <c r="D64" s="13">
        <f>სულ!D1036</f>
        <v>0</v>
      </c>
      <c r="E64" s="13">
        <f>სულ!E1036</f>
        <v>0</v>
      </c>
      <c r="F64" s="13">
        <f>სულ!F1036</f>
        <v>0</v>
      </c>
      <c r="G64" s="13">
        <f>სულ!G1036</f>
        <v>0</v>
      </c>
      <c r="H64" s="13">
        <f>სულ!H1036</f>
        <v>0</v>
      </c>
      <c r="I64" s="13">
        <f>სულ!I1036</f>
        <v>0</v>
      </c>
      <c r="J64" s="13" t="str">
        <f>სულ!J1036</f>
        <v/>
      </c>
      <c r="K64" s="38" t="str">
        <f>სულ!K1036</f>
        <v/>
      </c>
      <c r="L64" s="35"/>
    </row>
    <row r="65" spans="1:12" ht="16.5" hidden="1" thickTop="1" thickBot="1" x14ac:dyDescent="0.3">
      <c r="A65" t="s">
        <v>194</v>
      </c>
      <c r="B65" s="4"/>
      <c r="C65" s="5" t="s">
        <v>14</v>
      </c>
      <c r="D65" s="13">
        <f>სულ!D1037</f>
        <v>0</v>
      </c>
      <c r="E65" s="13">
        <f>სულ!E1037</f>
        <v>0</v>
      </c>
      <c r="F65" s="13">
        <f>სულ!F1037</f>
        <v>0</v>
      </c>
      <c r="G65" s="13">
        <f>სულ!G1037</f>
        <v>0</v>
      </c>
      <c r="H65" s="13">
        <f>სულ!H1037</f>
        <v>0</v>
      </c>
      <c r="I65" s="13">
        <f>სულ!I1037</f>
        <v>0</v>
      </c>
      <c r="J65" s="13" t="str">
        <f>სულ!J1037</f>
        <v/>
      </c>
      <c r="K65" s="38" t="str">
        <f>სულ!K1037</f>
        <v/>
      </c>
      <c r="L65" s="35"/>
    </row>
    <row r="66" spans="1:12" ht="16.5" hidden="1" thickTop="1" thickBot="1" x14ac:dyDescent="0.3">
      <c r="A66" t="s">
        <v>194</v>
      </c>
      <c r="B66" s="8"/>
      <c r="C66" s="9" t="s">
        <v>15</v>
      </c>
      <c r="D66" s="15">
        <f>სულ!D1038</f>
        <v>0</v>
      </c>
      <c r="E66" s="15">
        <f>სულ!E1038</f>
        <v>0</v>
      </c>
      <c r="F66" s="15">
        <f>სულ!F1038</f>
        <v>0</v>
      </c>
      <c r="G66" s="15">
        <f>სულ!G1038</f>
        <v>0</v>
      </c>
      <c r="H66" s="15">
        <f>სულ!H1038</f>
        <v>0</v>
      </c>
      <c r="I66" s="15">
        <f>სულ!I1038</f>
        <v>0</v>
      </c>
      <c r="J66" s="15" t="str">
        <f>სულ!J1038</f>
        <v/>
      </c>
      <c r="K66" s="40" t="str">
        <f>სულ!K1038</f>
        <v/>
      </c>
      <c r="L66" s="35"/>
    </row>
    <row r="67" spans="1:12" ht="31.5" customHeight="1" thickTop="1" thickBot="1" x14ac:dyDescent="0.3">
      <c r="A67" t="str">
        <f t="shared" si="2"/>
        <v>a</v>
      </c>
      <c r="B67" s="10" t="s">
        <v>177</v>
      </c>
      <c r="C67" s="11" t="s">
        <v>178</v>
      </c>
      <c r="D67" s="3">
        <f>სულ!D1051</f>
        <v>275000</v>
      </c>
      <c r="E67" s="3">
        <f>სულ!E1051</f>
        <v>48855</v>
      </c>
      <c r="F67" s="3">
        <f>სულ!F1051</f>
        <v>70000</v>
      </c>
      <c r="G67" s="3">
        <f>სულ!G1051</f>
        <v>75000</v>
      </c>
      <c r="H67" s="3">
        <f>სულ!H1051</f>
        <v>550000</v>
      </c>
      <c r="I67" s="3">
        <f>სულ!I1051</f>
        <v>193855</v>
      </c>
      <c r="J67" s="3">
        <f>სულ!J1051</f>
        <v>356145</v>
      </c>
      <c r="K67" s="41">
        <f>სულ!K1051</f>
        <v>0.35246363636363637</v>
      </c>
      <c r="L67" s="35"/>
    </row>
    <row r="68" spans="1:12" ht="15.75" hidden="1" thickTop="1" x14ac:dyDescent="0.25">
      <c r="A68" t="s">
        <v>194</v>
      </c>
      <c r="B68" s="4"/>
      <c r="C68" s="5" t="s">
        <v>5</v>
      </c>
      <c r="D68" s="13">
        <f>სულ!D1052</f>
        <v>275000</v>
      </c>
      <c r="E68" s="13">
        <f>სულ!E1052</f>
        <v>48855</v>
      </c>
      <c r="F68" s="13">
        <f>სულ!F1052</f>
        <v>70000</v>
      </c>
      <c r="G68" s="13">
        <f>სულ!G1052</f>
        <v>75000</v>
      </c>
      <c r="H68" s="13">
        <f>სულ!H1052</f>
        <v>550000</v>
      </c>
      <c r="I68" s="13">
        <f>სულ!I1052</f>
        <v>193855</v>
      </c>
      <c r="J68" s="13">
        <f>სულ!J1052</f>
        <v>356145</v>
      </c>
      <c r="K68" s="38">
        <f>სულ!K1052</f>
        <v>0.35246363636363637</v>
      </c>
      <c r="L68" s="35"/>
    </row>
    <row r="69" spans="1:12" ht="15.75" hidden="1" thickTop="1" x14ac:dyDescent="0.25">
      <c r="A69" t="s">
        <v>194</v>
      </c>
      <c r="B69" s="6"/>
      <c r="C69" s="7" t="s">
        <v>6</v>
      </c>
      <c r="D69" s="14">
        <f>სულ!D1053</f>
        <v>0</v>
      </c>
      <c r="E69" s="14">
        <f>სულ!E1053</f>
        <v>0</v>
      </c>
      <c r="F69" s="14">
        <f>სულ!F1053</f>
        <v>0</v>
      </c>
      <c r="G69" s="14">
        <f>სულ!G1053</f>
        <v>0</v>
      </c>
      <c r="H69" s="14">
        <f>სულ!H1053</f>
        <v>0</v>
      </c>
      <c r="I69" s="14">
        <f>სულ!I1053</f>
        <v>0</v>
      </c>
      <c r="J69" s="14" t="str">
        <f>სულ!J1053</f>
        <v/>
      </c>
      <c r="K69" s="39" t="str">
        <f>სულ!K1053</f>
        <v/>
      </c>
      <c r="L69" s="35"/>
    </row>
    <row r="70" spans="1:12" ht="15.75" hidden="1" thickTop="1" x14ac:dyDescent="0.25">
      <c r="A70" t="s">
        <v>194</v>
      </c>
      <c r="B70" s="6"/>
      <c r="C70" s="7" t="s">
        <v>7</v>
      </c>
      <c r="D70" s="14">
        <f>სულ!D1054</f>
        <v>275000</v>
      </c>
      <c r="E70" s="14">
        <f>სულ!E1054</f>
        <v>48855</v>
      </c>
      <c r="F70" s="14">
        <f>სულ!F1054</f>
        <v>70000</v>
      </c>
      <c r="G70" s="14">
        <f>სულ!G1054</f>
        <v>75000</v>
      </c>
      <c r="H70" s="14">
        <f>სულ!H1054</f>
        <v>550000</v>
      </c>
      <c r="I70" s="14">
        <f>სულ!I1054</f>
        <v>193855</v>
      </c>
      <c r="J70" s="14">
        <f>სულ!J1054</f>
        <v>356145</v>
      </c>
      <c r="K70" s="39">
        <f>სულ!K1054</f>
        <v>0.35246363636363637</v>
      </c>
      <c r="L70" s="35"/>
    </row>
    <row r="71" spans="1:12" ht="15.75" hidden="1" thickTop="1" x14ac:dyDescent="0.25">
      <c r="A71" t="s">
        <v>194</v>
      </c>
      <c r="B71" s="6"/>
      <c r="C71" s="7" t="s">
        <v>8</v>
      </c>
      <c r="D71" s="14">
        <f>სულ!D1055</f>
        <v>0</v>
      </c>
      <c r="E71" s="14">
        <f>სულ!E1055</f>
        <v>0</v>
      </c>
      <c r="F71" s="14">
        <f>სულ!F1055</f>
        <v>0</v>
      </c>
      <c r="G71" s="14">
        <f>სულ!G1055</f>
        <v>0</v>
      </c>
      <c r="H71" s="14">
        <f>სულ!H1055</f>
        <v>0</v>
      </c>
      <c r="I71" s="14">
        <f>სულ!I1055</f>
        <v>0</v>
      </c>
      <c r="J71" s="14" t="str">
        <f>სულ!J1055</f>
        <v/>
      </c>
      <c r="K71" s="39" t="str">
        <f>სულ!K1055</f>
        <v/>
      </c>
      <c r="L71" s="35"/>
    </row>
    <row r="72" spans="1:12" ht="15.75" hidden="1" thickTop="1" x14ac:dyDescent="0.25">
      <c r="A72" t="s">
        <v>194</v>
      </c>
      <c r="B72" s="6"/>
      <c r="C72" s="7" t="s">
        <v>9</v>
      </c>
      <c r="D72" s="14">
        <f>სულ!D1056</f>
        <v>0</v>
      </c>
      <c r="E72" s="14">
        <f>სულ!E1056</f>
        <v>0</v>
      </c>
      <c r="F72" s="14">
        <f>სულ!F1056</f>
        <v>0</v>
      </c>
      <c r="G72" s="14">
        <f>სულ!G1056</f>
        <v>0</v>
      </c>
      <c r="H72" s="14">
        <f>სულ!H1056</f>
        <v>0</v>
      </c>
      <c r="I72" s="14">
        <f>სულ!I1056</f>
        <v>0</v>
      </c>
      <c r="J72" s="14" t="str">
        <f>სულ!J1056</f>
        <v/>
      </c>
      <c r="K72" s="39" t="str">
        <f>სულ!K1056</f>
        <v/>
      </c>
      <c r="L72" s="35"/>
    </row>
    <row r="73" spans="1:12" ht="15.75" hidden="1" thickTop="1" x14ac:dyDescent="0.25">
      <c r="A73" t="s">
        <v>194</v>
      </c>
      <c r="B73" s="6"/>
      <c r="C73" s="7" t="s">
        <v>10</v>
      </c>
      <c r="D73" s="14">
        <f>სულ!D1057</f>
        <v>0</v>
      </c>
      <c r="E73" s="14">
        <f>სულ!E1057</f>
        <v>0</v>
      </c>
      <c r="F73" s="14">
        <f>სულ!F1057</f>
        <v>0</v>
      </c>
      <c r="G73" s="14">
        <f>სულ!G1057</f>
        <v>0</v>
      </c>
      <c r="H73" s="14">
        <f>სულ!H1057</f>
        <v>0</v>
      </c>
      <c r="I73" s="14">
        <f>სულ!I1057</f>
        <v>0</v>
      </c>
      <c r="J73" s="14" t="str">
        <f>სულ!J1057</f>
        <v/>
      </c>
      <c r="K73" s="39" t="str">
        <f>სულ!K1057</f>
        <v/>
      </c>
      <c r="L73" s="35"/>
    </row>
    <row r="74" spans="1:12" ht="15.75" hidden="1" thickTop="1" x14ac:dyDescent="0.25">
      <c r="A74" t="s">
        <v>194</v>
      </c>
      <c r="B74" s="6"/>
      <c r="C74" s="7" t="s">
        <v>11</v>
      </c>
      <c r="D74" s="14">
        <f>სულ!D1058</f>
        <v>0</v>
      </c>
      <c r="E74" s="14">
        <f>სულ!E1058</f>
        <v>0</v>
      </c>
      <c r="F74" s="14">
        <f>სულ!F1058</f>
        <v>0</v>
      </c>
      <c r="G74" s="14">
        <f>სულ!G1058</f>
        <v>0</v>
      </c>
      <c r="H74" s="14">
        <f>სულ!H1058</f>
        <v>0</v>
      </c>
      <c r="I74" s="14">
        <f>სულ!I1058</f>
        <v>0</v>
      </c>
      <c r="J74" s="14" t="str">
        <f>სულ!J1058</f>
        <v/>
      </c>
      <c r="K74" s="39" t="str">
        <f>სულ!K1058</f>
        <v/>
      </c>
      <c r="L74" s="35"/>
    </row>
    <row r="75" spans="1:12" ht="15.75" hidden="1" thickTop="1" x14ac:dyDescent="0.25">
      <c r="A75" t="s">
        <v>194</v>
      </c>
      <c r="B75" s="6"/>
      <c r="C75" s="7" t="s">
        <v>12</v>
      </c>
      <c r="D75" s="14">
        <f>სულ!D1059</f>
        <v>0</v>
      </c>
      <c r="E75" s="14">
        <f>სულ!E1059</f>
        <v>0</v>
      </c>
      <c r="F75" s="14">
        <f>სულ!F1059</f>
        <v>0</v>
      </c>
      <c r="G75" s="14">
        <f>სულ!G1059</f>
        <v>0</v>
      </c>
      <c r="H75" s="14">
        <f>სულ!H1059</f>
        <v>0</v>
      </c>
      <c r="I75" s="14">
        <f>სულ!I1059</f>
        <v>0</v>
      </c>
      <c r="J75" s="14" t="str">
        <f>სულ!J1059</f>
        <v/>
      </c>
      <c r="K75" s="39" t="str">
        <f>სულ!K1059</f>
        <v/>
      </c>
      <c r="L75" s="35"/>
    </row>
    <row r="76" spans="1:12" ht="15.75" hidden="1" thickTop="1" x14ac:dyDescent="0.25">
      <c r="A76" t="s">
        <v>194</v>
      </c>
      <c r="B76" s="4"/>
      <c r="C76" s="5" t="s">
        <v>13</v>
      </c>
      <c r="D76" s="13">
        <f>სულ!D1060</f>
        <v>0</v>
      </c>
      <c r="E76" s="13">
        <f>სულ!E1060</f>
        <v>0</v>
      </c>
      <c r="F76" s="13">
        <f>სულ!F1060</f>
        <v>0</v>
      </c>
      <c r="G76" s="13">
        <f>სულ!G1060</f>
        <v>0</v>
      </c>
      <c r="H76" s="13">
        <f>სულ!H1060</f>
        <v>0</v>
      </c>
      <c r="I76" s="13">
        <f>სულ!I1060</f>
        <v>0</v>
      </c>
      <c r="J76" s="13" t="str">
        <f>სულ!J1060</f>
        <v/>
      </c>
      <c r="K76" s="38" t="str">
        <f>სულ!K1060</f>
        <v/>
      </c>
      <c r="L76" s="35"/>
    </row>
    <row r="77" spans="1:12" ht="15.75" hidden="1" thickTop="1" x14ac:dyDescent="0.25">
      <c r="A77" t="s">
        <v>194</v>
      </c>
      <c r="B77" s="4"/>
      <c r="C77" s="5" t="s">
        <v>14</v>
      </c>
      <c r="D77" s="13">
        <f>სულ!D1061</f>
        <v>0</v>
      </c>
      <c r="E77" s="13">
        <f>სულ!E1061</f>
        <v>0</v>
      </c>
      <c r="F77" s="13">
        <f>სულ!F1061</f>
        <v>0</v>
      </c>
      <c r="G77" s="13">
        <f>სულ!G1061</f>
        <v>0</v>
      </c>
      <c r="H77" s="13">
        <f>სულ!H1061</f>
        <v>0</v>
      </c>
      <c r="I77" s="13">
        <f>სულ!I1061</f>
        <v>0</v>
      </c>
      <c r="J77" s="13" t="str">
        <f>სულ!J1061</f>
        <v/>
      </c>
      <c r="K77" s="38" t="str">
        <f>სულ!K1061</f>
        <v/>
      </c>
      <c r="L77" s="35"/>
    </row>
    <row r="78" spans="1:12" ht="16.5" hidden="1" thickTop="1" thickBot="1" x14ac:dyDescent="0.3">
      <c r="A78" t="s">
        <v>194</v>
      </c>
      <c r="B78" s="8"/>
      <c r="C78" s="9" t="s">
        <v>15</v>
      </c>
      <c r="D78" s="15">
        <f>სულ!D1062</f>
        <v>0</v>
      </c>
      <c r="E78" s="15">
        <f>სულ!E1062</f>
        <v>0</v>
      </c>
      <c r="F78" s="15">
        <f>სულ!F1062</f>
        <v>0</v>
      </c>
      <c r="G78" s="15">
        <f>სულ!G1062</f>
        <v>0</v>
      </c>
      <c r="H78" s="15">
        <f>სულ!H1062</f>
        <v>0</v>
      </c>
      <c r="I78" s="15">
        <f>სულ!I1062</f>
        <v>0</v>
      </c>
      <c r="J78" s="15" t="str">
        <f>სულ!J1062</f>
        <v/>
      </c>
      <c r="K78" s="40" t="str">
        <f>სულ!K1062</f>
        <v/>
      </c>
      <c r="L78" s="35"/>
    </row>
    <row r="79" spans="1:12" ht="15.75" thickTop="1" x14ac:dyDescent="0.25">
      <c r="L79" s="35"/>
    </row>
  </sheetData>
  <autoFilter ref="A2:L78">
    <filterColumn colId="0">
      <filters>
        <filter val="a"/>
      </filters>
    </filterColumn>
  </autoFilter>
  <pageMargins left="0.7" right="0.7" top="0.75" bottom="0.75" header="0.3" footer="0.3"/>
  <pageSetup scale="3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2:L151"/>
  <sheetViews>
    <sheetView showGridLines="0" view="pageBreakPreview" zoomScale="90" zoomScaleNormal="100" zoomScaleSheetLayoutView="90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C55" sqref="C55"/>
    </sheetView>
  </sheetViews>
  <sheetFormatPr defaultRowHeight="15" x14ac:dyDescent="0.25"/>
  <cols>
    <col min="1" max="1" width="2" customWidth="1"/>
    <col min="2" max="2" width="13.140625" customWidth="1"/>
    <col min="3" max="3" width="50.140625" customWidth="1"/>
    <col min="4" max="4" width="18.28515625" bestFit="1" customWidth="1"/>
    <col min="5" max="5" width="18.140625" customWidth="1"/>
    <col min="6" max="6" width="22.5703125" customWidth="1"/>
    <col min="7" max="7" width="18.28515625" bestFit="1" customWidth="1"/>
    <col min="8" max="8" width="18.42578125" customWidth="1"/>
    <col min="9" max="9" width="18" customWidth="1"/>
    <col min="10" max="10" width="15.85546875" customWidth="1"/>
    <col min="11" max="11" width="10.5703125" style="48" customWidth="1"/>
    <col min="12" max="12" width="27.42578125" customWidth="1"/>
  </cols>
  <sheetData>
    <row r="2" spans="1:12" ht="45.75" thickBot="1" x14ac:dyDescent="0.3">
      <c r="B2" s="46" t="s">
        <v>0</v>
      </c>
      <c r="C2" s="1" t="s">
        <v>1</v>
      </c>
      <c r="D2" s="1" t="s">
        <v>200</v>
      </c>
      <c r="E2" s="1" t="s">
        <v>201</v>
      </c>
      <c r="F2" s="1" t="s">
        <v>204</v>
      </c>
      <c r="G2" s="1" t="s">
        <v>205</v>
      </c>
      <c r="H2" s="1" t="s">
        <v>202</v>
      </c>
      <c r="I2" s="1" t="s">
        <v>203</v>
      </c>
      <c r="J2" s="1" t="s">
        <v>181</v>
      </c>
      <c r="K2" s="47" t="s">
        <v>206</v>
      </c>
    </row>
    <row r="3" spans="1:12" ht="46.5" thickTop="1" thickBot="1" x14ac:dyDescent="0.3">
      <c r="A3" t="str">
        <f t="shared" ref="A3:A43" si="0">IF(OR(D3&lt;&gt;0,F3&lt;&gt;0,G3&lt;&gt;0,H3&lt;&gt;0,I3&lt;&gt;0,),"a","b")</f>
        <v>a</v>
      </c>
      <c r="B3" s="2" t="s">
        <v>27</v>
      </c>
      <c r="C3" s="3" t="s">
        <v>28</v>
      </c>
      <c r="D3" s="3">
        <f>სულ!D111</f>
        <v>3539500</v>
      </c>
      <c r="E3" s="3">
        <f>სულ!E111</f>
        <v>3388156.14</v>
      </c>
      <c r="F3" s="3">
        <f>სულ!F111</f>
        <v>1889800.6</v>
      </c>
      <c r="G3" s="3">
        <f>სულ!G111</f>
        <v>1847200</v>
      </c>
      <c r="H3" s="3">
        <f>სულ!H111</f>
        <v>7260000</v>
      </c>
      <c r="I3" s="3">
        <f>სულ!I111</f>
        <v>7125156.7400000002</v>
      </c>
      <c r="J3" s="3">
        <f>სულ!J111</f>
        <v>134843.25999999978</v>
      </c>
      <c r="K3" s="41">
        <f>სულ!K111</f>
        <v>0.98142654820936637</v>
      </c>
      <c r="L3" s="35" t="str">
        <f>სულ!L111</f>
        <v>მათ შორის 71 000 ტენდერის ეკონომია</v>
      </c>
    </row>
    <row r="4" spans="1:12" ht="15.75" thickTop="1" x14ac:dyDescent="0.25">
      <c r="A4" t="str">
        <f t="shared" si="0"/>
        <v>a</v>
      </c>
      <c r="B4" s="4"/>
      <c r="C4" s="5" t="s">
        <v>5</v>
      </c>
      <c r="D4" s="13">
        <f>სულ!D112</f>
        <v>3518963</v>
      </c>
      <c r="E4" s="13">
        <f>სულ!E112</f>
        <v>3367786.14</v>
      </c>
      <c r="F4" s="13">
        <f>სულ!F112</f>
        <v>1816170.6</v>
      </c>
      <c r="G4" s="13">
        <f>სულ!G112</f>
        <v>1847200</v>
      </c>
      <c r="H4" s="13">
        <f>სულ!H112</f>
        <v>7227963</v>
      </c>
      <c r="I4" s="13">
        <f>სულ!I112</f>
        <v>7031156.7400000002</v>
      </c>
      <c r="J4" s="13">
        <f>სულ!J112</f>
        <v>196806.25999999978</v>
      </c>
      <c r="K4" s="38">
        <f>სულ!K112</f>
        <v>0.97277154573148761</v>
      </c>
    </row>
    <row r="5" spans="1:12" x14ac:dyDescent="0.25">
      <c r="A5" t="str">
        <f t="shared" si="0"/>
        <v>a</v>
      </c>
      <c r="B5" s="6"/>
      <c r="C5" s="7" t="s">
        <v>6</v>
      </c>
      <c r="D5" s="14">
        <f>სულ!D113</f>
        <v>1534000</v>
      </c>
      <c r="E5" s="14">
        <f>სულ!E113</f>
        <v>1508883</v>
      </c>
      <c r="F5" s="14">
        <f>სულ!F113</f>
        <v>779558.5</v>
      </c>
      <c r="G5" s="14">
        <f>სულ!G113</f>
        <v>779558.5</v>
      </c>
      <c r="H5" s="14">
        <f>სულ!H113</f>
        <v>3068000</v>
      </c>
      <c r="I5" s="14">
        <f>სულ!I113</f>
        <v>3068000</v>
      </c>
      <c r="J5" s="14">
        <f>სულ!J113</f>
        <v>0</v>
      </c>
      <c r="K5" s="39">
        <f>სულ!K113</f>
        <v>1</v>
      </c>
    </row>
    <row r="6" spans="1:12" x14ac:dyDescent="0.25">
      <c r="A6" t="str">
        <f t="shared" si="0"/>
        <v>a</v>
      </c>
      <c r="B6" s="6"/>
      <c r="C6" s="18" t="s">
        <v>182</v>
      </c>
      <c r="D6" s="14">
        <f>სულ!D114</f>
        <v>0</v>
      </c>
      <c r="E6" s="14">
        <f>სულ!E114</f>
        <v>1504743</v>
      </c>
      <c r="F6" s="14">
        <f>სულ!F114</f>
        <v>776268.5</v>
      </c>
      <c r="G6" s="14">
        <f>სულ!G114</f>
        <v>776268.5</v>
      </c>
      <c r="H6" s="14">
        <f>სულ!H114</f>
        <v>0</v>
      </c>
      <c r="I6" s="14">
        <f>სულ!I114</f>
        <v>3057280</v>
      </c>
      <c r="J6" s="14" t="str">
        <f>სულ!J114</f>
        <v/>
      </c>
      <c r="K6" s="39" t="str">
        <f>სულ!K114</f>
        <v/>
      </c>
    </row>
    <row r="7" spans="1:12" x14ac:dyDescent="0.25">
      <c r="A7" t="str">
        <f t="shared" si="0"/>
        <v>a</v>
      </c>
      <c r="B7" s="6"/>
      <c r="C7" s="18" t="s">
        <v>183</v>
      </c>
      <c r="D7" s="14">
        <f>სულ!D115</f>
        <v>0</v>
      </c>
      <c r="E7" s="14">
        <f>სულ!E115</f>
        <v>500</v>
      </c>
      <c r="F7" s="14">
        <f>სულ!F115</f>
        <v>3290</v>
      </c>
      <c r="G7" s="14">
        <f>სულ!G115</f>
        <v>3290</v>
      </c>
      <c r="H7" s="14">
        <f>სულ!H115</f>
        <v>0</v>
      </c>
      <c r="I7" s="14">
        <f>სულ!I115</f>
        <v>7080</v>
      </c>
      <c r="J7" s="14" t="str">
        <f>სულ!J115</f>
        <v/>
      </c>
      <c r="K7" s="39" t="str">
        <f>სულ!K115</f>
        <v/>
      </c>
    </row>
    <row r="8" spans="1:12" x14ac:dyDescent="0.25">
      <c r="A8" t="str">
        <f t="shared" si="0"/>
        <v>a</v>
      </c>
      <c r="B8" s="6"/>
      <c r="C8" s="18" t="s">
        <v>184</v>
      </c>
      <c r="D8" s="14">
        <f>სულ!D116</f>
        <v>0</v>
      </c>
      <c r="E8" s="14">
        <f>სულ!E116</f>
        <v>3640</v>
      </c>
      <c r="F8" s="14">
        <f>სულ!F116</f>
        <v>0</v>
      </c>
      <c r="G8" s="14">
        <f>სულ!G116</f>
        <v>0</v>
      </c>
      <c r="H8" s="14">
        <f>სულ!H116</f>
        <v>0</v>
      </c>
      <c r="I8" s="14">
        <f>სულ!I116</f>
        <v>3640</v>
      </c>
      <c r="J8" s="14" t="str">
        <f>სულ!J116</f>
        <v/>
      </c>
      <c r="K8" s="39" t="str">
        <f>სულ!K116</f>
        <v/>
      </c>
    </row>
    <row r="9" spans="1:12" x14ac:dyDescent="0.25">
      <c r="A9" t="str">
        <f t="shared" si="0"/>
        <v>a</v>
      </c>
      <c r="B9" s="6"/>
      <c r="C9" s="7" t="s">
        <v>7</v>
      </c>
      <c r="D9" s="14">
        <f>სულ!D117</f>
        <v>1898663</v>
      </c>
      <c r="E9" s="14">
        <f>სულ!E117</f>
        <v>1795520.5</v>
      </c>
      <c r="F9" s="14">
        <f>სულ!F117</f>
        <v>1008948.5</v>
      </c>
      <c r="G9" s="14">
        <f>სულ!G117</f>
        <v>1060141.5</v>
      </c>
      <c r="H9" s="14">
        <f>სულ!H117</f>
        <v>4003963</v>
      </c>
      <c r="I9" s="14">
        <f>სულ!I117</f>
        <v>3864610.5</v>
      </c>
      <c r="J9" s="14">
        <f>სულ!J117</f>
        <v>139352.5</v>
      </c>
      <c r="K9" s="39">
        <f>სულ!K117</f>
        <v>0.96519635670958992</v>
      </c>
    </row>
    <row r="10" spans="1:12" x14ac:dyDescent="0.25">
      <c r="A10" t="str">
        <f t="shared" si="0"/>
        <v>a</v>
      </c>
      <c r="B10" s="6"/>
      <c r="C10" s="18" t="s">
        <v>185</v>
      </c>
      <c r="D10" s="14">
        <f>სულ!D118</f>
        <v>0</v>
      </c>
      <c r="E10" s="14">
        <f>სულ!E118</f>
        <v>248000</v>
      </c>
      <c r="F10" s="14">
        <f>სულ!F118</f>
        <v>116000</v>
      </c>
      <c r="G10" s="14">
        <f>სულ!G118</f>
        <v>116000</v>
      </c>
      <c r="H10" s="14">
        <f>სულ!H118</f>
        <v>0</v>
      </c>
      <c r="I10" s="14">
        <f>სულ!I118</f>
        <v>480000</v>
      </c>
      <c r="J10" s="14" t="str">
        <f>სულ!J118</f>
        <v/>
      </c>
      <c r="K10" s="39" t="str">
        <f>სულ!K118</f>
        <v/>
      </c>
    </row>
    <row r="11" spans="1:12" hidden="1" x14ac:dyDescent="0.25">
      <c r="A11" t="str">
        <f t="shared" si="0"/>
        <v>b</v>
      </c>
      <c r="B11" s="6"/>
      <c r="C11" s="7" t="s">
        <v>8</v>
      </c>
      <c r="D11" s="14">
        <f>სულ!D119</f>
        <v>0</v>
      </c>
      <c r="E11" s="14">
        <f>სულ!E119</f>
        <v>0</v>
      </c>
      <c r="F11" s="14">
        <f>სულ!F119</f>
        <v>0</v>
      </c>
      <c r="G11" s="14">
        <f>სულ!G119</f>
        <v>0</v>
      </c>
      <c r="H11" s="14">
        <f>სულ!H119</f>
        <v>0</v>
      </c>
      <c r="I11" s="14">
        <f>სულ!I119</f>
        <v>0</v>
      </c>
      <c r="J11" s="14" t="str">
        <f>სულ!J119</f>
        <v/>
      </c>
      <c r="K11" s="39" t="str">
        <f>სულ!K119</f>
        <v/>
      </c>
    </row>
    <row r="12" spans="1:12" hidden="1" x14ac:dyDescent="0.25">
      <c r="A12" t="str">
        <f t="shared" si="0"/>
        <v>b</v>
      </c>
      <c r="B12" s="6"/>
      <c r="C12" s="7" t="s">
        <v>9</v>
      </c>
      <c r="D12" s="14">
        <f>სულ!D120</f>
        <v>0</v>
      </c>
      <c r="E12" s="14">
        <f>სულ!E120</f>
        <v>0</v>
      </c>
      <c r="F12" s="14">
        <f>სულ!F120</f>
        <v>0</v>
      </c>
      <c r="G12" s="14">
        <f>სულ!G120</f>
        <v>0</v>
      </c>
      <c r="H12" s="14">
        <f>სულ!H120</f>
        <v>0</v>
      </c>
      <c r="I12" s="14">
        <f>სულ!I120</f>
        <v>0</v>
      </c>
      <c r="J12" s="14" t="str">
        <f>სულ!J120</f>
        <v/>
      </c>
      <c r="K12" s="39" t="str">
        <f>სულ!K120</f>
        <v/>
      </c>
    </row>
    <row r="13" spans="1:12" x14ac:dyDescent="0.25">
      <c r="A13" t="str">
        <f t="shared" si="0"/>
        <v>a</v>
      </c>
      <c r="B13" s="6"/>
      <c r="C13" s="7" t="s">
        <v>10</v>
      </c>
      <c r="D13" s="14">
        <f>სულ!D121</f>
        <v>25000</v>
      </c>
      <c r="E13" s="14">
        <f>სულ!E121</f>
        <v>0</v>
      </c>
      <c r="F13" s="14">
        <f>სულ!F121</f>
        <v>0</v>
      </c>
      <c r="G13" s="14">
        <f>სულ!G121</f>
        <v>0</v>
      </c>
      <c r="H13" s="14">
        <f>სულ!H121</f>
        <v>50000</v>
      </c>
      <c r="I13" s="14">
        <f>სულ!I121</f>
        <v>0</v>
      </c>
      <c r="J13" s="14">
        <f>სულ!J121</f>
        <v>50000</v>
      </c>
      <c r="K13" s="39">
        <f>სულ!K121</f>
        <v>0</v>
      </c>
    </row>
    <row r="14" spans="1:12" x14ac:dyDescent="0.25">
      <c r="A14" t="str">
        <f t="shared" si="0"/>
        <v>a</v>
      </c>
      <c r="B14" s="6"/>
      <c r="C14" s="7" t="s">
        <v>11</v>
      </c>
      <c r="D14" s="14">
        <f>სულ!D122</f>
        <v>39300</v>
      </c>
      <c r="E14" s="14">
        <f>სულ!E122</f>
        <v>39300</v>
      </c>
      <c r="F14" s="14">
        <f>სულ!F122</f>
        <v>19200</v>
      </c>
      <c r="G14" s="14">
        <f>სულ!G122</f>
        <v>3500</v>
      </c>
      <c r="H14" s="14">
        <f>სულ!H122</f>
        <v>62000</v>
      </c>
      <c r="I14" s="14">
        <f>სულ!I122</f>
        <v>62000</v>
      </c>
      <c r="J14" s="14">
        <f>სულ!J122</f>
        <v>0</v>
      </c>
      <c r="K14" s="39">
        <f>სულ!K122</f>
        <v>1</v>
      </c>
    </row>
    <row r="15" spans="1:12" x14ac:dyDescent="0.25">
      <c r="A15" t="str">
        <f t="shared" si="0"/>
        <v>a</v>
      </c>
      <c r="B15" s="6"/>
      <c r="C15" s="7" t="s">
        <v>12</v>
      </c>
      <c r="D15" s="14">
        <f>სულ!D123</f>
        <v>22000</v>
      </c>
      <c r="E15" s="14">
        <f>სულ!E123</f>
        <v>24082.639999999999</v>
      </c>
      <c r="F15" s="14">
        <f>სულ!F123</f>
        <v>8463.6</v>
      </c>
      <c r="G15" s="14">
        <f>სულ!G123</f>
        <v>4000</v>
      </c>
      <c r="H15" s="14">
        <f>სულ!H123</f>
        <v>44000</v>
      </c>
      <c r="I15" s="14">
        <f>სულ!I123</f>
        <v>36546.239999999998</v>
      </c>
      <c r="J15" s="14">
        <f>სულ!J123</f>
        <v>7453.760000000002</v>
      </c>
      <c r="K15" s="39">
        <f>სულ!K123</f>
        <v>0.83059636363636358</v>
      </c>
    </row>
    <row r="16" spans="1:12" ht="15.75" thickBot="1" x14ac:dyDescent="0.3">
      <c r="A16" t="str">
        <f t="shared" si="0"/>
        <v>a</v>
      </c>
      <c r="B16" s="4"/>
      <c r="C16" s="5" t="s">
        <v>13</v>
      </c>
      <c r="D16" s="13">
        <f>სულ!D124</f>
        <v>20537</v>
      </c>
      <c r="E16" s="13">
        <f>სულ!E124</f>
        <v>20370</v>
      </c>
      <c r="F16" s="13">
        <f>სულ!F124</f>
        <v>73630</v>
      </c>
      <c r="G16" s="13">
        <f>სულ!G124</f>
        <v>0</v>
      </c>
      <c r="H16" s="13">
        <f>სულ!H124</f>
        <v>32037</v>
      </c>
      <c r="I16" s="13">
        <f>სულ!I124</f>
        <v>94000</v>
      </c>
      <c r="J16" s="13">
        <f>სულ!J124</f>
        <v>-61963</v>
      </c>
      <c r="K16" s="38">
        <f>სულ!K124</f>
        <v>2.9341074382744949</v>
      </c>
    </row>
    <row r="17" spans="1:12" ht="15.75" hidden="1" thickBot="1" x14ac:dyDescent="0.3">
      <c r="A17" t="str">
        <f t="shared" si="0"/>
        <v>b</v>
      </c>
      <c r="B17" s="4"/>
      <c r="C17" s="5" t="s">
        <v>14</v>
      </c>
      <c r="D17" s="13">
        <f>სულ!D125</f>
        <v>0</v>
      </c>
      <c r="E17" s="13">
        <f>სულ!E125</f>
        <v>0</v>
      </c>
      <c r="F17" s="13">
        <f>სულ!F125</f>
        <v>0</v>
      </c>
      <c r="G17" s="13">
        <f>სულ!G125</f>
        <v>0</v>
      </c>
      <c r="H17" s="13">
        <f>სულ!H125</f>
        <v>0</v>
      </c>
      <c r="I17" s="13">
        <f>სულ!I125</f>
        <v>0</v>
      </c>
      <c r="J17" s="13" t="str">
        <f>სულ!J125</f>
        <v/>
      </c>
      <c r="K17" s="38" t="str">
        <f>სულ!K125</f>
        <v/>
      </c>
    </row>
    <row r="18" spans="1:12" ht="15.75" hidden="1" thickBot="1" x14ac:dyDescent="0.3">
      <c r="A18" t="str">
        <f t="shared" si="0"/>
        <v>b</v>
      </c>
      <c r="B18" s="8"/>
      <c r="C18" s="9" t="s">
        <v>15</v>
      </c>
      <c r="D18" s="15">
        <f>სულ!D126</f>
        <v>0</v>
      </c>
      <c r="E18" s="15">
        <f>სულ!E126</f>
        <v>0</v>
      </c>
      <c r="F18" s="15">
        <f>სულ!F126</f>
        <v>0</v>
      </c>
      <c r="G18" s="15">
        <f>სულ!G126</f>
        <v>0</v>
      </c>
      <c r="H18" s="15">
        <f>სულ!H126</f>
        <v>0</v>
      </c>
      <c r="I18" s="15">
        <f>სულ!I126</f>
        <v>0</v>
      </c>
      <c r="J18" s="15" t="str">
        <f>სულ!J126</f>
        <v/>
      </c>
      <c r="K18" s="40" t="str">
        <f>სულ!K126</f>
        <v/>
      </c>
    </row>
    <row r="19" spans="1:12" ht="31.5" customHeight="1" thickTop="1" thickBot="1" x14ac:dyDescent="0.3">
      <c r="A19" t="str">
        <f t="shared" si="0"/>
        <v>a</v>
      </c>
      <c r="B19" s="2" t="s">
        <v>99</v>
      </c>
      <c r="C19" s="3" t="s">
        <v>100</v>
      </c>
      <c r="D19" s="3">
        <f>სულ!D559</f>
        <v>900000</v>
      </c>
      <c r="E19" s="3">
        <f>სულ!E559</f>
        <v>831323</v>
      </c>
      <c r="F19" s="3">
        <f>სულ!F559</f>
        <v>574700</v>
      </c>
      <c r="G19" s="3">
        <f>სულ!G559</f>
        <v>519700</v>
      </c>
      <c r="H19" s="3">
        <f>სულ!H559</f>
        <v>2000000</v>
      </c>
      <c r="I19" s="3">
        <f>სულ!I559</f>
        <v>1925723</v>
      </c>
      <c r="J19" s="3">
        <f>სულ!J559</f>
        <v>74277</v>
      </c>
      <c r="K19" s="41">
        <f>სულ!K559</f>
        <v>0.96286150000000004</v>
      </c>
      <c r="L19" s="35" t="str">
        <f>სულ!L559</f>
        <v>მათ შორის ტენდერის ეკონომია 44 710 ლარი</v>
      </c>
    </row>
    <row r="20" spans="1:12" ht="16.5" hidden="1" thickTop="1" thickBot="1" x14ac:dyDescent="0.3">
      <c r="A20" t="s">
        <v>194</v>
      </c>
      <c r="B20" s="4"/>
      <c r="C20" s="5" t="s">
        <v>5</v>
      </c>
      <c r="D20" s="13">
        <f>სულ!D560</f>
        <v>900000</v>
      </c>
      <c r="E20" s="13">
        <f>სულ!E560</f>
        <v>831323</v>
      </c>
      <c r="F20" s="13">
        <f>სულ!F560</f>
        <v>574700</v>
      </c>
      <c r="G20" s="13">
        <f>სულ!G560</f>
        <v>519700</v>
      </c>
      <c r="H20" s="13">
        <f>სულ!H560</f>
        <v>2000000</v>
      </c>
      <c r="I20" s="13">
        <f>სულ!I560</f>
        <v>1925723</v>
      </c>
      <c r="J20" s="13">
        <f>სულ!J560</f>
        <v>74277</v>
      </c>
      <c r="K20" s="38">
        <f>სულ!K560</f>
        <v>0.96286150000000004</v>
      </c>
    </row>
    <row r="21" spans="1:12" ht="16.5" hidden="1" thickTop="1" thickBot="1" x14ac:dyDescent="0.3">
      <c r="A21" t="s">
        <v>194</v>
      </c>
      <c r="B21" s="6"/>
      <c r="C21" s="7" t="s">
        <v>6</v>
      </c>
      <c r="D21" s="14">
        <f>სულ!D561</f>
        <v>0</v>
      </c>
      <c r="E21" s="14">
        <f>სულ!E561</f>
        <v>0</v>
      </c>
      <c r="F21" s="14">
        <f>სულ!F561</f>
        <v>0</v>
      </c>
      <c r="G21" s="14">
        <f>სულ!G561</f>
        <v>0</v>
      </c>
      <c r="H21" s="14">
        <f>სულ!H561</f>
        <v>0</v>
      </c>
      <c r="I21" s="14">
        <f>სულ!I561</f>
        <v>0</v>
      </c>
      <c r="J21" s="14" t="str">
        <f>სულ!J561</f>
        <v/>
      </c>
      <c r="K21" s="39" t="str">
        <f>სულ!K561</f>
        <v/>
      </c>
    </row>
    <row r="22" spans="1:12" ht="16.5" hidden="1" thickTop="1" thickBot="1" x14ac:dyDescent="0.3">
      <c r="A22" t="s">
        <v>194</v>
      </c>
      <c r="B22" s="6"/>
      <c r="C22" s="7" t="s">
        <v>7</v>
      </c>
      <c r="D22" s="14">
        <f>სულ!D562</f>
        <v>900000</v>
      </c>
      <c r="E22" s="14">
        <f>სულ!E562</f>
        <v>831323</v>
      </c>
      <c r="F22" s="14">
        <f>სულ!F562</f>
        <v>574700</v>
      </c>
      <c r="G22" s="14">
        <f>სულ!G562</f>
        <v>519700</v>
      </c>
      <c r="H22" s="14">
        <f>სულ!H562</f>
        <v>2000000</v>
      </c>
      <c r="I22" s="14">
        <f>სულ!I562</f>
        <v>1925723</v>
      </c>
      <c r="J22" s="14">
        <f>სულ!J562</f>
        <v>74277</v>
      </c>
      <c r="K22" s="39">
        <f>სულ!K562</f>
        <v>0.96286150000000004</v>
      </c>
    </row>
    <row r="23" spans="1:12" ht="16.5" hidden="1" thickTop="1" thickBot="1" x14ac:dyDescent="0.3">
      <c r="A23" t="s">
        <v>194</v>
      </c>
      <c r="B23" s="6"/>
      <c r="C23" s="7" t="s">
        <v>8</v>
      </c>
      <c r="D23" s="14">
        <f>სულ!D563</f>
        <v>0</v>
      </c>
      <c r="E23" s="14">
        <f>სულ!E563</f>
        <v>0</v>
      </c>
      <c r="F23" s="14">
        <f>სულ!F563</f>
        <v>0</v>
      </c>
      <c r="G23" s="14">
        <f>სულ!G563</f>
        <v>0</v>
      </c>
      <c r="H23" s="14">
        <f>სულ!H563</f>
        <v>0</v>
      </c>
      <c r="I23" s="14">
        <f>სულ!I563</f>
        <v>0</v>
      </c>
      <c r="J23" s="14" t="str">
        <f>სულ!J563</f>
        <v/>
      </c>
      <c r="K23" s="39" t="str">
        <f>სულ!K563</f>
        <v/>
      </c>
    </row>
    <row r="24" spans="1:12" ht="16.5" hidden="1" thickTop="1" thickBot="1" x14ac:dyDescent="0.3">
      <c r="A24" t="s">
        <v>194</v>
      </c>
      <c r="B24" s="6"/>
      <c r="C24" s="7" t="s">
        <v>9</v>
      </c>
      <c r="D24" s="14">
        <f>სულ!D564</f>
        <v>0</v>
      </c>
      <c r="E24" s="14">
        <f>სულ!E564</f>
        <v>0</v>
      </c>
      <c r="F24" s="14">
        <f>სულ!F564</f>
        <v>0</v>
      </c>
      <c r="G24" s="14">
        <f>სულ!G564</f>
        <v>0</v>
      </c>
      <c r="H24" s="14">
        <f>სულ!H564</f>
        <v>0</v>
      </c>
      <c r="I24" s="14">
        <f>სულ!I564</f>
        <v>0</v>
      </c>
      <c r="J24" s="14" t="str">
        <f>სულ!J564</f>
        <v/>
      </c>
      <c r="K24" s="39" t="str">
        <f>სულ!K564</f>
        <v/>
      </c>
    </row>
    <row r="25" spans="1:12" ht="16.5" hidden="1" thickTop="1" thickBot="1" x14ac:dyDescent="0.3">
      <c r="A25" t="s">
        <v>194</v>
      </c>
      <c r="B25" s="6"/>
      <c r="C25" s="7" t="s">
        <v>10</v>
      </c>
      <c r="D25" s="14">
        <f>სულ!D565</f>
        <v>0</v>
      </c>
      <c r="E25" s="14">
        <f>სულ!E565</f>
        <v>0</v>
      </c>
      <c r="F25" s="14">
        <f>სულ!F565</f>
        <v>0</v>
      </c>
      <c r="G25" s="14">
        <f>სულ!G565</f>
        <v>0</v>
      </c>
      <c r="H25" s="14">
        <f>სულ!H565</f>
        <v>0</v>
      </c>
      <c r="I25" s="14">
        <f>სულ!I565</f>
        <v>0</v>
      </c>
      <c r="J25" s="14" t="str">
        <f>სულ!J565</f>
        <v/>
      </c>
      <c r="K25" s="39" t="str">
        <f>სულ!K565</f>
        <v/>
      </c>
    </row>
    <row r="26" spans="1:12" ht="16.5" hidden="1" thickTop="1" thickBot="1" x14ac:dyDescent="0.3">
      <c r="A26" t="s">
        <v>194</v>
      </c>
      <c r="B26" s="6"/>
      <c r="C26" s="7" t="s">
        <v>11</v>
      </c>
      <c r="D26" s="14">
        <f>სულ!D566</f>
        <v>0</v>
      </c>
      <c r="E26" s="14">
        <f>სულ!E566</f>
        <v>0</v>
      </c>
      <c r="F26" s="14">
        <f>სულ!F566</f>
        <v>0</v>
      </c>
      <c r="G26" s="14">
        <f>სულ!G566</f>
        <v>0</v>
      </c>
      <c r="H26" s="14">
        <f>სულ!H566</f>
        <v>0</v>
      </c>
      <c r="I26" s="14">
        <f>სულ!I566</f>
        <v>0</v>
      </c>
      <c r="J26" s="14" t="str">
        <f>სულ!J566</f>
        <v/>
      </c>
      <c r="K26" s="39" t="str">
        <f>სულ!K566</f>
        <v/>
      </c>
    </row>
    <row r="27" spans="1:12" ht="16.5" hidden="1" thickTop="1" thickBot="1" x14ac:dyDescent="0.3">
      <c r="A27" t="s">
        <v>194</v>
      </c>
      <c r="B27" s="6"/>
      <c r="C27" s="7" t="s">
        <v>12</v>
      </c>
      <c r="D27" s="14">
        <f>სულ!D567</f>
        <v>0</v>
      </c>
      <c r="E27" s="14">
        <f>სულ!E567</f>
        <v>0</v>
      </c>
      <c r="F27" s="14">
        <f>სულ!F567</f>
        <v>0</v>
      </c>
      <c r="G27" s="14">
        <f>სულ!G567</f>
        <v>0</v>
      </c>
      <c r="H27" s="14">
        <f>სულ!H567</f>
        <v>0</v>
      </c>
      <c r="I27" s="14">
        <f>სულ!I567</f>
        <v>0</v>
      </c>
      <c r="J27" s="14" t="str">
        <f>სულ!J567</f>
        <v/>
      </c>
      <c r="K27" s="39" t="str">
        <f>სულ!K567</f>
        <v/>
      </c>
    </row>
    <row r="28" spans="1:12" ht="16.5" hidden="1" thickTop="1" thickBot="1" x14ac:dyDescent="0.3">
      <c r="A28" t="s">
        <v>194</v>
      </c>
      <c r="B28" s="4"/>
      <c r="C28" s="5" t="s">
        <v>13</v>
      </c>
      <c r="D28" s="13">
        <f>სულ!D568</f>
        <v>0</v>
      </c>
      <c r="E28" s="13">
        <f>სულ!E568</f>
        <v>0</v>
      </c>
      <c r="F28" s="13">
        <f>სულ!F568</f>
        <v>0</v>
      </c>
      <c r="G28" s="13">
        <f>სულ!G568</f>
        <v>0</v>
      </c>
      <c r="H28" s="13">
        <f>სულ!H568</f>
        <v>0</v>
      </c>
      <c r="I28" s="13">
        <f>სულ!I568</f>
        <v>0</v>
      </c>
      <c r="J28" s="13" t="str">
        <f>სულ!J568</f>
        <v/>
      </c>
      <c r="K28" s="38" t="str">
        <f>სულ!K568</f>
        <v/>
      </c>
    </row>
    <row r="29" spans="1:12" ht="16.5" hidden="1" thickTop="1" thickBot="1" x14ac:dyDescent="0.3">
      <c r="A29" t="s">
        <v>194</v>
      </c>
      <c r="B29" s="4"/>
      <c r="C29" s="5" t="s">
        <v>14</v>
      </c>
      <c r="D29" s="13">
        <f>სულ!D569</f>
        <v>0</v>
      </c>
      <c r="E29" s="13">
        <f>სულ!E569</f>
        <v>0</v>
      </c>
      <c r="F29" s="13">
        <f>სულ!F569</f>
        <v>0</v>
      </c>
      <c r="G29" s="13">
        <f>სულ!G569</f>
        <v>0</v>
      </c>
      <c r="H29" s="13">
        <f>სულ!H569</f>
        <v>0</v>
      </c>
      <c r="I29" s="13">
        <f>სულ!I569</f>
        <v>0</v>
      </c>
      <c r="J29" s="13" t="str">
        <f>სულ!J569</f>
        <v/>
      </c>
      <c r="K29" s="38" t="str">
        <f>სულ!K569</f>
        <v/>
      </c>
    </row>
    <row r="30" spans="1:12" ht="16.5" hidden="1" thickTop="1" thickBot="1" x14ac:dyDescent="0.3">
      <c r="A30" t="s">
        <v>194</v>
      </c>
      <c r="B30" s="8"/>
      <c r="C30" s="9" t="s">
        <v>15</v>
      </c>
      <c r="D30" s="15">
        <f>სულ!D570</f>
        <v>0</v>
      </c>
      <c r="E30" s="15">
        <f>სულ!E570</f>
        <v>0</v>
      </c>
      <c r="F30" s="15">
        <f>სულ!F570</f>
        <v>0</v>
      </c>
      <c r="G30" s="15">
        <f>სულ!G570</f>
        <v>0</v>
      </c>
      <c r="H30" s="15">
        <f>სულ!H570</f>
        <v>0</v>
      </c>
      <c r="I30" s="15">
        <f>სულ!I570</f>
        <v>0</v>
      </c>
      <c r="J30" s="15" t="str">
        <f>სულ!J570</f>
        <v/>
      </c>
      <c r="K30" s="40" t="str">
        <f>სულ!K570</f>
        <v/>
      </c>
    </row>
    <row r="31" spans="1:12" ht="16.5" thickTop="1" thickBot="1" x14ac:dyDescent="0.3">
      <c r="A31" t="str">
        <f t="shared" si="0"/>
        <v>a</v>
      </c>
      <c r="B31" s="2" t="s">
        <v>101</v>
      </c>
      <c r="C31" s="3" t="s">
        <v>102</v>
      </c>
      <c r="D31" s="3">
        <f>სულ!D571</f>
        <v>14260000</v>
      </c>
      <c r="E31" s="3">
        <f>სულ!E571</f>
        <v>10593107.77</v>
      </c>
      <c r="F31" s="3">
        <f>სულ!F571</f>
        <v>3534892</v>
      </c>
      <c r="G31" s="3">
        <f>სულ!G571</f>
        <v>152000</v>
      </c>
      <c r="H31" s="3">
        <f>სულ!H571</f>
        <v>14280000</v>
      </c>
      <c r="I31" s="3">
        <f>სულ!I571</f>
        <v>14279999.77</v>
      </c>
      <c r="J31" s="3">
        <f>სულ!J571</f>
        <v>0.23000000044703484</v>
      </c>
      <c r="K31" s="41">
        <f>სულ!K571</f>
        <v>0.99999998389355738</v>
      </c>
    </row>
    <row r="32" spans="1:12" ht="16.5" hidden="1" thickTop="1" thickBot="1" x14ac:dyDescent="0.3">
      <c r="A32" t="s">
        <v>194</v>
      </c>
      <c r="B32" s="4"/>
      <c r="C32" s="5" t="s">
        <v>5</v>
      </c>
      <c r="D32" s="13">
        <f>სულ!D572</f>
        <v>14260000</v>
      </c>
      <c r="E32" s="13">
        <f>სულ!E572</f>
        <v>10593107.77</v>
      </c>
      <c r="F32" s="13">
        <f>სულ!F572</f>
        <v>3534892</v>
      </c>
      <c r="G32" s="13">
        <f>სულ!G572</f>
        <v>152000</v>
      </c>
      <c r="H32" s="13">
        <f>სულ!H572</f>
        <v>14280000</v>
      </c>
      <c r="I32" s="13">
        <f>სულ!I572</f>
        <v>14279999.77</v>
      </c>
      <c r="J32" s="13">
        <f>სულ!J572</f>
        <v>0.23000000044703484</v>
      </c>
      <c r="K32" s="38">
        <f>სულ!K572</f>
        <v>0.99999998389355738</v>
      </c>
    </row>
    <row r="33" spans="1:12" ht="16.5" hidden="1" thickTop="1" thickBot="1" x14ac:dyDescent="0.3">
      <c r="A33" t="s">
        <v>194</v>
      </c>
      <c r="B33" s="6"/>
      <c r="C33" s="7" t="s">
        <v>6</v>
      </c>
      <c r="D33" s="14">
        <f>სულ!D573</f>
        <v>0</v>
      </c>
      <c r="E33" s="14">
        <f>სულ!E573</f>
        <v>0</v>
      </c>
      <c r="F33" s="14">
        <f>სულ!F573</f>
        <v>0</v>
      </c>
      <c r="G33" s="14">
        <f>სულ!G573</f>
        <v>0</v>
      </c>
      <c r="H33" s="14">
        <f>სულ!H573</f>
        <v>0</v>
      </c>
      <c r="I33" s="14">
        <f>სულ!I573</f>
        <v>0</v>
      </c>
      <c r="J33" s="14" t="str">
        <f>სულ!J573</f>
        <v/>
      </c>
      <c r="K33" s="39" t="str">
        <f>სულ!K573</f>
        <v/>
      </c>
    </row>
    <row r="34" spans="1:12" ht="16.5" hidden="1" thickTop="1" thickBot="1" x14ac:dyDescent="0.3">
      <c r="A34" t="s">
        <v>194</v>
      </c>
      <c r="B34" s="6"/>
      <c r="C34" s="7" t="s">
        <v>7</v>
      </c>
      <c r="D34" s="14">
        <f>სულ!D574</f>
        <v>14240000</v>
      </c>
      <c r="E34" s="14">
        <f>სულ!E574</f>
        <v>10589107.77</v>
      </c>
      <c r="F34" s="14">
        <f>სულ!F574</f>
        <v>3517892</v>
      </c>
      <c r="G34" s="14">
        <f>სულ!G574</f>
        <v>135000</v>
      </c>
      <c r="H34" s="14">
        <f>სულ!H574</f>
        <v>14240000</v>
      </c>
      <c r="I34" s="14">
        <f>სულ!I574</f>
        <v>14241999.77</v>
      </c>
      <c r="J34" s="14">
        <f>სულ!J574</f>
        <v>-1999.769999999553</v>
      </c>
      <c r="K34" s="39">
        <f>სულ!K574</f>
        <v>1.0001404332865169</v>
      </c>
    </row>
    <row r="35" spans="1:12" ht="16.5" hidden="1" thickTop="1" thickBot="1" x14ac:dyDescent="0.3">
      <c r="A35" t="s">
        <v>194</v>
      </c>
      <c r="B35" s="6"/>
      <c r="C35" s="7" t="s">
        <v>8</v>
      </c>
      <c r="D35" s="14">
        <f>სულ!D575</f>
        <v>0</v>
      </c>
      <c r="E35" s="14">
        <f>სულ!E575</f>
        <v>0</v>
      </c>
      <c r="F35" s="14">
        <f>სულ!F575</f>
        <v>0</v>
      </c>
      <c r="G35" s="14">
        <f>სულ!G575</f>
        <v>0</v>
      </c>
      <c r="H35" s="14">
        <f>სულ!H575</f>
        <v>0</v>
      </c>
      <c r="I35" s="14">
        <f>სულ!I575</f>
        <v>0</v>
      </c>
      <c r="J35" s="14" t="str">
        <f>სულ!J575</f>
        <v/>
      </c>
      <c r="K35" s="39" t="str">
        <f>სულ!K575</f>
        <v/>
      </c>
    </row>
    <row r="36" spans="1:12" ht="16.5" hidden="1" thickTop="1" thickBot="1" x14ac:dyDescent="0.3">
      <c r="A36" t="s">
        <v>194</v>
      </c>
      <c r="B36" s="6"/>
      <c r="C36" s="7" t="s">
        <v>9</v>
      </c>
      <c r="D36" s="14">
        <f>სულ!D576</f>
        <v>0</v>
      </c>
      <c r="E36" s="14">
        <f>სულ!E576</f>
        <v>0</v>
      </c>
      <c r="F36" s="14">
        <f>სულ!F576</f>
        <v>0</v>
      </c>
      <c r="G36" s="14">
        <f>სულ!G576</f>
        <v>0</v>
      </c>
      <c r="H36" s="14">
        <f>სულ!H576</f>
        <v>0</v>
      </c>
      <c r="I36" s="14">
        <f>სულ!I576</f>
        <v>0</v>
      </c>
      <c r="J36" s="14" t="str">
        <f>სულ!J576</f>
        <v/>
      </c>
      <c r="K36" s="39" t="str">
        <f>სულ!K576</f>
        <v/>
      </c>
    </row>
    <row r="37" spans="1:12" ht="16.5" hidden="1" thickTop="1" thickBot="1" x14ac:dyDescent="0.3">
      <c r="A37" t="s">
        <v>194</v>
      </c>
      <c r="B37" s="6"/>
      <c r="C37" s="7" t="s">
        <v>10</v>
      </c>
      <c r="D37" s="14">
        <f>სულ!D577</f>
        <v>0</v>
      </c>
      <c r="E37" s="14">
        <f>სულ!E577</f>
        <v>0</v>
      </c>
      <c r="F37" s="14">
        <f>სულ!F577</f>
        <v>0</v>
      </c>
      <c r="G37" s="14">
        <f>სულ!G577</f>
        <v>0</v>
      </c>
      <c r="H37" s="14">
        <f>სულ!H577</f>
        <v>0</v>
      </c>
      <c r="I37" s="14">
        <f>სულ!I577</f>
        <v>0</v>
      </c>
      <c r="J37" s="14" t="str">
        <f>სულ!J577</f>
        <v/>
      </c>
      <c r="K37" s="39" t="str">
        <f>სულ!K577</f>
        <v/>
      </c>
    </row>
    <row r="38" spans="1:12" ht="16.5" hidden="1" thickTop="1" thickBot="1" x14ac:dyDescent="0.3">
      <c r="A38" t="s">
        <v>194</v>
      </c>
      <c r="B38" s="6"/>
      <c r="C38" s="7" t="s">
        <v>11</v>
      </c>
      <c r="D38" s="14">
        <f>სულ!D578</f>
        <v>20000</v>
      </c>
      <c r="E38" s="14">
        <f>სულ!E578</f>
        <v>4000</v>
      </c>
      <c r="F38" s="14">
        <f>სულ!F578</f>
        <v>17000</v>
      </c>
      <c r="G38" s="14">
        <f>სულ!G578</f>
        <v>17000</v>
      </c>
      <c r="H38" s="14">
        <f>სულ!H578</f>
        <v>40000</v>
      </c>
      <c r="I38" s="14">
        <f>სულ!I578</f>
        <v>38000</v>
      </c>
      <c r="J38" s="14">
        <f>სულ!J578</f>
        <v>2000</v>
      </c>
      <c r="K38" s="39">
        <f>სულ!K578</f>
        <v>0.95</v>
      </c>
    </row>
    <row r="39" spans="1:12" ht="16.5" hidden="1" thickTop="1" thickBot="1" x14ac:dyDescent="0.3">
      <c r="A39" t="s">
        <v>194</v>
      </c>
      <c r="B39" s="6"/>
      <c r="C39" s="7" t="s">
        <v>12</v>
      </c>
      <c r="D39" s="14">
        <f>სულ!D579</f>
        <v>0</v>
      </c>
      <c r="E39" s="14">
        <f>სულ!E579</f>
        <v>0</v>
      </c>
      <c r="F39" s="14">
        <f>სულ!F579</f>
        <v>0</v>
      </c>
      <c r="G39" s="14">
        <f>სულ!G579</f>
        <v>0</v>
      </c>
      <c r="H39" s="14">
        <f>სულ!H579</f>
        <v>0</v>
      </c>
      <c r="I39" s="14">
        <f>სულ!I579</f>
        <v>0</v>
      </c>
      <c r="J39" s="14" t="str">
        <f>სულ!J579</f>
        <v/>
      </c>
      <c r="K39" s="39" t="str">
        <f>სულ!K579</f>
        <v/>
      </c>
    </row>
    <row r="40" spans="1:12" ht="16.5" hidden="1" thickTop="1" thickBot="1" x14ac:dyDescent="0.3">
      <c r="A40" t="s">
        <v>194</v>
      </c>
      <c r="B40" s="4"/>
      <c r="C40" s="5" t="s">
        <v>13</v>
      </c>
      <c r="D40" s="13">
        <f>სულ!D580</f>
        <v>0</v>
      </c>
      <c r="E40" s="13">
        <f>სულ!E580</f>
        <v>0</v>
      </c>
      <c r="F40" s="13">
        <f>სულ!F580</f>
        <v>0</v>
      </c>
      <c r="G40" s="13">
        <f>სულ!G580</f>
        <v>0</v>
      </c>
      <c r="H40" s="13">
        <f>სულ!H580</f>
        <v>0</v>
      </c>
      <c r="I40" s="13">
        <f>სულ!I580</f>
        <v>0</v>
      </c>
      <c r="J40" s="13" t="str">
        <f>სულ!J580</f>
        <v/>
      </c>
      <c r="K40" s="38" t="str">
        <f>სულ!K580</f>
        <v/>
      </c>
    </row>
    <row r="41" spans="1:12" ht="16.5" hidden="1" thickTop="1" thickBot="1" x14ac:dyDescent="0.3">
      <c r="A41" t="s">
        <v>194</v>
      </c>
      <c r="B41" s="4"/>
      <c r="C41" s="5" t="s">
        <v>14</v>
      </c>
      <c r="D41" s="13">
        <f>სულ!D581</f>
        <v>0</v>
      </c>
      <c r="E41" s="13">
        <f>სულ!E581</f>
        <v>0</v>
      </c>
      <c r="F41" s="13">
        <f>სულ!F581</f>
        <v>0</v>
      </c>
      <c r="G41" s="13">
        <f>სულ!G581</f>
        <v>0</v>
      </c>
      <c r="H41" s="13">
        <f>სულ!H581</f>
        <v>0</v>
      </c>
      <c r="I41" s="13">
        <f>სულ!I581</f>
        <v>0</v>
      </c>
      <c r="J41" s="13" t="str">
        <f>სულ!J581</f>
        <v/>
      </c>
      <c r="K41" s="38" t="str">
        <f>სულ!K581</f>
        <v/>
      </c>
    </row>
    <row r="42" spans="1:12" ht="16.5" hidden="1" thickTop="1" thickBot="1" x14ac:dyDescent="0.3">
      <c r="A42" t="s">
        <v>194</v>
      </c>
      <c r="B42" s="8"/>
      <c r="C42" s="9" t="s">
        <v>15</v>
      </c>
      <c r="D42" s="15">
        <f>სულ!D582</f>
        <v>0</v>
      </c>
      <c r="E42" s="15">
        <f>სულ!E582</f>
        <v>0</v>
      </c>
      <c r="F42" s="15">
        <f>სულ!F582</f>
        <v>0</v>
      </c>
      <c r="G42" s="15">
        <f>სულ!G582</f>
        <v>0</v>
      </c>
      <c r="H42" s="15">
        <f>სულ!H582</f>
        <v>0</v>
      </c>
      <c r="I42" s="15">
        <f>სულ!I582</f>
        <v>0</v>
      </c>
      <c r="J42" s="15" t="str">
        <f>სულ!J582</f>
        <v/>
      </c>
      <c r="K42" s="40" t="str">
        <f>სულ!K582</f>
        <v/>
      </c>
    </row>
    <row r="43" spans="1:12" ht="16.5" thickTop="1" thickBot="1" x14ac:dyDescent="0.3">
      <c r="A43" t="str">
        <f t="shared" si="0"/>
        <v>a</v>
      </c>
      <c r="B43" s="10" t="s">
        <v>103</v>
      </c>
      <c r="C43" s="11" t="s">
        <v>104</v>
      </c>
      <c r="D43" s="3">
        <f>სულ!D583</f>
        <v>1200000</v>
      </c>
      <c r="E43" s="3">
        <f>სულ!E583</f>
        <v>385000</v>
      </c>
      <c r="F43" s="3">
        <f>სულ!F583</f>
        <v>815000</v>
      </c>
      <c r="G43" s="3">
        <f>სულ!G583</f>
        <v>497209</v>
      </c>
      <c r="H43" s="3">
        <f>სულ!H583</f>
        <v>1700000</v>
      </c>
      <c r="I43" s="3">
        <f>სულ!I583</f>
        <v>1697209</v>
      </c>
      <c r="J43" s="3">
        <f>სულ!J583</f>
        <v>2791</v>
      </c>
      <c r="K43" s="41">
        <f>სულ!K583</f>
        <v>0.9983582352941176</v>
      </c>
      <c r="L43" t="str">
        <f>სულ!L583</f>
        <v>ტენდერიდან ეკონომია 800 ლარი</v>
      </c>
    </row>
    <row r="44" spans="1:12" ht="16.5" hidden="1" thickTop="1" thickBot="1" x14ac:dyDescent="0.3">
      <c r="A44" t="s">
        <v>194</v>
      </c>
      <c r="B44" s="4"/>
      <c r="C44" s="5" t="s">
        <v>5</v>
      </c>
      <c r="D44" s="13">
        <f>სულ!D584</f>
        <v>1200000</v>
      </c>
      <c r="E44" s="13">
        <f>სულ!E584</f>
        <v>385000</v>
      </c>
      <c r="F44" s="13">
        <f>სულ!F584</f>
        <v>815000</v>
      </c>
      <c r="G44" s="13">
        <f>სულ!G584</f>
        <v>497209</v>
      </c>
      <c r="H44" s="13">
        <f>სულ!H584</f>
        <v>1700000</v>
      </c>
      <c r="I44" s="13">
        <f>სულ!I584</f>
        <v>1697209</v>
      </c>
      <c r="J44" s="13">
        <f>სულ!J584</f>
        <v>2791</v>
      </c>
      <c r="K44" s="38">
        <f>სულ!K584</f>
        <v>0.9983582352941176</v>
      </c>
    </row>
    <row r="45" spans="1:12" ht="16.5" hidden="1" thickTop="1" thickBot="1" x14ac:dyDescent="0.3">
      <c r="A45" t="s">
        <v>194</v>
      </c>
      <c r="B45" s="6"/>
      <c r="C45" s="7" t="s">
        <v>6</v>
      </c>
      <c r="D45" s="14">
        <f>სულ!D585</f>
        <v>0</v>
      </c>
      <c r="E45" s="14">
        <f>სულ!E585</f>
        <v>0</v>
      </c>
      <c r="F45" s="14">
        <f>სულ!F585</f>
        <v>0</v>
      </c>
      <c r="G45" s="14">
        <f>სულ!G585</f>
        <v>0</v>
      </c>
      <c r="H45" s="14">
        <f>სულ!H585</f>
        <v>0</v>
      </c>
      <c r="I45" s="14">
        <f>სულ!I585</f>
        <v>0</v>
      </c>
      <c r="J45" s="14" t="str">
        <f>სულ!J585</f>
        <v/>
      </c>
      <c r="K45" s="39" t="str">
        <f>სულ!K585</f>
        <v/>
      </c>
    </row>
    <row r="46" spans="1:12" ht="16.5" hidden="1" thickTop="1" thickBot="1" x14ac:dyDescent="0.3">
      <c r="A46" t="s">
        <v>194</v>
      </c>
      <c r="B46" s="6"/>
      <c r="C46" s="7" t="s">
        <v>7</v>
      </c>
      <c r="D46" s="14">
        <f>სულ!D586</f>
        <v>1200000</v>
      </c>
      <c r="E46" s="14">
        <f>სულ!E586</f>
        <v>385000</v>
      </c>
      <c r="F46" s="14">
        <f>სულ!F586</f>
        <v>815000</v>
      </c>
      <c r="G46" s="14">
        <f>სულ!G586</f>
        <v>497209</v>
      </c>
      <c r="H46" s="14">
        <f>სულ!H586</f>
        <v>1700000</v>
      </c>
      <c r="I46" s="14">
        <f>სულ!I586</f>
        <v>1697209</v>
      </c>
      <c r="J46" s="14">
        <f>სულ!J586</f>
        <v>2791</v>
      </c>
      <c r="K46" s="39">
        <f>სულ!K586</f>
        <v>0.9983582352941176</v>
      </c>
    </row>
    <row r="47" spans="1:12" ht="16.5" hidden="1" thickTop="1" thickBot="1" x14ac:dyDescent="0.3">
      <c r="A47" t="s">
        <v>194</v>
      </c>
      <c r="B47" s="6"/>
      <c r="C47" s="7" t="s">
        <v>8</v>
      </c>
      <c r="D47" s="14">
        <f>სულ!D587</f>
        <v>0</v>
      </c>
      <c r="E47" s="14">
        <f>სულ!E587</f>
        <v>0</v>
      </c>
      <c r="F47" s="14">
        <f>სულ!F587</f>
        <v>0</v>
      </c>
      <c r="G47" s="14">
        <f>სულ!G587</f>
        <v>0</v>
      </c>
      <c r="H47" s="14">
        <f>სულ!H587</f>
        <v>0</v>
      </c>
      <c r="I47" s="14">
        <f>სულ!I587</f>
        <v>0</v>
      </c>
      <c r="J47" s="14" t="str">
        <f>სულ!J587</f>
        <v/>
      </c>
      <c r="K47" s="39" t="str">
        <f>სულ!K587</f>
        <v/>
      </c>
    </row>
    <row r="48" spans="1:12" ht="16.5" hidden="1" thickTop="1" thickBot="1" x14ac:dyDescent="0.3">
      <c r="A48" t="s">
        <v>194</v>
      </c>
      <c r="B48" s="6"/>
      <c r="C48" s="7" t="s">
        <v>9</v>
      </c>
      <c r="D48" s="14">
        <f>სულ!D588</f>
        <v>0</v>
      </c>
      <c r="E48" s="14">
        <f>სულ!E588</f>
        <v>0</v>
      </c>
      <c r="F48" s="14">
        <f>სულ!F588</f>
        <v>0</v>
      </c>
      <c r="G48" s="14">
        <f>სულ!G588</f>
        <v>0</v>
      </c>
      <c r="H48" s="14">
        <f>სულ!H588</f>
        <v>0</v>
      </c>
      <c r="I48" s="14">
        <f>სულ!I588</f>
        <v>0</v>
      </c>
      <c r="J48" s="14" t="str">
        <f>სულ!J588</f>
        <v/>
      </c>
      <c r="K48" s="39" t="str">
        <f>სულ!K588</f>
        <v/>
      </c>
    </row>
    <row r="49" spans="1:12" ht="16.5" hidden="1" thickTop="1" thickBot="1" x14ac:dyDescent="0.3">
      <c r="A49" t="s">
        <v>194</v>
      </c>
      <c r="B49" s="6"/>
      <c r="C49" s="7" t="s">
        <v>10</v>
      </c>
      <c r="D49" s="14">
        <f>სულ!D589</f>
        <v>0</v>
      </c>
      <c r="E49" s="14">
        <f>სულ!E589</f>
        <v>0</v>
      </c>
      <c r="F49" s="14">
        <f>სულ!F589</f>
        <v>0</v>
      </c>
      <c r="G49" s="14">
        <f>სულ!G589</f>
        <v>0</v>
      </c>
      <c r="H49" s="14">
        <f>სულ!H589</f>
        <v>0</v>
      </c>
      <c r="I49" s="14">
        <f>სულ!I589</f>
        <v>0</v>
      </c>
      <c r="J49" s="14" t="str">
        <f>სულ!J589</f>
        <v/>
      </c>
      <c r="K49" s="39" t="str">
        <f>სულ!K589</f>
        <v/>
      </c>
    </row>
    <row r="50" spans="1:12" ht="16.5" hidden="1" thickTop="1" thickBot="1" x14ac:dyDescent="0.3">
      <c r="A50" t="s">
        <v>194</v>
      </c>
      <c r="B50" s="6"/>
      <c r="C50" s="7" t="s">
        <v>11</v>
      </c>
      <c r="D50" s="14">
        <f>სულ!D590</f>
        <v>0</v>
      </c>
      <c r="E50" s="14">
        <f>სულ!E590</f>
        <v>0</v>
      </c>
      <c r="F50" s="14">
        <f>სულ!F590</f>
        <v>0</v>
      </c>
      <c r="G50" s="14">
        <f>სულ!G590</f>
        <v>0</v>
      </c>
      <c r="H50" s="14">
        <f>სულ!H590</f>
        <v>0</v>
      </c>
      <c r="I50" s="14">
        <f>სულ!I590</f>
        <v>0</v>
      </c>
      <c r="J50" s="14" t="str">
        <f>სულ!J590</f>
        <v/>
      </c>
      <c r="K50" s="39" t="str">
        <f>სულ!K590</f>
        <v/>
      </c>
    </row>
    <row r="51" spans="1:12" ht="16.5" hidden="1" thickTop="1" thickBot="1" x14ac:dyDescent="0.3">
      <c r="A51" t="s">
        <v>194</v>
      </c>
      <c r="B51" s="6"/>
      <c r="C51" s="7" t="s">
        <v>12</v>
      </c>
      <c r="D51" s="14">
        <f>სულ!D591</f>
        <v>0</v>
      </c>
      <c r="E51" s="14">
        <f>სულ!E591</f>
        <v>0</v>
      </c>
      <c r="F51" s="14">
        <f>სულ!F591</f>
        <v>0</v>
      </c>
      <c r="G51" s="14">
        <f>სულ!G591</f>
        <v>0</v>
      </c>
      <c r="H51" s="14">
        <f>სულ!H591</f>
        <v>0</v>
      </c>
      <c r="I51" s="14">
        <f>სულ!I591</f>
        <v>0</v>
      </c>
      <c r="J51" s="14" t="str">
        <f>სულ!J591</f>
        <v/>
      </c>
      <c r="K51" s="39" t="str">
        <f>სულ!K591</f>
        <v/>
      </c>
    </row>
    <row r="52" spans="1:12" ht="16.5" hidden="1" thickTop="1" thickBot="1" x14ac:dyDescent="0.3">
      <c r="A52" t="s">
        <v>194</v>
      </c>
      <c r="B52" s="4"/>
      <c r="C52" s="5" t="s">
        <v>13</v>
      </c>
      <c r="D52" s="13">
        <f>სულ!D592</f>
        <v>0</v>
      </c>
      <c r="E52" s="13">
        <f>სულ!E592</f>
        <v>0</v>
      </c>
      <c r="F52" s="13">
        <f>სულ!F592</f>
        <v>0</v>
      </c>
      <c r="G52" s="13">
        <f>სულ!G592</f>
        <v>0</v>
      </c>
      <c r="H52" s="13">
        <f>სულ!H592</f>
        <v>0</v>
      </c>
      <c r="I52" s="13">
        <f>სულ!I592</f>
        <v>0</v>
      </c>
      <c r="J52" s="13" t="str">
        <f>სულ!J592</f>
        <v/>
      </c>
      <c r="K52" s="38" t="str">
        <f>სულ!K592</f>
        <v/>
      </c>
    </row>
    <row r="53" spans="1:12" ht="16.5" hidden="1" thickTop="1" thickBot="1" x14ac:dyDescent="0.3">
      <c r="A53" t="s">
        <v>194</v>
      </c>
      <c r="B53" s="4"/>
      <c r="C53" s="5" t="s">
        <v>14</v>
      </c>
      <c r="D53" s="13">
        <f>სულ!D593</f>
        <v>0</v>
      </c>
      <c r="E53" s="13">
        <f>სულ!E593</f>
        <v>0</v>
      </c>
      <c r="F53" s="13">
        <f>სულ!F593</f>
        <v>0</v>
      </c>
      <c r="G53" s="13">
        <f>სულ!G593</f>
        <v>0</v>
      </c>
      <c r="H53" s="13">
        <f>სულ!H593</f>
        <v>0</v>
      </c>
      <c r="I53" s="13">
        <f>სულ!I593</f>
        <v>0</v>
      </c>
      <c r="J53" s="13" t="str">
        <f>სულ!J593</f>
        <v/>
      </c>
      <c r="K53" s="38" t="str">
        <f>სულ!K593</f>
        <v/>
      </c>
    </row>
    <row r="54" spans="1:12" ht="16.5" hidden="1" thickTop="1" thickBot="1" x14ac:dyDescent="0.3">
      <c r="A54" t="s">
        <v>194</v>
      </c>
      <c r="B54" s="8"/>
      <c r="C54" s="9" t="s">
        <v>15</v>
      </c>
      <c r="D54" s="15">
        <f>სულ!D594</f>
        <v>0</v>
      </c>
      <c r="E54" s="15">
        <f>სულ!E594</f>
        <v>0</v>
      </c>
      <c r="F54" s="15">
        <f>სულ!F594</f>
        <v>0</v>
      </c>
      <c r="G54" s="15">
        <f>სულ!G594</f>
        <v>0</v>
      </c>
      <c r="H54" s="15">
        <f>სულ!H594</f>
        <v>0</v>
      </c>
      <c r="I54" s="15">
        <f>სულ!I594</f>
        <v>0</v>
      </c>
      <c r="J54" s="15" t="str">
        <f>სულ!J594</f>
        <v/>
      </c>
      <c r="K54" s="40" t="str">
        <f>სულ!K594</f>
        <v/>
      </c>
    </row>
    <row r="55" spans="1:12" ht="16.5" thickTop="1" thickBot="1" x14ac:dyDescent="0.3">
      <c r="A55" t="str">
        <f>IF(OR(D55&lt;&gt;0,F55&lt;&gt;0,G55&lt;&gt;0,H55&lt;&gt;0,I55&lt;&gt;0,),"a","b")</f>
        <v>a</v>
      </c>
      <c r="B55" s="10" t="s">
        <v>105</v>
      </c>
      <c r="C55" s="11" t="s">
        <v>106</v>
      </c>
      <c r="D55" s="3">
        <f>სულ!D595</f>
        <v>810000</v>
      </c>
      <c r="E55" s="3">
        <f>სულ!E595</f>
        <v>829216</v>
      </c>
      <c r="F55" s="3">
        <f>სულ!F595</f>
        <v>446081</v>
      </c>
      <c r="G55" s="3">
        <f>სულ!G595</f>
        <v>356081</v>
      </c>
      <c r="H55" s="3">
        <f>სულ!H595</f>
        <v>1650000</v>
      </c>
      <c r="I55" s="3">
        <f>სულ!I595</f>
        <v>1631378</v>
      </c>
      <c r="J55" s="3">
        <f>სულ!J595</f>
        <v>18622</v>
      </c>
      <c r="K55" s="41">
        <f>სულ!K595</f>
        <v>0.98871393939393937</v>
      </c>
    </row>
    <row r="56" spans="1:12" ht="16.5" hidden="1" thickTop="1" thickBot="1" x14ac:dyDescent="0.3">
      <c r="A56" t="s">
        <v>194</v>
      </c>
      <c r="B56" s="4"/>
      <c r="C56" s="5" t="s">
        <v>5</v>
      </c>
      <c r="D56" s="13">
        <f>სულ!D596</f>
        <v>810000</v>
      </c>
      <c r="E56" s="13">
        <f>სულ!E596</f>
        <v>829216</v>
      </c>
      <c r="F56" s="13">
        <f>სულ!F596</f>
        <v>446081</v>
      </c>
      <c r="G56" s="13">
        <f>სულ!G596</f>
        <v>356081</v>
      </c>
      <c r="H56" s="13">
        <f>სულ!H596</f>
        <v>1650000</v>
      </c>
      <c r="I56" s="13">
        <f>სულ!I596</f>
        <v>1631378</v>
      </c>
      <c r="J56" s="13">
        <f>სულ!J596</f>
        <v>18622</v>
      </c>
      <c r="K56" s="38">
        <f>სულ!K596</f>
        <v>0.98871393939393937</v>
      </c>
    </row>
    <row r="57" spans="1:12" ht="16.5" hidden="1" thickTop="1" thickBot="1" x14ac:dyDescent="0.3">
      <c r="A57" t="s">
        <v>194</v>
      </c>
      <c r="B57" s="6"/>
      <c r="C57" s="7" t="s">
        <v>6</v>
      </c>
      <c r="D57" s="14">
        <f>სულ!D597</f>
        <v>0</v>
      </c>
      <c r="E57" s="14">
        <f>სულ!E597</f>
        <v>0</v>
      </c>
      <c r="F57" s="14">
        <f>სულ!F597</f>
        <v>0</v>
      </c>
      <c r="G57" s="14">
        <f>სულ!G597</f>
        <v>0</v>
      </c>
      <c r="H57" s="14">
        <f>სულ!H597</f>
        <v>0</v>
      </c>
      <c r="I57" s="14">
        <f>სულ!I597</f>
        <v>0</v>
      </c>
      <c r="J57" s="14" t="str">
        <f>სულ!J597</f>
        <v/>
      </c>
      <c r="K57" s="39" t="str">
        <f>სულ!K597</f>
        <v/>
      </c>
    </row>
    <row r="58" spans="1:12" ht="16.5" hidden="1" thickTop="1" thickBot="1" x14ac:dyDescent="0.3">
      <c r="A58" t="s">
        <v>194</v>
      </c>
      <c r="B58" s="6"/>
      <c r="C58" s="7" t="s">
        <v>7</v>
      </c>
      <c r="D58" s="14">
        <f>სულ!D598</f>
        <v>810000</v>
      </c>
      <c r="E58" s="14">
        <f>სულ!E598</f>
        <v>829216</v>
      </c>
      <c r="F58" s="14">
        <f>სულ!F598</f>
        <v>446081</v>
      </c>
      <c r="G58" s="14">
        <f>სულ!G598</f>
        <v>356081</v>
      </c>
      <c r="H58" s="14">
        <f>სულ!H598</f>
        <v>1650000</v>
      </c>
      <c r="I58" s="14">
        <f>სულ!I598</f>
        <v>1631378</v>
      </c>
      <c r="J58" s="14">
        <f>სულ!J598</f>
        <v>18622</v>
      </c>
      <c r="K58" s="39">
        <f>სულ!K598</f>
        <v>0.98871393939393937</v>
      </c>
      <c r="L58">
        <f>სულ!L598</f>
        <v>0</v>
      </c>
    </row>
    <row r="59" spans="1:12" ht="16.5" hidden="1" thickTop="1" thickBot="1" x14ac:dyDescent="0.3">
      <c r="A59" t="s">
        <v>194</v>
      </c>
      <c r="B59" s="6"/>
      <c r="C59" s="7" t="s">
        <v>8</v>
      </c>
      <c r="D59" s="14">
        <f>სულ!D599</f>
        <v>0</v>
      </c>
      <c r="E59" s="14">
        <f>სულ!E599</f>
        <v>0</v>
      </c>
      <c r="F59" s="14">
        <f>სულ!F599</f>
        <v>0</v>
      </c>
      <c r="G59" s="14">
        <f>სულ!G599</f>
        <v>0</v>
      </c>
      <c r="H59" s="14">
        <f>სულ!H599</f>
        <v>0</v>
      </c>
      <c r="I59" s="14">
        <f>სულ!I599</f>
        <v>0</v>
      </c>
      <c r="J59" s="14" t="str">
        <f>სულ!J599</f>
        <v/>
      </c>
      <c r="K59" s="39" t="str">
        <f>სულ!K599</f>
        <v/>
      </c>
    </row>
    <row r="60" spans="1:12" ht="16.5" hidden="1" thickTop="1" thickBot="1" x14ac:dyDescent="0.3">
      <c r="A60" t="s">
        <v>194</v>
      </c>
      <c r="B60" s="6"/>
      <c r="C60" s="7" t="s">
        <v>9</v>
      </c>
      <c r="D60" s="14">
        <f>სულ!D600</f>
        <v>0</v>
      </c>
      <c r="E60" s="14">
        <f>სულ!E600</f>
        <v>0</v>
      </c>
      <c r="F60" s="14">
        <f>სულ!F600</f>
        <v>0</v>
      </c>
      <c r="G60" s="14">
        <f>სულ!G600</f>
        <v>0</v>
      </c>
      <c r="H60" s="14">
        <f>სულ!H600</f>
        <v>0</v>
      </c>
      <c r="I60" s="14">
        <f>სულ!I600</f>
        <v>0</v>
      </c>
      <c r="J60" s="14" t="str">
        <f>სულ!J600</f>
        <v/>
      </c>
      <c r="K60" s="39" t="str">
        <f>სულ!K600</f>
        <v/>
      </c>
    </row>
    <row r="61" spans="1:12" ht="16.5" hidden="1" thickTop="1" thickBot="1" x14ac:dyDescent="0.3">
      <c r="A61" t="s">
        <v>194</v>
      </c>
      <c r="B61" s="6"/>
      <c r="C61" s="7" t="s">
        <v>10</v>
      </c>
      <c r="D61" s="14">
        <f>სულ!D601</f>
        <v>0</v>
      </c>
      <c r="E61" s="14">
        <f>სულ!E601</f>
        <v>0</v>
      </c>
      <c r="F61" s="14">
        <f>სულ!F601</f>
        <v>0</v>
      </c>
      <c r="G61" s="14">
        <f>სულ!G601</f>
        <v>0</v>
      </c>
      <c r="H61" s="14">
        <f>სულ!H601</f>
        <v>0</v>
      </c>
      <c r="I61" s="14">
        <f>სულ!I601</f>
        <v>0</v>
      </c>
      <c r="J61" s="14" t="str">
        <f>სულ!J601</f>
        <v/>
      </c>
      <c r="K61" s="39" t="str">
        <f>სულ!K601</f>
        <v/>
      </c>
    </row>
    <row r="62" spans="1:12" ht="16.5" hidden="1" thickTop="1" thickBot="1" x14ac:dyDescent="0.3">
      <c r="A62" t="s">
        <v>194</v>
      </c>
      <c r="B62" s="6"/>
      <c r="C62" s="7" t="s">
        <v>11</v>
      </c>
      <c r="D62" s="14">
        <f>სულ!D602</f>
        <v>0</v>
      </c>
      <c r="E62" s="14">
        <f>სულ!E602</f>
        <v>0</v>
      </c>
      <c r="F62" s="14">
        <f>სულ!F602</f>
        <v>0</v>
      </c>
      <c r="G62" s="14">
        <f>სულ!G602</f>
        <v>0</v>
      </c>
      <c r="H62" s="14">
        <f>სულ!H602</f>
        <v>0</v>
      </c>
      <c r="I62" s="14">
        <f>სულ!I602</f>
        <v>0</v>
      </c>
      <c r="J62" s="14" t="str">
        <f>სულ!J602</f>
        <v/>
      </c>
      <c r="K62" s="39" t="str">
        <f>სულ!K602</f>
        <v/>
      </c>
    </row>
    <row r="63" spans="1:12" ht="16.5" hidden="1" thickTop="1" thickBot="1" x14ac:dyDescent="0.3">
      <c r="A63" t="s">
        <v>194</v>
      </c>
      <c r="B63" s="6"/>
      <c r="C63" s="7" t="s">
        <v>12</v>
      </c>
      <c r="D63" s="14">
        <f>სულ!D603</f>
        <v>0</v>
      </c>
      <c r="E63" s="14">
        <f>სულ!E603</f>
        <v>0</v>
      </c>
      <c r="F63" s="14">
        <f>სულ!F603</f>
        <v>0</v>
      </c>
      <c r="G63" s="14">
        <f>სულ!G603</f>
        <v>0</v>
      </c>
      <c r="H63" s="14">
        <f>სულ!H603</f>
        <v>0</v>
      </c>
      <c r="I63" s="14">
        <f>სულ!I603</f>
        <v>0</v>
      </c>
      <c r="J63" s="14" t="str">
        <f>სულ!J603</f>
        <v/>
      </c>
      <c r="K63" s="39" t="str">
        <f>სულ!K603</f>
        <v/>
      </c>
    </row>
    <row r="64" spans="1:12" ht="16.5" hidden="1" thickTop="1" thickBot="1" x14ac:dyDescent="0.3">
      <c r="A64" t="s">
        <v>194</v>
      </c>
      <c r="B64" s="4"/>
      <c r="C64" s="5" t="s">
        <v>13</v>
      </c>
      <c r="D64" s="13">
        <f>სულ!D604</f>
        <v>0</v>
      </c>
      <c r="E64" s="13">
        <f>სულ!E604</f>
        <v>0</v>
      </c>
      <c r="F64" s="13">
        <f>სულ!F604</f>
        <v>0</v>
      </c>
      <c r="G64" s="13">
        <f>სულ!G604</f>
        <v>0</v>
      </c>
      <c r="H64" s="13">
        <f>სულ!H604</f>
        <v>0</v>
      </c>
      <c r="I64" s="13">
        <f>სულ!I604</f>
        <v>0</v>
      </c>
      <c r="J64" s="13" t="str">
        <f>სულ!J604</f>
        <v/>
      </c>
      <c r="K64" s="38" t="str">
        <f>სულ!K604</f>
        <v/>
      </c>
    </row>
    <row r="65" spans="1:11" ht="16.5" hidden="1" thickTop="1" thickBot="1" x14ac:dyDescent="0.3">
      <c r="A65" t="s">
        <v>194</v>
      </c>
      <c r="B65" s="4"/>
      <c r="C65" s="5" t="s">
        <v>14</v>
      </c>
      <c r="D65" s="13">
        <f>სულ!D605</f>
        <v>0</v>
      </c>
      <c r="E65" s="13">
        <f>სულ!E605</f>
        <v>0</v>
      </c>
      <c r="F65" s="13">
        <f>სულ!F605</f>
        <v>0</v>
      </c>
      <c r="G65" s="13">
        <f>სულ!G605</f>
        <v>0</v>
      </c>
      <c r="H65" s="13">
        <f>სულ!H605</f>
        <v>0</v>
      </c>
      <c r="I65" s="13">
        <f>სულ!I605</f>
        <v>0</v>
      </c>
      <c r="J65" s="13" t="str">
        <f>სულ!J605</f>
        <v/>
      </c>
      <c r="K65" s="38" t="str">
        <f>სულ!K605</f>
        <v/>
      </c>
    </row>
    <row r="66" spans="1:11" ht="16.5" hidden="1" thickTop="1" thickBot="1" x14ac:dyDescent="0.3">
      <c r="A66" t="s">
        <v>194</v>
      </c>
      <c r="B66" s="8"/>
      <c r="C66" s="9" t="s">
        <v>15</v>
      </c>
      <c r="D66" s="15">
        <f>სულ!D606</f>
        <v>0</v>
      </c>
      <c r="E66" s="15">
        <f>სულ!E606</f>
        <v>0</v>
      </c>
      <c r="F66" s="15">
        <f>სულ!F606</f>
        <v>0</v>
      </c>
      <c r="G66" s="15">
        <f>სულ!G606</f>
        <v>0</v>
      </c>
      <c r="H66" s="15">
        <f>სულ!H606</f>
        <v>0</v>
      </c>
      <c r="I66" s="15">
        <f>სულ!I606</f>
        <v>0</v>
      </c>
      <c r="J66" s="15" t="str">
        <f>სულ!J606</f>
        <v/>
      </c>
      <c r="K66" s="40" t="str">
        <f>სულ!K606</f>
        <v/>
      </c>
    </row>
    <row r="67" spans="1:11" ht="31.5" customHeight="1" thickTop="1" thickBot="1" x14ac:dyDescent="0.3">
      <c r="A67" t="str">
        <f t="shared" ref="A67" si="1">IF(OR(D67&lt;&gt;0,F67&lt;&gt;0,G67&lt;&gt;0,H67&lt;&gt;0,I67&lt;&gt;0,),"a","b")</f>
        <v>a</v>
      </c>
      <c r="B67" s="2" t="s">
        <v>107</v>
      </c>
      <c r="C67" s="3" t="s">
        <v>108</v>
      </c>
      <c r="D67" s="3">
        <f>სულ!D607</f>
        <v>135000</v>
      </c>
      <c r="E67" s="3">
        <f>სულ!E607</f>
        <v>135000</v>
      </c>
      <c r="F67" s="3">
        <f>სულ!F607</f>
        <v>67500</v>
      </c>
      <c r="G67" s="3">
        <f>სულ!G607</f>
        <v>67500</v>
      </c>
      <c r="H67" s="3">
        <f>სულ!H607</f>
        <v>270000</v>
      </c>
      <c r="I67" s="3">
        <f>სულ!I607</f>
        <v>270000</v>
      </c>
      <c r="J67" s="3">
        <f>სულ!J607</f>
        <v>0</v>
      </c>
      <c r="K67" s="41">
        <f>სულ!K607</f>
        <v>1</v>
      </c>
    </row>
    <row r="68" spans="1:11" ht="16.5" hidden="1" thickTop="1" thickBot="1" x14ac:dyDescent="0.3">
      <c r="A68" t="s">
        <v>194</v>
      </c>
      <c r="B68" s="4"/>
      <c r="C68" s="5" t="s">
        <v>5</v>
      </c>
      <c r="D68" s="13">
        <f>სულ!D608</f>
        <v>135000</v>
      </c>
      <c r="E68" s="13">
        <f>სულ!E608</f>
        <v>135000</v>
      </c>
      <c r="F68" s="13">
        <f>სულ!F608</f>
        <v>67500</v>
      </c>
      <c r="G68" s="13">
        <f>სულ!G608</f>
        <v>67500</v>
      </c>
      <c r="H68" s="13">
        <f>სულ!H608</f>
        <v>270000</v>
      </c>
      <c r="I68" s="13">
        <f>სულ!I608</f>
        <v>270000</v>
      </c>
      <c r="J68" s="13">
        <f>სულ!J608</f>
        <v>0</v>
      </c>
      <c r="K68" s="38">
        <f>სულ!K608</f>
        <v>1</v>
      </c>
    </row>
    <row r="69" spans="1:11" ht="16.5" hidden="1" thickTop="1" thickBot="1" x14ac:dyDescent="0.3">
      <c r="A69" t="s">
        <v>194</v>
      </c>
      <c r="B69" s="6"/>
      <c r="C69" s="7" t="s">
        <v>6</v>
      </c>
      <c r="D69" s="14">
        <f>სულ!D609</f>
        <v>0</v>
      </c>
      <c r="E69" s="14">
        <f>სულ!E609</f>
        <v>0</v>
      </c>
      <c r="F69" s="14">
        <f>სულ!F609</f>
        <v>0</v>
      </c>
      <c r="G69" s="14">
        <f>სულ!G609</f>
        <v>0</v>
      </c>
      <c r="H69" s="14">
        <f>სულ!H609</f>
        <v>0</v>
      </c>
      <c r="I69" s="14">
        <f>სულ!I609</f>
        <v>0</v>
      </c>
      <c r="J69" s="14" t="str">
        <f>სულ!J609</f>
        <v/>
      </c>
      <c r="K69" s="39" t="str">
        <f>სულ!K609</f>
        <v/>
      </c>
    </row>
    <row r="70" spans="1:11" ht="16.5" hidden="1" thickTop="1" thickBot="1" x14ac:dyDescent="0.3">
      <c r="A70" t="s">
        <v>194</v>
      </c>
      <c r="B70" s="6"/>
      <c r="C70" s="7" t="s">
        <v>7</v>
      </c>
      <c r="D70" s="14">
        <f>სულ!D610</f>
        <v>135000</v>
      </c>
      <c r="E70" s="14">
        <f>სულ!E610</f>
        <v>135000</v>
      </c>
      <c r="F70" s="14">
        <f>სულ!F610</f>
        <v>67500</v>
      </c>
      <c r="G70" s="14">
        <f>სულ!G610</f>
        <v>67500</v>
      </c>
      <c r="H70" s="14">
        <f>სულ!H610</f>
        <v>270000</v>
      </c>
      <c r="I70" s="14">
        <f>სულ!I610</f>
        <v>270000</v>
      </c>
      <c r="J70" s="14">
        <f>სულ!J610</f>
        <v>0</v>
      </c>
      <c r="K70" s="39">
        <f>სულ!K610</f>
        <v>1</v>
      </c>
    </row>
    <row r="71" spans="1:11" ht="16.5" hidden="1" thickTop="1" thickBot="1" x14ac:dyDescent="0.3">
      <c r="A71" t="s">
        <v>194</v>
      </c>
      <c r="B71" s="6"/>
      <c r="C71" s="7" t="s">
        <v>8</v>
      </c>
      <c r="D71" s="14">
        <f>სულ!D611</f>
        <v>0</v>
      </c>
      <c r="E71" s="14">
        <f>სულ!E611</f>
        <v>0</v>
      </c>
      <c r="F71" s="14">
        <f>სულ!F611</f>
        <v>0</v>
      </c>
      <c r="G71" s="14">
        <f>სულ!G611</f>
        <v>0</v>
      </c>
      <c r="H71" s="14">
        <f>სულ!H611</f>
        <v>0</v>
      </c>
      <c r="I71" s="14">
        <f>სულ!I611</f>
        <v>0</v>
      </c>
      <c r="J71" s="14" t="str">
        <f>სულ!J611</f>
        <v/>
      </c>
      <c r="K71" s="39" t="str">
        <f>სულ!K611</f>
        <v/>
      </c>
    </row>
    <row r="72" spans="1:11" ht="16.5" hidden="1" thickTop="1" thickBot="1" x14ac:dyDescent="0.3">
      <c r="A72" t="s">
        <v>194</v>
      </c>
      <c r="B72" s="6"/>
      <c r="C72" s="7" t="s">
        <v>9</v>
      </c>
      <c r="D72" s="14">
        <f>სულ!D612</f>
        <v>0</v>
      </c>
      <c r="E72" s="14">
        <f>სულ!E612</f>
        <v>0</v>
      </c>
      <c r="F72" s="14">
        <f>სულ!F612</f>
        <v>0</v>
      </c>
      <c r="G72" s="14">
        <f>სულ!G612</f>
        <v>0</v>
      </c>
      <c r="H72" s="14">
        <f>სულ!H612</f>
        <v>0</v>
      </c>
      <c r="I72" s="14">
        <f>სულ!I612</f>
        <v>0</v>
      </c>
      <c r="J72" s="14" t="str">
        <f>სულ!J612</f>
        <v/>
      </c>
      <c r="K72" s="39" t="str">
        <f>სულ!K612</f>
        <v/>
      </c>
    </row>
    <row r="73" spans="1:11" ht="16.5" hidden="1" thickTop="1" thickBot="1" x14ac:dyDescent="0.3">
      <c r="A73" t="s">
        <v>194</v>
      </c>
      <c r="B73" s="6"/>
      <c r="C73" s="7" t="s">
        <v>10</v>
      </c>
      <c r="D73" s="14">
        <f>სულ!D613</f>
        <v>0</v>
      </c>
      <c r="E73" s="14">
        <f>სულ!E613</f>
        <v>0</v>
      </c>
      <c r="F73" s="14">
        <f>სულ!F613</f>
        <v>0</v>
      </c>
      <c r="G73" s="14">
        <f>სულ!G613</f>
        <v>0</v>
      </c>
      <c r="H73" s="14">
        <f>სულ!H613</f>
        <v>0</v>
      </c>
      <c r="I73" s="14">
        <f>სულ!I613</f>
        <v>0</v>
      </c>
      <c r="J73" s="14" t="str">
        <f>სულ!J613</f>
        <v/>
      </c>
      <c r="K73" s="39" t="str">
        <f>სულ!K613</f>
        <v/>
      </c>
    </row>
    <row r="74" spans="1:11" ht="16.5" hidden="1" thickTop="1" thickBot="1" x14ac:dyDescent="0.3">
      <c r="A74" t="s">
        <v>194</v>
      </c>
      <c r="B74" s="6"/>
      <c r="C74" s="7" t="s">
        <v>11</v>
      </c>
      <c r="D74" s="14">
        <f>სულ!D614</f>
        <v>0</v>
      </c>
      <c r="E74" s="14">
        <f>სულ!E614</f>
        <v>0</v>
      </c>
      <c r="F74" s="14">
        <f>სულ!F614</f>
        <v>0</v>
      </c>
      <c r="G74" s="14">
        <f>სულ!G614</f>
        <v>0</v>
      </c>
      <c r="H74" s="14">
        <f>სულ!H614</f>
        <v>0</v>
      </c>
      <c r="I74" s="14">
        <f>სულ!I614</f>
        <v>0</v>
      </c>
      <c r="J74" s="14" t="str">
        <f>სულ!J614</f>
        <v/>
      </c>
      <c r="K74" s="39" t="str">
        <f>სულ!K614</f>
        <v/>
      </c>
    </row>
    <row r="75" spans="1:11" ht="16.5" hidden="1" thickTop="1" thickBot="1" x14ac:dyDescent="0.3">
      <c r="A75" t="s">
        <v>194</v>
      </c>
      <c r="B75" s="6"/>
      <c r="C75" s="7" t="s">
        <v>12</v>
      </c>
      <c r="D75" s="14">
        <f>სულ!D615</f>
        <v>0</v>
      </c>
      <c r="E75" s="14">
        <f>სულ!E615</f>
        <v>0</v>
      </c>
      <c r="F75" s="14">
        <f>სულ!F615</f>
        <v>0</v>
      </c>
      <c r="G75" s="14">
        <f>სულ!G615</f>
        <v>0</v>
      </c>
      <c r="H75" s="14">
        <f>სულ!H615</f>
        <v>0</v>
      </c>
      <c r="I75" s="14">
        <f>სულ!I615</f>
        <v>0</v>
      </c>
      <c r="J75" s="14" t="str">
        <f>სულ!J615</f>
        <v/>
      </c>
      <c r="K75" s="39" t="str">
        <f>სულ!K615</f>
        <v/>
      </c>
    </row>
    <row r="76" spans="1:11" ht="16.5" hidden="1" thickTop="1" thickBot="1" x14ac:dyDescent="0.3">
      <c r="A76" t="s">
        <v>194</v>
      </c>
      <c r="B76" s="4"/>
      <c r="C76" s="5" t="s">
        <v>13</v>
      </c>
      <c r="D76" s="13">
        <f>სულ!D616</f>
        <v>0</v>
      </c>
      <c r="E76" s="13">
        <f>სულ!E616</f>
        <v>0</v>
      </c>
      <c r="F76" s="14">
        <f>სულ!F616</f>
        <v>0</v>
      </c>
      <c r="G76" s="13">
        <f>სულ!G616</f>
        <v>0</v>
      </c>
      <c r="H76" s="13">
        <f>სულ!H616</f>
        <v>0</v>
      </c>
      <c r="I76" s="13">
        <f>სულ!I616</f>
        <v>0</v>
      </c>
      <c r="J76" s="13" t="str">
        <f>სულ!J616</f>
        <v/>
      </c>
      <c r="K76" s="38" t="str">
        <f>სულ!K616</f>
        <v/>
      </c>
    </row>
    <row r="77" spans="1:11" ht="16.5" hidden="1" thickTop="1" thickBot="1" x14ac:dyDescent="0.3">
      <c r="A77" t="s">
        <v>194</v>
      </c>
      <c r="B77" s="4"/>
      <c r="C77" s="5" t="s">
        <v>14</v>
      </c>
      <c r="D77" s="13">
        <f>სულ!D617</f>
        <v>0</v>
      </c>
      <c r="E77" s="13">
        <f>სულ!E617</f>
        <v>0</v>
      </c>
      <c r="F77" s="14">
        <f>სულ!F617</f>
        <v>0</v>
      </c>
      <c r="G77" s="13">
        <f>სულ!G617</f>
        <v>0</v>
      </c>
      <c r="H77" s="13">
        <f>სულ!H617</f>
        <v>0</v>
      </c>
      <c r="I77" s="13">
        <f>სულ!I617</f>
        <v>0</v>
      </c>
      <c r="J77" s="13" t="str">
        <f>სულ!J617</f>
        <v/>
      </c>
      <c r="K77" s="38" t="str">
        <f>სულ!K617</f>
        <v/>
      </c>
    </row>
    <row r="78" spans="1:11" ht="16.5" hidden="1" thickTop="1" thickBot="1" x14ac:dyDescent="0.3">
      <c r="A78" t="s">
        <v>194</v>
      </c>
      <c r="B78" s="8"/>
      <c r="C78" s="9" t="s">
        <v>15</v>
      </c>
      <c r="D78" s="15">
        <f>სულ!D618</f>
        <v>0</v>
      </c>
      <c r="E78" s="15">
        <f>სულ!E618</f>
        <v>0</v>
      </c>
      <c r="F78" s="14">
        <f>სულ!F618</f>
        <v>0</v>
      </c>
      <c r="G78" s="15">
        <f>სულ!G618</f>
        <v>0</v>
      </c>
      <c r="H78" s="15">
        <f>სულ!H618</f>
        <v>0</v>
      </c>
      <c r="I78" s="15">
        <f>სულ!I618</f>
        <v>0</v>
      </c>
      <c r="J78" s="15" t="str">
        <f>სულ!J618</f>
        <v/>
      </c>
      <c r="K78" s="40" t="str">
        <f>სულ!K618</f>
        <v/>
      </c>
    </row>
    <row r="79" spans="1:11" ht="61.5" thickTop="1" thickBot="1" x14ac:dyDescent="0.3">
      <c r="A79" t="str">
        <f t="shared" ref="A79" si="2">IF(OR(D79&lt;&gt;0,F79&lt;&gt;0,G79&lt;&gt;0,H79&lt;&gt;0,I79&lt;&gt;0,),"a","b")</f>
        <v>a</v>
      </c>
      <c r="B79" s="10" t="s">
        <v>115</v>
      </c>
      <c r="C79" s="11" t="s">
        <v>116</v>
      </c>
      <c r="D79" s="3">
        <f>სულ!D667</f>
        <v>520000</v>
      </c>
      <c r="E79" s="3">
        <f>სულ!E667</f>
        <v>399771</v>
      </c>
      <c r="F79" s="3">
        <f>სულ!F667</f>
        <v>476458</v>
      </c>
      <c r="G79" s="3">
        <f>სულ!G667</f>
        <v>327790</v>
      </c>
      <c r="H79" s="3">
        <f>სულ!H667</f>
        <v>1240000</v>
      </c>
      <c r="I79" s="3">
        <f>სულ!I667</f>
        <v>1204019</v>
      </c>
      <c r="J79" s="3">
        <f>სულ!J667</f>
        <v>35981</v>
      </c>
      <c r="K79" s="41">
        <f>სულ!K667</f>
        <v>0.97098306451612904</v>
      </c>
    </row>
    <row r="80" spans="1:11" ht="16.5" hidden="1" thickTop="1" thickBot="1" x14ac:dyDescent="0.3">
      <c r="A80" t="s">
        <v>194</v>
      </c>
      <c r="B80" s="4"/>
      <c r="C80" s="5" t="s">
        <v>5</v>
      </c>
      <c r="D80" s="13">
        <f>სულ!D668</f>
        <v>520000</v>
      </c>
      <c r="E80" s="13">
        <f>სულ!E668</f>
        <v>399771</v>
      </c>
      <c r="F80" s="13">
        <f>სულ!F668</f>
        <v>476458</v>
      </c>
      <c r="G80" s="13">
        <f>სულ!G668</f>
        <v>327790</v>
      </c>
      <c r="H80" s="13">
        <f>სულ!H668</f>
        <v>1240000</v>
      </c>
      <c r="I80" s="13">
        <f>სულ!I668</f>
        <v>1204019</v>
      </c>
      <c r="J80" s="13">
        <f>სულ!J668</f>
        <v>35981</v>
      </c>
      <c r="K80" s="38">
        <f>სულ!K668</f>
        <v>0.97098306451612904</v>
      </c>
    </row>
    <row r="81" spans="1:11" ht="16.5" hidden="1" thickTop="1" thickBot="1" x14ac:dyDescent="0.3">
      <c r="A81" t="s">
        <v>194</v>
      </c>
      <c r="B81" s="6"/>
      <c r="C81" s="7" t="s">
        <v>6</v>
      </c>
      <c r="D81" s="14">
        <f>სულ!D669</f>
        <v>0</v>
      </c>
      <c r="E81" s="14">
        <f>სულ!E669</f>
        <v>0</v>
      </c>
      <c r="F81" s="14">
        <f>სულ!F669</f>
        <v>0</v>
      </c>
      <c r="G81" s="14">
        <f>სულ!G669</f>
        <v>0</v>
      </c>
      <c r="H81" s="14">
        <f>სულ!H669</f>
        <v>0</v>
      </c>
      <c r="I81" s="14">
        <f>სულ!I669</f>
        <v>0</v>
      </c>
      <c r="J81" s="14" t="str">
        <f>სულ!J669</f>
        <v/>
      </c>
      <c r="K81" s="39" t="str">
        <f>სულ!K669</f>
        <v/>
      </c>
    </row>
    <row r="82" spans="1:11" ht="16.5" hidden="1" thickTop="1" thickBot="1" x14ac:dyDescent="0.3">
      <c r="A82" t="s">
        <v>194</v>
      </c>
      <c r="B82" s="6"/>
      <c r="C82" s="7" t="s">
        <v>7</v>
      </c>
      <c r="D82" s="14">
        <f>სულ!D670</f>
        <v>520000</v>
      </c>
      <c r="E82" s="14">
        <f>სულ!E670</f>
        <v>399771</v>
      </c>
      <c r="F82" s="14">
        <f>სულ!F670</f>
        <v>476458</v>
      </c>
      <c r="G82" s="14">
        <f>სულ!G670</f>
        <v>327790</v>
      </c>
      <c r="H82" s="14">
        <f>სულ!H670</f>
        <v>1240000</v>
      </c>
      <c r="I82" s="14">
        <f>სულ!I670</f>
        <v>1204019</v>
      </c>
      <c r="J82" s="14">
        <f>სულ!J670</f>
        <v>35981</v>
      </c>
      <c r="K82" s="39">
        <f>სულ!K670</f>
        <v>0.97098306451612904</v>
      </c>
    </row>
    <row r="83" spans="1:11" ht="16.5" hidden="1" thickTop="1" thickBot="1" x14ac:dyDescent="0.3">
      <c r="A83" t="s">
        <v>194</v>
      </c>
      <c r="B83" s="6"/>
      <c r="C83" s="7" t="s">
        <v>8</v>
      </c>
      <c r="D83" s="14">
        <f>სულ!D671</f>
        <v>0</v>
      </c>
      <c r="E83" s="14">
        <f>სულ!E671</f>
        <v>0</v>
      </c>
      <c r="F83" s="14">
        <f>სულ!F671</f>
        <v>0</v>
      </c>
      <c r="G83" s="14">
        <f>სულ!G671</f>
        <v>0</v>
      </c>
      <c r="H83" s="14">
        <f>სულ!H671</f>
        <v>0</v>
      </c>
      <c r="I83" s="14">
        <f>სულ!I671</f>
        <v>0</v>
      </c>
      <c r="J83" s="14" t="str">
        <f>სულ!J671</f>
        <v/>
      </c>
      <c r="K83" s="39" t="str">
        <f>სულ!K671</f>
        <v/>
      </c>
    </row>
    <row r="84" spans="1:11" ht="16.5" hidden="1" thickTop="1" thickBot="1" x14ac:dyDescent="0.3">
      <c r="A84" t="s">
        <v>194</v>
      </c>
      <c r="B84" s="6"/>
      <c r="C84" s="7" t="s">
        <v>9</v>
      </c>
      <c r="D84" s="14">
        <f>სულ!D672</f>
        <v>0</v>
      </c>
      <c r="E84" s="14">
        <f>სულ!E672</f>
        <v>0</v>
      </c>
      <c r="F84" s="14">
        <f>სულ!F672</f>
        <v>0</v>
      </c>
      <c r="G84" s="14">
        <f>სულ!G672</f>
        <v>0</v>
      </c>
      <c r="H84" s="14">
        <f>სულ!H672</f>
        <v>0</v>
      </c>
      <c r="I84" s="14">
        <f>სულ!I672</f>
        <v>0</v>
      </c>
      <c r="J84" s="14" t="str">
        <f>სულ!J672</f>
        <v/>
      </c>
      <c r="K84" s="39" t="str">
        <f>სულ!K672</f>
        <v/>
      </c>
    </row>
    <row r="85" spans="1:11" ht="16.5" hidden="1" thickTop="1" thickBot="1" x14ac:dyDescent="0.3">
      <c r="A85" t="s">
        <v>194</v>
      </c>
      <c r="B85" s="6"/>
      <c r="C85" s="7" t="s">
        <v>10</v>
      </c>
      <c r="D85" s="14">
        <f>სულ!D673</f>
        <v>0</v>
      </c>
      <c r="E85" s="14">
        <f>სულ!E673</f>
        <v>0</v>
      </c>
      <c r="F85" s="14">
        <f>სულ!F673</f>
        <v>0</v>
      </c>
      <c r="G85" s="14">
        <f>სულ!G673</f>
        <v>0</v>
      </c>
      <c r="H85" s="14">
        <f>სულ!H673</f>
        <v>0</v>
      </c>
      <c r="I85" s="14">
        <f>სულ!I673</f>
        <v>0</v>
      </c>
      <c r="J85" s="14" t="str">
        <f>სულ!J673</f>
        <v/>
      </c>
      <c r="K85" s="39" t="str">
        <f>სულ!K673</f>
        <v/>
      </c>
    </row>
    <row r="86" spans="1:11" ht="16.5" hidden="1" thickTop="1" thickBot="1" x14ac:dyDescent="0.3">
      <c r="A86" t="s">
        <v>194</v>
      </c>
      <c r="B86" s="6"/>
      <c r="C86" s="7" t="s">
        <v>11</v>
      </c>
      <c r="D86" s="14">
        <f>სულ!D674</f>
        <v>0</v>
      </c>
      <c r="E86" s="14">
        <f>სულ!E674</f>
        <v>0</v>
      </c>
      <c r="F86" s="14">
        <f>სულ!F674</f>
        <v>0</v>
      </c>
      <c r="G86" s="14">
        <f>სულ!G674</f>
        <v>0</v>
      </c>
      <c r="H86" s="14">
        <f>სულ!H674</f>
        <v>0</v>
      </c>
      <c r="I86" s="14">
        <f>სულ!I674</f>
        <v>0</v>
      </c>
      <c r="J86" s="14" t="str">
        <f>სულ!J674</f>
        <v/>
      </c>
      <c r="K86" s="39" t="str">
        <f>სულ!K674</f>
        <v/>
      </c>
    </row>
    <row r="87" spans="1:11" ht="16.5" hidden="1" thickTop="1" thickBot="1" x14ac:dyDescent="0.3">
      <c r="A87" t="s">
        <v>194</v>
      </c>
      <c r="B87" s="6"/>
      <c r="C87" s="7" t="s">
        <v>12</v>
      </c>
      <c r="D87" s="14">
        <f>სულ!D675</f>
        <v>0</v>
      </c>
      <c r="E87" s="14">
        <f>სულ!E675</f>
        <v>0</v>
      </c>
      <c r="F87" s="14">
        <f>სულ!F675</f>
        <v>0</v>
      </c>
      <c r="G87" s="14">
        <f>სულ!G675</f>
        <v>0</v>
      </c>
      <c r="H87" s="14">
        <f>სულ!H675</f>
        <v>0</v>
      </c>
      <c r="I87" s="14">
        <f>სულ!I675</f>
        <v>0</v>
      </c>
      <c r="J87" s="14" t="str">
        <f>სულ!J675</f>
        <v/>
      </c>
      <c r="K87" s="39" t="str">
        <f>სულ!K675</f>
        <v/>
      </c>
    </row>
    <row r="88" spans="1:11" ht="16.5" hidden="1" thickTop="1" thickBot="1" x14ac:dyDescent="0.3">
      <c r="A88" t="s">
        <v>194</v>
      </c>
      <c r="B88" s="4"/>
      <c r="C88" s="5" t="s">
        <v>13</v>
      </c>
      <c r="D88" s="13">
        <f>სულ!D676</f>
        <v>0</v>
      </c>
      <c r="E88" s="13">
        <f>სულ!E676</f>
        <v>0</v>
      </c>
      <c r="F88" s="14">
        <f>სულ!F676</f>
        <v>0</v>
      </c>
      <c r="G88" s="13">
        <f>სულ!G676</f>
        <v>0</v>
      </c>
      <c r="H88" s="13">
        <f>სულ!H676</f>
        <v>0</v>
      </c>
      <c r="I88" s="13">
        <f>სულ!I676</f>
        <v>0</v>
      </c>
      <c r="J88" s="13" t="str">
        <f>სულ!J676</f>
        <v/>
      </c>
      <c r="K88" s="38" t="str">
        <f>სულ!K676</f>
        <v/>
      </c>
    </row>
    <row r="89" spans="1:11" ht="16.5" hidden="1" thickTop="1" thickBot="1" x14ac:dyDescent="0.3">
      <c r="A89" t="s">
        <v>194</v>
      </c>
      <c r="B89" s="4"/>
      <c r="C89" s="5" t="s">
        <v>14</v>
      </c>
      <c r="D89" s="13">
        <f>სულ!D677</f>
        <v>0</v>
      </c>
      <c r="E89" s="13">
        <f>სულ!E677</f>
        <v>0</v>
      </c>
      <c r="F89" s="14">
        <f>სულ!F677</f>
        <v>0</v>
      </c>
      <c r="G89" s="13">
        <f>სულ!G677</f>
        <v>0</v>
      </c>
      <c r="H89" s="13">
        <f>სულ!H677</f>
        <v>0</v>
      </c>
      <c r="I89" s="13">
        <f>სულ!I677</f>
        <v>0</v>
      </c>
      <c r="J89" s="13" t="str">
        <f>სულ!J677</f>
        <v/>
      </c>
      <c r="K89" s="38" t="str">
        <f>სულ!K677</f>
        <v/>
      </c>
    </row>
    <row r="90" spans="1:11" ht="16.5" hidden="1" thickTop="1" thickBot="1" x14ac:dyDescent="0.3">
      <c r="A90" t="s">
        <v>194</v>
      </c>
      <c r="B90" s="8"/>
      <c r="C90" s="9" t="s">
        <v>15</v>
      </c>
      <c r="D90" s="15">
        <f>სულ!D678</f>
        <v>0</v>
      </c>
      <c r="E90" s="15">
        <f>სულ!E678</f>
        <v>0</v>
      </c>
      <c r="F90" s="14">
        <f>სულ!F678</f>
        <v>0</v>
      </c>
      <c r="G90" s="15">
        <f>სულ!G678</f>
        <v>0</v>
      </c>
      <c r="H90" s="15">
        <f>სულ!H678</f>
        <v>0</v>
      </c>
      <c r="I90" s="15">
        <f>სულ!I678</f>
        <v>0</v>
      </c>
      <c r="J90" s="15" t="str">
        <f>სულ!J678</f>
        <v/>
      </c>
      <c r="K90" s="40" t="str">
        <f>სულ!K678</f>
        <v/>
      </c>
    </row>
    <row r="91" spans="1:11" ht="61.5" thickTop="1" thickBot="1" x14ac:dyDescent="0.3">
      <c r="A91" t="str">
        <f t="shared" ref="A91:A139" si="3">IF(OR(D91&lt;&gt;0,F91&lt;&gt;0,G91&lt;&gt;0,H91&lt;&gt;0,I91&lt;&gt;0,),"a","b")</f>
        <v>a</v>
      </c>
      <c r="B91" s="2" t="s">
        <v>117</v>
      </c>
      <c r="C91" s="3" t="s">
        <v>118</v>
      </c>
      <c r="D91" s="3">
        <f>სულ!D679</f>
        <v>487500</v>
      </c>
      <c r="E91" s="3">
        <f>სულ!E679</f>
        <v>204492.47</v>
      </c>
      <c r="F91" s="3">
        <f>სულ!F679</f>
        <v>113000</v>
      </c>
      <c r="G91" s="3">
        <f>სულ!G679</f>
        <v>505500</v>
      </c>
      <c r="H91" s="3">
        <f>სულ!H679</f>
        <v>996000</v>
      </c>
      <c r="I91" s="3">
        <f>სულ!I679</f>
        <v>822992.47</v>
      </c>
      <c r="J91" s="3">
        <f>სულ!J679</f>
        <v>173007.53000000003</v>
      </c>
      <c r="K91" s="41">
        <f>სულ!K679</f>
        <v>0.82629766064257026</v>
      </c>
    </row>
    <row r="92" spans="1:11" ht="16.5" hidden="1" thickTop="1" thickBot="1" x14ac:dyDescent="0.3">
      <c r="A92" t="s">
        <v>194</v>
      </c>
      <c r="B92" s="4"/>
      <c r="C92" s="5" t="s">
        <v>5</v>
      </c>
      <c r="D92" s="13">
        <f>სულ!D680</f>
        <v>487500</v>
      </c>
      <c r="E92" s="13">
        <f>სულ!E680</f>
        <v>204492.47</v>
      </c>
      <c r="F92" s="13">
        <f>სულ!F680</f>
        <v>113000</v>
      </c>
      <c r="G92" s="13">
        <f>სულ!G680</f>
        <v>505500</v>
      </c>
      <c r="H92" s="13">
        <f>სულ!H680</f>
        <v>996000</v>
      </c>
      <c r="I92" s="13">
        <f>სულ!I680</f>
        <v>822992.47</v>
      </c>
      <c r="J92" s="13">
        <f>სულ!J680</f>
        <v>173007.53000000003</v>
      </c>
      <c r="K92" s="38">
        <f>სულ!K680</f>
        <v>0.82629766064257026</v>
      </c>
    </row>
    <row r="93" spans="1:11" ht="16.5" hidden="1" thickTop="1" thickBot="1" x14ac:dyDescent="0.3">
      <c r="A93" t="s">
        <v>194</v>
      </c>
      <c r="B93" s="6"/>
      <c r="C93" s="7" t="s">
        <v>6</v>
      </c>
      <c r="D93" s="14">
        <f>სულ!D681</f>
        <v>0</v>
      </c>
      <c r="E93" s="14">
        <f>სულ!E681</f>
        <v>0</v>
      </c>
      <c r="F93" s="14">
        <f>სულ!F681</f>
        <v>0</v>
      </c>
      <c r="G93" s="14">
        <f>სულ!G681</f>
        <v>0</v>
      </c>
      <c r="H93" s="14">
        <f>სულ!H681</f>
        <v>0</v>
      </c>
      <c r="I93" s="14">
        <f>სულ!I681</f>
        <v>0</v>
      </c>
      <c r="J93" s="14" t="str">
        <f>სულ!J681</f>
        <v/>
      </c>
      <c r="K93" s="39" t="str">
        <f>სულ!K681</f>
        <v/>
      </c>
    </row>
    <row r="94" spans="1:11" ht="16.5" hidden="1" thickTop="1" thickBot="1" x14ac:dyDescent="0.3">
      <c r="A94" t="s">
        <v>194</v>
      </c>
      <c r="B94" s="6"/>
      <c r="C94" s="7" t="s">
        <v>7</v>
      </c>
      <c r="D94" s="14">
        <f>სულ!D682</f>
        <v>140000</v>
      </c>
      <c r="E94" s="14">
        <f>სულ!E682</f>
        <v>0</v>
      </c>
      <c r="F94" s="14">
        <f>სულ!F682</f>
        <v>0</v>
      </c>
      <c r="G94" s="14">
        <f>სულ!G682</f>
        <v>370000</v>
      </c>
      <c r="H94" s="14">
        <f>სულ!H682</f>
        <v>300000</v>
      </c>
      <c r="I94" s="14">
        <f>სულ!I682</f>
        <v>370000</v>
      </c>
      <c r="J94" s="14">
        <f>სულ!J682</f>
        <v>-70000</v>
      </c>
      <c r="K94" s="39">
        <f>სულ!K682</f>
        <v>1.2333333333333334</v>
      </c>
    </row>
    <row r="95" spans="1:11" ht="16.5" hidden="1" thickTop="1" thickBot="1" x14ac:dyDescent="0.3">
      <c r="A95" t="s">
        <v>194</v>
      </c>
      <c r="B95" s="6"/>
      <c r="C95" s="7" t="s">
        <v>8</v>
      </c>
      <c r="D95" s="14">
        <f>სულ!D683</f>
        <v>0</v>
      </c>
      <c r="E95" s="14">
        <f>სულ!E683</f>
        <v>0</v>
      </c>
      <c r="F95" s="14">
        <f>სულ!F683</f>
        <v>0</v>
      </c>
      <c r="G95" s="14">
        <f>სულ!G683</f>
        <v>0</v>
      </c>
      <c r="H95" s="14">
        <f>სულ!H683</f>
        <v>0</v>
      </c>
      <c r="I95" s="14">
        <f>სულ!I683</f>
        <v>0</v>
      </c>
      <c r="J95" s="14" t="str">
        <f>სულ!J683</f>
        <v/>
      </c>
      <c r="K95" s="39" t="str">
        <f>სულ!K683</f>
        <v/>
      </c>
    </row>
    <row r="96" spans="1:11" ht="16.5" hidden="1" thickTop="1" thickBot="1" x14ac:dyDescent="0.3">
      <c r="A96" t="s">
        <v>194</v>
      </c>
      <c r="B96" s="6"/>
      <c r="C96" s="7" t="s">
        <v>9</v>
      </c>
      <c r="D96" s="14">
        <f>სულ!D684</f>
        <v>0</v>
      </c>
      <c r="E96" s="14">
        <f>სულ!E684</f>
        <v>0</v>
      </c>
      <c r="F96" s="14">
        <f>სულ!F684</f>
        <v>0</v>
      </c>
      <c r="G96" s="14">
        <f>სულ!G684</f>
        <v>0</v>
      </c>
      <c r="H96" s="14">
        <f>სულ!H684</f>
        <v>0</v>
      </c>
      <c r="I96" s="14">
        <f>სულ!I684</f>
        <v>0</v>
      </c>
      <c r="J96" s="14" t="str">
        <f>სულ!J684</f>
        <v/>
      </c>
      <c r="K96" s="39" t="str">
        <f>სულ!K684</f>
        <v/>
      </c>
    </row>
    <row r="97" spans="1:12" ht="16.5" hidden="1" thickTop="1" thickBot="1" x14ac:dyDescent="0.3">
      <c r="A97" t="s">
        <v>194</v>
      </c>
      <c r="B97" s="6"/>
      <c r="C97" s="7" t="s">
        <v>10</v>
      </c>
      <c r="D97" s="14">
        <f>სულ!D685</f>
        <v>0</v>
      </c>
      <c r="E97" s="14">
        <f>სულ!E685</f>
        <v>0</v>
      </c>
      <c r="F97" s="14">
        <f>სულ!F685</f>
        <v>0</v>
      </c>
      <c r="G97" s="14">
        <f>სულ!G685</f>
        <v>0</v>
      </c>
      <c r="H97" s="14">
        <f>სულ!H685</f>
        <v>0</v>
      </c>
      <c r="I97" s="14">
        <f>სულ!I685</f>
        <v>0</v>
      </c>
      <c r="J97" s="14" t="str">
        <f>სულ!J685</f>
        <v/>
      </c>
      <c r="K97" s="39" t="str">
        <f>სულ!K685</f>
        <v/>
      </c>
    </row>
    <row r="98" spans="1:12" ht="16.5" hidden="1" thickTop="1" thickBot="1" x14ac:dyDescent="0.3">
      <c r="A98" t="s">
        <v>194</v>
      </c>
      <c r="B98" s="6"/>
      <c r="C98" s="7" t="s">
        <v>11</v>
      </c>
      <c r="D98" s="14">
        <f>სულ!D686</f>
        <v>347500</v>
      </c>
      <c r="E98" s="14">
        <f>სულ!E686</f>
        <v>204492.47</v>
      </c>
      <c r="F98" s="14">
        <f>სულ!F686</f>
        <v>113000</v>
      </c>
      <c r="G98" s="14">
        <f>სულ!G686</f>
        <v>135500</v>
      </c>
      <c r="H98" s="14">
        <f>სულ!H686</f>
        <v>696000</v>
      </c>
      <c r="I98" s="14">
        <f>სულ!I686</f>
        <v>452992.47</v>
      </c>
      <c r="J98" s="14">
        <f>სულ!J686</f>
        <v>243007.53000000003</v>
      </c>
      <c r="K98" s="39">
        <f>სულ!K686</f>
        <v>0.65085124999999999</v>
      </c>
    </row>
    <row r="99" spans="1:12" ht="16.5" hidden="1" thickTop="1" thickBot="1" x14ac:dyDescent="0.3">
      <c r="A99" t="s">
        <v>194</v>
      </c>
      <c r="B99" s="6"/>
      <c r="C99" s="7" t="s">
        <v>12</v>
      </c>
      <c r="D99" s="14">
        <f>სულ!D687</f>
        <v>0</v>
      </c>
      <c r="E99" s="14">
        <f>სულ!E687</f>
        <v>0</v>
      </c>
      <c r="F99" s="14">
        <f>სულ!F687</f>
        <v>0</v>
      </c>
      <c r="G99" s="14">
        <f>სულ!G687</f>
        <v>0</v>
      </c>
      <c r="H99" s="14">
        <f>სულ!H687</f>
        <v>0</v>
      </c>
      <c r="I99" s="14">
        <f>სულ!I687</f>
        <v>0</v>
      </c>
      <c r="J99" s="14" t="str">
        <f>სულ!J687</f>
        <v/>
      </c>
      <c r="K99" s="39" t="str">
        <f>სულ!K687</f>
        <v/>
      </c>
    </row>
    <row r="100" spans="1:12" ht="16.5" hidden="1" thickTop="1" thickBot="1" x14ac:dyDescent="0.3">
      <c r="A100" t="s">
        <v>194</v>
      </c>
      <c r="B100" s="4"/>
      <c r="C100" s="5" t="s">
        <v>13</v>
      </c>
      <c r="D100" s="13">
        <f>სულ!D688</f>
        <v>0</v>
      </c>
      <c r="E100" s="13">
        <f>სულ!E688</f>
        <v>0</v>
      </c>
      <c r="F100" s="14">
        <f>სულ!F688</f>
        <v>0</v>
      </c>
      <c r="G100" s="13">
        <f>სულ!G688</f>
        <v>0</v>
      </c>
      <c r="H100" s="13">
        <f>სულ!H688</f>
        <v>0</v>
      </c>
      <c r="I100" s="13">
        <f>სულ!I688</f>
        <v>0</v>
      </c>
      <c r="J100" s="13" t="str">
        <f>სულ!J688</f>
        <v/>
      </c>
      <c r="K100" s="38" t="str">
        <f>სულ!K688</f>
        <v/>
      </c>
    </row>
    <row r="101" spans="1:12" ht="16.5" hidden="1" thickTop="1" thickBot="1" x14ac:dyDescent="0.3">
      <c r="A101" t="s">
        <v>194</v>
      </c>
      <c r="B101" s="4"/>
      <c r="C101" s="5" t="s">
        <v>14</v>
      </c>
      <c r="D101" s="13">
        <f>სულ!D689</f>
        <v>0</v>
      </c>
      <c r="E101" s="13">
        <f>სულ!E689</f>
        <v>0</v>
      </c>
      <c r="F101" s="14">
        <f>სულ!F689</f>
        <v>0</v>
      </c>
      <c r="G101" s="13">
        <f>სულ!G689</f>
        <v>0</v>
      </c>
      <c r="H101" s="13">
        <f>სულ!H689</f>
        <v>0</v>
      </c>
      <c r="I101" s="13">
        <f>სულ!I689</f>
        <v>0</v>
      </c>
      <c r="J101" s="13" t="str">
        <f>სულ!J689</f>
        <v/>
      </c>
      <c r="K101" s="38" t="str">
        <f>სულ!K689</f>
        <v/>
      </c>
    </row>
    <row r="102" spans="1:12" ht="16.5" hidden="1" thickTop="1" thickBot="1" x14ac:dyDescent="0.3">
      <c r="A102" t="s">
        <v>194</v>
      </c>
      <c r="B102" s="8"/>
      <c r="C102" s="9" t="s">
        <v>15</v>
      </c>
      <c r="D102" s="15">
        <f>სულ!D690</f>
        <v>0</v>
      </c>
      <c r="E102" s="15">
        <f>სულ!E690</f>
        <v>0</v>
      </c>
      <c r="F102" s="14">
        <f>სულ!F690</f>
        <v>0</v>
      </c>
      <c r="G102" s="15">
        <f>სულ!G690</f>
        <v>0</v>
      </c>
      <c r="H102" s="15">
        <f>სულ!H690</f>
        <v>0</v>
      </c>
      <c r="I102" s="15">
        <f>სულ!I690</f>
        <v>0</v>
      </c>
      <c r="J102" s="15" t="str">
        <f>სულ!J690</f>
        <v/>
      </c>
      <c r="K102" s="40" t="str">
        <f>სულ!K690</f>
        <v/>
      </c>
    </row>
    <row r="103" spans="1:12" ht="61.5" thickTop="1" thickBot="1" x14ac:dyDescent="0.3">
      <c r="A103" t="str">
        <f t="shared" si="3"/>
        <v>a</v>
      </c>
      <c r="B103" s="2" t="s">
        <v>123</v>
      </c>
      <c r="C103" s="3" t="s">
        <v>124</v>
      </c>
      <c r="D103" s="3">
        <f>სულ!D715</f>
        <v>420000</v>
      </c>
      <c r="E103" s="3">
        <f>სულ!E715</f>
        <v>336579</v>
      </c>
      <c r="F103" s="3">
        <f>სულ!F715</f>
        <v>201051</v>
      </c>
      <c r="G103" s="3">
        <f>სულ!G715</f>
        <v>288872</v>
      </c>
      <c r="H103" s="3">
        <f>სულ!H715</f>
        <v>900000</v>
      </c>
      <c r="I103" s="3">
        <f>სულ!I715</f>
        <v>826502</v>
      </c>
      <c r="J103" s="3">
        <f>სულ!J715</f>
        <v>73498</v>
      </c>
      <c r="K103" s="41">
        <f>სულ!K715</f>
        <v>0.91833555555555557</v>
      </c>
      <c r="L103" s="35" t="str">
        <f>სულ!L715</f>
        <v>მათ შორის ტენდერის ეკონომია 73 000 ლარი</v>
      </c>
    </row>
    <row r="104" spans="1:12" ht="16.5" hidden="1" thickTop="1" thickBot="1" x14ac:dyDescent="0.3">
      <c r="A104" t="s">
        <v>194</v>
      </c>
      <c r="B104" s="4"/>
      <c r="C104" s="5" t="s">
        <v>5</v>
      </c>
      <c r="D104" s="13">
        <f>სულ!D716</f>
        <v>420000</v>
      </c>
      <c r="E104" s="13">
        <f>სულ!E716</f>
        <v>336579</v>
      </c>
      <c r="F104" s="13">
        <f>სულ!F716</f>
        <v>201051</v>
      </c>
      <c r="G104" s="13">
        <f>სულ!G716</f>
        <v>288872</v>
      </c>
      <c r="H104" s="13">
        <f>სულ!H716</f>
        <v>900000</v>
      </c>
      <c r="I104" s="13">
        <f>სულ!I716</f>
        <v>826502</v>
      </c>
      <c r="J104" s="13">
        <f>სულ!J716</f>
        <v>73498</v>
      </c>
      <c r="K104" s="38">
        <f>სულ!K716</f>
        <v>0.91833555555555557</v>
      </c>
    </row>
    <row r="105" spans="1:12" ht="16.5" hidden="1" thickTop="1" thickBot="1" x14ac:dyDescent="0.3">
      <c r="A105" t="s">
        <v>194</v>
      </c>
      <c r="B105" s="6"/>
      <c r="C105" s="7" t="s">
        <v>6</v>
      </c>
      <c r="D105" s="14">
        <f>სულ!D717</f>
        <v>0</v>
      </c>
      <c r="E105" s="14">
        <f>სულ!E717</f>
        <v>0</v>
      </c>
      <c r="F105" s="14">
        <f>სულ!F717</f>
        <v>0</v>
      </c>
      <c r="G105" s="14">
        <f>სულ!G717</f>
        <v>0</v>
      </c>
      <c r="H105" s="14">
        <f>სულ!H717</f>
        <v>0</v>
      </c>
      <c r="I105" s="14">
        <f>სულ!I717</f>
        <v>0</v>
      </c>
      <c r="J105" s="14" t="str">
        <f>სულ!J717</f>
        <v/>
      </c>
      <c r="K105" s="39" t="str">
        <f>სულ!K717</f>
        <v/>
      </c>
    </row>
    <row r="106" spans="1:12" ht="16.5" hidden="1" thickTop="1" thickBot="1" x14ac:dyDescent="0.3">
      <c r="A106" t="s">
        <v>194</v>
      </c>
      <c r="B106" s="6"/>
      <c r="C106" s="7" t="s">
        <v>7</v>
      </c>
      <c r="D106" s="14">
        <f>სულ!D718</f>
        <v>420000</v>
      </c>
      <c r="E106" s="14">
        <f>სულ!E718</f>
        <v>336579</v>
      </c>
      <c r="F106" s="14">
        <f>სულ!F718</f>
        <v>201051</v>
      </c>
      <c r="G106" s="14">
        <f>სულ!G718</f>
        <v>288872</v>
      </c>
      <c r="H106" s="14">
        <f>სულ!H718</f>
        <v>900000</v>
      </c>
      <c r="I106" s="14">
        <f>სულ!I718</f>
        <v>826502</v>
      </c>
      <c r="J106" s="14">
        <f>სულ!J718</f>
        <v>73498</v>
      </c>
      <c r="K106" s="39">
        <f>სულ!K718</f>
        <v>0.91833555555555557</v>
      </c>
    </row>
    <row r="107" spans="1:12" ht="16.5" hidden="1" thickTop="1" thickBot="1" x14ac:dyDescent="0.3">
      <c r="A107" t="s">
        <v>194</v>
      </c>
      <c r="B107" s="6"/>
      <c r="C107" s="7" t="s">
        <v>8</v>
      </c>
      <c r="D107" s="14">
        <f>სულ!D719</f>
        <v>0</v>
      </c>
      <c r="E107" s="14">
        <f>სულ!E719</f>
        <v>0</v>
      </c>
      <c r="F107" s="14">
        <f>სულ!F719</f>
        <v>0</v>
      </c>
      <c r="G107" s="14">
        <f>სულ!G719</f>
        <v>0</v>
      </c>
      <c r="H107" s="14">
        <f>სულ!H719</f>
        <v>0</v>
      </c>
      <c r="I107" s="14">
        <f>სულ!I719</f>
        <v>0</v>
      </c>
      <c r="J107" s="14" t="str">
        <f>სულ!J719</f>
        <v/>
      </c>
      <c r="K107" s="39" t="str">
        <f>სულ!K719</f>
        <v/>
      </c>
    </row>
    <row r="108" spans="1:12" ht="16.5" hidden="1" thickTop="1" thickBot="1" x14ac:dyDescent="0.3">
      <c r="A108" t="s">
        <v>194</v>
      </c>
      <c r="B108" s="6"/>
      <c r="C108" s="7" t="s">
        <v>9</v>
      </c>
      <c r="D108" s="14">
        <f>სულ!D720</f>
        <v>0</v>
      </c>
      <c r="E108" s="14">
        <f>სულ!E720</f>
        <v>0</v>
      </c>
      <c r="F108" s="14">
        <f>სულ!F720</f>
        <v>0</v>
      </c>
      <c r="G108" s="14">
        <f>სულ!G720</f>
        <v>0</v>
      </c>
      <c r="H108" s="14">
        <f>სულ!H720</f>
        <v>0</v>
      </c>
      <c r="I108" s="14">
        <f>სულ!I720</f>
        <v>0</v>
      </c>
      <c r="J108" s="14" t="str">
        <f>სულ!J720</f>
        <v/>
      </c>
      <c r="K108" s="39" t="str">
        <f>სულ!K720</f>
        <v/>
      </c>
    </row>
    <row r="109" spans="1:12" ht="16.5" hidden="1" thickTop="1" thickBot="1" x14ac:dyDescent="0.3">
      <c r="A109" t="s">
        <v>194</v>
      </c>
      <c r="B109" s="6"/>
      <c r="C109" s="7" t="s">
        <v>10</v>
      </c>
      <c r="D109" s="14">
        <f>სულ!D721</f>
        <v>0</v>
      </c>
      <c r="E109" s="14">
        <f>სულ!E721</f>
        <v>0</v>
      </c>
      <c r="F109" s="14">
        <f>სულ!F721</f>
        <v>0</v>
      </c>
      <c r="G109" s="14">
        <f>სულ!G721</f>
        <v>0</v>
      </c>
      <c r="H109" s="14">
        <f>სულ!H721</f>
        <v>0</v>
      </c>
      <c r="I109" s="14">
        <f>სულ!I721</f>
        <v>0</v>
      </c>
      <c r="J109" s="14" t="str">
        <f>სულ!J721</f>
        <v/>
      </c>
      <c r="K109" s="39" t="str">
        <f>სულ!K721</f>
        <v/>
      </c>
    </row>
    <row r="110" spans="1:12" ht="16.5" hidden="1" thickTop="1" thickBot="1" x14ac:dyDescent="0.3">
      <c r="A110" t="s">
        <v>194</v>
      </c>
      <c r="B110" s="6"/>
      <c r="C110" s="7" t="s">
        <v>11</v>
      </c>
      <c r="D110" s="14">
        <f>სულ!D722</f>
        <v>0</v>
      </c>
      <c r="E110" s="14">
        <f>სულ!E722</f>
        <v>0</v>
      </c>
      <c r="F110" s="14">
        <f>სულ!F722</f>
        <v>0</v>
      </c>
      <c r="G110" s="14">
        <f>სულ!G722</f>
        <v>0</v>
      </c>
      <c r="H110" s="14">
        <f>სულ!H722</f>
        <v>0</v>
      </c>
      <c r="I110" s="14">
        <f>სულ!I722</f>
        <v>0</v>
      </c>
      <c r="J110" s="14" t="str">
        <f>სულ!J722</f>
        <v/>
      </c>
      <c r="K110" s="39" t="str">
        <f>სულ!K722</f>
        <v/>
      </c>
    </row>
    <row r="111" spans="1:12" ht="16.5" hidden="1" thickTop="1" thickBot="1" x14ac:dyDescent="0.3">
      <c r="A111" t="s">
        <v>194</v>
      </c>
      <c r="B111" s="6"/>
      <c r="C111" s="7" t="s">
        <v>12</v>
      </c>
      <c r="D111" s="14">
        <f>სულ!D723</f>
        <v>0</v>
      </c>
      <c r="E111" s="14">
        <f>სულ!E723</f>
        <v>0</v>
      </c>
      <c r="F111" s="14">
        <f>სულ!F723</f>
        <v>0</v>
      </c>
      <c r="G111" s="14">
        <f>სულ!G723</f>
        <v>0</v>
      </c>
      <c r="H111" s="14">
        <f>სულ!H723</f>
        <v>0</v>
      </c>
      <c r="I111" s="14">
        <f>სულ!I723</f>
        <v>0</v>
      </c>
      <c r="J111" s="14" t="str">
        <f>სულ!J723</f>
        <v/>
      </c>
      <c r="K111" s="39" t="str">
        <f>სულ!K723</f>
        <v/>
      </c>
    </row>
    <row r="112" spans="1:12" ht="16.5" hidden="1" thickTop="1" thickBot="1" x14ac:dyDescent="0.3">
      <c r="A112" t="s">
        <v>194</v>
      </c>
      <c r="B112" s="4"/>
      <c r="C112" s="5" t="s">
        <v>13</v>
      </c>
      <c r="D112" s="13">
        <f>სულ!D724</f>
        <v>0</v>
      </c>
      <c r="E112" s="13">
        <f>სულ!E724</f>
        <v>0</v>
      </c>
      <c r="F112" s="14">
        <f>სულ!F724</f>
        <v>0</v>
      </c>
      <c r="G112" s="13">
        <f>სულ!G724</f>
        <v>0</v>
      </c>
      <c r="H112" s="13">
        <f>სულ!H724</f>
        <v>0</v>
      </c>
      <c r="I112" s="13">
        <f>სულ!I724</f>
        <v>0</v>
      </c>
      <c r="J112" s="13" t="str">
        <f>სულ!J724</f>
        <v/>
      </c>
      <c r="K112" s="38" t="str">
        <f>სულ!K724</f>
        <v/>
      </c>
    </row>
    <row r="113" spans="1:12" ht="16.5" hidden="1" thickTop="1" thickBot="1" x14ac:dyDescent="0.3">
      <c r="A113" t="s">
        <v>194</v>
      </c>
      <c r="B113" s="4"/>
      <c r="C113" s="5" t="s">
        <v>14</v>
      </c>
      <c r="D113" s="13">
        <f>სულ!D725</f>
        <v>0</v>
      </c>
      <c r="E113" s="13">
        <f>სულ!E725</f>
        <v>0</v>
      </c>
      <c r="F113" s="14">
        <f>სულ!F725</f>
        <v>0</v>
      </c>
      <c r="G113" s="13">
        <f>სულ!G725</f>
        <v>0</v>
      </c>
      <c r="H113" s="13">
        <f>სულ!H725</f>
        <v>0</v>
      </c>
      <c r="I113" s="13">
        <f>სულ!I725</f>
        <v>0</v>
      </c>
      <c r="J113" s="13" t="str">
        <f>სულ!J725</f>
        <v/>
      </c>
      <c r="K113" s="38" t="str">
        <f>სულ!K725</f>
        <v/>
      </c>
    </row>
    <row r="114" spans="1:12" ht="16.5" hidden="1" thickTop="1" thickBot="1" x14ac:dyDescent="0.3">
      <c r="A114" t="s">
        <v>194</v>
      </c>
      <c r="B114" s="8"/>
      <c r="C114" s="9" t="s">
        <v>15</v>
      </c>
      <c r="D114" s="15">
        <f>სულ!D726</f>
        <v>0</v>
      </c>
      <c r="E114" s="15">
        <f>სულ!E726</f>
        <v>0</v>
      </c>
      <c r="F114" s="14">
        <f>სულ!F726</f>
        <v>0</v>
      </c>
      <c r="G114" s="15">
        <f>სულ!G726</f>
        <v>0</v>
      </c>
      <c r="H114" s="15">
        <f>სულ!H726</f>
        <v>0</v>
      </c>
      <c r="I114" s="15">
        <f>სულ!I726</f>
        <v>0</v>
      </c>
      <c r="J114" s="15" t="str">
        <f>სულ!J726</f>
        <v/>
      </c>
      <c r="K114" s="40" t="str">
        <f>სულ!K726</f>
        <v/>
      </c>
    </row>
    <row r="115" spans="1:12" ht="106.5" thickTop="1" thickBot="1" x14ac:dyDescent="0.3">
      <c r="A115" t="str">
        <f t="shared" si="3"/>
        <v>a</v>
      </c>
      <c r="B115" s="2" t="s">
        <v>125</v>
      </c>
      <c r="C115" s="3" t="s">
        <v>126</v>
      </c>
      <c r="D115" s="3">
        <f>სულ!D727</f>
        <v>0</v>
      </c>
      <c r="E115" s="3">
        <f>სულ!E727</f>
        <v>0</v>
      </c>
      <c r="F115" s="3">
        <f>სულ!F727</f>
        <v>0</v>
      </c>
      <c r="G115" s="3">
        <f>სულ!G727</f>
        <v>2630000</v>
      </c>
      <c r="H115" s="3">
        <f>სულ!H727</f>
        <v>2630000</v>
      </c>
      <c r="I115" s="3">
        <f>სულ!I727</f>
        <v>2630000</v>
      </c>
      <c r="J115" s="3">
        <f>სულ!J727</f>
        <v>0</v>
      </c>
      <c r="K115" s="41">
        <f>სულ!K727</f>
        <v>1</v>
      </c>
    </row>
    <row r="116" spans="1:12" ht="16.5" hidden="1" thickTop="1" thickBot="1" x14ac:dyDescent="0.3">
      <c r="A116" t="s">
        <v>194</v>
      </c>
      <c r="B116" s="4"/>
      <c r="C116" s="5" t="s">
        <v>5</v>
      </c>
      <c r="D116" s="13">
        <f>სულ!D728</f>
        <v>0</v>
      </c>
      <c r="E116" s="13">
        <f>სულ!E728</f>
        <v>0</v>
      </c>
      <c r="F116" s="13">
        <f>სულ!F728</f>
        <v>0</v>
      </c>
      <c r="G116" s="13">
        <f>სულ!G728</f>
        <v>2630000</v>
      </c>
      <c r="H116" s="13">
        <f>სულ!H728</f>
        <v>2630000</v>
      </c>
      <c r="I116" s="13">
        <f>სულ!I728</f>
        <v>2630000</v>
      </c>
      <c r="J116" s="13">
        <f>სულ!J728</f>
        <v>0</v>
      </c>
      <c r="K116" s="38">
        <f>სულ!K728</f>
        <v>1</v>
      </c>
    </row>
    <row r="117" spans="1:12" ht="16.5" hidden="1" thickTop="1" thickBot="1" x14ac:dyDescent="0.3">
      <c r="A117" t="s">
        <v>194</v>
      </c>
      <c r="B117" s="6"/>
      <c r="C117" s="7" t="s">
        <v>6</v>
      </c>
      <c r="D117" s="14">
        <f>სულ!D729</f>
        <v>0</v>
      </c>
      <c r="E117" s="14">
        <f>სულ!E729</f>
        <v>0</v>
      </c>
      <c r="F117" s="14">
        <f>სულ!F729</f>
        <v>0</v>
      </c>
      <c r="G117" s="14">
        <f>სულ!G729</f>
        <v>0</v>
      </c>
      <c r="H117" s="14">
        <f>სულ!H729</f>
        <v>0</v>
      </c>
      <c r="I117" s="14">
        <f>სულ!I729</f>
        <v>0</v>
      </c>
      <c r="J117" s="14" t="str">
        <f>სულ!J729</f>
        <v/>
      </c>
      <c r="K117" s="39" t="str">
        <f>სულ!K729</f>
        <v/>
      </c>
    </row>
    <row r="118" spans="1:12" ht="16.5" hidden="1" thickTop="1" thickBot="1" x14ac:dyDescent="0.3">
      <c r="A118" t="s">
        <v>194</v>
      </c>
      <c r="B118" s="6"/>
      <c r="C118" s="7" t="s">
        <v>7</v>
      </c>
      <c r="D118" s="14">
        <f>სულ!D730</f>
        <v>0</v>
      </c>
      <c r="E118" s="14">
        <f>სულ!E730</f>
        <v>0</v>
      </c>
      <c r="F118" s="14">
        <f>სულ!F730</f>
        <v>0</v>
      </c>
      <c r="G118" s="14">
        <f>სულ!G730</f>
        <v>2630000</v>
      </c>
      <c r="H118" s="14">
        <f>სულ!H730</f>
        <v>2630000</v>
      </c>
      <c r="I118" s="14">
        <f>სულ!I730</f>
        <v>2630000</v>
      </c>
      <c r="J118" s="14">
        <f>სულ!J730</f>
        <v>0</v>
      </c>
      <c r="K118" s="39">
        <f>სულ!K730</f>
        <v>1</v>
      </c>
    </row>
    <row r="119" spans="1:12" ht="16.5" hidden="1" thickTop="1" thickBot="1" x14ac:dyDescent="0.3">
      <c r="A119" t="s">
        <v>194</v>
      </c>
      <c r="B119" s="6"/>
      <c r="C119" s="7" t="s">
        <v>8</v>
      </c>
      <c r="D119" s="14">
        <f>სულ!D731</f>
        <v>0</v>
      </c>
      <c r="E119" s="14">
        <f>სულ!E731</f>
        <v>0</v>
      </c>
      <c r="F119" s="14">
        <f>სულ!F731</f>
        <v>0</v>
      </c>
      <c r="G119" s="14">
        <f>სულ!G731</f>
        <v>0</v>
      </c>
      <c r="H119" s="14">
        <f>სულ!H731</f>
        <v>0</v>
      </c>
      <c r="I119" s="14">
        <f>სულ!I731</f>
        <v>0</v>
      </c>
      <c r="J119" s="14" t="str">
        <f>სულ!J731</f>
        <v/>
      </c>
      <c r="K119" s="39" t="str">
        <f>სულ!K731</f>
        <v/>
      </c>
    </row>
    <row r="120" spans="1:12" ht="16.5" hidden="1" thickTop="1" thickBot="1" x14ac:dyDescent="0.3">
      <c r="A120" t="s">
        <v>194</v>
      </c>
      <c r="B120" s="6"/>
      <c r="C120" s="7" t="s">
        <v>9</v>
      </c>
      <c r="D120" s="14">
        <f>სულ!D732</f>
        <v>0</v>
      </c>
      <c r="E120" s="14">
        <f>სულ!E732</f>
        <v>0</v>
      </c>
      <c r="F120" s="14">
        <f>სულ!F732</f>
        <v>0</v>
      </c>
      <c r="G120" s="14">
        <f>სულ!G732</f>
        <v>0</v>
      </c>
      <c r="H120" s="14">
        <f>სულ!H732</f>
        <v>0</v>
      </c>
      <c r="I120" s="14">
        <f>სულ!I732</f>
        <v>0</v>
      </c>
      <c r="J120" s="14" t="str">
        <f>სულ!J732</f>
        <v/>
      </c>
      <c r="K120" s="39" t="str">
        <f>სულ!K732</f>
        <v/>
      </c>
    </row>
    <row r="121" spans="1:12" ht="16.5" hidden="1" thickTop="1" thickBot="1" x14ac:dyDescent="0.3">
      <c r="A121" t="s">
        <v>194</v>
      </c>
      <c r="B121" s="6"/>
      <c r="C121" s="7" t="s">
        <v>10</v>
      </c>
      <c r="D121" s="14">
        <f>სულ!D733</f>
        <v>0</v>
      </c>
      <c r="E121" s="14">
        <f>სულ!E733</f>
        <v>0</v>
      </c>
      <c r="F121" s="14">
        <f>სულ!F733</f>
        <v>0</v>
      </c>
      <c r="G121" s="14">
        <f>სულ!G733</f>
        <v>0</v>
      </c>
      <c r="H121" s="14">
        <f>სულ!H733</f>
        <v>0</v>
      </c>
      <c r="I121" s="14">
        <f>სულ!I733</f>
        <v>0</v>
      </c>
      <c r="J121" s="14" t="str">
        <f>სულ!J733</f>
        <v/>
      </c>
      <c r="K121" s="39" t="str">
        <f>სულ!K733</f>
        <v/>
      </c>
    </row>
    <row r="122" spans="1:12" ht="16.5" hidden="1" thickTop="1" thickBot="1" x14ac:dyDescent="0.3">
      <c r="A122" t="s">
        <v>194</v>
      </c>
      <c r="B122" s="6"/>
      <c r="C122" s="7" t="s">
        <v>11</v>
      </c>
      <c r="D122" s="14">
        <f>სულ!D734</f>
        <v>0</v>
      </c>
      <c r="E122" s="14">
        <f>სულ!E734</f>
        <v>0</v>
      </c>
      <c r="F122" s="14">
        <f>სულ!F734</f>
        <v>0</v>
      </c>
      <c r="G122" s="14">
        <f>სულ!G734</f>
        <v>0</v>
      </c>
      <c r="H122" s="14">
        <f>სულ!H734</f>
        <v>0</v>
      </c>
      <c r="I122" s="14">
        <f>სულ!I734</f>
        <v>0</v>
      </c>
      <c r="J122" s="14" t="str">
        <f>სულ!J734</f>
        <v/>
      </c>
      <c r="K122" s="39" t="str">
        <f>სულ!K734</f>
        <v/>
      </c>
    </row>
    <row r="123" spans="1:12" ht="16.5" hidden="1" thickTop="1" thickBot="1" x14ac:dyDescent="0.3">
      <c r="A123" t="s">
        <v>194</v>
      </c>
      <c r="B123" s="6"/>
      <c r="C123" s="7" t="s">
        <v>12</v>
      </c>
      <c r="D123" s="14">
        <f>სულ!D735</f>
        <v>0</v>
      </c>
      <c r="E123" s="14">
        <f>სულ!E735</f>
        <v>0</v>
      </c>
      <c r="F123" s="14">
        <f>სულ!F735</f>
        <v>0</v>
      </c>
      <c r="G123" s="14">
        <f>სულ!G735</f>
        <v>0</v>
      </c>
      <c r="H123" s="14">
        <f>სულ!H735</f>
        <v>0</v>
      </c>
      <c r="I123" s="14">
        <f>სულ!I735</f>
        <v>0</v>
      </c>
      <c r="J123" s="14" t="str">
        <f>სულ!J735</f>
        <v/>
      </c>
      <c r="K123" s="39" t="str">
        <f>სულ!K735</f>
        <v/>
      </c>
    </row>
    <row r="124" spans="1:12" ht="16.5" hidden="1" thickTop="1" thickBot="1" x14ac:dyDescent="0.3">
      <c r="A124" t="s">
        <v>194</v>
      </c>
      <c r="B124" s="4"/>
      <c r="C124" s="5" t="s">
        <v>13</v>
      </c>
      <c r="D124" s="13">
        <f>სულ!D736</f>
        <v>0</v>
      </c>
      <c r="E124" s="13">
        <f>სულ!E736</f>
        <v>0</v>
      </c>
      <c r="F124" s="14">
        <f>სულ!F736</f>
        <v>0</v>
      </c>
      <c r="G124" s="13">
        <f>სულ!G736</f>
        <v>0</v>
      </c>
      <c r="H124" s="13">
        <f>სულ!H736</f>
        <v>0</v>
      </c>
      <c r="I124" s="13">
        <f>სულ!I736</f>
        <v>0</v>
      </c>
      <c r="J124" s="13" t="str">
        <f>სულ!J736</f>
        <v/>
      </c>
      <c r="K124" s="38" t="str">
        <f>სულ!K736</f>
        <v/>
      </c>
    </row>
    <row r="125" spans="1:12" ht="16.5" hidden="1" thickTop="1" thickBot="1" x14ac:dyDescent="0.3">
      <c r="A125" t="s">
        <v>194</v>
      </c>
      <c r="B125" s="4"/>
      <c r="C125" s="5" t="s">
        <v>14</v>
      </c>
      <c r="D125" s="13">
        <f>სულ!D737</f>
        <v>0</v>
      </c>
      <c r="E125" s="13">
        <f>სულ!E737</f>
        <v>0</v>
      </c>
      <c r="F125" s="14">
        <f>სულ!F737</f>
        <v>0</v>
      </c>
      <c r="G125" s="13">
        <f>სულ!G737</f>
        <v>0</v>
      </c>
      <c r="H125" s="13">
        <f>სულ!H737</f>
        <v>0</v>
      </c>
      <c r="I125" s="13">
        <f>სულ!I737</f>
        <v>0</v>
      </c>
      <c r="J125" s="13" t="str">
        <f>სულ!J737</f>
        <v/>
      </c>
      <c r="K125" s="38" t="str">
        <f>სულ!K737</f>
        <v/>
      </c>
    </row>
    <row r="126" spans="1:12" ht="16.5" hidden="1" thickTop="1" thickBot="1" x14ac:dyDescent="0.3">
      <c r="A126" t="s">
        <v>194</v>
      </c>
      <c r="B126" s="8"/>
      <c r="C126" s="9" t="s">
        <v>15</v>
      </c>
      <c r="D126" s="15">
        <f>სულ!D738</f>
        <v>0</v>
      </c>
      <c r="E126" s="15">
        <f>სულ!E738</f>
        <v>0</v>
      </c>
      <c r="F126" s="14">
        <f>სულ!F738</f>
        <v>0</v>
      </c>
      <c r="G126" s="15">
        <f>სულ!G738</f>
        <v>0</v>
      </c>
      <c r="H126" s="15">
        <f>სულ!H738</f>
        <v>0</v>
      </c>
      <c r="I126" s="15">
        <f>სულ!I738</f>
        <v>0</v>
      </c>
      <c r="J126" s="15" t="str">
        <f>სულ!J738</f>
        <v/>
      </c>
      <c r="K126" s="40" t="str">
        <f>სულ!K738</f>
        <v/>
      </c>
    </row>
    <row r="127" spans="1:12" ht="61.5" thickTop="1" thickBot="1" x14ac:dyDescent="0.3">
      <c r="A127" t="str">
        <f t="shared" si="3"/>
        <v>a</v>
      </c>
      <c r="B127" s="2" t="s">
        <v>130</v>
      </c>
      <c r="C127" s="3" t="s">
        <v>131</v>
      </c>
      <c r="D127" s="3">
        <f>სულ!D763</f>
        <v>226600</v>
      </c>
      <c r="E127" s="3">
        <f>სულ!E763</f>
        <v>62800</v>
      </c>
      <c r="F127" s="3">
        <f>სულ!F763</f>
        <v>179476</v>
      </c>
      <c r="G127" s="3">
        <f>სულ!G763</f>
        <v>163102</v>
      </c>
      <c r="H127" s="3">
        <f>სულ!H763</f>
        <v>542000</v>
      </c>
      <c r="I127" s="3">
        <f>სულ!I763</f>
        <v>405378</v>
      </c>
      <c r="J127" s="3">
        <f>სულ!J763</f>
        <v>136622</v>
      </c>
      <c r="K127" s="41">
        <f>სულ!K763</f>
        <v>0.74792988929889304</v>
      </c>
      <c r="L127" s="35" t="str">
        <f>სულ!L763</f>
        <v>მათ შორის ტენდერის ეკონომია 7 000 ლარი</v>
      </c>
    </row>
    <row r="128" spans="1:12" ht="16.5" hidden="1" thickTop="1" thickBot="1" x14ac:dyDescent="0.3">
      <c r="A128" t="s">
        <v>194</v>
      </c>
      <c r="B128" s="4"/>
      <c r="C128" s="5" t="s">
        <v>5</v>
      </c>
      <c r="D128" s="13">
        <f>სულ!D764</f>
        <v>226600</v>
      </c>
      <c r="E128" s="13">
        <f>სულ!E764</f>
        <v>62800</v>
      </c>
      <c r="F128" s="13">
        <f>სულ!F764</f>
        <v>179476</v>
      </c>
      <c r="G128" s="13">
        <f>სულ!G764</f>
        <v>163102</v>
      </c>
      <c r="H128" s="13">
        <f>სულ!H764</f>
        <v>542000</v>
      </c>
      <c r="I128" s="13">
        <f>სულ!I764</f>
        <v>405378</v>
      </c>
      <c r="J128" s="13">
        <f>სულ!J764</f>
        <v>136622</v>
      </c>
      <c r="K128" s="38">
        <f>სულ!K764</f>
        <v>0.74792988929889304</v>
      </c>
    </row>
    <row r="129" spans="1:11" ht="16.5" hidden="1" thickTop="1" thickBot="1" x14ac:dyDescent="0.3">
      <c r="A129" t="s">
        <v>194</v>
      </c>
      <c r="B129" s="6"/>
      <c r="C129" s="7" t="s">
        <v>6</v>
      </c>
      <c r="D129" s="14">
        <f>სულ!D765</f>
        <v>0</v>
      </c>
      <c r="E129" s="14">
        <f>სულ!E765</f>
        <v>0</v>
      </c>
      <c r="F129" s="14">
        <f>სულ!F765</f>
        <v>0</v>
      </c>
      <c r="G129" s="14">
        <f>სულ!G765</f>
        <v>0</v>
      </c>
      <c r="H129" s="14">
        <f>სულ!H765</f>
        <v>0</v>
      </c>
      <c r="I129" s="14">
        <f>სულ!I765</f>
        <v>0</v>
      </c>
      <c r="J129" s="14" t="str">
        <f>სულ!J765</f>
        <v/>
      </c>
      <c r="K129" s="39" t="str">
        <f>სულ!K765</f>
        <v/>
      </c>
    </row>
    <row r="130" spans="1:11" ht="16.5" hidden="1" thickTop="1" thickBot="1" x14ac:dyDescent="0.3">
      <c r="A130" t="s">
        <v>194</v>
      </c>
      <c r="B130" s="6"/>
      <c r="C130" s="7" t="s">
        <v>7</v>
      </c>
      <c r="D130" s="14">
        <f>სულ!D766</f>
        <v>25400</v>
      </c>
      <c r="E130" s="14">
        <f>სულ!E766</f>
        <v>38400</v>
      </c>
      <c r="F130" s="14">
        <f>სულ!F766</f>
        <v>32752</v>
      </c>
      <c r="G130" s="14">
        <f>სულ!G766</f>
        <v>32752</v>
      </c>
      <c r="H130" s="14">
        <f>სულ!H766</f>
        <v>51000</v>
      </c>
      <c r="I130" s="14">
        <f>სულ!I766</f>
        <v>103904</v>
      </c>
      <c r="J130" s="14">
        <f>სულ!J766</f>
        <v>-52904</v>
      </c>
      <c r="K130" s="39">
        <f>სულ!K766</f>
        <v>2.0373333333333332</v>
      </c>
    </row>
    <row r="131" spans="1:11" ht="16.5" hidden="1" thickTop="1" thickBot="1" x14ac:dyDescent="0.3">
      <c r="A131" t="s">
        <v>194</v>
      </c>
      <c r="B131" s="6"/>
      <c r="C131" s="7" t="s">
        <v>8</v>
      </c>
      <c r="D131" s="14">
        <f>სულ!D767</f>
        <v>0</v>
      </c>
      <c r="E131" s="14">
        <f>სულ!E767</f>
        <v>0</v>
      </c>
      <c r="F131" s="14">
        <f>სულ!F767</f>
        <v>0</v>
      </c>
      <c r="G131" s="14">
        <f>სულ!G767</f>
        <v>0</v>
      </c>
      <c r="H131" s="14">
        <f>სულ!H767</f>
        <v>0</v>
      </c>
      <c r="I131" s="14">
        <f>სულ!I767</f>
        <v>0</v>
      </c>
      <c r="J131" s="14" t="str">
        <f>სულ!J767</f>
        <v/>
      </c>
      <c r="K131" s="39" t="str">
        <f>სულ!K767</f>
        <v/>
      </c>
    </row>
    <row r="132" spans="1:11" ht="16.5" hidden="1" thickTop="1" thickBot="1" x14ac:dyDescent="0.3">
      <c r="A132" t="s">
        <v>194</v>
      </c>
      <c r="B132" s="6"/>
      <c r="C132" s="7" t="s">
        <v>9</v>
      </c>
      <c r="D132" s="14">
        <f>სულ!D768</f>
        <v>0</v>
      </c>
      <c r="E132" s="14">
        <f>სულ!E768</f>
        <v>0</v>
      </c>
      <c r="F132" s="14">
        <f>სულ!F768</f>
        <v>0</v>
      </c>
      <c r="G132" s="14">
        <f>სულ!G768</f>
        <v>0</v>
      </c>
      <c r="H132" s="14">
        <f>სულ!H768</f>
        <v>0</v>
      </c>
      <c r="I132" s="14">
        <f>სულ!I768</f>
        <v>0</v>
      </c>
      <c r="J132" s="14" t="str">
        <f>სულ!J768</f>
        <v/>
      </c>
      <c r="K132" s="39" t="str">
        <f>სულ!K768</f>
        <v/>
      </c>
    </row>
    <row r="133" spans="1:11" ht="16.5" hidden="1" thickTop="1" thickBot="1" x14ac:dyDescent="0.3">
      <c r="A133" t="s">
        <v>194</v>
      </c>
      <c r="B133" s="6"/>
      <c r="C133" s="7" t="s">
        <v>10</v>
      </c>
      <c r="D133" s="14">
        <f>სულ!D769</f>
        <v>0</v>
      </c>
      <c r="E133" s="14">
        <f>სულ!E769</f>
        <v>0</v>
      </c>
      <c r="F133" s="14">
        <f>სულ!F769</f>
        <v>0</v>
      </c>
      <c r="G133" s="14">
        <f>სულ!G769</f>
        <v>0</v>
      </c>
      <c r="H133" s="14">
        <f>სულ!H769</f>
        <v>0</v>
      </c>
      <c r="I133" s="14">
        <f>სულ!I769</f>
        <v>0</v>
      </c>
      <c r="J133" s="14" t="str">
        <f>სულ!J769</f>
        <v/>
      </c>
      <c r="K133" s="39" t="str">
        <f>სულ!K769</f>
        <v/>
      </c>
    </row>
    <row r="134" spans="1:11" ht="16.5" hidden="1" thickTop="1" thickBot="1" x14ac:dyDescent="0.3">
      <c r="A134" t="s">
        <v>194</v>
      </c>
      <c r="B134" s="6"/>
      <c r="C134" s="7" t="s">
        <v>11</v>
      </c>
      <c r="D134" s="14">
        <f>სულ!D770</f>
        <v>201200</v>
      </c>
      <c r="E134" s="14">
        <f>სულ!E770</f>
        <v>24400</v>
      </c>
      <c r="F134" s="14">
        <f>სულ!F770</f>
        <v>146724</v>
      </c>
      <c r="G134" s="14">
        <f>სულ!G770</f>
        <v>130350</v>
      </c>
      <c r="H134" s="14">
        <f>სულ!H770</f>
        <v>491000</v>
      </c>
      <c r="I134" s="14">
        <f>სულ!I770</f>
        <v>301474</v>
      </c>
      <c r="J134" s="14">
        <f>სულ!J770</f>
        <v>189526</v>
      </c>
      <c r="K134" s="39">
        <f>სულ!K770</f>
        <v>0.61399999999999999</v>
      </c>
    </row>
    <row r="135" spans="1:11" ht="16.5" hidden="1" thickTop="1" thickBot="1" x14ac:dyDescent="0.3">
      <c r="A135" t="s">
        <v>194</v>
      </c>
      <c r="B135" s="6"/>
      <c r="C135" s="7" t="s">
        <v>12</v>
      </c>
      <c r="D135" s="14">
        <f>სულ!D771</f>
        <v>0</v>
      </c>
      <c r="E135" s="14">
        <f>სულ!E771</f>
        <v>0</v>
      </c>
      <c r="F135" s="14">
        <f>სულ!F771</f>
        <v>0</v>
      </c>
      <c r="G135" s="14">
        <f>სულ!G771</f>
        <v>0</v>
      </c>
      <c r="H135" s="14">
        <f>სულ!H771</f>
        <v>0</v>
      </c>
      <c r="I135" s="14">
        <f>სულ!I771</f>
        <v>0</v>
      </c>
      <c r="J135" s="14" t="str">
        <f>სულ!J771</f>
        <v/>
      </c>
      <c r="K135" s="39" t="str">
        <f>სულ!K771</f>
        <v/>
      </c>
    </row>
    <row r="136" spans="1:11" ht="16.5" hidden="1" thickTop="1" thickBot="1" x14ac:dyDescent="0.3">
      <c r="A136" t="s">
        <v>194</v>
      </c>
      <c r="B136" s="4"/>
      <c r="C136" s="5" t="s">
        <v>13</v>
      </c>
      <c r="D136" s="13">
        <f>სულ!D772</f>
        <v>0</v>
      </c>
      <c r="E136" s="13">
        <f>სულ!E772</f>
        <v>0</v>
      </c>
      <c r="F136" s="14">
        <f>სულ!F772</f>
        <v>0</v>
      </c>
      <c r="G136" s="13">
        <f>სულ!G772</f>
        <v>0</v>
      </c>
      <c r="H136" s="13">
        <f>სულ!H772</f>
        <v>0</v>
      </c>
      <c r="I136" s="13">
        <f>სულ!I772</f>
        <v>0</v>
      </c>
      <c r="J136" s="13" t="str">
        <f>სულ!J772</f>
        <v/>
      </c>
      <c r="K136" s="38" t="str">
        <f>სულ!K772</f>
        <v/>
      </c>
    </row>
    <row r="137" spans="1:11" ht="16.5" hidden="1" thickTop="1" thickBot="1" x14ac:dyDescent="0.3">
      <c r="A137" t="s">
        <v>194</v>
      </c>
      <c r="B137" s="4"/>
      <c r="C137" s="5" t="s">
        <v>14</v>
      </c>
      <c r="D137" s="13">
        <f>სულ!D773</f>
        <v>0</v>
      </c>
      <c r="E137" s="13">
        <f>სულ!E773</f>
        <v>0</v>
      </c>
      <c r="F137" s="14">
        <f>სულ!F773</f>
        <v>0</v>
      </c>
      <c r="G137" s="13">
        <f>სულ!G773</f>
        <v>0</v>
      </c>
      <c r="H137" s="13">
        <f>სულ!H773</f>
        <v>0</v>
      </c>
      <c r="I137" s="13">
        <f>სულ!I773</f>
        <v>0</v>
      </c>
      <c r="J137" s="13" t="str">
        <f>სულ!J773</f>
        <v/>
      </c>
      <c r="K137" s="38" t="str">
        <f>სულ!K773</f>
        <v/>
      </c>
    </row>
    <row r="138" spans="1:11" ht="16.5" hidden="1" thickTop="1" thickBot="1" x14ac:dyDescent="0.3">
      <c r="A138" t="s">
        <v>194</v>
      </c>
      <c r="B138" s="8"/>
      <c r="C138" s="9" t="s">
        <v>15</v>
      </c>
      <c r="D138" s="15">
        <f>სულ!D774</f>
        <v>0</v>
      </c>
      <c r="E138" s="15">
        <f>სულ!E774</f>
        <v>0</v>
      </c>
      <c r="F138" s="14">
        <f>სულ!F774</f>
        <v>0</v>
      </c>
      <c r="G138" s="15">
        <f>სულ!G774</f>
        <v>0</v>
      </c>
      <c r="H138" s="15">
        <f>სულ!H774</f>
        <v>0</v>
      </c>
      <c r="I138" s="15">
        <f>სულ!I774</f>
        <v>0</v>
      </c>
      <c r="J138" s="15" t="str">
        <f>სულ!J774</f>
        <v/>
      </c>
      <c r="K138" s="40" t="str">
        <f>სულ!K774</f>
        <v/>
      </c>
    </row>
    <row r="139" spans="1:11" ht="31.5" customHeight="1" thickTop="1" thickBot="1" x14ac:dyDescent="0.3">
      <c r="A139" t="str">
        <f t="shared" si="3"/>
        <v>a</v>
      </c>
      <c r="B139" s="2" t="s">
        <v>134</v>
      </c>
      <c r="C139" s="3" t="s">
        <v>135</v>
      </c>
      <c r="D139" s="3">
        <f>სულ!D787</f>
        <v>150000</v>
      </c>
      <c r="E139" s="3">
        <f>სულ!E787</f>
        <v>29760</v>
      </c>
      <c r="F139" s="3">
        <f>სულ!F787</f>
        <v>186750</v>
      </c>
      <c r="G139" s="3">
        <f>სულ!G787</f>
        <v>183490</v>
      </c>
      <c r="H139" s="3">
        <f>სულ!H787</f>
        <v>400000</v>
      </c>
      <c r="I139" s="3">
        <f>სულ!I787</f>
        <v>400000</v>
      </c>
      <c r="J139" s="3">
        <f>სულ!J787</f>
        <v>0</v>
      </c>
      <c r="K139" s="41">
        <f>სულ!K787</f>
        <v>1</v>
      </c>
    </row>
    <row r="140" spans="1:11" ht="15.75" hidden="1" thickTop="1" x14ac:dyDescent="0.25">
      <c r="A140" t="s">
        <v>194</v>
      </c>
      <c r="B140" s="4"/>
      <c r="C140" s="5" t="s">
        <v>5</v>
      </c>
      <c r="D140" s="13">
        <f>სულ!D788</f>
        <v>150000</v>
      </c>
      <c r="E140" s="13">
        <f>სულ!E788</f>
        <v>29760</v>
      </c>
      <c r="F140" s="13">
        <f>სულ!F788</f>
        <v>186750</v>
      </c>
      <c r="G140" s="13">
        <f>სულ!G788</f>
        <v>183490</v>
      </c>
      <c r="H140" s="13">
        <f>სულ!H788</f>
        <v>400000</v>
      </c>
      <c r="I140" s="13">
        <f>სულ!I788</f>
        <v>400000</v>
      </c>
      <c r="J140" s="13">
        <f>სულ!J788</f>
        <v>0</v>
      </c>
      <c r="K140" s="38">
        <f>სულ!K788</f>
        <v>1</v>
      </c>
    </row>
    <row r="141" spans="1:11" ht="15.75" hidden="1" thickTop="1" x14ac:dyDescent="0.25">
      <c r="A141" t="s">
        <v>194</v>
      </c>
      <c r="B141" s="6"/>
      <c r="C141" s="7" t="s">
        <v>6</v>
      </c>
      <c r="D141" s="14">
        <f>სულ!D789</f>
        <v>0</v>
      </c>
      <c r="E141" s="14">
        <f>სულ!E789</f>
        <v>0</v>
      </c>
      <c r="F141" s="14">
        <f>სულ!F789</f>
        <v>0</v>
      </c>
      <c r="G141" s="14">
        <f>სულ!G789</f>
        <v>0</v>
      </c>
      <c r="H141" s="14">
        <f>სულ!H789</f>
        <v>0</v>
      </c>
      <c r="I141" s="14">
        <f>სულ!I789</f>
        <v>0</v>
      </c>
      <c r="J141" s="14" t="str">
        <f>სულ!J789</f>
        <v/>
      </c>
      <c r="K141" s="39" t="str">
        <f>სულ!K789</f>
        <v/>
      </c>
    </row>
    <row r="142" spans="1:11" ht="15.75" hidden="1" thickTop="1" x14ac:dyDescent="0.25">
      <c r="A142" t="s">
        <v>194</v>
      </c>
      <c r="B142" s="6"/>
      <c r="C142" s="7" t="s">
        <v>7</v>
      </c>
      <c r="D142" s="14">
        <f>სულ!D790</f>
        <v>150000</v>
      </c>
      <c r="E142" s="14">
        <f>სულ!E790</f>
        <v>29760</v>
      </c>
      <c r="F142" s="14">
        <f>სულ!F790</f>
        <v>186750</v>
      </c>
      <c r="G142" s="14">
        <f>სულ!G790</f>
        <v>183490</v>
      </c>
      <c r="H142" s="14">
        <f>სულ!H790</f>
        <v>400000</v>
      </c>
      <c r="I142" s="14">
        <f>სულ!I790</f>
        <v>400000</v>
      </c>
      <c r="J142" s="14">
        <f>სულ!J790</f>
        <v>0</v>
      </c>
      <c r="K142" s="39">
        <f>სულ!K790</f>
        <v>1</v>
      </c>
    </row>
    <row r="143" spans="1:11" ht="15.75" hidden="1" thickTop="1" x14ac:dyDescent="0.25">
      <c r="A143" t="s">
        <v>194</v>
      </c>
      <c r="B143" s="6"/>
      <c r="C143" s="7" t="s">
        <v>8</v>
      </c>
      <c r="D143" s="14">
        <f>სულ!D791</f>
        <v>0</v>
      </c>
      <c r="E143" s="14">
        <f>სულ!E791</f>
        <v>0</v>
      </c>
      <c r="F143" s="14">
        <f>სულ!F791</f>
        <v>0</v>
      </c>
      <c r="G143" s="14">
        <f>სულ!G791</f>
        <v>0</v>
      </c>
      <c r="H143" s="14">
        <f>სულ!H791</f>
        <v>0</v>
      </c>
      <c r="I143" s="14">
        <f>სულ!I791</f>
        <v>0</v>
      </c>
      <c r="J143" s="14" t="str">
        <f>სულ!J791</f>
        <v/>
      </c>
      <c r="K143" s="39" t="str">
        <f>სულ!K791</f>
        <v/>
      </c>
    </row>
    <row r="144" spans="1:11" ht="15.75" hidden="1" thickTop="1" x14ac:dyDescent="0.25">
      <c r="A144" t="s">
        <v>194</v>
      </c>
      <c r="B144" s="6"/>
      <c r="C144" s="7" t="s">
        <v>9</v>
      </c>
      <c r="D144" s="14">
        <f>სულ!D792</f>
        <v>0</v>
      </c>
      <c r="E144" s="14">
        <f>სულ!E792</f>
        <v>0</v>
      </c>
      <c r="F144" s="14">
        <f>სულ!F792</f>
        <v>0</v>
      </c>
      <c r="G144" s="14">
        <f>სულ!G792</f>
        <v>0</v>
      </c>
      <c r="H144" s="14">
        <f>სულ!H792</f>
        <v>0</v>
      </c>
      <c r="I144" s="14">
        <f>სულ!I792</f>
        <v>0</v>
      </c>
      <c r="J144" s="14" t="str">
        <f>სულ!J792</f>
        <v/>
      </c>
      <c r="K144" s="39" t="str">
        <f>სულ!K792</f>
        <v/>
      </c>
    </row>
    <row r="145" spans="1:11" ht="15.75" hidden="1" thickTop="1" x14ac:dyDescent="0.25">
      <c r="A145" t="s">
        <v>194</v>
      </c>
      <c r="B145" s="6"/>
      <c r="C145" s="7" t="s">
        <v>10</v>
      </c>
      <c r="D145" s="14">
        <f>სულ!D793</f>
        <v>0</v>
      </c>
      <c r="E145" s="14">
        <f>სულ!E793</f>
        <v>0</v>
      </c>
      <c r="F145" s="14">
        <f>სულ!F793</f>
        <v>0</v>
      </c>
      <c r="G145" s="14">
        <f>სულ!G793</f>
        <v>0</v>
      </c>
      <c r="H145" s="14">
        <f>სულ!H793</f>
        <v>0</v>
      </c>
      <c r="I145" s="14">
        <f>სულ!I793</f>
        <v>0</v>
      </c>
      <c r="J145" s="14" t="str">
        <f>სულ!J793</f>
        <v/>
      </c>
      <c r="K145" s="39" t="str">
        <f>სულ!K793</f>
        <v/>
      </c>
    </row>
    <row r="146" spans="1:11" ht="15.75" hidden="1" thickTop="1" x14ac:dyDescent="0.25">
      <c r="A146" t="s">
        <v>194</v>
      </c>
      <c r="B146" s="6"/>
      <c r="C146" s="7" t="s">
        <v>11</v>
      </c>
      <c r="D146" s="14">
        <f>სულ!D794</f>
        <v>0</v>
      </c>
      <c r="E146" s="14">
        <f>სულ!E794</f>
        <v>0</v>
      </c>
      <c r="F146" s="14">
        <f>სულ!F794</f>
        <v>0</v>
      </c>
      <c r="G146" s="14">
        <f>სულ!G794</f>
        <v>0</v>
      </c>
      <c r="H146" s="14">
        <f>სულ!H794</f>
        <v>0</v>
      </c>
      <c r="I146" s="14">
        <f>სულ!I794</f>
        <v>0</v>
      </c>
      <c r="J146" s="14" t="str">
        <f>სულ!J794</f>
        <v/>
      </c>
      <c r="K146" s="39" t="str">
        <f>სულ!K794</f>
        <v/>
      </c>
    </row>
    <row r="147" spans="1:11" ht="15.75" hidden="1" thickTop="1" x14ac:dyDescent="0.25">
      <c r="A147" t="s">
        <v>194</v>
      </c>
      <c r="B147" s="6"/>
      <c r="C147" s="7" t="s">
        <v>12</v>
      </c>
      <c r="D147" s="14">
        <f>სულ!D795</f>
        <v>0</v>
      </c>
      <c r="E147" s="14">
        <f>სულ!E795</f>
        <v>0</v>
      </c>
      <c r="F147" s="14">
        <f>სულ!F795</f>
        <v>0</v>
      </c>
      <c r="G147" s="14">
        <f>სულ!G795</f>
        <v>0</v>
      </c>
      <c r="H147" s="14">
        <f>სულ!H795</f>
        <v>0</v>
      </c>
      <c r="I147" s="14">
        <f>სულ!I795</f>
        <v>0</v>
      </c>
      <c r="J147" s="14" t="str">
        <f>სულ!J795</f>
        <v/>
      </c>
      <c r="K147" s="39" t="str">
        <f>სულ!K795</f>
        <v/>
      </c>
    </row>
    <row r="148" spans="1:11" ht="15.75" hidden="1" thickTop="1" x14ac:dyDescent="0.25">
      <c r="A148" t="s">
        <v>194</v>
      </c>
      <c r="B148" s="4"/>
      <c r="C148" s="5" t="s">
        <v>13</v>
      </c>
      <c r="D148" s="13">
        <f>სულ!D796</f>
        <v>0</v>
      </c>
      <c r="E148" s="13">
        <f>სულ!E796</f>
        <v>0</v>
      </c>
      <c r="F148" s="13">
        <f>სულ!F796</f>
        <v>0</v>
      </c>
      <c r="G148" s="13">
        <f>სულ!G796</f>
        <v>0</v>
      </c>
      <c r="H148" s="13">
        <f>სულ!H796</f>
        <v>0</v>
      </c>
      <c r="I148" s="13">
        <f>სულ!I796</f>
        <v>0</v>
      </c>
      <c r="J148" s="13" t="str">
        <f>სულ!J796</f>
        <v/>
      </c>
      <c r="K148" s="38" t="str">
        <f>სულ!K796</f>
        <v/>
      </c>
    </row>
    <row r="149" spans="1:11" ht="15.75" hidden="1" thickTop="1" x14ac:dyDescent="0.25">
      <c r="A149" t="s">
        <v>194</v>
      </c>
      <c r="B149" s="4"/>
      <c r="C149" s="5" t="s">
        <v>14</v>
      </c>
      <c r="D149" s="13">
        <f>სულ!D797</f>
        <v>0</v>
      </c>
      <c r="E149" s="13">
        <f>სულ!E797</f>
        <v>0</v>
      </c>
      <c r="F149" s="13">
        <f>სულ!F797</f>
        <v>0</v>
      </c>
      <c r="G149" s="13">
        <f>სულ!G797</f>
        <v>0</v>
      </c>
      <c r="H149" s="13">
        <f>სულ!H797</f>
        <v>0</v>
      </c>
      <c r="I149" s="13">
        <f>სულ!I797</f>
        <v>0</v>
      </c>
      <c r="J149" s="13" t="str">
        <f>სულ!J797</f>
        <v/>
      </c>
      <c r="K149" s="38" t="str">
        <f>სულ!K797</f>
        <v/>
      </c>
    </row>
    <row r="150" spans="1:11" ht="16.5" hidden="1" thickTop="1" thickBot="1" x14ac:dyDescent="0.3">
      <c r="A150" t="s">
        <v>194</v>
      </c>
      <c r="B150" s="8"/>
      <c r="C150" s="9" t="s">
        <v>15</v>
      </c>
      <c r="D150" s="15">
        <f>სულ!D798</f>
        <v>0</v>
      </c>
      <c r="E150" s="15">
        <f>სულ!E798</f>
        <v>0</v>
      </c>
      <c r="F150" s="15">
        <f>სულ!F798</f>
        <v>0</v>
      </c>
      <c r="G150" s="15">
        <f>სულ!G798</f>
        <v>0</v>
      </c>
      <c r="H150" s="15">
        <f>სულ!H798</f>
        <v>0</v>
      </c>
      <c r="I150" s="15">
        <f>სულ!I798</f>
        <v>0</v>
      </c>
      <c r="J150" s="15" t="str">
        <f>სულ!J798</f>
        <v/>
      </c>
      <c r="K150" s="40" t="str">
        <f>სულ!K798</f>
        <v/>
      </c>
    </row>
    <row r="151" spans="1:11" ht="15.75" thickTop="1" x14ac:dyDescent="0.25"/>
  </sheetData>
  <autoFilter ref="A2:L150">
    <filterColumn colId="0">
      <filters>
        <filter val="a"/>
      </filters>
    </filterColumn>
  </autoFilter>
  <pageMargins left="0.7" right="0.7" top="0.75" bottom="0.75" header="0.3" footer="0.3"/>
  <pageSetup scale="4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2:L66"/>
  <sheetViews>
    <sheetView showGridLines="0" view="pageBreakPreview" zoomScale="90" zoomScaleNormal="100" zoomScaleSheetLayoutView="90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C22" sqref="C22"/>
    </sheetView>
  </sheetViews>
  <sheetFormatPr defaultRowHeight="15" x14ac:dyDescent="0.25"/>
  <cols>
    <col min="1" max="1" width="2" customWidth="1"/>
    <col min="2" max="2" width="16.5703125" customWidth="1"/>
    <col min="3" max="3" width="42.140625" customWidth="1"/>
    <col min="4" max="4" width="18.28515625" bestFit="1" customWidth="1"/>
    <col min="5" max="5" width="18" customWidth="1"/>
    <col min="6" max="6" width="19.140625" customWidth="1"/>
    <col min="7" max="7" width="18.140625" customWidth="1"/>
    <col min="8" max="10" width="18.7109375" customWidth="1"/>
    <col min="11" max="11" width="12.5703125" customWidth="1"/>
    <col min="12" max="12" width="56.140625" customWidth="1"/>
  </cols>
  <sheetData>
    <row r="2" spans="1:11" ht="45.75" thickBot="1" x14ac:dyDescent="0.3">
      <c r="B2" s="46" t="s">
        <v>0</v>
      </c>
      <c r="C2" s="1" t="s">
        <v>1</v>
      </c>
      <c r="D2" s="1" t="s">
        <v>200</v>
      </c>
      <c r="E2" s="1" t="s">
        <v>201</v>
      </c>
      <c r="F2" s="1" t="s">
        <v>204</v>
      </c>
      <c r="G2" s="1" t="s">
        <v>205</v>
      </c>
      <c r="H2" s="1" t="s">
        <v>202</v>
      </c>
      <c r="I2" s="1" t="s">
        <v>203</v>
      </c>
      <c r="J2" s="1" t="s">
        <v>181</v>
      </c>
      <c r="K2" s="1" t="s">
        <v>206</v>
      </c>
    </row>
    <row r="3" spans="1:11" ht="31.5" customHeight="1" thickTop="1" thickBot="1" x14ac:dyDescent="0.3">
      <c r="A3" t="str">
        <f t="shared" ref="A3:A18" si="0">IF(OR(D3&lt;&gt;0,F3&lt;&gt;0,G3&lt;&gt;0,H3&lt;&gt;0,I3&lt;&gt;0,),"a","b")</f>
        <v>a</v>
      </c>
      <c r="B3" s="10" t="s">
        <v>20</v>
      </c>
      <c r="C3" s="11" t="s">
        <v>21</v>
      </c>
      <c r="D3" s="3">
        <f>სულ!D47</f>
        <v>1617000</v>
      </c>
      <c r="E3" s="3">
        <f>სულ!E47</f>
        <v>1617000</v>
      </c>
      <c r="F3" s="3">
        <f>სულ!F47</f>
        <v>841500</v>
      </c>
      <c r="G3" s="3">
        <f>სულ!G47</f>
        <v>1086500</v>
      </c>
      <c r="H3" s="3">
        <f>სულ!H47</f>
        <v>3298000</v>
      </c>
      <c r="I3" s="3">
        <f>სულ!I47</f>
        <v>3545000</v>
      </c>
      <c r="J3" s="3">
        <f>სულ!J47</f>
        <v>-247000</v>
      </c>
      <c r="K3" s="41">
        <f>სულ!K47</f>
        <v>1.0748938750758035</v>
      </c>
    </row>
    <row r="4" spans="1:11" ht="15.75" thickTop="1" x14ac:dyDescent="0.25">
      <c r="A4" t="str">
        <f t="shared" si="0"/>
        <v>a</v>
      </c>
      <c r="B4" s="4"/>
      <c r="C4" s="5" t="s">
        <v>5</v>
      </c>
      <c r="D4" s="13">
        <f>სულ!D48</f>
        <v>1597000</v>
      </c>
      <c r="E4" s="13">
        <f>სულ!E48</f>
        <v>1607000</v>
      </c>
      <c r="F4" s="13">
        <f>სულ!F48</f>
        <v>831500</v>
      </c>
      <c r="G4" s="13">
        <f>სულ!G48</f>
        <v>1086500</v>
      </c>
      <c r="H4" s="13">
        <f>სულ!H48</f>
        <v>3278000</v>
      </c>
      <c r="I4" s="13">
        <f>სულ!I48</f>
        <v>3525000</v>
      </c>
      <c r="J4" s="13">
        <f>სულ!J48</f>
        <v>-247000</v>
      </c>
      <c r="K4" s="38">
        <f>სულ!K48</f>
        <v>1.0753508236729714</v>
      </c>
    </row>
    <row r="5" spans="1:11" x14ac:dyDescent="0.25">
      <c r="A5" t="str">
        <f t="shared" si="0"/>
        <v>a</v>
      </c>
      <c r="B5" s="6"/>
      <c r="C5" s="7" t="s">
        <v>6</v>
      </c>
      <c r="D5" s="14">
        <f>სულ!D49</f>
        <v>1200000</v>
      </c>
      <c r="E5" s="14">
        <f>სულ!E49</f>
        <v>1200000</v>
      </c>
      <c r="F5" s="14">
        <f>სულ!F49</f>
        <v>607500</v>
      </c>
      <c r="G5" s="14">
        <f>სულ!G49</f>
        <v>787500</v>
      </c>
      <c r="H5" s="14">
        <f>სულ!H49</f>
        <v>2415000</v>
      </c>
      <c r="I5" s="14">
        <f>სულ!I49</f>
        <v>2595000</v>
      </c>
      <c r="J5" s="14">
        <f>სულ!J49</f>
        <v>-180000</v>
      </c>
      <c r="K5" s="39">
        <f>სულ!K49</f>
        <v>1.0745341614906831</v>
      </c>
    </row>
    <row r="6" spans="1:11" x14ac:dyDescent="0.25">
      <c r="A6" t="str">
        <f t="shared" si="0"/>
        <v>a</v>
      </c>
      <c r="B6" s="6"/>
      <c r="C6" s="18" t="s">
        <v>182</v>
      </c>
      <c r="D6" s="14">
        <f>სულ!D50</f>
        <v>0</v>
      </c>
      <c r="E6" s="14">
        <f>სულ!E50</f>
        <v>971000</v>
      </c>
      <c r="F6" s="14">
        <f>სულ!F50</f>
        <v>529500</v>
      </c>
      <c r="G6" s="14">
        <f>სულ!G50</f>
        <v>529500</v>
      </c>
      <c r="H6" s="14">
        <f>სულ!H50</f>
        <v>0</v>
      </c>
      <c r="I6" s="14">
        <f>სულ!I50</f>
        <v>2030000</v>
      </c>
      <c r="J6" s="14" t="str">
        <f>სულ!J50</f>
        <v/>
      </c>
      <c r="K6" s="39" t="str">
        <f>სულ!K50</f>
        <v/>
      </c>
    </row>
    <row r="7" spans="1:11" x14ac:dyDescent="0.25">
      <c r="A7" t="str">
        <f t="shared" si="0"/>
        <v>a</v>
      </c>
      <c r="B7" s="6"/>
      <c r="C7" s="18" t="s">
        <v>183</v>
      </c>
      <c r="D7" s="14">
        <f>სულ!D51</f>
        <v>0</v>
      </c>
      <c r="E7" s="14">
        <f>სულ!E51</f>
        <v>73000</v>
      </c>
      <c r="F7" s="14">
        <f>სულ!F51</f>
        <v>0</v>
      </c>
      <c r="G7" s="14">
        <f>სულ!G51</f>
        <v>180000</v>
      </c>
      <c r="H7" s="14">
        <f>სულ!H51</f>
        <v>0</v>
      </c>
      <c r="I7" s="14">
        <f>სულ!I51</f>
        <v>253000</v>
      </c>
      <c r="J7" s="14" t="str">
        <f>სულ!J51</f>
        <v/>
      </c>
      <c r="K7" s="39" t="str">
        <f>სულ!K51</f>
        <v/>
      </c>
    </row>
    <row r="8" spans="1:11" x14ac:dyDescent="0.25">
      <c r="A8" t="str">
        <f t="shared" si="0"/>
        <v>a</v>
      </c>
      <c r="B8" s="6"/>
      <c r="C8" s="18" t="s">
        <v>184</v>
      </c>
      <c r="D8" s="14">
        <f>სულ!D52</f>
        <v>0</v>
      </c>
      <c r="E8" s="14">
        <f>სულ!E52</f>
        <v>156000</v>
      </c>
      <c r="F8" s="14">
        <f>სულ!F52</f>
        <v>78000</v>
      </c>
      <c r="G8" s="14">
        <f>სულ!G52</f>
        <v>78000</v>
      </c>
      <c r="H8" s="14">
        <f>სულ!H52</f>
        <v>0</v>
      </c>
      <c r="I8" s="14">
        <f>სულ!I52</f>
        <v>312000</v>
      </c>
      <c r="J8" s="14" t="str">
        <f>სულ!J52</f>
        <v/>
      </c>
      <c r="K8" s="39" t="str">
        <f>სულ!K52</f>
        <v/>
      </c>
    </row>
    <row r="9" spans="1:11" x14ac:dyDescent="0.25">
      <c r="A9" t="str">
        <f t="shared" si="0"/>
        <v>a</v>
      </c>
      <c r="B9" s="6"/>
      <c r="C9" s="7" t="s">
        <v>7</v>
      </c>
      <c r="D9" s="14">
        <f>სულ!D53</f>
        <v>359000</v>
      </c>
      <c r="E9" s="14">
        <f>სულ!E53</f>
        <v>370000</v>
      </c>
      <c r="F9" s="14">
        <f>სულ!F53</f>
        <v>220000</v>
      </c>
      <c r="G9" s="14">
        <f>სულ!G53</f>
        <v>296000</v>
      </c>
      <c r="H9" s="14">
        <f>სულ!H53</f>
        <v>819000</v>
      </c>
      <c r="I9" s="14">
        <f>სულ!I53</f>
        <v>886000</v>
      </c>
      <c r="J9" s="14">
        <f>სულ!J53</f>
        <v>-67000</v>
      </c>
      <c r="K9" s="39">
        <f>სულ!K53</f>
        <v>1.0818070818070817</v>
      </c>
    </row>
    <row r="10" spans="1:11" ht="30" x14ac:dyDescent="0.25">
      <c r="A10" t="str">
        <f t="shared" si="0"/>
        <v>a</v>
      </c>
      <c r="B10" s="6"/>
      <c r="C10" s="18" t="s">
        <v>185</v>
      </c>
      <c r="D10" s="14">
        <f>სულ!D54</f>
        <v>0</v>
      </c>
      <c r="E10" s="14">
        <f>სულ!E54</f>
        <v>165000</v>
      </c>
      <c r="F10" s="14">
        <f>სულ!F54</f>
        <v>96000</v>
      </c>
      <c r="G10" s="14">
        <f>სულ!G54</f>
        <v>128000</v>
      </c>
      <c r="H10" s="14">
        <f>სულ!H54</f>
        <v>0</v>
      </c>
      <c r="I10" s="14">
        <f>სულ!I54</f>
        <v>389000</v>
      </c>
      <c r="J10" s="14" t="str">
        <f>სულ!J54</f>
        <v/>
      </c>
      <c r="K10" s="39" t="str">
        <f>სულ!K54</f>
        <v/>
      </c>
    </row>
    <row r="11" spans="1:11" hidden="1" x14ac:dyDescent="0.25">
      <c r="A11" t="str">
        <f t="shared" si="0"/>
        <v>b</v>
      </c>
      <c r="B11" s="6"/>
      <c r="C11" s="7" t="s">
        <v>8</v>
      </c>
      <c r="D11" s="14">
        <f>სულ!D55</f>
        <v>0</v>
      </c>
      <c r="E11" s="14">
        <f>სულ!E55</f>
        <v>0</v>
      </c>
      <c r="F11" s="14">
        <f>სულ!F55</f>
        <v>0</v>
      </c>
      <c r="G11" s="14">
        <f>სულ!G55</f>
        <v>0</v>
      </c>
      <c r="H11" s="14">
        <f>სულ!H55</f>
        <v>0</v>
      </c>
      <c r="I11" s="14">
        <f>სულ!I55</f>
        <v>0</v>
      </c>
      <c r="J11" s="14" t="str">
        <f>სულ!J55</f>
        <v/>
      </c>
      <c r="K11" s="39" t="str">
        <f>სულ!K55</f>
        <v/>
      </c>
    </row>
    <row r="12" spans="1:11" hidden="1" x14ac:dyDescent="0.25">
      <c r="A12" t="str">
        <f t="shared" si="0"/>
        <v>b</v>
      </c>
      <c r="B12" s="6"/>
      <c r="C12" s="7" t="s">
        <v>9</v>
      </c>
      <c r="D12" s="14">
        <f>სულ!D56</f>
        <v>0</v>
      </c>
      <c r="E12" s="14">
        <f>სულ!E56</f>
        <v>0</v>
      </c>
      <c r="F12" s="14">
        <f>სულ!F56</f>
        <v>0</v>
      </c>
      <c r="G12" s="14">
        <f>სულ!G56</f>
        <v>0</v>
      </c>
      <c r="H12" s="14">
        <f>სულ!H56</f>
        <v>0</v>
      </c>
      <c r="I12" s="14">
        <f>სულ!I56</f>
        <v>0</v>
      </c>
      <c r="J12" s="14" t="str">
        <f>სულ!J56</f>
        <v/>
      </c>
      <c r="K12" s="39" t="str">
        <f>სულ!K56</f>
        <v/>
      </c>
    </row>
    <row r="13" spans="1:11" hidden="1" x14ac:dyDescent="0.25">
      <c r="A13" t="str">
        <f t="shared" si="0"/>
        <v>b</v>
      </c>
      <c r="B13" s="6"/>
      <c r="C13" s="7" t="s">
        <v>10</v>
      </c>
      <c r="D13" s="14">
        <f>სულ!D57</f>
        <v>0</v>
      </c>
      <c r="E13" s="14">
        <f>სულ!E57</f>
        <v>0</v>
      </c>
      <c r="F13" s="14">
        <f>სულ!F57</f>
        <v>0</v>
      </c>
      <c r="G13" s="14">
        <f>სულ!G57</f>
        <v>0</v>
      </c>
      <c r="H13" s="14">
        <f>სულ!H57</f>
        <v>0</v>
      </c>
      <c r="I13" s="14">
        <f>სულ!I57</f>
        <v>0</v>
      </c>
      <c r="J13" s="14" t="str">
        <f>სულ!J57</f>
        <v/>
      </c>
      <c r="K13" s="39" t="str">
        <f>სულ!K57</f>
        <v/>
      </c>
    </row>
    <row r="14" spans="1:11" x14ac:dyDescent="0.25">
      <c r="A14" t="str">
        <f t="shared" si="0"/>
        <v>a</v>
      </c>
      <c r="B14" s="6"/>
      <c r="C14" s="7" t="s">
        <v>11</v>
      </c>
      <c r="D14" s="14">
        <f>სულ!D58</f>
        <v>30000</v>
      </c>
      <c r="E14" s="14">
        <f>სულ!E58</f>
        <v>30000</v>
      </c>
      <c r="F14" s="14">
        <f>სულ!F58</f>
        <v>0</v>
      </c>
      <c r="G14" s="14">
        <f>სულ!G58</f>
        <v>0</v>
      </c>
      <c r="H14" s="14">
        <f>სულ!H58</f>
        <v>30000</v>
      </c>
      <c r="I14" s="14">
        <f>სულ!I58</f>
        <v>30000</v>
      </c>
      <c r="J14" s="14">
        <f>სულ!J58</f>
        <v>0</v>
      </c>
      <c r="K14" s="39">
        <f>სულ!K58</f>
        <v>1</v>
      </c>
    </row>
    <row r="15" spans="1:11" x14ac:dyDescent="0.25">
      <c r="A15" t="str">
        <f t="shared" si="0"/>
        <v>a</v>
      </c>
      <c r="B15" s="6"/>
      <c r="C15" s="7" t="s">
        <v>12</v>
      </c>
      <c r="D15" s="14">
        <f>სულ!D59</f>
        <v>8000</v>
      </c>
      <c r="E15" s="14">
        <f>სულ!E59</f>
        <v>7000</v>
      </c>
      <c r="F15" s="14">
        <f>სულ!F59</f>
        <v>4000</v>
      </c>
      <c r="G15" s="14">
        <f>სულ!G59</f>
        <v>3000</v>
      </c>
      <c r="H15" s="14">
        <f>სულ!H59</f>
        <v>14000</v>
      </c>
      <c r="I15" s="14">
        <f>სულ!I59</f>
        <v>14000</v>
      </c>
      <c r="J15" s="14">
        <f>სულ!J59</f>
        <v>0</v>
      </c>
      <c r="K15" s="39">
        <f>სულ!K59</f>
        <v>1</v>
      </c>
    </row>
    <row r="16" spans="1:11" ht="15.75" thickBot="1" x14ac:dyDescent="0.3">
      <c r="A16" t="str">
        <f t="shared" si="0"/>
        <v>a</v>
      </c>
      <c r="B16" s="4"/>
      <c r="C16" s="5" t="s">
        <v>13</v>
      </c>
      <c r="D16" s="13">
        <f>სულ!D60</f>
        <v>20000</v>
      </c>
      <c r="E16" s="13">
        <f>სულ!E60</f>
        <v>10000</v>
      </c>
      <c r="F16" s="13">
        <f>სულ!F60</f>
        <v>10000</v>
      </c>
      <c r="G16" s="13">
        <f>სულ!G60</f>
        <v>0</v>
      </c>
      <c r="H16" s="13">
        <f>სულ!H60</f>
        <v>20000</v>
      </c>
      <c r="I16" s="13">
        <f>სულ!I60</f>
        <v>20000</v>
      </c>
      <c r="J16" s="13">
        <f>სულ!J60</f>
        <v>0</v>
      </c>
      <c r="K16" s="38">
        <f>სულ!K60</f>
        <v>1</v>
      </c>
    </row>
    <row r="17" spans="1:12" ht="15.75" hidden="1" thickBot="1" x14ac:dyDescent="0.3">
      <c r="A17" t="str">
        <f t="shared" si="0"/>
        <v>b</v>
      </c>
      <c r="B17" s="4"/>
      <c r="C17" s="5" t="s">
        <v>14</v>
      </c>
      <c r="D17" s="13">
        <f>სულ!D61</f>
        <v>0</v>
      </c>
      <c r="E17" s="13">
        <f>სულ!E61</f>
        <v>0</v>
      </c>
      <c r="F17" s="13">
        <f>სულ!F61</f>
        <v>0</v>
      </c>
      <c r="G17" s="13">
        <f>სულ!G61</f>
        <v>0</v>
      </c>
      <c r="H17" s="13">
        <f>სულ!H61</f>
        <v>0</v>
      </c>
      <c r="I17" s="13">
        <f>სულ!I61</f>
        <v>0</v>
      </c>
      <c r="J17" s="13" t="str">
        <f>სულ!J61</f>
        <v/>
      </c>
      <c r="K17" s="38" t="str">
        <f>სულ!K61</f>
        <v/>
      </c>
    </row>
    <row r="18" spans="1:12" ht="15.75" hidden="1" thickBot="1" x14ac:dyDescent="0.3">
      <c r="A18" t="str">
        <f t="shared" si="0"/>
        <v>b</v>
      </c>
      <c r="B18" s="8"/>
      <c r="C18" s="9" t="s">
        <v>15</v>
      </c>
      <c r="D18" s="15">
        <f>სულ!D62</f>
        <v>0</v>
      </c>
      <c r="E18" s="15">
        <f>სულ!E62</f>
        <v>0</v>
      </c>
      <c r="F18" s="15">
        <f>სულ!F62</f>
        <v>0</v>
      </c>
      <c r="G18" s="15">
        <f>სულ!G62</f>
        <v>0</v>
      </c>
      <c r="H18" s="15">
        <f>სულ!H62</f>
        <v>0</v>
      </c>
      <c r="I18" s="15">
        <f>სულ!I62</f>
        <v>0</v>
      </c>
      <c r="J18" s="15" t="str">
        <f>სულ!J62</f>
        <v/>
      </c>
      <c r="K18" s="40" t="str">
        <f>სულ!K62</f>
        <v/>
      </c>
    </row>
    <row r="19" spans="1:12" ht="31.5" customHeight="1" thickTop="1" thickBot="1" x14ac:dyDescent="0.3">
      <c r="A19" t="str">
        <f t="shared" ref="A19:A50" si="1">IF(OR(D19&lt;&gt;0,F19&lt;&gt;0,G19&lt;&gt;0,H19&lt;&gt;0,I19&lt;&gt;0,),"a","b")</f>
        <v>a</v>
      </c>
      <c r="B19" s="10" t="s">
        <v>22</v>
      </c>
      <c r="C19" s="3" t="s">
        <v>21</v>
      </c>
      <c r="D19" s="3">
        <f>სულ!D63</f>
        <v>1541000</v>
      </c>
      <c r="E19" s="3">
        <f>სულ!E63</f>
        <v>1541000</v>
      </c>
      <c r="F19" s="3">
        <f>სულ!F63</f>
        <v>764500</v>
      </c>
      <c r="G19" s="3">
        <f>სულ!G63</f>
        <v>989500</v>
      </c>
      <c r="H19" s="3">
        <f>სულ!H63</f>
        <v>3048000</v>
      </c>
      <c r="I19" s="3">
        <f>სულ!I63</f>
        <v>3295000</v>
      </c>
      <c r="J19" s="3">
        <f>სულ!J63</f>
        <v>-247000</v>
      </c>
      <c r="K19" s="41">
        <f>სულ!K63</f>
        <v>1.0810367454068242</v>
      </c>
      <c r="L19" t="str">
        <f>სულ!L63</f>
        <v>ტენდერიდან ეკონომია 9 427 ლარი</v>
      </c>
    </row>
    <row r="20" spans="1:12" ht="15.75" thickTop="1" x14ac:dyDescent="0.25">
      <c r="A20" t="str">
        <f t="shared" si="1"/>
        <v>a</v>
      </c>
      <c r="B20" s="4"/>
      <c r="C20" s="5" t="s">
        <v>5</v>
      </c>
      <c r="D20" s="13">
        <f>სულ!D64</f>
        <v>1521000</v>
      </c>
      <c r="E20" s="13">
        <f>სულ!E64</f>
        <v>1531000</v>
      </c>
      <c r="F20" s="13">
        <f>სულ!F64</f>
        <v>754500</v>
      </c>
      <c r="G20" s="13">
        <f>სულ!G64</f>
        <v>989500</v>
      </c>
      <c r="H20" s="13">
        <f>სულ!H64</f>
        <v>3028000</v>
      </c>
      <c r="I20" s="13">
        <f>სულ!I64</f>
        <v>3275000</v>
      </c>
      <c r="J20" s="13">
        <f>სულ!J64</f>
        <v>-247000</v>
      </c>
      <c r="K20" s="38">
        <f>სულ!K64</f>
        <v>1.0815719947159841</v>
      </c>
    </row>
    <row r="21" spans="1:12" x14ac:dyDescent="0.25">
      <c r="A21" t="str">
        <f t="shared" si="1"/>
        <v>a</v>
      </c>
      <c r="B21" s="6"/>
      <c r="C21" s="7" t="s">
        <v>6</v>
      </c>
      <c r="D21" s="14">
        <f>სულ!D65</f>
        <v>1200000</v>
      </c>
      <c r="E21" s="14">
        <f>სულ!E65</f>
        <v>1200000</v>
      </c>
      <c r="F21" s="14">
        <f>სულ!F65</f>
        <v>607500</v>
      </c>
      <c r="G21" s="14">
        <f>სულ!G65</f>
        <v>787500</v>
      </c>
      <c r="H21" s="14">
        <f>სულ!H65</f>
        <v>2415000</v>
      </c>
      <c r="I21" s="14">
        <f>სულ!I65</f>
        <v>2595000</v>
      </c>
      <c r="J21" s="14">
        <f>სულ!J65</f>
        <v>-180000</v>
      </c>
      <c r="K21" s="39">
        <f>სულ!K65</f>
        <v>1.0745341614906831</v>
      </c>
      <c r="L21" t="str">
        <f>სულ!L65</f>
        <v xml:space="preserve">   180 ათასი ლარი, პრემია - ე.წ. მე-13 ხელფასი</v>
      </c>
    </row>
    <row r="22" spans="1:12" x14ac:dyDescent="0.25">
      <c r="A22" t="str">
        <f t="shared" si="1"/>
        <v>a</v>
      </c>
      <c r="B22" s="6"/>
      <c r="C22" s="18" t="s">
        <v>182</v>
      </c>
      <c r="D22" s="14">
        <f>სულ!D66</f>
        <v>0</v>
      </c>
      <c r="E22" s="14">
        <f>სულ!E66</f>
        <v>971000</v>
      </c>
      <c r="F22" s="14">
        <f>სულ!F66</f>
        <v>529500</v>
      </c>
      <c r="G22" s="14">
        <f>სულ!G66</f>
        <v>529500</v>
      </c>
      <c r="H22" s="14">
        <f>სულ!H66</f>
        <v>0</v>
      </c>
      <c r="I22" s="14">
        <f>სულ!I66</f>
        <v>2030000</v>
      </c>
      <c r="J22" s="14" t="str">
        <f>სულ!J66</f>
        <v/>
      </c>
      <c r="K22" s="39" t="str">
        <f>სულ!K66</f>
        <v/>
      </c>
    </row>
    <row r="23" spans="1:12" x14ac:dyDescent="0.25">
      <c r="A23" t="str">
        <f t="shared" si="1"/>
        <v>a</v>
      </c>
      <c r="B23" s="6"/>
      <c r="C23" s="18" t="s">
        <v>183</v>
      </c>
      <c r="D23" s="14">
        <f>სულ!D67</f>
        <v>0</v>
      </c>
      <c r="E23" s="14">
        <f>სულ!E67</f>
        <v>73000</v>
      </c>
      <c r="F23" s="14">
        <f>სულ!F67</f>
        <v>0</v>
      </c>
      <c r="G23" s="14">
        <f>სულ!G67</f>
        <v>180000</v>
      </c>
      <c r="H23" s="14">
        <f>სულ!H67</f>
        <v>0</v>
      </c>
      <c r="I23" s="14">
        <f>სულ!I67</f>
        <v>253000</v>
      </c>
      <c r="J23" s="14" t="str">
        <f>სულ!J67</f>
        <v/>
      </c>
      <c r="K23" s="39" t="str">
        <f>სულ!K67</f>
        <v/>
      </c>
    </row>
    <row r="24" spans="1:12" x14ac:dyDescent="0.25">
      <c r="A24" t="str">
        <f t="shared" si="1"/>
        <v>a</v>
      </c>
      <c r="B24" s="6"/>
      <c r="C24" s="18" t="s">
        <v>184</v>
      </c>
      <c r="D24" s="14">
        <f>სულ!D68</f>
        <v>0</v>
      </c>
      <c r="E24" s="14">
        <f>სულ!E68</f>
        <v>156000</v>
      </c>
      <c r="F24" s="14">
        <f>სულ!F68</f>
        <v>78000</v>
      </c>
      <c r="G24" s="14">
        <f>სულ!G68</f>
        <v>78000</v>
      </c>
      <c r="H24" s="14">
        <f>სულ!H68</f>
        <v>0</v>
      </c>
      <c r="I24" s="14">
        <f>სულ!I68</f>
        <v>312000</v>
      </c>
      <c r="J24" s="14" t="str">
        <f>სულ!J68</f>
        <v/>
      </c>
      <c r="K24" s="39" t="str">
        <f>სულ!K68</f>
        <v/>
      </c>
    </row>
    <row r="25" spans="1:12" ht="60" x14ac:dyDescent="0.25">
      <c r="A25" t="str">
        <f t="shared" si="1"/>
        <v>a</v>
      </c>
      <c r="B25" s="6"/>
      <c r="C25" s="7" t="s">
        <v>7</v>
      </c>
      <c r="D25" s="14">
        <f>სულ!D69</f>
        <v>289000</v>
      </c>
      <c r="E25" s="14">
        <f>სულ!E69</f>
        <v>300000</v>
      </c>
      <c r="F25" s="14">
        <f>სულ!F69</f>
        <v>145000</v>
      </c>
      <c r="G25" s="14">
        <f>სულ!G69</f>
        <v>201000</v>
      </c>
      <c r="H25" s="14">
        <f>სულ!H69</f>
        <v>579000</v>
      </c>
      <c r="I25" s="14">
        <f>სულ!I69</f>
        <v>646000</v>
      </c>
      <c r="J25" s="14">
        <f>სულ!J69</f>
        <v>-67000</v>
      </c>
      <c r="K25" s="39">
        <f>სულ!K69</f>
        <v>1.1157167530224525</v>
      </c>
      <c r="L25" s="35" t="str">
        <f>სულ!L69</f>
        <v xml:space="preserve">35 ათასი ლარი, ახლადაყვანილ შტატგარეშე თანამშომელთა შრომის ანაზღაურება წლის ბოლომდე. 32 ათასი ლარი, შტატგარეშე თანამშრომელთა პრემია, ე.წ. მე-13 ხელფასი </v>
      </c>
    </row>
    <row r="26" spans="1:12" ht="30" x14ac:dyDescent="0.25">
      <c r="A26" t="str">
        <f t="shared" si="1"/>
        <v>a</v>
      </c>
      <c r="B26" s="6"/>
      <c r="C26" s="18" t="s">
        <v>185</v>
      </c>
      <c r="D26" s="14">
        <f>სულ!D70</f>
        <v>0</v>
      </c>
      <c r="E26" s="14">
        <f>სულ!E70</f>
        <v>165000</v>
      </c>
      <c r="F26" s="14">
        <f>სულ!F70</f>
        <v>96000</v>
      </c>
      <c r="G26" s="14">
        <f>სულ!G70</f>
        <v>128000</v>
      </c>
      <c r="H26" s="14">
        <f>სულ!H70</f>
        <v>0</v>
      </c>
      <c r="I26" s="14">
        <f>სულ!I70</f>
        <v>389000</v>
      </c>
      <c r="J26" s="14" t="str">
        <f>სულ!J70</f>
        <v/>
      </c>
      <c r="K26" s="39" t="str">
        <f>სულ!K70</f>
        <v/>
      </c>
    </row>
    <row r="27" spans="1:12" hidden="1" x14ac:dyDescent="0.25">
      <c r="A27" t="str">
        <f t="shared" si="1"/>
        <v>b</v>
      </c>
      <c r="B27" s="6"/>
      <c r="C27" s="7" t="s">
        <v>8</v>
      </c>
      <c r="D27" s="14">
        <f>სულ!D71</f>
        <v>0</v>
      </c>
      <c r="E27" s="14">
        <f>სულ!E71</f>
        <v>0</v>
      </c>
      <c r="F27" s="14">
        <f>სულ!F71</f>
        <v>0</v>
      </c>
      <c r="G27" s="14">
        <f>სულ!G71</f>
        <v>0</v>
      </c>
      <c r="H27" s="14">
        <f>სულ!H71</f>
        <v>0</v>
      </c>
      <c r="I27" s="14">
        <f>სულ!I71</f>
        <v>0</v>
      </c>
      <c r="J27" s="14" t="str">
        <f>სულ!J71</f>
        <v/>
      </c>
      <c r="K27" s="39" t="str">
        <f>სულ!K71</f>
        <v/>
      </c>
    </row>
    <row r="28" spans="1:12" hidden="1" x14ac:dyDescent="0.25">
      <c r="A28" t="str">
        <f t="shared" si="1"/>
        <v>b</v>
      </c>
      <c r="B28" s="6"/>
      <c r="C28" s="7" t="s">
        <v>9</v>
      </c>
      <c r="D28" s="14">
        <f>სულ!D72</f>
        <v>0</v>
      </c>
      <c r="E28" s="14">
        <f>სულ!E72</f>
        <v>0</v>
      </c>
      <c r="F28" s="14">
        <f>სულ!F72</f>
        <v>0</v>
      </c>
      <c r="G28" s="14">
        <f>სულ!G72</f>
        <v>0</v>
      </c>
      <c r="H28" s="14">
        <f>სულ!H72</f>
        <v>0</v>
      </c>
      <c r="I28" s="14">
        <f>სულ!I72</f>
        <v>0</v>
      </c>
      <c r="J28" s="14" t="str">
        <f>სულ!J72</f>
        <v/>
      </c>
      <c r="K28" s="39" t="str">
        <f>სულ!K72</f>
        <v/>
      </c>
    </row>
    <row r="29" spans="1:12" hidden="1" x14ac:dyDescent="0.25">
      <c r="A29" t="str">
        <f t="shared" si="1"/>
        <v>b</v>
      </c>
      <c r="B29" s="6"/>
      <c r="C29" s="7" t="s">
        <v>10</v>
      </c>
      <c r="D29" s="14">
        <f>სულ!D73</f>
        <v>0</v>
      </c>
      <c r="E29" s="14">
        <f>სულ!E73</f>
        <v>0</v>
      </c>
      <c r="F29" s="14">
        <f>სულ!F73</f>
        <v>0</v>
      </c>
      <c r="G29" s="14">
        <f>სულ!G73</f>
        <v>0</v>
      </c>
      <c r="H29" s="14">
        <f>სულ!H73</f>
        <v>0</v>
      </c>
      <c r="I29" s="14">
        <f>სულ!I73</f>
        <v>0</v>
      </c>
      <c r="J29" s="14" t="str">
        <f>სულ!J73</f>
        <v/>
      </c>
      <c r="K29" s="39" t="str">
        <f>სულ!K73</f>
        <v/>
      </c>
    </row>
    <row r="30" spans="1:12" x14ac:dyDescent="0.25">
      <c r="A30" t="str">
        <f t="shared" si="1"/>
        <v>a</v>
      </c>
      <c r="B30" s="6"/>
      <c r="C30" s="7" t="s">
        <v>11</v>
      </c>
      <c r="D30" s="14">
        <f>სულ!D74</f>
        <v>30000</v>
      </c>
      <c r="E30" s="14">
        <f>სულ!E74</f>
        <v>30000</v>
      </c>
      <c r="F30" s="14">
        <f>სულ!F74</f>
        <v>0</v>
      </c>
      <c r="G30" s="14">
        <f>სულ!G74</f>
        <v>0</v>
      </c>
      <c r="H30" s="14">
        <f>სულ!H74</f>
        <v>30000</v>
      </c>
      <c r="I30" s="14">
        <f>სულ!I74</f>
        <v>30000</v>
      </c>
      <c r="J30" s="14">
        <f>სულ!J74</f>
        <v>0</v>
      </c>
      <c r="K30" s="39">
        <f>სულ!K74</f>
        <v>1</v>
      </c>
    </row>
    <row r="31" spans="1:12" x14ac:dyDescent="0.25">
      <c r="A31" t="str">
        <f t="shared" si="1"/>
        <v>a</v>
      </c>
      <c r="B31" s="6"/>
      <c r="C31" s="7" t="s">
        <v>12</v>
      </c>
      <c r="D31" s="14">
        <f>სულ!D75</f>
        <v>2000</v>
      </c>
      <c r="E31" s="14">
        <f>სულ!E75</f>
        <v>1000</v>
      </c>
      <c r="F31" s="14">
        <f>სულ!F75</f>
        <v>2000</v>
      </c>
      <c r="G31" s="14">
        <f>სულ!G75</f>
        <v>1000</v>
      </c>
      <c r="H31" s="14">
        <f>სულ!H75</f>
        <v>4000</v>
      </c>
      <c r="I31" s="14">
        <f>სულ!I75</f>
        <v>4000</v>
      </c>
      <c r="J31" s="14">
        <f>სულ!J75</f>
        <v>0</v>
      </c>
      <c r="K31" s="39">
        <f>სულ!K75</f>
        <v>1</v>
      </c>
    </row>
    <row r="32" spans="1:12" ht="15.75" thickBot="1" x14ac:dyDescent="0.3">
      <c r="A32" t="str">
        <f t="shared" si="1"/>
        <v>a</v>
      </c>
      <c r="B32" s="4"/>
      <c r="C32" s="5" t="s">
        <v>13</v>
      </c>
      <c r="D32" s="13">
        <f>სულ!D76</f>
        <v>20000</v>
      </c>
      <c r="E32" s="13">
        <f>სულ!E76</f>
        <v>10000</v>
      </c>
      <c r="F32" s="13">
        <f>სულ!F76</f>
        <v>10000</v>
      </c>
      <c r="G32" s="13">
        <f>სულ!G76</f>
        <v>0</v>
      </c>
      <c r="H32" s="13">
        <f>სულ!H76</f>
        <v>20000</v>
      </c>
      <c r="I32" s="13">
        <f>სულ!I76</f>
        <v>20000</v>
      </c>
      <c r="J32" s="13">
        <f>სულ!J76</f>
        <v>0</v>
      </c>
      <c r="K32" s="38">
        <f>სულ!K76</f>
        <v>1</v>
      </c>
    </row>
    <row r="33" spans="1:11" ht="15.75" hidden="1" thickBot="1" x14ac:dyDescent="0.3">
      <c r="A33" t="str">
        <f t="shared" si="1"/>
        <v>b</v>
      </c>
      <c r="B33" s="4"/>
      <c r="C33" s="5" t="s">
        <v>14</v>
      </c>
      <c r="D33" s="13">
        <f>სულ!D77</f>
        <v>0</v>
      </c>
      <c r="E33" s="13">
        <f>სულ!E77</f>
        <v>0</v>
      </c>
      <c r="F33" s="13">
        <f>სულ!F77</f>
        <v>0</v>
      </c>
      <c r="G33" s="13">
        <f>სულ!G77</f>
        <v>0</v>
      </c>
      <c r="H33" s="13">
        <f>სულ!H77</f>
        <v>0</v>
      </c>
      <c r="I33" s="13">
        <f>სულ!I77</f>
        <v>0</v>
      </c>
      <c r="J33" s="13" t="str">
        <f>სულ!J77</f>
        <v/>
      </c>
      <c r="K33" s="38" t="str">
        <f>სულ!K77</f>
        <v/>
      </c>
    </row>
    <row r="34" spans="1:11" ht="15.75" hidden="1" thickBot="1" x14ac:dyDescent="0.3">
      <c r="A34" t="str">
        <f t="shared" si="1"/>
        <v>b</v>
      </c>
      <c r="B34" s="8"/>
      <c r="C34" s="9" t="s">
        <v>15</v>
      </c>
      <c r="D34" s="15">
        <f>სულ!D78</f>
        <v>0</v>
      </c>
      <c r="E34" s="15">
        <f>სულ!E78</f>
        <v>0</v>
      </c>
      <c r="F34" s="15">
        <f>სულ!F78</f>
        <v>0</v>
      </c>
      <c r="G34" s="15">
        <f>სულ!G78</f>
        <v>0</v>
      </c>
      <c r="H34" s="15">
        <f>სულ!H78</f>
        <v>0</v>
      </c>
      <c r="I34" s="15">
        <f>სულ!I78</f>
        <v>0</v>
      </c>
      <c r="J34" s="15" t="str">
        <f>სულ!J78</f>
        <v/>
      </c>
      <c r="K34" s="40" t="str">
        <f>სულ!K78</f>
        <v/>
      </c>
    </row>
    <row r="35" spans="1:11" ht="31.5" customHeight="1" thickTop="1" thickBot="1" x14ac:dyDescent="0.3">
      <c r="A35" t="str">
        <f t="shared" si="1"/>
        <v>a</v>
      </c>
      <c r="B35" s="10" t="s">
        <v>23</v>
      </c>
      <c r="C35" s="3" t="s">
        <v>24</v>
      </c>
      <c r="D35" s="3">
        <f>სულ!D79</f>
        <v>35000</v>
      </c>
      <c r="E35" s="3">
        <f>სულ!E79</f>
        <v>35000</v>
      </c>
      <c r="F35" s="3">
        <f>სულ!F79</f>
        <v>50000</v>
      </c>
      <c r="G35" s="3">
        <f>სულ!G79</f>
        <v>65000</v>
      </c>
      <c r="H35" s="3">
        <f>სულ!H79</f>
        <v>150000</v>
      </c>
      <c r="I35" s="3">
        <f>სულ!I79</f>
        <v>150000</v>
      </c>
      <c r="J35" s="3">
        <f>სულ!J79</f>
        <v>0</v>
      </c>
      <c r="K35" s="41">
        <f>სულ!K79</f>
        <v>1</v>
      </c>
    </row>
    <row r="36" spans="1:11" ht="15.75" thickTop="1" x14ac:dyDescent="0.25">
      <c r="A36" t="str">
        <f t="shared" si="1"/>
        <v>a</v>
      </c>
      <c r="B36" s="4"/>
      <c r="C36" s="5" t="s">
        <v>5</v>
      </c>
      <c r="D36" s="13">
        <f>სულ!D80</f>
        <v>35000</v>
      </c>
      <c r="E36" s="13">
        <f>სულ!E80</f>
        <v>35000</v>
      </c>
      <c r="F36" s="13">
        <f>სულ!F80</f>
        <v>50000</v>
      </c>
      <c r="G36" s="13">
        <f>სულ!G80</f>
        <v>65000</v>
      </c>
      <c r="H36" s="13">
        <f>სულ!H80</f>
        <v>150000</v>
      </c>
      <c r="I36" s="13">
        <f>სულ!I80</f>
        <v>150000</v>
      </c>
      <c r="J36" s="13">
        <f>სულ!J80</f>
        <v>0</v>
      </c>
      <c r="K36" s="38">
        <f>სულ!K80</f>
        <v>1</v>
      </c>
    </row>
    <row r="37" spans="1:11" hidden="1" x14ac:dyDescent="0.25">
      <c r="A37" t="str">
        <f t="shared" si="1"/>
        <v>b</v>
      </c>
      <c r="B37" s="6"/>
      <c r="C37" s="7" t="s">
        <v>6</v>
      </c>
      <c r="D37" s="14">
        <f>სულ!D81</f>
        <v>0</v>
      </c>
      <c r="E37" s="14">
        <f>სულ!E81</f>
        <v>0</v>
      </c>
      <c r="F37" s="14">
        <f>სულ!F81</f>
        <v>0</v>
      </c>
      <c r="G37" s="14">
        <f>სულ!G81</f>
        <v>0</v>
      </c>
      <c r="H37" s="14">
        <f>სულ!H81</f>
        <v>0</v>
      </c>
      <c r="I37" s="14">
        <f>სულ!I81</f>
        <v>0</v>
      </c>
      <c r="J37" s="14" t="str">
        <f>სულ!J81</f>
        <v/>
      </c>
      <c r="K37" s="39" t="str">
        <f>სულ!K81</f>
        <v/>
      </c>
    </row>
    <row r="38" spans="1:11" hidden="1" x14ac:dyDescent="0.25">
      <c r="A38" t="str">
        <f t="shared" si="1"/>
        <v>b</v>
      </c>
      <c r="B38" s="6"/>
      <c r="C38" s="18" t="s">
        <v>182</v>
      </c>
      <c r="D38" s="14">
        <f>სულ!D82</f>
        <v>0</v>
      </c>
      <c r="E38" s="14">
        <f>სულ!E82</f>
        <v>0</v>
      </c>
      <c r="F38" s="14">
        <f>სულ!F82</f>
        <v>0</v>
      </c>
      <c r="G38" s="14">
        <f>სულ!G82</f>
        <v>0</v>
      </c>
      <c r="H38" s="14">
        <f>სულ!H82</f>
        <v>0</v>
      </c>
      <c r="I38" s="14">
        <f>სულ!I82</f>
        <v>0</v>
      </c>
      <c r="J38" s="14" t="str">
        <f>სულ!J82</f>
        <v/>
      </c>
      <c r="K38" s="39" t="str">
        <f>სულ!K82</f>
        <v/>
      </c>
    </row>
    <row r="39" spans="1:11" hidden="1" x14ac:dyDescent="0.25">
      <c r="A39" t="str">
        <f t="shared" si="1"/>
        <v>b</v>
      </c>
      <c r="B39" s="6"/>
      <c r="C39" s="18" t="s">
        <v>183</v>
      </c>
      <c r="D39" s="14">
        <f>სულ!D83</f>
        <v>0</v>
      </c>
      <c r="E39" s="14">
        <f>სულ!E83</f>
        <v>0</v>
      </c>
      <c r="F39" s="14">
        <f>სულ!F83</f>
        <v>0</v>
      </c>
      <c r="G39" s="14">
        <f>სულ!G83</f>
        <v>0</v>
      </c>
      <c r="H39" s="14">
        <f>სულ!H83</f>
        <v>0</v>
      </c>
      <c r="I39" s="14">
        <f>სულ!I83</f>
        <v>0</v>
      </c>
      <c r="J39" s="14" t="str">
        <f>სულ!J83</f>
        <v/>
      </c>
      <c r="K39" s="39" t="str">
        <f>სულ!K83</f>
        <v/>
      </c>
    </row>
    <row r="40" spans="1:11" hidden="1" x14ac:dyDescent="0.25">
      <c r="A40" t="str">
        <f t="shared" si="1"/>
        <v>b</v>
      </c>
      <c r="B40" s="6"/>
      <c r="C40" s="18" t="s">
        <v>184</v>
      </c>
      <c r="D40" s="14">
        <f>სულ!D84</f>
        <v>0</v>
      </c>
      <c r="E40" s="14">
        <f>სულ!E84</f>
        <v>0</v>
      </c>
      <c r="F40" s="14">
        <f>სულ!F84</f>
        <v>0</v>
      </c>
      <c r="G40" s="14">
        <f>სულ!G84</f>
        <v>0</v>
      </c>
      <c r="H40" s="14">
        <f>სულ!H84</f>
        <v>0</v>
      </c>
      <c r="I40" s="14">
        <f>სულ!I84</f>
        <v>0</v>
      </c>
      <c r="J40" s="14" t="str">
        <f>სულ!J84</f>
        <v/>
      </c>
      <c r="K40" s="39" t="str">
        <f>სულ!K84</f>
        <v/>
      </c>
    </row>
    <row r="41" spans="1:11" ht="15.75" thickBot="1" x14ac:dyDescent="0.3">
      <c r="A41" t="str">
        <f t="shared" si="1"/>
        <v>a</v>
      </c>
      <c r="B41" s="6"/>
      <c r="C41" s="7" t="s">
        <v>7</v>
      </c>
      <c r="D41" s="14">
        <f>სულ!D85</f>
        <v>35000</v>
      </c>
      <c r="E41" s="14">
        <f>სულ!E85</f>
        <v>35000</v>
      </c>
      <c r="F41" s="14">
        <f>სულ!F85</f>
        <v>50000</v>
      </c>
      <c r="G41" s="14">
        <f>სულ!G85</f>
        <v>65000</v>
      </c>
      <c r="H41" s="14">
        <f>სულ!H85</f>
        <v>150000</v>
      </c>
      <c r="I41" s="14">
        <f>სულ!I85</f>
        <v>150000</v>
      </c>
      <c r="J41" s="14">
        <f>სულ!J85</f>
        <v>0</v>
      </c>
      <c r="K41" s="39">
        <f>სულ!K85</f>
        <v>1</v>
      </c>
    </row>
    <row r="42" spans="1:11" ht="30.75" hidden="1" thickBot="1" x14ac:dyDescent="0.3">
      <c r="A42" t="str">
        <f t="shared" si="1"/>
        <v>b</v>
      </c>
      <c r="B42" s="6"/>
      <c r="C42" s="18" t="s">
        <v>185</v>
      </c>
      <c r="D42" s="14">
        <f>სულ!D86</f>
        <v>0</v>
      </c>
      <c r="E42" s="14">
        <f>სულ!E86</f>
        <v>0</v>
      </c>
      <c r="F42" s="14">
        <f>სულ!F86</f>
        <v>0</v>
      </c>
      <c r="G42" s="14">
        <f>სულ!G86</f>
        <v>0</v>
      </c>
      <c r="H42" s="14">
        <f>სულ!H86</f>
        <v>0</v>
      </c>
      <c r="I42" s="14">
        <f>სულ!I86</f>
        <v>0</v>
      </c>
      <c r="J42" s="14" t="str">
        <f>სულ!J86</f>
        <v/>
      </c>
      <c r="K42" s="39" t="str">
        <f>სულ!K86</f>
        <v/>
      </c>
    </row>
    <row r="43" spans="1:11" ht="15.75" hidden="1" thickBot="1" x14ac:dyDescent="0.3">
      <c r="A43" t="str">
        <f t="shared" si="1"/>
        <v>b</v>
      </c>
      <c r="B43" s="6"/>
      <c r="C43" s="7" t="s">
        <v>8</v>
      </c>
      <c r="D43" s="14">
        <f>სულ!D87</f>
        <v>0</v>
      </c>
      <c r="E43" s="14">
        <f>სულ!E87</f>
        <v>0</v>
      </c>
      <c r="F43" s="14">
        <f>სულ!F87</f>
        <v>0</v>
      </c>
      <c r="G43" s="14">
        <f>სულ!G87</f>
        <v>0</v>
      </c>
      <c r="H43" s="14">
        <f>სულ!H87</f>
        <v>0</v>
      </c>
      <c r="I43" s="14">
        <f>სულ!I87</f>
        <v>0</v>
      </c>
      <c r="J43" s="14" t="str">
        <f>სულ!J87</f>
        <v/>
      </c>
      <c r="K43" s="39" t="str">
        <f>სულ!K87</f>
        <v/>
      </c>
    </row>
    <row r="44" spans="1:11" ht="15.75" hidden="1" thickBot="1" x14ac:dyDescent="0.3">
      <c r="A44" t="str">
        <f t="shared" si="1"/>
        <v>b</v>
      </c>
      <c r="B44" s="6"/>
      <c r="C44" s="7" t="s">
        <v>9</v>
      </c>
      <c r="D44" s="14">
        <f>სულ!D88</f>
        <v>0</v>
      </c>
      <c r="E44" s="14">
        <f>სულ!E88</f>
        <v>0</v>
      </c>
      <c r="F44" s="14">
        <f>სულ!F88</f>
        <v>0</v>
      </c>
      <c r="G44" s="14">
        <f>სულ!G88</f>
        <v>0</v>
      </c>
      <c r="H44" s="14">
        <f>სულ!H88</f>
        <v>0</v>
      </c>
      <c r="I44" s="14">
        <f>სულ!I88</f>
        <v>0</v>
      </c>
      <c r="J44" s="14" t="str">
        <f>სულ!J88</f>
        <v/>
      </c>
      <c r="K44" s="39" t="str">
        <f>სულ!K88</f>
        <v/>
      </c>
    </row>
    <row r="45" spans="1:11" ht="15.75" hidden="1" thickBot="1" x14ac:dyDescent="0.3">
      <c r="A45" t="str">
        <f t="shared" si="1"/>
        <v>b</v>
      </c>
      <c r="B45" s="6"/>
      <c r="C45" s="7" t="s">
        <v>10</v>
      </c>
      <c r="D45" s="14">
        <f>სულ!D89</f>
        <v>0</v>
      </c>
      <c r="E45" s="14">
        <f>სულ!E89</f>
        <v>0</v>
      </c>
      <c r="F45" s="14">
        <f>სულ!F89</f>
        <v>0</v>
      </c>
      <c r="G45" s="14">
        <f>სულ!G89</f>
        <v>0</v>
      </c>
      <c r="H45" s="14">
        <f>სულ!H89</f>
        <v>0</v>
      </c>
      <c r="I45" s="14">
        <f>სულ!I89</f>
        <v>0</v>
      </c>
      <c r="J45" s="14" t="str">
        <f>სულ!J89</f>
        <v/>
      </c>
      <c r="K45" s="39" t="str">
        <f>სულ!K89</f>
        <v/>
      </c>
    </row>
    <row r="46" spans="1:11" ht="15.75" hidden="1" thickBot="1" x14ac:dyDescent="0.3">
      <c r="A46" t="str">
        <f t="shared" si="1"/>
        <v>b</v>
      </c>
      <c r="B46" s="6"/>
      <c r="C46" s="7" t="s">
        <v>11</v>
      </c>
      <c r="D46" s="14">
        <f>სულ!D90</f>
        <v>0</v>
      </c>
      <c r="E46" s="14">
        <f>სულ!E90</f>
        <v>0</v>
      </c>
      <c r="F46" s="14">
        <f>სულ!F90</f>
        <v>0</v>
      </c>
      <c r="G46" s="14">
        <f>სულ!G90</f>
        <v>0</v>
      </c>
      <c r="H46" s="14">
        <f>სულ!H90</f>
        <v>0</v>
      </c>
      <c r="I46" s="14">
        <f>სულ!I90</f>
        <v>0</v>
      </c>
      <c r="J46" s="14" t="str">
        <f>სულ!J90</f>
        <v/>
      </c>
      <c r="K46" s="39" t="str">
        <f>სულ!K90</f>
        <v/>
      </c>
    </row>
    <row r="47" spans="1:11" ht="15.75" hidden="1" thickBot="1" x14ac:dyDescent="0.3">
      <c r="A47" t="str">
        <f t="shared" si="1"/>
        <v>b</v>
      </c>
      <c r="B47" s="6"/>
      <c r="C47" s="7" t="s">
        <v>12</v>
      </c>
      <c r="D47" s="14">
        <f>სულ!D91</f>
        <v>0</v>
      </c>
      <c r="E47" s="14">
        <f>სულ!E91</f>
        <v>0</v>
      </c>
      <c r="F47" s="14">
        <f>სულ!F91</f>
        <v>0</v>
      </c>
      <c r="G47" s="14">
        <f>სულ!G91</f>
        <v>0</v>
      </c>
      <c r="H47" s="14">
        <f>სულ!H91</f>
        <v>0</v>
      </c>
      <c r="I47" s="14">
        <f>სულ!I91</f>
        <v>0</v>
      </c>
      <c r="J47" s="14" t="str">
        <f>სულ!J91</f>
        <v/>
      </c>
      <c r="K47" s="39" t="str">
        <f>სულ!K91</f>
        <v/>
      </c>
    </row>
    <row r="48" spans="1:11" ht="15.75" hidden="1" thickBot="1" x14ac:dyDescent="0.3">
      <c r="A48" t="str">
        <f t="shared" si="1"/>
        <v>b</v>
      </c>
      <c r="B48" s="4"/>
      <c r="C48" s="5" t="s">
        <v>13</v>
      </c>
      <c r="D48" s="13">
        <f>სულ!D92</f>
        <v>0</v>
      </c>
      <c r="E48" s="13">
        <f>სულ!E92</f>
        <v>0</v>
      </c>
      <c r="F48" s="14">
        <f>სულ!F92</f>
        <v>0</v>
      </c>
      <c r="G48" s="13">
        <f>სულ!G92</f>
        <v>0</v>
      </c>
      <c r="H48" s="13">
        <f>სულ!H92</f>
        <v>0</v>
      </c>
      <c r="I48" s="13">
        <f>სულ!I92</f>
        <v>0</v>
      </c>
      <c r="J48" s="13" t="str">
        <f>სულ!J92</f>
        <v/>
      </c>
      <c r="K48" s="38" t="str">
        <f>სულ!K92</f>
        <v/>
      </c>
    </row>
    <row r="49" spans="1:11" ht="15.75" hidden="1" thickBot="1" x14ac:dyDescent="0.3">
      <c r="A49" t="str">
        <f t="shared" si="1"/>
        <v>b</v>
      </c>
      <c r="B49" s="4"/>
      <c r="C49" s="5" t="s">
        <v>14</v>
      </c>
      <c r="D49" s="13">
        <f>სულ!D93</f>
        <v>0</v>
      </c>
      <c r="E49" s="13">
        <f>სულ!E93</f>
        <v>0</v>
      </c>
      <c r="F49" s="14">
        <f>სულ!F93</f>
        <v>0</v>
      </c>
      <c r="G49" s="13">
        <f>სულ!G93</f>
        <v>0</v>
      </c>
      <c r="H49" s="13">
        <f>სულ!H93</f>
        <v>0</v>
      </c>
      <c r="I49" s="13">
        <f>სულ!I93</f>
        <v>0</v>
      </c>
      <c r="J49" s="13" t="str">
        <f>სულ!J93</f>
        <v/>
      </c>
      <c r="K49" s="38" t="str">
        <f>სულ!K93</f>
        <v/>
      </c>
    </row>
    <row r="50" spans="1:11" ht="15.75" hidden="1" thickBot="1" x14ac:dyDescent="0.3">
      <c r="A50" t="str">
        <f t="shared" si="1"/>
        <v>b</v>
      </c>
      <c r="B50" s="8"/>
      <c r="C50" s="9" t="s">
        <v>15</v>
      </c>
      <c r="D50" s="15">
        <f>სულ!D94</f>
        <v>0</v>
      </c>
      <c r="E50" s="15">
        <f>სულ!E94</f>
        <v>0</v>
      </c>
      <c r="F50" s="14">
        <f>სულ!F94</f>
        <v>0</v>
      </c>
      <c r="G50" s="15">
        <f>სულ!G94</f>
        <v>0</v>
      </c>
      <c r="H50" s="15">
        <f>სულ!H94</f>
        <v>0</v>
      </c>
      <c r="I50" s="15">
        <f>სულ!I94</f>
        <v>0</v>
      </c>
      <c r="J50" s="15" t="str">
        <f>სულ!J94</f>
        <v/>
      </c>
      <c r="K50" s="40" t="str">
        <f>სულ!K94</f>
        <v/>
      </c>
    </row>
    <row r="51" spans="1:11" ht="31.5" thickTop="1" thickBot="1" x14ac:dyDescent="0.3">
      <c r="A51" t="str">
        <f t="shared" ref="A51:A66" si="2">IF(OR(D51&lt;&gt;0,F51&lt;&gt;0,G51&lt;&gt;0,H51&lt;&gt;0,I51&lt;&gt;0,),"a","b")</f>
        <v>a</v>
      </c>
      <c r="B51" s="10" t="s">
        <v>25</v>
      </c>
      <c r="C51" s="3" t="s">
        <v>26</v>
      </c>
      <c r="D51" s="3">
        <f>სულ!D95</f>
        <v>41000</v>
      </c>
      <c r="E51" s="3">
        <f>სულ!E95</f>
        <v>41000</v>
      </c>
      <c r="F51" s="3">
        <f>სულ!F95</f>
        <v>27000</v>
      </c>
      <c r="G51" s="3">
        <f>სულ!G95</f>
        <v>32000</v>
      </c>
      <c r="H51" s="3">
        <f>სულ!H95</f>
        <v>100000</v>
      </c>
      <c r="I51" s="3">
        <f>სულ!I95</f>
        <v>100000</v>
      </c>
      <c r="J51" s="3">
        <f>სულ!J95</f>
        <v>0</v>
      </c>
      <c r="K51" s="41">
        <f>სულ!K95</f>
        <v>1</v>
      </c>
    </row>
    <row r="52" spans="1:11" ht="15.75" thickTop="1" x14ac:dyDescent="0.25">
      <c r="A52" t="str">
        <f t="shared" si="2"/>
        <v>a</v>
      </c>
      <c r="B52" s="4"/>
      <c r="C52" s="5" t="s">
        <v>5</v>
      </c>
      <c r="D52" s="13">
        <f>სულ!D96</f>
        <v>41000</v>
      </c>
      <c r="E52" s="13">
        <f>სულ!E96</f>
        <v>41000</v>
      </c>
      <c r="F52" s="13">
        <f>სულ!F96</f>
        <v>27000</v>
      </c>
      <c r="G52" s="13">
        <f>სულ!G96</f>
        <v>32000</v>
      </c>
      <c r="H52" s="13">
        <f>სულ!H96</f>
        <v>100000</v>
      </c>
      <c r="I52" s="13">
        <f>სულ!I96</f>
        <v>100000</v>
      </c>
      <c r="J52" s="13">
        <f>სულ!J96</f>
        <v>0</v>
      </c>
      <c r="K52" s="38">
        <f>სულ!K96</f>
        <v>1</v>
      </c>
    </row>
    <row r="53" spans="1:11" hidden="1" x14ac:dyDescent="0.25">
      <c r="A53" t="str">
        <f t="shared" si="2"/>
        <v>b</v>
      </c>
      <c r="B53" s="6"/>
      <c r="C53" s="7" t="s">
        <v>6</v>
      </c>
      <c r="D53" s="14">
        <f>სულ!D97</f>
        <v>0</v>
      </c>
      <c r="E53" s="14">
        <f>სულ!E97</f>
        <v>0</v>
      </c>
      <c r="F53" s="14">
        <f>სულ!F97</f>
        <v>0</v>
      </c>
      <c r="G53" s="14">
        <f>სულ!G97</f>
        <v>0</v>
      </c>
      <c r="H53" s="14">
        <f>სულ!H97</f>
        <v>0</v>
      </c>
      <c r="I53" s="14">
        <f>სულ!I97</f>
        <v>0</v>
      </c>
      <c r="J53" s="14" t="str">
        <f>სულ!J97</f>
        <v/>
      </c>
      <c r="K53" s="39" t="str">
        <f>სულ!K97</f>
        <v/>
      </c>
    </row>
    <row r="54" spans="1:11" hidden="1" x14ac:dyDescent="0.25">
      <c r="A54" t="str">
        <f t="shared" si="2"/>
        <v>b</v>
      </c>
      <c r="B54" s="6"/>
      <c r="C54" s="18" t="s">
        <v>182</v>
      </c>
      <c r="D54" s="14">
        <f>სულ!D98</f>
        <v>0</v>
      </c>
      <c r="E54" s="14">
        <f>სულ!E98</f>
        <v>0</v>
      </c>
      <c r="F54" s="14">
        <f>სულ!F98</f>
        <v>0</v>
      </c>
      <c r="G54" s="14">
        <f>სულ!G98</f>
        <v>0</v>
      </c>
      <c r="H54" s="14">
        <f>სულ!H98</f>
        <v>0</v>
      </c>
      <c r="I54" s="14">
        <f>სულ!I98</f>
        <v>0</v>
      </c>
      <c r="J54" s="14" t="str">
        <f>სულ!J98</f>
        <v/>
      </c>
      <c r="K54" s="39" t="str">
        <f>სულ!K98</f>
        <v/>
      </c>
    </row>
    <row r="55" spans="1:11" hidden="1" x14ac:dyDescent="0.25">
      <c r="A55" t="str">
        <f t="shared" si="2"/>
        <v>b</v>
      </c>
      <c r="B55" s="6"/>
      <c r="C55" s="18" t="s">
        <v>183</v>
      </c>
      <c r="D55" s="14">
        <f>სულ!D99</f>
        <v>0</v>
      </c>
      <c r="E55" s="14">
        <f>სულ!E99</f>
        <v>0</v>
      </c>
      <c r="F55" s="14">
        <f>სულ!F99</f>
        <v>0</v>
      </c>
      <c r="G55" s="14">
        <f>სულ!G99</f>
        <v>0</v>
      </c>
      <c r="H55" s="14">
        <f>სულ!H99</f>
        <v>0</v>
      </c>
      <c r="I55" s="14">
        <f>სულ!I99</f>
        <v>0</v>
      </c>
      <c r="J55" s="14" t="str">
        <f>სულ!J99</f>
        <v/>
      </c>
      <c r="K55" s="39" t="str">
        <f>სულ!K99</f>
        <v/>
      </c>
    </row>
    <row r="56" spans="1:11" hidden="1" x14ac:dyDescent="0.25">
      <c r="A56" t="str">
        <f t="shared" si="2"/>
        <v>b</v>
      </c>
      <c r="B56" s="6"/>
      <c r="C56" s="18" t="s">
        <v>184</v>
      </c>
      <c r="D56" s="14">
        <f>სულ!D100</f>
        <v>0</v>
      </c>
      <c r="E56" s="14">
        <f>სულ!E100</f>
        <v>0</v>
      </c>
      <c r="F56" s="14">
        <f>სულ!F100</f>
        <v>0</v>
      </c>
      <c r="G56" s="14">
        <f>სულ!G100</f>
        <v>0</v>
      </c>
      <c r="H56" s="14">
        <f>სულ!H100</f>
        <v>0</v>
      </c>
      <c r="I56" s="14">
        <f>სულ!I100</f>
        <v>0</v>
      </c>
      <c r="J56" s="14" t="str">
        <f>სულ!J100</f>
        <v/>
      </c>
      <c r="K56" s="39" t="str">
        <f>სულ!K100</f>
        <v/>
      </c>
    </row>
    <row r="57" spans="1:11" x14ac:dyDescent="0.25">
      <c r="A57" t="str">
        <f t="shared" si="2"/>
        <v>a</v>
      </c>
      <c r="B57" s="6"/>
      <c r="C57" s="7" t="s">
        <v>7</v>
      </c>
      <c r="D57" s="14">
        <f>სულ!D101</f>
        <v>35000</v>
      </c>
      <c r="E57" s="14">
        <f>სულ!E101</f>
        <v>35000</v>
      </c>
      <c r="F57" s="14">
        <f>სულ!F101</f>
        <v>25000</v>
      </c>
      <c r="G57" s="14">
        <f>სულ!G101</f>
        <v>30000</v>
      </c>
      <c r="H57" s="14">
        <f>სულ!H101</f>
        <v>90000</v>
      </c>
      <c r="I57" s="14">
        <f>სულ!I101</f>
        <v>90000</v>
      </c>
      <c r="J57" s="14">
        <f>სულ!J101</f>
        <v>0</v>
      </c>
      <c r="K57" s="39">
        <f>სულ!K101</f>
        <v>1</v>
      </c>
    </row>
    <row r="58" spans="1:11" ht="30" hidden="1" x14ac:dyDescent="0.25">
      <c r="A58" t="str">
        <f t="shared" si="2"/>
        <v>b</v>
      </c>
      <c r="B58" s="6"/>
      <c r="C58" s="18" t="s">
        <v>185</v>
      </c>
      <c r="D58" s="14">
        <f>სულ!D102</f>
        <v>0</v>
      </c>
      <c r="E58" s="14">
        <f>სულ!E102</f>
        <v>0</v>
      </c>
      <c r="F58" s="14">
        <f>სულ!F102</f>
        <v>0</v>
      </c>
      <c r="G58" s="14">
        <f>სულ!G102</f>
        <v>0</v>
      </c>
      <c r="H58" s="14">
        <f>სულ!H102</f>
        <v>0</v>
      </c>
      <c r="I58" s="14">
        <f>სულ!I102</f>
        <v>0</v>
      </c>
      <c r="J58" s="14" t="str">
        <f>სულ!J102</f>
        <v/>
      </c>
      <c r="K58" s="39" t="str">
        <f>სულ!K102</f>
        <v/>
      </c>
    </row>
    <row r="59" spans="1:11" hidden="1" x14ac:dyDescent="0.25">
      <c r="A59" t="str">
        <f t="shared" si="2"/>
        <v>b</v>
      </c>
      <c r="B59" s="6"/>
      <c r="C59" s="7" t="s">
        <v>8</v>
      </c>
      <c r="D59" s="14">
        <f>სულ!D103</f>
        <v>0</v>
      </c>
      <c r="E59" s="14">
        <f>სულ!E103</f>
        <v>0</v>
      </c>
      <c r="F59" s="14">
        <f>სულ!F103</f>
        <v>0</v>
      </c>
      <c r="G59" s="14">
        <f>სულ!G103</f>
        <v>0</v>
      </c>
      <c r="H59" s="14">
        <f>სულ!H103</f>
        <v>0</v>
      </c>
      <c r="I59" s="14">
        <f>სულ!I103</f>
        <v>0</v>
      </c>
      <c r="J59" s="14" t="str">
        <f>სულ!J103</f>
        <v/>
      </c>
      <c r="K59" s="39" t="str">
        <f>სულ!K103</f>
        <v/>
      </c>
    </row>
    <row r="60" spans="1:11" hidden="1" x14ac:dyDescent="0.25">
      <c r="A60" t="str">
        <f t="shared" si="2"/>
        <v>b</v>
      </c>
      <c r="B60" s="6"/>
      <c r="C60" s="7" t="s">
        <v>9</v>
      </c>
      <c r="D60" s="14">
        <f>სულ!D104</f>
        <v>0</v>
      </c>
      <c r="E60" s="14">
        <f>სულ!E104</f>
        <v>0</v>
      </c>
      <c r="F60" s="14">
        <f>სულ!F104</f>
        <v>0</v>
      </c>
      <c r="G60" s="14">
        <f>სულ!G104</f>
        <v>0</v>
      </c>
      <c r="H60" s="14">
        <f>სულ!H104</f>
        <v>0</v>
      </c>
      <c r="I60" s="14">
        <f>სულ!I104</f>
        <v>0</v>
      </c>
      <c r="J60" s="14" t="str">
        <f>სულ!J104</f>
        <v/>
      </c>
      <c r="K60" s="39" t="str">
        <f>სულ!K104</f>
        <v/>
      </c>
    </row>
    <row r="61" spans="1:11" hidden="1" x14ac:dyDescent="0.25">
      <c r="A61" t="str">
        <f t="shared" si="2"/>
        <v>b</v>
      </c>
      <c r="B61" s="6"/>
      <c r="C61" s="7" t="s">
        <v>10</v>
      </c>
      <c r="D61" s="14">
        <f>სულ!D105</f>
        <v>0</v>
      </c>
      <c r="E61" s="14">
        <f>სულ!E105</f>
        <v>0</v>
      </c>
      <c r="F61" s="14">
        <f>სულ!F105</f>
        <v>0</v>
      </c>
      <c r="G61" s="14">
        <f>სულ!G105</f>
        <v>0</v>
      </c>
      <c r="H61" s="14">
        <f>სულ!H105</f>
        <v>0</v>
      </c>
      <c r="I61" s="14">
        <f>სულ!I105</f>
        <v>0</v>
      </c>
      <c r="J61" s="14" t="str">
        <f>სულ!J105</f>
        <v/>
      </c>
      <c r="K61" s="39" t="str">
        <f>სულ!K105</f>
        <v/>
      </c>
    </row>
    <row r="62" spans="1:11" hidden="1" x14ac:dyDescent="0.25">
      <c r="A62" t="str">
        <f t="shared" si="2"/>
        <v>b</v>
      </c>
      <c r="B62" s="6"/>
      <c r="C62" s="7" t="s">
        <v>11</v>
      </c>
      <c r="D62" s="14">
        <f>სულ!D106</f>
        <v>0</v>
      </c>
      <c r="E62" s="14">
        <f>სულ!E106</f>
        <v>0</v>
      </c>
      <c r="F62" s="14">
        <f>სულ!F106</f>
        <v>0</v>
      </c>
      <c r="G62" s="14">
        <f>სულ!G106</f>
        <v>0</v>
      </c>
      <c r="H62" s="14">
        <f>სულ!H106</f>
        <v>0</v>
      </c>
      <c r="I62" s="14">
        <f>სულ!I106</f>
        <v>0</v>
      </c>
      <c r="J62" s="14" t="str">
        <f>სულ!J106</f>
        <v/>
      </c>
      <c r="K62" s="39" t="str">
        <f>სულ!K106</f>
        <v/>
      </c>
    </row>
    <row r="63" spans="1:11" x14ac:dyDescent="0.25">
      <c r="A63" t="str">
        <f t="shared" si="2"/>
        <v>a</v>
      </c>
      <c r="B63" s="6"/>
      <c r="C63" s="7" t="s">
        <v>12</v>
      </c>
      <c r="D63" s="14">
        <f>სულ!D107</f>
        <v>6000</v>
      </c>
      <c r="E63" s="14">
        <f>სულ!E107</f>
        <v>6000</v>
      </c>
      <c r="F63" s="14">
        <f>სულ!F107</f>
        <v>2000</v>
      </c>
      <c r="G63" s="14">
        <f>სულ!G107</f>
        <v>2000</v>
      </c>
      <c r="H63" s="14">
        <f>სულ!H107</f>
        <v>10000</v>
      </c>
      <c r="I63" s="14">
        <f>სულ!I107</f>
        <v>10000</v>
      </c>
      <c r="J63" s="14">
        <f>სულ!J107</f>
        <v>0</v>
      </c>
      <c r="K63" s="39">
        <f>სულ!K107</f>
        <v>1</v>
      </c>
    </row>
    <row r="64" spans="1:11" hidden="1" x14ac:dyDescent="0.25">
      <c r="A64" t="str">
        <f t="shared" si="2"/>
        <v>b</v>
      </c>
      <c r="B64" s="4"/>
      <c r="C64" s="5" t="s">
        <v>13</v>
      </c>
      <c r="D64" s="13">
        <f>სულ!D108</f>
        <v>0</v>
      </c>
      <c r="E64" s="13">
        <f>სულ!E108</f>
        <v>0</v>
      </c>
      <c r="F64" s="13">
        <f>სულ!F108</f>
        <v>0</v>
      </c>
      <c r="G64" s="13">
        <f>სულ!G108</f>
        <v>0</v>
      </c>
      <c r="H64" s="13">
        <f>სულ!H108</f>
        <v>0</v>
      </c>
      <c r="I64" s="13">
        <f>სულ!I108</f>
        <v>0</v>
      </c>
      <c r="J64" s="13" t="str">
        <f>სულ!J108</f>
        <v/>
      </c>
      <c r="K64" s="38" t="str">
        <f>სულ!K108</f>
        <v/>
      </c>
    </row>
    <row r="65" spans="1:11" hidden="1" x14ac:dyDescent="0.25">
      <c r="A65" t="str">
        <f t="shared" si="2"/>
        <v>b</v>
      </c>
      <c r="B65" s="4"/>
      <c r="C65" s="5" t="s">
        <v>14</v>
      </c>
      <c r="D65" s="13">
        <f>სულ!D109</f>
        <v>0</v>
      </c>
      <c r="E65" s="13">
        <f>სულ!E109</f>
        <v>0</v>
      </c>
      <c r="F65" s="13">
        <f>სულ!F109</f>
        <v>0</v>
      </c>
      <c r="G65" s="13">
        <f>სულ!G109</f>
        <v>0</v>
      </c>
      <c r="H65" s="13">
        <f>სულ!H109</f>
        <v>0</v>
      </c>
      <c r="I65" s="13">
        <f>სულ!I109</f>
        <v>0</v>
      </c>
      <c r="J65" s="13" t="str">
        <f>სულ!J109</f>
        <v/>
      </c>
      <c r="K65" s="38" t="str">
        <f>სულ!K109</f>
        <v/>
      </c>
    </row>
    <row r="66" spans="1:11" ht="15.75" hidden="1" thickBot="1" x14ac:dyDescent="0.3">
      <c r="A66" t="str">
        <f t="shared" si="2"/>
        <v>b</v>
      </c>
      <c r="B66" s="8"/>
      <c r="C66" s="9" t="s">
        <v>15</v>
      </c>
      <c r="D66" s="15">
        <f>სულ!D110</f>
        <v>0</v>
      </c>
      <c r="E66" s="15">
        <f>სულ!E110</f>
        <v>0</v>
      </c>
      <c r="F66" s="15">
        <f>სულ!F110</f>
        <v>0</v>
      </c>
      <c r="G66" s="15">
        <f>სულ!G110</f>
        <v>0</v>
      </c>
      <c r="H66" s="15">
        <f>სულ!H110</f>
        <v>0</v>
      </c>
      <c r="I66" s="15">
        <f>სულ!I110</f>
        <v>0</v>
      </c>
      <c r="J66" s="15" t="str">
        <f>სულ!J110</f>
        <v/>
      </c>
      <c r="K66" s="40" t="str">
        <f>სულ!K110</f>
        <v/>
      </c>
    </row>
  </sheetData>
  <autoFilter ref="A2:L66">
    <filterColumn colId="0">
      <filters>
        <filter val="a"/>
      </filters>
    </filterColumn>
  </autoFilter>
  <pageMargins left="0.7" right="0.7" top="0.75" bottom="0.75" header="0.3" footer="0.3"/>
  <pageSetup scale="4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2:L31"/>
  <sheetViews>
    <sheetView showGridLines="0" view="pageBreakPreview" zoomScale="90" zoomScaleNormal="100" zoomScaleSheetLayoutView="90" workbookViewId="0">
      <pane xSplit="3" ySplit="2" topLeftCell="E3" activePane="bottomRight" state="frozen"/>
      <selection pane="topRight" activeCell="D1" sqref="D1"/>
      <selection pane="bottomLeft" activeCell="A3" sqref="A3"/>
      <selection pane="bottomRight" activeCell="E15" sqref="E15"/>
    </sheetView>
  </sheetViews>
  <sheetFormatPr defaultRowHeight="15" x14ac:dyDescent="0.25"/>
  <cols>
    <col min="1" max="1" width="2" customWidth="1"/>
    <col min="2" max="2" width="13.7109375" customWidth="1"/>
    <col min="3" max="3" width="41.28515625" customWidth="1"/>
    <col min="4" max="4" width="18.28515625" bestFit="1" customWidth="1"/>
    <col min="5" max="5" width="18.7109375" customWidth="1"/>
    <col min="6" max="6" width="22.5703125" customWidth="1"/>
    <col min="7" max="7" width="18.28515625" bestFit="1" customWidth="1"/>
    <col min="8" max="10" width="18.85546875" customWidth="1"/>
    <col min="11" max="11" width="11.7109375" style="48" customWidth="1"/>
    <col min="12" max="12" width="24" customWidth="1"/>
  </cols>
  <sheetData>
    <row r="2" spans="1:12" ht="45.75" thickBot="1" x14ac:dyDescent="0.3">
      <c r="B2" s="46" t="s">
        <v>0</v>
      </c>
      <c r="C2" s="1" t="s">
        <v>1</v>
      </c>
      <c r="D2" s="1" t="s">
        <v>200</v>
      </c>
      <c r="E2" s="1" t="s">
        <v>201</v>
      </c>
      <c r="F2" s="1" t="s">
        <v>204</v>
      </c>
      <c r="G2" s="1" t="s">
        <v>205</v>
      </c>
      <c r="H2" s="1" t="s">
        <v>202</v>
      </c>
      <c r="I2" s="1" t="s">
        <v>203</v>
      </c>
      <c r="J2" s="1" t="s">
        <v>181</v>
      </c>
      <c r="K2" s="47" t="s">
        <v>206</v>
      </c>
    </row>
    <row r="3" spans="1:12" ht="31.5" thickTop="1" thickBot="1" x14ac:dyDescent="0.3">
      <c r="A3" t="str">
        <f t="shared" ref="A3:A19" si="0">IF(OR(D3&lt;&gt;0,F3&lt;&gt;0,G3&lt;&gt;0,H3&lt;&gt;0,I3&lt;&gt;0,),"a","b")</f>
        <v>a</v>
      </c>
      <c r="B3" s="10" t="s">
        <v>55</v>
      </c>
      <c r="C3" s="11" t="s">
        <v>56</v>
      </c>
      <c r="D3" s="3">
        <f>სულ!D291</f>
        <v>1284500</v>
      </c>
      <c r="E3" s="3">
        <f>სულ!E291</f>
        <v>1329741.8233333332</v>
      </c>
      <c r="F3" s="3">
        <f>სულ!F291</f>
        <v>635336.12</v>
      </c>
      <c r="G3" s="3">
        <f>სულ!G291</f>
        <v>649013.19999999995</v>
      </c>
      <c r="H3" s="3">
        <f>სულ!H291</f>
        <v>2569000</v>
      </c>
      <c r="I3" s="3">
        <f>სულ!I291</f>
        <v>2614091.1433333335</v>
      </c>
      <c r="J3" s="3">
        <f>სულ!J291</f>
        <v>-45091.143333333544</v>
      </c>
      <c r="K3" s="41">
        <f>სულ!K291</f>
        <v>1.0175520215388609</v>
      </c>
      <c r="L3" t="str">
        <f>სულ!L291</f>
        <v>ტენდერიდან ეკონომია 29 ლარი</v>
      </c>
    </row>
    <row r="4" spans="1:12" ht="15.75" thickTop="1" x14ac:dyDescent="0.25">
      <c r="A4" t="str">
        <f t="shared" si="0"/>
        <v>a</v>
      </c>
      <c r="B4" s="4"/>
      <c r="C4" s="5" t="s">
        <v>5</v>
      </c>
      <c r="D4" s="13">
        <f>სულ!D292</f>
        <v>1259143</v>
      </c>
      <c r="E4" s="13">
        <f>სულ!E292</f>
        <v>1300167.8933333333</v>
      </c>
      <c r="F4" s="13">
        <f>სულ!F292</f>
        <v>625336.12</v>
      </c>
      <c r="G4" s="13">
        <f>სულ!G292</f>
        <v>649013.19999999995</v>
      </c>
      <c r="H4" s="13">
        <f>სულ!H292</f>
        <v>2537643</v>
      </c>
      <c r="I4" s="13">
        <f>სულ!I292</f>
        <v>2574517.2133333329</v>
      </c>
      <c r="J4" s="13">
        <f>სულ!J292</f>
        <v>-36874.213333332911</v>
      </c>
      <c r="K4" s="38">
        <f>სულ!K292</f>
        <v>1.0145308908043145</v>
      </c>
    </row>
    <row r="5" spans="1:12" x14ac:dyDescent="0.25">
      <c r="A5" t="str">
        <f t="shared" si="0"/>
        <v>a</v>
      </c>
      <c r="B5" s="6"/>
      <c r="C5" s="7" t="s">
        <v>6</v>
      </c>
      <c r="D5" s="14">
        <f>სულ!D293</f>
        <v>569000</v>
      </c>
      <c r="E5" s="14">
        <f>სულ!E293</f>
        <v>481770.24333333329</v>
      </c>
      <c r="F5" s="14">
        <f>სულ!F293</f>
        <v>252600</v>
      </c>
      <c r="G5" s="14">
        <f>სულ!G293</f>
        <v>275950</v>
      </c>
      <c r="H5" s="14">
        <f>სულ!H293</f>
        <v>1248000</v>
      </c>
      <c r="I5" s="14">
        <f>სულ!I293</f>
        <v>1010320.2433333333</v>
      </c>
      <c r="J5" s="14">
        <f>სულ!J293</f>
        <v>237679.75666666671</v>
      </c>
      <c r="K5" s="39">
        <f>სულ!K293</f>
        <v>0.80955147702991448</v>
      </c>
    </row>
    <row r="6" spans="1:12" x14ac:dyDescent="0.25">
      <c r="A6" t="str">
        <f t="shared" si="0"/>
        <v>a</v>
      </c>
      <c r="B6" s="6"/>
      <c r="C6" s="18" t="s">
        <v>182</v>
      </c>
      <c r="D6" s="14">
        <f>სულ!D294</f>
        <v>0</v>
      </c>
      <c r="E6" s="14">
        <f>სულ!E294</f>
        <v>393752.3833333333</v>
      </c>
      <c r="F6" s="14">
        <f>სულ!F294</f>
        <v>252600</v>
      </c>
      <c r="G6" s="14">
        <f>სულ!G294</f>
        <v>275950</v>
      </c>
      <c r="H6" s="14">
        <f>სულ!H294</f>
        <v>0</v>
      </c>
      <c r="I6" s="14">
        <f>სულ!I294</f>
        <v>922302.3833333333</v>
      </c>
      <c r="J6" s="14" t="str">
        <f>სულ!J294</f>
        <v/>
      </c>
      <c r="K6" s="39" t="str">
        <f>სულ!K294</f>
        <v/>
      </c>
    </row>
    <row r="7" spans="1:12" x14ac:dyDescent="0.25">
      <c r="A7" t="str">
        <f t="shared" si="0"/>
        <v>a</v>
      </c>
      <c r="B7" s="6"/>
      <c r="C7" s="18" t="s">
        <v>183</v>
      </c>
      <c r="D7" s="14">
        <f>სულ!D295</f>
        <v>0</v>
      </c>
      <c r="E7" s="14">
        <f>სულ!E295</f>
        <v>7200</v>
      </c>
      <c r="F7" s="14">
        <f>სულ!F295</f>
        <v>0</v>
      </c>
      <c r="G7" s="14">
        <f>სულ!G295</f>
        <v>0</v>
      </c>
      <c r="H7" s="14">
        <f>სულ!H295</f>
        <v>0</v>
      </c>
      <c r="I7" s="14">
        <f>სულ!I295</f>
        <v>7200</v>
      </c>
      <c r="J7" s="14" t="str">
        <f>სულ!J295</f>
        <v/>
      </c>
      <c r="K7" s="39" t="str">
        <f>სულ!K295</f>
        <v/>
      </c>
    </row>
    <row r="8" spans="1:12" x14ac:dyDescent="0.25">
      <c r="A8" t="str">
        <f t="shared" si="0"/>
        <v>a</v>
      </c>
      <c r="B8" s="6"/>
      <c r="C8" s="18" t="s">
        <v>184</v>
      </c>
      <c r="D8" s="14">
        <f>სულ!D296</f>
        <v>0</v>
      </c>
      <c r="E8" s="14">
        <f>სულ!E296</f>
        <v>80817.86</v>
      </c>
      <c r="F8" s="14">
        <f>სულ!F296</f>
        <v>0</v>
      </c>
      <c r="G8" s="14">
        <f>სულ!G296</f>
        <v>0</v>
      </c>
      <c r="H8" s="14">
        <f>სულ!H296</f>
        <v>0</v>
      </c>
      <c r="I8" s="14">
        <f>სულ!I296</f>
        <v>80817.86</v>
      </c>
      <c r="J8" s="14" t="str">
        <f>სულ!J296</f>
        <v/>
      </c>
      <c r="K8" s="39" t="str">
        <f>სულ!K296</f>
        <v/>
      </c>
    </row>
    <row r="9" spans="1:12" ht="105" x14ac:dyDescent="0.25">
      <c r="A9" t="str">
        <f t="shared" si="0"/>
        <v>a</v>
      </c>
      <c r="B9" s="6"/>
      <c r="C9" s="7" t="s">
        <v>7</v>
      </c>
      <c r="D9" s="14">
        <f>სულ!D297</f>
        <v>682163</v>
      </c>
      <c r="E9" s="14">
        <f>სულ!E297</f>
        <v>811519.72</v>
      </c>
      <c r="F9" s="14">
        <f>სულ!F297</f>
        <v>368654.88</v>
      </c>
      <c r="G9" s="14">
        <f>სულ!G297</f>
        <v>368654.88</v>
      </c>
      <c r="H9" s="14">
        <f>სულ!H297</f>
        <v>1273663</v>
      </c>
      <c r="I9" s="14">
        <f>სულ!I297</f>
        <v>1548829.48</v>
      </c>
      <c r="J9" s="14">
        <f>სულ!J297</f>
        <v>-275166.48</v>
      </c>
      <c r="K9" s="39">
        <f>სულ!K297</f>
        <v>1.2160433960945713</v>
      </c>
      <c r="L9" s="35" t="s">
        <v>213</v>
      </c>
    </row>
    <row r="10" spans="1:12" ht="30" x14ac:dyDescent="0.25">
      <c r="A10" t="str">
        <f t="shared" si="0"/>
        <v>a</v>
      </c>
      <c r="B10" s="6"/>
      <c r="C10" s="18" t="s">
        <v>185</v>
      </c>
      <c r="D10" s="14">
        <f>სულ!D298</f>
        <v>0</v>
      </c>
      <c r="E10" s="14">
        <f>სულ!E298</f>
        <v>576763.88</v>
      </c>
      <c r="F10" s="14">
        <f>სულ!F298</f>
        <v>258654.88</v>
      </c>
      <c r="G10" s="14">
        <f>სულ!G298</f>
        <v>258654.88</v>
      </c>
      <c r="H10" s="14">
        <f>სულ!H298</f>
        <v>0</v>
      </c>
      <c r="I10" s="14">
        <f>სულ!I298</f>
        <v>1094073.6400000001</v>
      </c>
      <c r="J10" s="14" t="str">
        <f>სულ!J298</f>
        <v/>
      </c>
      <c r="K10" s="39" t="str">
        <f>სულ!K298</f>
        <v/>
      </c>
    </row>
    <row r="11" spans="1:12" hidden="1" x14ac:dyDescent="0.25">
      <c r="A11" t="str">
        <f t="shared" si="0"/>
        <v>b</v>
      </c>
      <c r="B11" s="6"/>
      <c r="C11" s="7" t="s">
        <v>8</v>
      </c>
      <c r="D11" s="14">
        <f>სულ!D299</f>
        <v>0</v>
      </c>
      <c r="E11" s="14">
        <f>სულ!E299</f>
        <v>0</v>
      </c>
      <c r="F11" s="14">
        <f>სულ!F299</f>
        <v>0</v>
      </c>
      <c r="G11" s="14">
        <f>სულ!G299</f>
        <v>0</v>
      </c>
      <c r="H11" s="14">
        <f>სულ!H299</f>
        <v>0</v>
      </c>
      <c r="I11" s="14">
        <f>სულ!I299</f>
        <v>0</v>
      </c>
      <c r="J11" s="14" t="str">
        <f>სულ!J299</f>
        <v/>
      </c>
      <c r="K11" s="39" t="str">
        <f>სულ!K299</f>
        <v/>
      </c>
    </row>
    <row r="12" spans="1:12" hidden="1" x14ac:dyDescent="0.25">
      <c r="A12" t="str">
        <f t="shared" si="0"/>
        <v>b</v>
      </c>
      <c r="B12" s="6"/>
      <c r="C12" s="7" t="s">
        <v>9</v>
      </c>
      <c r="D12" s="14">
        <f>სულ!D300</f>
        <v>0</v>
      </c>
      <c r="E12" s="14">
        <f>სულ!E300</f>
        <v>0</v>
      </c>
      <c r="F12" s="14">
        <f>სულ!F300</f>
        <v>0</v>
      </c>
      <c r="G12" s="14">
        <f>სულ!G300</f>
        <v>0</v>
      </c>
      <c r="H12" s="14">
        <f>სულ!H300</f>
        <v>0</v>
      </c>
      <c r="I12" s="14">
        <f>სულ!I300</f>
        <v>0</v>
      </c>
      <c r="J12" s="14" t="str">
        <f>სულ!J300</f>
        <v/>
      </c>
      <c r="K12" s="39" t="str">
        <f>სულ!K300</f>
        <v/>
      </c>
    </row>
    <row r="13" spans="1:12" hidden="1" x14ac:dyDescent="0.25">
      <c r="A13" t="str">
        <f t="shared" si="0"/>
        <v>b</v>
      </c>
      <c r="B13" s="6"/>
      <c r="C13" s="7" t="s">
        <v>10</v>
      </c>
      <c r="D13" s="14">
        <f>სულ!D301</f>
        <v>0</v>
      </c>
      <c r="E13" s="14">
        <f>სულ!E301</f>
        <v>0</v>
      </c>
      <c r="F13" s="14">
        <f>სულ!F301</f>
        <v>0</v>
      </c>
      <c r="G13" s="14">
        <f>სულ!G301</f>
        <v>0</v>
      </c>
      <c r="H13" s="14">
        <f>სულ!H301</f>
        <v>0</v>
      </c>
      <c r="I13" s="14">
        <f>სულ!I301</f>
        <v>0</v>
      </c>
      <c r="J13" s="14" t="str">
        <f>სულ!J301</f>
        <v/>
      </c>
      <c r="K13" s="39" t="str">
        <f>სულ!K301</f>
        <v/>
      </c>
    </row>
    <row r="14" spans="1:12" x14ac:dyDescent="0.25">
      <c r="A14" t="str">
        <f t="shared" si="0"/>
        <v>a</v>
      </c>
      <c r="B14" s="6"/>
      <c r="C14" s="7" t="s">
        <v>11</v>
      </c>
      <c r="D14" s="14">
        <f>სულ!D302</f>
        <v>5000</v>
      </c>
      <c r="E14" s="14">
        <f>სულ!E302</f>
        <v>4902.93</v>
      </c>
      <c r="F14" s="14">
        <f>სულ!F302</f>
        <v>2500</v>
      </c>
      <c r="G14" s="14">
        <f>სულ!G302</f>
        <v>2500</v>
      </c>
      <c r="H14" s="14">
        <f>სულ!H302</f>
        <v>10000</v>
      </c>
      <c r="I14" s="14">
        <f>სულ!I302</f>
        <v>9902.93</v>
      </c>
      <c r="J14" s="14">
        <f>სულ!J302</f>
        <v>97.069999999999709</v>
      </c>
      <c r="K14" s="39">
        <f>სულ!K302</f>
        <v>0.99029299999999998</v>
      </c>
    </row>
    <row r="15" spans="1:12" x14ac:dyDescent="0.25">
      <c r="A15" t="str">
        <f t="shared" si="0"/>
        <v>a</v>
      </c>
      <c r="B15" s="6"/>
      <c r="C15" s="7" t="s">
        <v>12</v>
      </c>
      <c r="D15" s="14">
        <f>სულ!D303</f>
        <v>2980</v>
      </c>
      <c r="E15" s="14">
        <f>სულ!E303</f>
        <v>1975</v>
      </c>
      <c r="F15" s="14">
        <f>სულ!F303</f>
        <v>1581.24</v>
      </c>
      <c r="G15" s="14">
        <f>სულ!G303</f>
        <v>1908.32</v>
      </c>
      <c r="H15" s="14">
        <f>სულ!H303</f>
        <v>5980</v>
      </c>
      <c r="I15" s="14">
        <f>სულ!I303</f>
        <v>5464.5599999999995</v>
      </c>
      <c r="J15" s="14">
        <f>სულ!J303</f>
        <v>515.44000000000051</v>
      </c>
      <c r="K15" s="39">
        <f>სულ!K303</f>
        <v>0.9138060200668896</v>
      </c>
    </row>
    <row r="16" spans="1:12" x14ac:dyDescent="0.25">
      <c r="A16" t="str">
        <f t="shared" si="0"/>
        <v>a</v>
      </c>
      <c r="B16" s="4"/>
      <c r="C16" s="5" t="s">
        <v>13</v>
      </c>
      <c r="D16" s="13">
        <f>სულ!D304</f>
        <v>14000</v>
      </c>
      <c r="E16" s="13">
        <f>სულ!E304</f>
        <v>18551.5</v>
      </c>
      <c r="F16" s="13">
        <f>სულ!F304</f>
        <v>10000</v>
      </c>
      <c r="G16" s="13">
        <f>სულ!G304</f>
        <v>0</v>
      </c>
      <c r="H16" s="13">
        <f>სულ!H304</f>
        <v>20000</v>
      </c>
      <c r="I16" s="13">
        <f>სულ!I304</f>
        <v>28551.5</v>
      </c>
      <c r="J16" s="13">
        <f>სულ!J304</f>
        <v>-8551.5</v>
      </c>
      <c r="K16" s="38">
        <f>სულ!K304</f>
        <v>1.427575</v>
      </c>
    </row>
    <row r="17" spans="1:12" hidden="1" x14ac:dyDescent="0.25">
      <c r="A17" t="str">
        <f t="shared" si="0"/>
        <v>b</v>
      </c>
      <c r="B17" s="4"/>
      <c r="C17" s="5" t="s">
        <v>14</v>
      </c>
      <c r="D17" s="13">
        <f>სულ!D305</f>
        <v>0</v>
      </c>
      <c r="E17" s="13">
        <f>სულ!E305</f>
        <v>0</v>
      </c>
      <c r="F17" s="13">
        <f>სულ!F305</f>
        <v>0</v>
      </c>
      <c r="G17" s="13">
        <f>სულ!G305</f>
        <v>0</v>
      </c>
      <c r="H17" s="13">
        <f>სულ!H305</f>
        <v>0</v>
      </c>
      <c r="I17" s="13">
        <f>სულ!I305</f>
        <v>0</v>
      </c>
      <c r="J17" s="13" t="str">
        <f>სულ!J305</f>
        <v/>
      </c>
      <c r="K17" s="38" t="str">
        <f>სულ!K305</f>
        <v/>
      </c>
    </row>
    <row r="18" spans="1:12" ht="15.75" thickBot="1" x14ac:dyDescent="0.3">
      <c r="A18" t="str">
        <f t="shared" si="0"/>
        <v>a</v>
      </c>
      <c r="B18" s="8"/>
      <c r="C18" s="9" t="s">
        <v>15</v>
      </c>
      <c r="D18" s="15">
        <f>სულ!D306</f>
        <v>11357</v>
      </c>
      <c r="E18" s="15">
        <f>სულ!E306</f>
        <v>11022.43</v>
      </c>
      <c r="F18" s="15">
        <f>სულ!F306</f>
        <v>0</v>
      </c>
      <c r="G18" s="15">
        <f>სულ!G306</f>
        <v>0</v>
      </c>
      <c r="H18" s="15">
        <f>სულ!H306</f>
        <v>11357</v>
      </c>
      <c r="I18" s="15">
        <f>სულ!I306</f>
        <v>11022.43</v>
      </c>
      <c r="J18" s="15">
        <f>სულ!J306</f>
        <v>334.56999999999971</v>
      </c>
      <c r="K18" s="40">
        <f>სულ!K306</f>
        <v>0.97054063573126703</v>
      </c>
    </row>
    <row r="19" spans="1:12" ht="31.5" thickTop="1" thickBot="1" x14ac:dyDescent="0.3">
      <c r="A19" t="str">
        <f t="shared" si="0"/>
        <v>a</v>
      </c>
      <c r="B19" s="10" t="s">
        <v>157</v>
      </c>
      <c r="C19" s="11" t="s">
        <v>158</v>
      </c>
      <c r="D19" s="3">
        <f>სულ!D931</f>
        <v>11375400</v>
      </c>
      <c r="E19" s="3">
        <f>სულ!E931</f>
        <v>9019271.8800000008</v>
      </c>
      <c r="F19" s="3">
        <f>სულ!F931</f>
        <v>5809899.96</v>
      </c>
      <c r="G19" s="3">
        <f>სულ!G931</f>
        <v>7585831.4500000002</v>
      </c>
      <c r="H19" s="3">
        <f>სულ!H931</f>
        <v>22751000</v>
      </c>
      <c r="I19" s="3">
        <f>სულ!I931</f>
        <v>22415003.289999999</v>
      </c>
      <c r="J19" s="3">
        <f>სულ!J931</f>
        <v>335996.71000000089</v>
      </c>
      <c r="K19" s="41">
        <f>სულ!K931</f>
        <v>0.98523156300821935</v>
      </c>
      <c r="L19" t="str">
        <f>სულ!L931</f>
        <v>ტენდერიდან ეკონომია 259 907 ლარი</v>
      </c>
    </row>
    <row r="20" spans="1:12" ht="15.75" hidden="1" thickTop="1" x14ac:dyDescent="0.25">
      <c r="A20" t="s">
        <v>194</v>
      </c>
      <c r="B20" s="4"/>
      <c r="C20" s="5" t="s">
        <v>5</v>
      </c>
      <c r="D20" s="13">
        <f>სულ!D932</f>
        <v>11090589</v>
      </c>
      <c r="E20" s="13">
        <f>სულ!E932</f>
        <v>8750949.290000001</v>
      </c>
      <c r="F20" s="13">
        <f>სულ!F932</f>
        <v>5809899.96</v>
      </c>
      <c r="G20" s="13">
        <f>სულ!G932</f>
        <v>7585831.4500000002</v>
      </c>
      <c r="H20" s="13">
        <f>სულ!H932</f>
        <v>22451189</v>
      </c>
      <c r="I20" s="13">
        <f>სულ!I932</f>
        <v>22146680.699999999</v>
      </c>
      <c r="J20" s="13">
        <f>სულ!J932</f>
        <v>304508.30000000075</v>
      </c>
      <c r="K20" s="38">
        <f>სულ!K932</f>
        <v>0.98643687423414406</v>
      </c>
    </row>
    <row r="21" spans="1:12" ht="15.75" hidden="1" thickTop="1" x14ac:dyDescent="0.25">
      <c r="A21" t="s">
        <v>194</v>
      </c>
      <c r="B21" s="6"/>
      <c r="C21" s="7" t="s">
        <v>6</v>
      </c>
      <c r="D21" s="14">
        <f>სულ!D933</f>
        <v>0</v>
      </c>
      <c r="E21" s="14">
        <f>სულ!E933</f>
        <v>0</v>
      </c>
      <c r="F21" s="14">
        <f>სულ!F933</f>
        <v>0</v>
      </c>
      <c r="G21" s="14">
        <f>სულ!G933</f>
        <v>0</v>
      </c>
      <c r="H21" s="14">
        <f>სულ!H933</f>
        <v>0</v>
      </c>
      <c r="I21" s="14">
        <f>სულ!I933</f>
        <v>0</v>
      </c>
      <c r="J21" s="14" t="str">
        <f>სულ!J933</f>
        <v/>
      </c>
      <c r="K21" s="39" t="str">
        <f>სულ!K933</f>
        <v/>
      </c>
    </row>
    <row r="22" spans="1:12" ht="15.75" hidden="1" thickTop="1" x14ac:dyDescent="0.25">
      <c r="A22" t="s">
        <v>194</v>
      </c>
      <c r="B22" s="6"/>
      <c r="C22" s="7" t="s">
        <v>7</v>
      </c>
      <c r="D22" s="14">
        <f>სულ!D934</f>
        <v>10205187</v>
      </c>
      <c r="E22" s="14">
        <f>სულ!E934</f>
        <v>8083465.0100000007</v>
      </c>
      <c r="F22" s="14">
        <f>სულ!F934</f>
        <v>5378392.6799999997</v>
      </c>
      <c r="G22" s="14">
        <f>სულ!G934</f>
        <v>7020683.8799999999</v>
      </c>
      <c r="H22" s="14">
        <f>სულ!H934</f>
        <v>20584187</v>
      </c>
      <c r="I22" s="14">
        <f>სულ!I934</f>
        <v>20482541.57</v>
      </c>
      <c r="J22" s="14">
        <f>სულ!J934</f>
        <v>101645.4299999997</v>
      </c>
      <c r="K22" s="39">
        <f>სულ!K934</f>
        <v>0.99506196528432245</v>
      </c>
    </row>
    <row r="23" spans="1:12" ht="15.75" hidden="1" thickTop="1" x14ac:dyDescent="0.25">
      <c r="A23" t="s">
        <v>194</v>
      </c>
      <c r="B23" s="6"/>
      <c r="C23" s="7" t="s">
        <v>8</v>
      </c>
      <c r="D23" s="14">
        <f>სულ!D935</f>
        <v>0</v>
      </c>
      <c r="E23" s="14">
        <f>სულ!E935</f>
        <v>0</v>
      </c>
      <c r="F23" s="14">
        <f>სულ!F935</f>
        <v>0</v>
      </c>
      <c r="G23" s="14">
        <f>სულ!G935</f>
        <v>0</v>
      </c>
      <c r="H23" s="14">
        <f>სულ!H935</f>
        <v>0</v>
      </c>
      <c r="I23" s="14">
        <f>სულ!I935</f>
        <v>0</v>
      </c>
      <c r="J23" s="14" t="str">
        <f>სულ!J935</f>
        <v/>
      </c>
      <c r="K23" s="39" t="str">
        <f>სულ!K935</f>
        <v/>
      </c>
    </row>
    <row r="24" spans="1:12" ht="15.75" hidden="1" thickTop="1" x14ac:dyDescent="0.25">
      <c r="A24" t="s">
        <v>194</v>
      </c>
      <c r="B24" s="6"/>
      <c r="C24" s="7" t="s">
        <v>9</v>
      </c>
      <c r="D24" s="14">
        <f>სულ!D936</f>
        <v>0</v>
      </c>
      <c r="E24" s="14">
        <f>სულ!E936</f>
        <v>0</v>
      </c>
      <c r="F24" s="14">
        <f>სულ!F936</f>
        <v>0</v>
      </c>
      <c r="G24" s="14">
        <f>სულ!G936</f>
        <v>0</v>
      </c>
      <c r="H24" s="14">
        <f>სულ!H936</f>
        <v>0</v>
      </c>
      <c r="I24" s="14">
        <f>სულ!I936</f>
        <v>0</v>
      </c>
      <c r="J24" s="14" t="str">
        <f>სულ!J936</f>
        <v/>
      </c>
      <c r="K24" s="39" t="str">
        <f>სულ!K936</f>
        <v/>
      </c>
    </row>
    <row r="25" spans="1:12" ht="15.75" hidden="1" thickTop="1" x14ac:dyDescent="0.25">
      <c r="A25" t="s">
        <v>194</v>
      </c>
      <c r="B25" s="6"/>
      <c r="C25" s="7" t="s">
        <v>10</v>
      </c>
      <c r="D25" s="14">
        <f>სულ!D937</f>
        <v>0</v>
      </c>
      <c r="E25" s="14">
        <f>სულ!E937</f>
        <v>0</v>
      </c>
      <c r="F25" s="14">
        <f>სულ!F937</f>
        <v>0</v>
      </c>
      <c r="G25" s="14">
        <f>სულ!G937</f>
        <v>0</v>
      </c>
      <c r="H25" s="14">
        <f>სულ!H937</f>
        <v>0</v>
      </c>
      <c r="I25" s="14">
        <f>სულ!I937</f>
        <v>0</v>
      </c>
      <c r="J25" s="14" t="str">
        <f>სულ!J937</f>
        <v/>
      </c>
      <c r="K25" s="39" t="str">
        <f>სულ!K937</f>
        <v/>
      </c>
    </row>
    <row r="26" spans="1:12" ht="15.75" hidden="1" thickTop="1" x14ac:dyDescent="0.25">
      <c r="A26" t="s">
        <v>194</v>
      </c>
      <c r="B26" s="6"/>
      <c r="C26" s="7" t="s">
        <v>11</v>
      </c>
      <c r="D26" s="14">
        <f>სულ!D938</f>
        <v>555447</v>
      </c>
      <c r="E26" s="14">
        <f>სულ!E938</f>
        <v>540850.47</v>
      </c>
      <c r="F26" s="14">
        <f>სულ!F938</f>
        <v>330696</v>
      </c>
      <c r="G26" s="14">
        <f>სულ!G938</f>
        <v>430732.53</v>
      </c>
      <c r="H26" s="14">
        <f>სულ!H938</f>
        <v>1207047</v>
      </c>
      <c r="I26" s="14">
        <f>სულ!I938</f>
        <v>1302279</v>
      </c>
      <c r="J26" s="14">
        <f>სულ!J938</f>
        <v>-95232</v>
      </c>
      <c r="K26" s="39">
        <f>სულ!K938</f>
        <v>1.0788966792510979</v>
      </c>
    </row>
    <row r="27" spans="1:12" ht="15.75" hidden="1" thickTop="1" x14ac:dyDescent="0.25">
      <c r="A27" t="s">
        <v>194</v>
      </c>
      <c r="B27" s="6"/>
      <c r="C27" s="7" t="s">
        <v>12</v>
      </c>
      <c r="D27" s="14">
        <f>სულ!D939</f>
        <v>329955</v>
      </c>
      <c r="E27" s="14">
        <f>სულ!E939</f>
        <v>126633.81</v>
      </c>
      <c r="F27" s="14">
        <f>სულ!F939</f>
        <v>100811.28</v>
      </c>
      <c r="G27" s="14">
        <f>სულ!G939</f>
        <v>134415.03999999998</v>
      </c>
      <c r="H27" s="14">
        <f>სულ!H939</f>
        <v>659955</v>
      </c>
      <c r="I27" s="14">
        <f>სულ!I939</f>
        <v>361860.13</v>
      </c>
      <c r="J27" s="14">
        <f>სულ!J939</f>
        <v>298094.87</v>
      </c>
      <c r="K27" s="39">
        <f>სულ!K939</f>
        <v>0.54831030903622213</v>
      </c>
    </row>
    <row r="28" spans="1:12" ht="15.75" hidden="1" thickTop="1" x14ac:dyDescent="0.25">
      <c r="A28" t="s">
        <v>194</v>
      </c>
      <c r="B28" s="4"/>
      <c r="C28" s="5" t="s">
        <v>13</v>
      </c>
      <c r="D28" s="13">
        <f>სულ!D940</f>
        <v>15000</v>
      </c>
      <c r="E28" s="13">
        <f>სულ!E940</f>
        <v>0</v>
      </c>
      <c r="F28" s="13">
        <f>სულ!F940</f>
        <v>0</v>
      </c>
      <c r="G28" s="13">
        <f>სულ!G940</f>
        <v>0</v>
      </c>
      <c r="H28" s="13">
        <f>სულ!H940</f>
        <v>30000</v>
      </c>
      <c r="I28" s="13">
        <f>სულ!I940</f>
        <v>0</v>
      </c>
      <c r="J28" s="13">
        <f>სულ!J940</f>
        <v>30000</v>
      </c>
      <c r="K28" s="38">
        <f>სულ!K940</f>
        <v>0</v>
      </c>
    </row>
    <row r="29" spans="1:12" ht="15.75" hidden="1" thickTop="1" x14ac:dyDescent="0.25">
      <c r="A29" t="s">
        <v>194</v>
      </c>
      <c r="B29" s="4"/>
      <c r="C29" s="5" t="s">
        <v>14</v>
      </c>
      <c r="D29" s="13">
        <f>სულ!D941</f>
        <v>0</v>
      </c>
      <c r="E29" s="13">
        <f>სულ!E941</f>
        <v>0</v>
      </c>
      <c r="F29" s="13">
        <f>სულ!F941</f>
        <v>0</v>
      </c>
      <c r="G29" s="13">
        <f>სულ!G941</f>
        <v>0</v>
      </c>
      <c r="H29" s="13">
        <f>სულ!H941</f>
        <v>0</v>
      </c>
      <c r="I29" s="13">
        <f>სულ!I941</f>
        <v>0</v>
      </c>
      <c r="J29" s="13" t="str">
        <f>სულ!J941</f>
        <v/>
      </c>
      <c r="K29" s="38" t="str">
        <f>სულ!K941</f>
        <v/>
      </c>
    </row>
    <row r="30" spans="1:12" ht="16.5" hidden="1" thickTop="1" thickBot="1" x14ac:dyDescent="0.3">
      <c r="A30" t="s">
        <v>194</v>
      </c>
      <c r="B30" s="8"/>
      <c r="C30" s="9" t="s">
        <v>15</v>
      </c>
      <c r="D30" s="15">
        <f>სულ!D942</f>
        <v>269811</v>
      </c>
      <c r="E30" s="15">
        <f>სულ!E942</f>
        <v>268322.59000000003</v>
      </c>
      <c r="F30" s="15">
        <f>სულ!F942</f>
        <v>0</v>
      </c>
      <c r="G30" s="15">
        <f>სულ!G942</f>
        <v>0</v>
      </c>
      <c r="H30" s="15">
        <f>სულ!H942</f>
        <v>269811</v>
      </c>
      <c r="I30" s="15">
        <f>სულ!I942</f>
        <v>268322.59000000003</v>
      </c>
      <c r="J30" s="15">
        <f>სულ!J942</f>
        <v>1488.4099999999744</v>
      </c>
      <c r="K30" s="40">
        <f>სულ!K942</f>
        <v>0.99448350882654901</v>
      </c>
    </row>
    <row r="31" spans="1:12" ht="15.75" thickTop="1" x14ac:dyDescent="0.25"/>
  </sheetData>
  <autoFilter ref="A2:L30">
    <filterColumn colId="0">
      <filters>
        <filter val="a"/>
      </filters>
    </filterColumn>
  </autoFilter>
  <pageMargins left="0.7" right="0.7" top="0.75" bottom="0.75" header="0.3" footer="0.3"/>
  <pageSetup scale="41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2:M21"/>
  <sheetViews>
    <sheetView showGridLines="0" view="pageBreakPreview" zoomScale="90" zoomScaleNormal="100" zoomScaleSheetLayoutView="90" workbookViewId="0">
      <pane xSplit="3" ySplit="2" topLeftCell="E3" activePane="bottomRight" state="frozen"/>
      <selection pane="topRight" activeCell="D1" sqref="D1"/>
      <selection pane="bottomLeft" activeCell="A3" sqref="A3"/>
      <selection pane="bottomRight" activeCell="E16" sqref="E16"/>
    </sheetView>
  </sheetViews>
  <sheetFormatPr defaultRowHeight="15" x14ac:dyDescent="0.25"/>
  <cols>
    <col min="1" max="1" width="2" customWidth="1"/>
    <col min="2" max="2" width="13.5703125" customWidth="1"/>
    <col min="3" max="3" width="45.85546875" customWidth="1"/>
    <col min="4" max="4" width="18.28515625" bestFit="1" customWidth="1"/>
    <col min="5" max="5" width="17.7109375" customWidth="1"/>
    <col min="6" max="6" width="22.5703125" customWidth="1"/>
    <col min="7" max="7" width="18.28515625" bestFit="1" customWidth="1"/>
    <col min="8" max="8" width="18.42578125" customWidth="1"/>
    <col min="9" max="9" width="17.5703125" customWidth="1"/>
    <col min="10" max="10" width="13.85546875" customWidth="1"/>
    <col min="11" max="11" width="13.7109375" style="48" customWidth="1"/>
    <col min="12" max="12" width="25.5703125" customWidth="1"/>
  </cols>
  <sheetData>
    <row r="2" spans="1:13" ht="48" customHeight="1" thickBot="1" x14ac:dyDescent="0.3">
      <c r="B2" s="46" t="s">
        <v>0</v>
      </c>
      <c r="C2" s="1" t="s">
        <v>1</v>
      </c>
      <c r="D2" s="1" t="s">
        <v>200</v>
      </c>
      <c r="E2" s="1" t="s">
        <v>201</v>
      </c>
      <c r="F2" s="1" t="s">
        <v>204</v>
      </c>
      <c r="G2" s="1" t="s">
        <v>205</v>
      </c>
      <c r="H2" s="1" t="s">
        <v>202</v>
      </c>
      <c r="I2" s="1" t="s">
        <v>203</v>
      </c>
      <c r="J2" s="1" t="s">
        <v>181</v>
      </c>
      <c r="K2" s="47" t="s">
        <v>206</v>
      </c>
    </row>
    <row r="3" spans="1:13" ht="46.5" thickTop="1" thickBot="1" x14ac:dyDescent="0.3">
      <c r="A3" t="str">
        <f t="shared" ref="A3:A18" si="0">IF(OR(D3&lt;&gt;0,F3&lt;&gt;0,G3&lt;&gt;0,H3&lt;&gt;0,I3&lt;&gt;0,),"a","b")</f>
        <v>a</v>
      </c>
      <c r="B3" s="10" t="s">
        <v>53</v>
      </c>
      <c r="C3" s="11" t="s">
        <v>54</v>
      </c>
      <c r="D3" s="3">
        <f>სულ!D275</f>
        <v>3279500</v>
      </c>
      <c r="E3" s="3">
        <f>სულ!E275</f>
        <v>3279468.59</v>
      </c>
      <c r="F3" s="3">
        <f>სულ!F275</f>
        <v>1709610</v>
      </c>
      <c r="G3" s="3">
        <f>სულ!G275</f>
        <v>1544800</v>
      </c>
      <c r="H3" s="3">
        <f>სულ!H275</f>
        <v>6610000</v>
      </c>
      <c r="I3" s="3">
        <f>სულ!I275</f>
        <v>6533878.5899999999</v>
      </c>
      <c r="J3" s="3">
        <f>სულ!J275</f>
        <v>76121.410000000149</v>
      </c>
      <c r="K3" s="41">
        <f>სულ!K275</f>
        <v>0.98848390166414524</v>
      </c>
    </row>
    <row r="4" spans="1:13" ht="15.75" thickTop="1" x14ac:dyDescent="0.25">
      <c r="A4" t="str">
        <f t="shared" si="0"/>
        <v>a</v>
      </c>
      <c r="B4" s="4"/>
      <c r="C4" s="5" t="s">
        <v>5</v>
      </c>
      <c r="D4" s="13">
        <f>სულ!D276</f>
        <v>3060018</v>
      </c>
      <c r="E4" s="13">
        <f>სულ!E276</f>
        <v>3060017.9699999997</v>
      </c>
      <c r="F4" s="13">
        <f>სულ!F276</f>
        <v>1609610</v>
      </c>
      <c r="G4" s="13">
        <f>სულ!G276</f>
        <v>1535800</v>
      </c>
      <c r="H4" s="13">
        <f>სულ!H276</f>
        <v>6281518</v>
      </c>
      <c r="I4" s="13">
        <f>სულ!I276</f>
        <v>6205427.9699999997</v>
      </c>
      <c r="J4" s="13">
        <f>სულ!J276</f>
        <v>76090.030000000261</v>
      </c>
      <c r="K4" s="38">
        <f>სულ!K276</f>
        <v>0.98788668121304435</v>
      </c>
    </row>
    <row r="5" spans="1:13" x14ac:dyDescent="0.25">
      <c r="A5" t="str">
        <f t="shared" si="0"/>
        <v>a</v>
      </c>
      <c r="B5" s="6"/>
      <c r="C5" s="7" t="s">
        <v>6</v>
      </c>
      <c r="D5" s="14">
        <f>სულ!D277</f>
        <v>1756500</v>
      </c>
      <c r="E5" s="14">
        <f>სულ!E277</f>
        <v>1756499.97</v>
      </c>
      <c r="F5" s="14">
        <f>სულ!F277</f>
        <v>869610</v>
      </c>
      <c r="G5" s="14">
        <f>სულ!G277</f>
        <v>810800</v>
      </c>
      <c r="H5" s="14">
        <f>სულ!H277</f>
        <v>3513000</v>
      </c>
      <c r="I5" s="14">
        <f>სულ!I277</f>
        <v>3436909.9699999997</v>
      </c>
      <c r="J5" s="14">
        <f>სულ!J277</f>
        <v>76090.030000000261</v>
      </c>
      <c r="K5" s="39">
        <f>სულ!K277</f>
        <v>0.97834044121833186</v>
      </c>
      <c r="L5" t="s">
        <v>233</v>
      </c>
    </row>
    <row r="6" spans="1:13" x14ac:dyDescent="0.25">
      <c r="A6" t="str">
        <f t="shared" si="0"/>
        <v>a</v>
      </c>
      <c r="B6" s="6"/>
      <c r="C6" s="18" t="s">
        <v>182</v>
      </c>
      <c r="D6" s="14">
        <f>სულ!D278</f>
        <v>0</v>
      </c>
      <c r="E6" s="14">
        <f>სულ!E278</f>
        <v>1532037.47</v>
      </c>
      <c r="F6" s="14">
        <f>სულ!F278</f>
        <v>809610</v>
      </c>
      <c r="G6" s="14">
        <f>სულ!G278</f>
        <v>810800</v>
      </c>
      <c r="H6" s="14">
        <f>სულ!H278</f>
        <v>0</v>
      </c>
      <c r="I6" s="14">
        <f>სულ!I278</f>
        <v>3152447.4699999997</v>
      </c>
      <c r="J6" s="14" t="str">
        <f>სულ!J278</f>
        <v/>
      </c>
      <c r="K6" s="39" t="str">
        <f>სულ!K278</f>
        <v/>
      </c>
    </row>
    <row r="7" spans="1:13" x14ac:dyDescent="0.25">
      <c r="A7" t="str">
        <f t="shared" si="0"/>
        <v>a</v>
      </c>
      <c r="B7" s="6"/>
      <c r="C7" s="18" t="s">
        <v>183</v>
      </c>
      <c r="D7" s="14">
        <f>სულ!D279</f>
        <v>0</v>
      </c>
      <c r="E7" s="14">
        <f>სულ!E279</f>
        <v>117002.5</v>
      </c>
      <c r="F7" s="14">
        <f>სულ!F279</f>
        <v>0</v>
      </c>
      <c r="G7" s="14">
        <f>სულ!G279</f>
        <v>0</v>
      </c>
      <c r="H7" s="14">
        <f>სულ!H279</f>
        <v>0</v>
      </c>
      <c r="I7" s="14">
        <f>სულ!I279</f>
        <v>117002.5</v>
      </c>
      <c r="J7" s="14" t="str">
        <f>სულ!J279</f>
        <v/>
      </c>
      <c r="K7" s="39" t="str">
        <f>სულ!K279</f>
        <v/>
      </c>
    </row>
    <row r="8" spans="1:13" x14ac:dyDescent="0.25">
      <c r="A8" t="str">
        <f t="shared" si="0"/>
        <v>a</v>
      </c>
      <c r="B8" s="6"/>
      <c r="C8" s="18" t="s">
        <v>184</v>
      </c>
      <c r="D8" s="14">
        <f>სულ!D280</f>
        <v>0</v>
      </c>
      <c r="E8" s="14">
        <f>სულ!E280</f>
        <v>107460</v>
      </c>
      <c r="F8" s="14">
        <f>სულ!F280</f>
        <v>60000</v>
      </c>
      <c r="G8" s="14">
        <f>სულ!G280</f>
        <v>0</v>
      </c>
      <c r="H8" s="14">
        <f>სულ!H280</f>
        <v>0</v>
      </c>
      <c r="I8" s="14">
        <f>სულ!I280</f>
        <v>167460</v>
      </c>
      <c r="J8" s="14" t="str">
        <f>სულ!J280</f>
        <v/>
      </c>
      <c r="K8" s="39" t="str">
        <f>სულ!K280</f>
        <v/>
      </c>
    </row>
    <row r="9" spans="1:13" ht="45" x14ac:dyDescent="0.25">
      <c r="A9" t="str">
        <f t="shared" si="0"/>
        <v>a</v>
      </c>
      <c r="B9" s="6"/>
      <c r="C9" s="7" t="s">
        <v>7</v>
      </c>
      <c r="D9" s="14">
        <f>სულ!D281</f>
        <v>1245518</v>
      </c>
      <c r="E9" s="14">
        <f>სულ!E281</f>
        <v>1245518</v>
      </c>
      <c r="F9" s="14">
        <f>სულ!F281</f>
        <v>700000</v>
      </c>
      <c r="G9" s="14">
        <f>სულ!G281</f>
        <v>700000</v>
      </c>
      <c r="H9" s="14">
        <f>სულ!H281</f>
        <v>2645518</v>
      </c>
      <c r="I9" s="14">
        <f>სულ!I281</f>
        <v>2645518</v>
      </c>
      <c r="J9" s="14">
        <f>სულ!J281</f>
        <v>0</v>
      </c>
      <c r="K9" s="39">
        <f>სულ!K281</f>
        <v>1</v>
      </c>
      <c r="L9" s="49" t="str">
        <f>სულ!L275</f>
        <v>ტენდერიდან ეკონომია 81 505 ლარი გათვალისწინებულია</v>
      </c>
      <c r="M9" s="35"/>
    </row>
    <row r="10" spans="1:13" ht="30" x14ac:dyDescent="0.25">
      <c r="A10" t="str">
        <f t="shared" si="0"/>
        <v>a</v>
      </c>
      <c r="B10" s="6"/>
      <c r="C10" s="18" t="s">
        <v>185</v>
      </c>
      <c r="D10" s="14">
        <f>სულ!D282</f>
        <v>0</v>
      </c>
      <c r="E10" s="14">
        <f>სულ!E282</f>
        <v>15554.279999999999</v>
      </c>
      <c r="F10" s="14">
        <f>სულ!F282</f>
        <v>12180</v>
      </c>
      <c r="G10" s="14">
        <f>სულ!G282</f>
        <v>12180</v>
      </c>
      <c r="H10" s="14">
        <f>სულ!H282</f>
        <v>0</v>
      </c>
      <c r="I10" s="14">
        <f>სულ!I282</f>
        <v>39914.28</v>
      </c>
      <c r="J10" s="14" t="str">
        <f>სულ!J282</f>
        <v/>
      </c>
      <c r="K10" s="39" t="str">
        <f>სულ!K282</f>
        <v/>
      </c>
    </row>
    <row r="11" spans="1:13" hidden="1" x14ac:dyDescent="0.25">
      <c r="A11" t="str">
        <f t="shared" si="0"/>
        <v>b</v>
      </c>
      <c r="B11" s="6"/>
      <c r="C11" s="7" t="s">
        <v>8</v>
      </c>
      <c r="D11" s="14">
        <f>სულ!D283</f>
        <v>0</v>
      </c>
      <c r="E11" s="14">
        <f>სულ!E283</f>
        <v>0</v>
      </c>
      <c r="F11" s="14">
        <f>სულ!F283</f>
        <v>0</v>
      </c>
      <c r="G11" s="14">
        <f>სულ!G283</f>
        <v>0</v>
      </c>
      <c r="H11" s="14">
        <f>სულ!H283</f>
        <v>0</v>
      </c>
      <c r="I11" s="14">
        <f>სულ!I283</f>
        <v>0</v>
      </c>
      <c r="J11" s="14" t="str">
        <f>სულ!J283</f>
        <v/>
      </c>
      <c r="K11" s="39" t="str">
        <f>სულ!K283</f>
        <v/>
      </c>
    </row>
    <row r="12" spans="1:13" hidden="1" x14ac:dyDescent="0.25">
      <c r="A12" t="str">
        <f t="shared" si="0"/>
        <v>b</v>
      </c>
      <c r="B12" s="6"/>
      <c r="C12" s="7" t="s">
        <v>9</v>
      </c>
      <c r="D12" s="14">
        <f>სულ!D284</f>
        <v>0</v>
      </c>
      <c r="E12" s="14">
        <f>სულ!E284</f>
        <v>0</v>
      </c>
      <c r="F12" s="14">
        <f>სულ!F284</f>
        <v>0</v>
      </c>
      <c r="G12" s="14">
        <f>სულ!G284</f>
        <v>0</v>
      </c>
      <c r="H12" s="14">
        <f>სულ!H284</f>
        <v>0</v>
      </c>
      <c r="I12" s="14">
        <f>სულ!I284</f>
        <v>0</v>
      </c>
      <c r="J12" s="14" t="str">
        <f>სულ!J284</f>
        <v/>
      </c>
      <c r="K12" s="39" t="str">
        <f>სულ!K284</f>
        <v/>
      </c>
    </row>
    <row r="13" spans="1:13" hidden="1" x14ac:dyDescent="0.25">
      <c r="A13" t="str">
        <f t="shared" si="0"/>
        <v>b</v>
      </c>
      <c r="B13" s="6"/>
      <c r="C13" s="7" t="s">
        <v>10</v>
      </c>
      <c r="D13" s="14">
        <f>სულ!D285</f>
        <v>0</v>
      </c>
      <c r="E13" s="14">
        <f>სულ!E285</f>
        <v>0</v>
      </c>
      <c r="F13" s="14">
        <f>სულ!F285</f>
        <v>0</v>
      </c>
      <c r="G13" s="14">
        <f>სულ!G285</f>
        <v>0</v>
      </c>
      <c r="H13" s="14">
        <f>სულ!H285</f>
        <v>0</v>
      </c>
      <c r="I13" s="14">
        <f>სულ!I285</f>
        <v>0</v>
      </c>
      <c r="J13" s="14" t="str">
        <f>სულ!J285</f>
        <v/>
      </c>
      <c r="K13" s="39" t="str">
        <f>სულ!K285</f>
        <v/>
      </c>
    </row>
    <row r="14" spans="1:13" x14ac:dyDescent="0.25">
      <c r="A14" t="str">
        <f t="shared" si="0"/>
        <v>a</v>
      </c>
      <c r="B14" s="6"/>
      <c r="C14" s="7" t="s">
        <v>11</v>
      </c>
      <c r="D14" s="14">
        <f>სულ!D286</f>
        <v>45000</v>
      </c>
      <c r="E14" s="14">
        <f>სულ!E286</f>
        <v>45000</v>
      </c>
      <c r="F14" s="14">
        <f>სულ!F286</f>
        <v>15000</v>
      </c>
      <c r="G14" s="14">
        <f>სულ!G286</f>
        <v>20000</v>
      </c>
      <c r="H14" s="14">
        <f>სულ!H286</f>
        <v>80000</v>
      </c>
      <c r="I14" s="14">
        <f>სულ!I286</f>
        <v>80000</v>
      </c>
      <c r="J14" s="14">
        <f>სულ!J286</f>
        <v>0</v>
      </c>
      <c r="K14" s="39">
        <f>სულ!K286</f>
        <v>1</v>
      </c>
    </row>
    <row r="15" spans="1:13" x14ac:dyDescent="0.25">
      <c r="A15" t="str">
        <f t="shared" si="0"/>
        <v>a</v>
      </c>
      <c r="B15" s="6"/>
      <c r="C15" s="7" t="s">
        <v>12</v>
      </c>
      <c r="D15" s="14">
        <f>სულ!D287</f>
        <v>13000</v>
      </c>
      <c r="E15" s="14">
        <f>სულ!E287</f>
        <v>13000</v>
      </c>
      <c r="F15" s="14">
        <f>სულ!F287</f>
        <v>25000</v>
      </c>
      <c r="G15" s="14">
        <f>სულ!G287</f>
        <v>5000</v>
      </c>
      <c r="H15" s="14">
        <f>სულ!H287</f>
        <v>43000</v>
      </c>
      <c r="I15" s="14">
        <f>სულ!I287</f>
        <v>43000</v>
      </c>
      <c r="J15" s="14">
        <f>სულ!J287</f>
        <v>0</v>
      </c>
      <c r="K15" s="39">
        <f>სულ!K287</f>
        <v>1</v>
      </c>
    </row>
    <row r="16" spans="1:13" x14ac:dyDescent="0.25">
      <c r="A16" t="str">
        <f t="shared" si="0"/>
        <v>a</v>
      </c>
      <c r="B16" s="4"/>
      <c r="C16" s="5" t="s">
        <v>13</v>
      </c>
      <c r="D16" s="13">
        <f>სულ!D288</f>
        <v>215000</v>
      </c>
      <c r="E16" s="13">
        <f>სულ!E288</f>
        <v>215000</v>
      </c>
      <c r="F16" s="13">
        <f>სულ!F288</f>
        <v>100000</v>
      </c>
      <c r="G16" s="13">
        <f>სულ!G288</f>
        <v>9000</v>
      </c>
      <c r="H16" s="13">
        <f>სულ!H288</f>
        <v>324000</v>
      </c>
      <c r="I16" s="13">
        <f>სულ!I288</f>
        <v>324000</v>
      </c>
      <c r="J16" s="13">
        <f>სულ!J288</f>
        <v>0</v>
      </c>
      <c r="K16" s="38">
        <f>სულ!K288</f>
        <v>1</v>
      </c>
    </row>
    <row r="17" spans="1:11" hidden="1" x14ac:dyDescent="0.25">
      <c r="A17" t="str">
        <f t="shared" si="0"/>
        <v>b</v>
      </c>
      <c r="B17" s="4"/>
      <c r="C17" s="5" t="s">
        <v>14</v>
      </c>
      <c r="D17" s="13">
        <f>სულ!D289</f>
        <v>0</v>
      </c>
      <c r="E17" s="13">
        <f>სულ!E289</f>
        <v>0</v>
      </c>
      <c r="F17" s="13">
        <f>სულ!F289</f>
        <v>0</v>
      </c>
      <c r="G17" s="13">
        <f>სულ!G289</f>
        <v>0</v>
      </c>
      <c r="H17" s="13">
        <f>სულ!H289</f>
        <v>0</v>
      </c>
      <c r="I17" s="13">
        <f>სულ!I289</f>
        <v>0</v>
      </c>
      <c r="J17" s="13" t="str">
        <f>სულ!J289</f>
        <v/>
      </c>
      <c r="K17" s="38" t="str">
        <f>სულ!K289</f>
        <v/>
      </c>
    </row>
    <row r="18" spans="1:11" ht="15.75" thickBot="1" x14ac:dyDescent="0.3">
      <c r="A18" t="str">
        <f t="shared" si="0"/>
        <v>a</v>
      </c>
      <c r="B18" s="8"/>
      <c r="C18" s="9" t="s">
        <v>15</v>
      </c>
      <c r="D18" s="15">
        <f>სულ!D290</f>
        <v>4482</v>
      </c>
      <c r="E18" s="15">
        <f>სულ!E290</f>
        <v>4450.62</v>
      </c>
      <c r="F18" s="15">
        <f>სულ!F290</f>
        <v>0</v>
      </c>
      <c r="G18" s="15">
        <f>სულ!G290</f>
        <v>0</v>
      </c>
      <c r="H18" s="15">
        <f>სულ!H290</f>
        <v>4482</v>
      </c>
      <c r="I18" s="15">
        <f>სულ!I290</f>
        <v>4450.62</v>
      </c>
      <c r="J18" s="15">
        <f>სულ!J290</f>
        <v>31.380000000000109</v>
      </c>
      <c r="K18" s="40">
        <f>სულ!K290</f>
        <v>0.99299866131191428</v>
      </c>
    </row>
    <row r="19" spans="1:11" ht="15.75" thickTop="1" x14ac:dyDescent="0.25"/>
    <row r="20" spans="1:11" x14ac:dyDescent="0.25">
      <c r="H20" s="37"/>
    </row>
    <row r="21" spans="1:11" x14ac:dyDescent="0.25">
      <c r="D21" s="17"/>
    </row>
  </sheetData>
  <autoFilter ref="A2:L18">
    <filterColumn colId="0">
      <filters>
        <filter val="a"/>
      </filters>
    </filterColumn>
  </autoFilter>
  <pageMargins left="0.7" right="0.7" top="0.75" bottom="0.75" header="0.3" footer="0.3"/>
  <pageSetup scale="42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2:L487"/>
  <sheetViews>
    <sheetView showGridLines="0" view="pageBreakPreview" zoomScale="90" zoomScaleNormal="100" zoomScaleSheetLayoutView="90" workbookViewId="0">
      <pane xSplit="3" ySplit="2" topLeftCell="F3" activePane="bottomRight" state="frozen"/>
      <selection pane="topRight" activeCell="D1" sqref="D1"/>
      <selection pane="bottomLeft" activeCell="A3" sqref="A3"/>
      <selection pane="bottomRight" activeCell="F43" sqref="F43"/>
    </sheetView>
  </sheetViews>
  <sheetFormatPr defaultRowHeight="15" x14ac:dyDescent="0.25"/>
  <cols>
    <col min="1" max="1" width="2" customWidth="1"/>
    <col min="2" max="2" width="16.5703125" customWidth="1"/>
    <col min="3" max="3" width="48.28515625" customWidth="1"/>
    <col min="4" max="4" width="18.28515625" bestFit="1" customWidth="1"/>
    <col min="5" max="5" width="18.28515625" customWidth="1"/>
    <col min="6" max="6" width="22.5703125" customWidth="1"/>
    <col min="7" max="7" width="18.28515625" bestFit="1" customWidth="1"/>
    <col min="8" max="8" width="18.7109375" customWidth="1"/>
    <col min="9" max="10" width="15.7109375" customWidth="1"/>
    <col min="11" max="11" width="9.5703125" style="48" customWidth="1"/>
    <col min="12" max="12" width="29.42578125" customWidth="1"/>
  </cols>
  <sheetData>
    <row r="2" spans="1:12" ht="45.75" thickBot="1" x14ac:dyDescent="0.3">
      <c r="B2" s="1" t="s">
        <v>0</v>
      </c>
      <c r="C2" s="1" t="s">
        <v>1</v>
      </c>
      <c r="D2" s="1" t="s">
        <v>200</v>
      </c>
      <c r="E2" s="1" t="s">
        <v>201</v>
      </c>
      <c r="F2" s="1" t="s">
        <v>204</v>
      </c>
      <c r="G2" s="1" t="s">
        <v>205</v>
      </c>
      <c r="H2" s="1" t="s">
        <v>202</v>
      </c>
      <c r="I2" s="1" t="s">
        <v>203</v>
      </c>
      <c r="J2" s="1" t="s">
        <v>181</v>
      </c>
      <c r="K2" s="47" t="s">
        <v>206</v>
      </c>
    </row>
    <row r="3" spans="1:12" ht="31.5" thickTop="1" thickBot="1" x14ac:dyDescent="0.3">
      <c r="A3" t="str">
        <f t="shared" ref="A3:A55" si="0">IF(OR(D3&lt;&gt;0,F3&lt;&gt;0,G3&lt;&gt;0,H3&lt;&gt;0,I3&lt;&gt;0,),"a","b")</f>
        <v>a</v>
      </c>
      <c r="B3" s="2" t="s">
        <v>29</v>
      </c>
      <c r="C3" s="3" t="s">
        <v>30</v>
      </c>
      <c r="D3" s="3">
        <f>სულ!D127</f>
        <v>11256200</v>
      </c>
      <c r="E3" s="3">
        <f>სულ!E127</f>
        <v>10715200</v>
      </c>
      <c r="F3" s="3">
        <f>სულ!F127</f>
        <v>6096000</v>
      </c>
      <c r="G3" s="3">
        <f>სულ!G127</f>
        <v>5537800</v>
      </c>
      <c r="H3" s="3">
        <f>სულ!H127</f>
        <v>22349000</v>
      </c>
      <c r="I3" s="3">
        <f>სულ!I127</f>
        <v>22349000</v>
      </c>
      <c r="J3" s="3">
        <f>სულ!J127</f>
        <v>0</v>
      </c>
      <c r="K3" s="41">
        <f>სულ!K127</f>
        <v>1</v>
      </c>
      <c r="L3" s="35" t="str">
        <f>სულ!L143</f>
        <v>მათ შორის  72 590 ტენდერის ეკონომია</v>
      </c>
    </row>
    <row r="4" spans="1:12" ht="15.75" thickTop="1" x14ac:dyDescent="0.25">
      <c r="A4" t="str">
        <f t="shared" si="0"/>
        <v>a</v>
      </c>
      <c r="B4" s="4"/>
      <c r="C4" s="5" t="s">
        <v>5</v>
      </c>
      <c r="D4" s="13">
        <f>სულ!D128</f>
        <v>11138200</v>
      </c>
      <c r="E4" s="13">
        <f>სულ!E128</f>
        <v>10675200</v>
      </c>
      <c r="F4" s="13">
        <f>სულ!F128</f>
        <v>5976000</v>
      </c>
      <c r="G4" s="13">
        <f>სულ!G128</f>
        <v>5397800</v>
      </c>
      <c r="H4" s="13">
        <f>სულ!H128</f>
        <v>22049000</v>
      </c>
      <c r="I4" s="13">
        <f>სულ!I128</f>
        <v>22049000</v>
      </c>
      <c r="J4" s="13">
        <f>სულ!J128</f>
        <v>0</v>
      </c>
      <c r="K4" s="38">
        <f>სულ!K128</f>
        <v>1</v>
      </c>
    </row>
    <row r="5" spans="1:12" x14ac:dyDescent="0.25">
      <c r="A5" t="str">
        <f t="shared" si="0"/>
        <v>a</v>
      </c>
      <c r="B5" s="6"/>
      <c r="C5" s="7" t="s">
        <v>6</v>
      </c>
      <c r="D5" s="14">
        <f>სულ!D129</f>
        <v>8717500</v>
      </c>
      <c r="E5" s="14">
        <f>სულ!E129</f>
        <v>8640000</v>
      </c>
      <c r="F5" s="14">
        <f>სულ!F129</f>
        <v>4150000</v>
      </c>
      <c r="G5" s="14">
        <f>სულ!G129</f>
        <v>4190000</v>
      </c>
      <c r="H5" s="14">
        <f>სულ!H129</f>
        <v>16977500</v>
      </c>
      <c r="I5" s="14">
        <f>სულ!I129</f>
        <v>16980000</v>
      </c>
      <c r="J5" s="14">
        <f>სულ!J129</f>
        <v>-2500</v>
      </c>
      <c r="K5" s="39">
        <f>სულ!K129</f>
        <v>1.0001472537181564</v>
      </c>
    </row>
    <row r="6" spans="1:12" hidden="1" x14ac:dyDescent="0.25">
      <c r="A6" t="str">
        <f t="shared" si="0"/>
        <v>b</v>
      </c>
      <c r="B6" s="6"/>
      <c r="C6" s="18" t="s">
        <v>182</v>
      </c>
      <c r="D6" s="14">
        <f>სულ!D130</f>
        <v>0</v>
      </c>
      <c r="E6" s="14">
        <f>სულ!E130</f>
        <v>0</v>
      </c>
      <c r="F6" s="14">
        <f>სულ!F130</f>
        <v>0</v>
      </c>
      <c r="G6" s="14">
        <f>სულ!G130</f>
        <v>0</v>
      </c>
      <c r="H6" s="14">
        <f>სულ!H130</f>
        <v>0</v>
      </c>
      <c r="I6" s="14">
        <f>სულ!I130</f>
        <v>0</v>
      </c>
      <c r="J6" s="14" t="str">
        <f>სულ!J130</f>
        <v/>
      </c>
      <c r="K6" s="39" t="str">
        <f>სულ!K130</f>
        <v/>
      </c>
    </row>
    <row r="7" spans="1:12" hidden="1" x14ac:dyDescent="0.25">
      <c r="A7" t="str">
        <f t="shared" si="0"/>
        <v>b</v>
      </c>
      <c r="B7" s="6"/>
      <c r="C7" s="18" t="s">
        <v>183</v>
      </c>
      <c r="D7" s="14">
        <f>სულ!D131</f>
        <v>0</v>
      </c>
      <c r="E7" s="14">
        <f>სულ!E131</f>
        <v>0</v>
      </c>
      <c r="F7" s="14">
        <f>სულ!F131</f>
        <v>0</v>
      </c>
      <c r="G7" s="14">
        <f>სულ!G131</f>
        <v>0</v>
      </c>
      <c r="H7" s="14">
        <f>სულ!H131</f>
        <v>0</v>
      </c>
      <c r="I7" s="14">
        <f>სულ!I131</f>
        <v>0</v>
      </c>
      <c r="J7" s="14" t="str">
        <f>სულ!J131</f>
        <v/>
      </c>
      <c r="K7" s="39" t="str">
        <f>სულ!K131</f>
        <v/>
      </c>
    </row>
    <row r="8" spans="1:12" hidden="1" x14ac:dyDescent="0.25">
      <c r="A8" t="str">
        <f t="shared" si="0"/>
        <v>b</v>
      </c>
      <c r="B8" s="6"/>
      <c r="C8" s="18" t="s">
        <v>184</v>
      </c>
      <c r="D8" s="14">
        <f>სულ!D132</f>
        <v>0</v>
      </c>
      <c r="E8" s="14">
        <f>სულ!E132</f>
        <v>0</v>
      </c>
      <c r="F8" s="14">
        <f>სულ!F132</f>
        <v>0</v>
      </c>
      <c r="G8" s="14">
        <f>სულ!G132</f>
        <v>0</v>
      </c>
      <c r="H8" s="14">
        <f>სულ!H132</f>
        <v>0</v>
      </c>
      <c r="I8" s="14">
        <f>სულ!I132</f>
        <v>0</v>
      </c>
      <c r="J8" s="14" t="str">
        <f>სულ!J132</f>
        <v/>
      </c>
      <c r="K8" s="39" t="str">
        <f>სულ!K132</f>
        <v/>
      </c>
    </row>
    <row r="9" spans="1:12" x14ac:dyDescent="0.25">
      <c r="A9" t="str">
        <f t="shared" si="0"/>
        <v>a</v>
      </c>
      <c r="B9" s="6"/>
      <c r="C9" s="7" t="s">
        <v>7</v>
      </c>
      <c r="D9" s="14">
        <f>სულ!D133</f>
        <v>2310500</v>
      </c>
      <c r="E9" s="14">
        <f>სულ!E133</f>
        <v>1925000</v>
      </c>
      <c r="F9" s="14">
        <f>სულ!F133</f>
        <v>1800000</v>
      </c>
      <c r="G9" s="14">
        <f>სულ!G133</f>
        <v>1175000</v>
      </c>
      <c r="H9" s="14">
        <f>სულ!H133</f>
        <v>4900000</v>
      </c>
      <c r="I9" s="14">
        <f>სულ!I133</f>
        <v>4900000</v>
      </c>
      <c r="J9" s="14">
        <f>სულ!J133</f>
        <v>0</v>
      </c>
      <c r="K9" s="39">
        <f>სულ!K133</f>
        <v>1</v>
      </c>
    </row>
    <row r="10" spans="1:12" hidden="1" x14ac:dyDescent="0.25">
      <c r="A10" t="str">
        <f t="shared" si="0"/>
        <v>b</v>
      </c>
      <c r="B10" s="6"/>
      <c r="C10" s="18" t="s">
        <v>185</v>
      </c>
      <c r="D10" s="14">
        <f>სულ!D134</f>
        <v>0</v>
      </c>
      <c r="E10" s="14">
        <f>სულ!E134</f>
        <v>0</v>
      </c>
      <c r="F10" s="14">
        <f>სულ!F134</f>
        <v>0</v>
      </c>
      <c r="G10" s="14">
        <f>სულ!G134</f>
        <v>0</v>
      </c>
      <c r="H10" s="14">
        <f>სულ!H134</f>
        <v>0</v>
      </c>
      <c r="I10" s="14">
        <f>სულ!I134</f>
        <v>0</v>
      </c>
      <c r="J10" s="14" t="str">
        <f>სულ!J134</f>
        <v/>
      </c>
      <c r="K10" s="39" t="str">
        <f>სულ!K134</f>
        <v/>
      </c>
    </row>
    <row r="11" spans="1:12" hidden="1" x14ac:dyDescent="0.25">
      <c r="A11" t="str">
        <f t="shared" si="0"/>
        <v>b</v>
      </c>
      <c r="B11" s="6"/>
      <c r="C11" s="7" t="s">
        <v>8</v>
      </c>
      <c r="D11" s="14">
        <f>სულ!D135</f>
        <v>0</v>
      </c>
      <c r="E11" s="14">
        <f>სულ!E135</f>
        <v>0</v>
      </c>
      <c r="F11" s="14">
        <f>სულ!F135</f>
        <v>0</v>
      </c>
      <c r="G11" s="14">
        <f>სულ!G135</f>
        <v>0</v>
      </c>
      <c r="H11" s="14">
        <f>სულ!H135</f>
        <v>0</v>
      </c>
      <c r="I11" s="14">
        <f>სულ!I135</f>
        <v>0</v>
      </c>
      <c r="J11" s="14" t="str">
        <f>სულ!J135</f>
        <v/>
      </c>
      <c r="K11" s="39" t="str">
        <f>სულ!K135</f>
        <v/>
      </c>
    </row>
    <row r="12" spans="1:12" hidden="1" x14ac:dyDescent="0.25">
      <c r="A12" t="str">
        <f t="shared" si="0"/>
        <v>b</v>
      </c>
      <c r="B12" s="6"/>
      <c r="C12" s="7" t="s">
        <v>9</v>
      </c>
      <c r="D12" s="14">
        <f>სულ!D136</f>
        <v>0</v>
      </c>
      <c r="E12" s="14">
        <f>სულ!E136</f>
        <v>0</v>
      </c>
      <c r="F12" s="14">
        <f>სულ!F136</f>
        <v>0</v>
      </c>
      <c r="G12" s="14">
        <f>სულ!G136</f>
        <v>0</v>
      </c>
      <c r="H12" s="14">
        <f>სულ!H136</f>
        <v>0</v>
      </c>
      <c r="I12" s="14">
        <f>სულ!I136</f>
        <v>0</v>
      </c>
      <c r="J12" s="14" t="str">
        <f>სულ!J136</f>
        <v/>
      </c>
      <c r="K12" s="39" t="str">
        <f>სულ!K136</f>
        <v/>
      </c>
    </row>
    <row r="13" spans="1:12" x14ac:dyDescent="0.25">
      <c r="A13" t="str">
        <f t="shared" si="0"/>
        <v>a</v>
      </c>
      <c r="B13" s="6"/>
      <c r="C13" s="7" t="s">
        <v>10</v>
      </c>
      <c r="D13" s="14">
        <f>სულ!D137</f>
        <v>0</v>
      </c>
      <c r="E13" s="14">
        <f>სულ!E137</f>
        <v>0</v>
      </c>
      <c r="F13" s="14">
        <f>სულ!F137</f>
        <v>0</v>
      </c>
      <c r="G13" s="14">
        <f>სულ!G137</f>
        <v>3000</v>
      </c>
      <c r="H13" s="14">
        <f>სულ!H137</f>
        <v>3000</v>
      </c>
      <c r="I13" s="14">
        <f>სულ!I137</f>
        <v>3000</v>
      </c>
      <c r="J13" s="14">
        <f>სულ!J137</f>
        <v>0</v>
      </c>
      <c r="K13" s="39">
        <f>სულ!K137</f>
        <v>1</v>
      </c>
    </row>
    <row r="14" spans="1:12" x14ac:dyDescent="0.25">
      <c r="A14" t="str">
        <f t="shared" si="0"/>
        <v>a</v>
      </c>
      <c r="B14" s="6"/>
      <c r="C14" s="7" t="s">
        <v>11</v>
      </c>
      <c r="D14" s="14">
        <f>სულ!D138</f>
        <v>89900</v>
      </c>
      <c r="E14" s="14">
        <f>სულ!E138</f>
        <v>89900</v>
      </c>
      <c r="F14" s="14">
        <f>სულ!F138</f>
        <v>15000</v>
      </c>
      <c r="G14" s="14">
        <f>სულ!G138</f>
        <v>17100</v>
      </c>
      <c r="H14" s="14">
        <f>სულ!H138</f>
        <v>124500</v>
      </c>
      <c r="I14" s="14">
        <f>სულ!I138</f>
        <v>122000</v>
      </c>
      <c r="J14" s="14">
        <f>სულ!J138</f>
        <v>2500</v>
      </c>
      <c r="K14" s="39">
        <f>სულ!K138</f>
        <v>0.97991967871485941</v>
      </c>
    </row>
    <row r="15" spans="1:12" x14ac:dyDescent="0.25">
      <c r="A15" t="str">
        <f t="shared" si="0"/>
        <v>a</v>
      </c>
      <c r="B15" s="6"/>
      <c r="C15" s="7" t="s">
        <v>12</v>
      </c>
      <c r="D15" s="14">
        <f>სულ!D139</f>
        <v>20300</v>
      </c>
      <c r="E15" s="14">
        <f>სულ!E139</f>
        <v>20300</v>
      </c>
      <c r="F15" s="14">
        <f>სულ!F139</f>
        <v>11000</v>
      </c>
      <c r="G15" s="14">
        <f>სულ!G139</f>
        <v>12700</v>
      </c>
      <c r="H15" s="14">
        <f>სულ!H139</f>
        <v>44000</v>
      </c>
      <c r="I15" s="14">
        <f>სულ!I139</f>
        <v>44000</v>
      </c>
      <c r="J15" s="14">
        <f>სულ!J139</f>
        <v>0</v>
      </c>
      <c r="K15" s="39">
        <f>სულ!K139</f>
        <v>1</v>
      </c>
    </row>
    <row r="16" spans="1:12" ht="15.75" thickBot="1" x14ac:dyDescent="0.3">
      <c r="A16" t="str">
        <f t="shared" si="0"/>
        <v>a</v>
      </c>
      <c r="B16" s="4"/>
      <c r="C16" s="5" t="s">
        <v>13</v>
      </c>
      <c r="D16" s="13">
        <f>სულ!D140</f>
        <v>118000</v>
      </c>
      <c r="E16" s="13">
        <f>სულ!E140</f>
        <v>40000</v>
      </c>
      <c r="F16" s="13">
        <f>სულ!F140</f>
        <v>120000</v>
      </c>
      <c r="G16" s="13">
        <f>სულ!G140</f>
        <v>140000</v>
      </c>
      <c r="H16" s="13">
        <f>სულ!H140</f>
        <v>300000</v>
      </c>
      <c r="I16" s="13">
        <f>სულ!I140</f>
        <v>300000</v>
      </c>
      <c r="J16" s="13">
        <f>სულ!J140</f>
        <v>0</v>
      </c>
      <c r="K16" s="38">
        <f>სულ!K140</f>
        <v>1</v>
      </c>
    </row>
    <row r="17" spans="1:12" ht="15.75" hidden="1" thickBot="1" x14ac:dyDescent="0.3">
      <c r="A17" t="str">
        <f t="shared" si="0"/>
        <v>b</v>
      </c>
      <c r="B17" s="4"/>
      <c r="C17" s="5" t="s">
        <v>14</v>
      </c>
      <c r="D17" s="13">
        <f>სულ!D141</f>
        <v>0</v>
      </c>
      <c r="E17" s="13">
        <f>სულ!E141</f>
        <v>0</v>
      </c>
      <c r="F17" s="13">
        <f>სულ!F141</f>
        <v>0</v>
      </c>
      <c r="G17" s="13">
        <f>სულ!G141</f>
        <v>0</v>
      </c>
      <c r="H17" s="13">
        <f>სულ!H141</f>
        <v>0</v>
      </c>
      <c r="I17" s="13">
        <f>სულ!I141</f>
        <v>0</v>
      </c>
      <c r="J17" s="13" t="str">
        <f>სულ!J141</f>
        <v/>
      </c>
      <c r="K17" s="38" t="str">
        <f>სულ!K141</f>
        <v/>
      </c>
    </row>
    <row r="18" spans="1:12" ht="15.75" hidden="1" thickBot="1" x14ac:dyDescent="0.3">
      <c r="A18" t="str">
        <f t="shared" si="0"/>
        <v>b</v>
      </c>
      <c r="B18" s="8"/>
      <c r="C18" s="9" t="s">
        <v>15</v>
      </c>
      <c r="D18" s="15">
        <f>სულ!D142</f>
        <v>0</v>
      </c>
      <c r="E18" s="15">
        <f>სულ!E142</f>
        <v>0</v>
      </c>
      <c r="F18" s="15">
        <f>სულ!F142</f>
        <v>0</v>
      </c>
      <c r="G18" s="15">
        <f>სულ!G142</f>
        <v>0</v>
      </c>
      <c r="H18" s="15">
        <f>სულ!H142</f>
        <v>0</v>
      </c>
      <c r="I18" s="15">
        <f>სულ!I142</f>
        <v>0</v>
      </c>
      <c r="J18" s="15" t="str">
        <f>სულ!J142</f>
        <v/>
      </c>
      <c r="K18" s="40" t="str">
        <f>სულ!K142</f>
        <v/>
      </c>
    </row>
    <row r="19" spans="1:12" ht="16.5" thickTop="1" thickBot="1" x14ac:dyDescent="0.3">
      <c r="A19" t="str">
        <f t="shared" si="0"/>
        <v>a</v>
      </c>
      <c r="B19" s="2" t="s">
        <v>57</v>
      </c>
      <c r="C19" s="3" t="s">
        <v>58</v>
      </c>
      <c r="D19" s="3">
        <f>სულ!D307</f>
        <v>1082766800</v>
      </c>
      <c r="E19" s="3">
        <f>სულ!E307</f>
        <v>1070196006.98</v>
      </c>
      <c r="F19" s="3">
        <f>სულ!F307</f>
        <v>598837550</v>
      </c>
      <c r="G19" s="3">
        <f>სულ!G307</f>
        <v>610931700</v>
      </c>
      <c r="H19" s="3">
        <f>სულ!H307</f>
        <v>2273000000</v>
      </c>
      <c r="I19" s="3">
        <f>სულ!I307</f>
        <v>2279965256.98</v>
      </c>
      <c r="J19" s="3">
        <f>სულ!J307</f>
        <v>-6965256.9800000191</v>
      </c>
      <c r="K19" s="41">
        <f>სულ!K307</f>
        <v>1.0030643453497581</v>
      </c>
    </row>
    <row r="20" spans="1:12" ht="16.5" hidden="1" thickTop="1" thickBot="1" x14ac:dyDescent="0.3">
      <c r="A20" t="s">
        <v>194</v>
      </c>
      <c r="B20" s="4"/>
      <c r="C20" s="5" t="s">
        <v>5</v>
      </c>
      <c r="D20" s="13">
        <f>სულ!D308</f>
        <v>1082718801</v>
      </c>
      <c r="E20" s="13">
        <f>სულ!E308</f>
        <v>1070191696.98</v>
      </c>
      <c r="F20" s="13">
        <f>სულ!F308</f>
        <v>598837550</v>
      </c>
      <c r="G20" s="13">
        <f>სულ!G308</f>
        <v>610931700</v>
      </c>
      <c r="H20" s="13">
        <f>სულ!H308</f>
        <v>2272952001</v>
      </c>
      <c r="I20" s="13">
        <f>სულ!I308</f>
        <v>2279960946.98</v>
      </c>
      <c r="J20" s="13">
        <f>სულ!J308</f>
        <v>-7008945.9800000191</v>
      </c>
      <c r="K20" s="38">
        <f>სულ!K308</f>
        <v>1.0030836313203781</v>
      </c>
    </row>
    <row r="21" spans="1:12" ht="16.5" hidden="1" thickTop="1" thickBot="1" x14ac:dyDescent="0.3">
      <c r="A21" t="s">
        <v>194</v>
      </c>
      <c r="B21" s="6"/>
      <c r="C21" s="7" t="s">
        <v>6</v>
      </c>
      <c r="D21" s="14">
        <f>სულ!D309</f>
        <v>0</v>
      </c>
      <c r="E21" s="14">
        <f>სულ!E309</f>
        <v>0</v>
      </c>
      <c r="F21" s="14">
        <f>სულ!F309</f>
        <v>0</v>
      </c>
      <c r="G21" s="14">
        <f>სულ!G309</f>
        <v>0</v>
      </c>
      <c r="H21" s="14">
        <f>სულ!H309</f>
        <v>0</v>
      </c>
      <c r="I21" s="14">
        <f>სულ!I309</f>
        <v>0</v>
      </c>
      <c r="J21" s="14" t="str">
        <f>სულ!J309</f>
        <v/>
      </c>
      <c r="K21" s="39" t="str">
        <f>სულ!K309</f>
        <v/>
      </c>
    </row>
    <row r="22" spans="1:12" ht="16.5" hidden="1" thickTop="1" thickBot="1" x14ac:dyDescent="0.3">
      <c r="A22" t="s">
        <v>194</v>
      </c>
      <c r="B22" s="6"/>
      <c r="C22" s="7" t="s">
        <v>7</v>
      </c>
      <c r="D22" s="14">
        <f>სულ!D310</f>
        <v>2510000</v>
      </c>
      <c r="E22" s="14">
        <f>სულ!E310</f>
        <v>2300641.16</v>
      </c>
      <c r="F22" s="14">
        <f>სულ!F310</f>
        <v>1165000</v>
      </c>
      <c r="G22" s="14">
        <f>სულ!G310</f>
        <v>1180000</v>
      </c>
      <c r="H22" s="14">
        <f>სულ!H310</f>
        <v>5010000</v>
      </c>
      <c r="I22" s="14">
        <f>სულ!I310</f>
        <v>4645641.16</v>
      </c>
      <c r="J22" s="14">
        <f>სულ!J310</f>
        <v>364358.83999999985</v>
      </c>
      <c r="K22" s="39">
        <f>სულ!K310</f>
        <v>0.92727368463073856</v>
      </c>
    </row>
    <row r="23" spans="1:12" ht="16.5" hidden="1" thickTop="1" thickBot="1" x14ac:dyDescent="0.3">
      <c r="A23" t="s">
        <v>194</v>
      </c>
      <c r="B23" s="6"/>
      <c r="C23" s="7" t="s">
        <v>8</v>
      </c>
      <c r="D23" s="14">
        <f>სულ!D311</f>
        <v>0</v>
      </c>
      <c r="E23" s="14">
        <f>სულ!E311</f>
        <v>0</v>
      </c>
      <c r="F23" s="14">
        <f>სულ!F311</f>
        <v>0</v>
      </c>
      <c r="G23" s="14">
        <f>სულ!G311</f>
        <v>0</v>
      </c>
      <c r="H23" s="14">
        <f>სულ!H311</f>
        <v>0</v>
      </c>
      <c r="I23" s="14">
        <f>სულ!I311</f>
        <v>0</v>
      </c>
      <c r="J23" s="14" t="str">
        <f>სულ!J311</f>
        <v/>
      </c>
      <c r="K23" s="39" t="str">
        <f>სულ!K311</f>
        <v/>
      </c>
    </row>
    <row r="24" spans="1:12" ht="16.5" hidden="1" thickTop="1" thickBot="1" x14ac:dyDescent="0.3">
      <c r="A24" t="s">
        <v>194</v>
      </c>
      <c r="B24" s="6"/>
      <c r="C24" s="7" t="s">
        <v>9</v>
      </c>
      <c r="D24" s="14">
        <f>სულ!D312</f>
        <v>0</v>
      </c>
      <c r="E24" s="14">
        <f>სულ!E312</f>
        <v>0</v>
      </c>
      <c r="F24" s="14">
        <f>სულ!F312</f>
        <v>0</v>
      </c>
      <c r="G24" s="14">
        <f>სულ!G312</f>
        <v>0</v>
      </c>
      <c r="H24" s="14">
        <f>სულ!H312</f>
        <v>0</v>
      </c>
      <c r="I24" s="14">
        <f>სულ!I312</f>
        <v>0</v>
      </c>
      <c r="J24" s="14" t="str">
        <f>სულ!J312</f>
        <v/>
      </c>
      <c r="K24" s="39" t="str">
        <f>სულ!K312</f>
        <v/>
      </c>
    </row>
    <row r="25" spans="1:12" ht="16.5" hidden="1" thickTop="1" thickBot="1" x14ac:dyDescent="0.3">
      <c r="A25" t="s">
        <v>194</v>
      </c>
      <c r="B25" s="6"/>
      <c r="C25" s="7" t="s">
        <v>10</v>
      </c>
      <c r="D25" s="14">
        <f>სულ!D313</f>
        <v>0</v>
      </c>
      <c r="E25" s="14">
        <f>სულ!E313</f>
        <v>0</v>
      </c>
      <c r="F25" s="14">
        <f>სულ!F313</f>
        <v>0</v>
      </c>
      <c r="G25" s="14">
        <f>სულ!G313</f>
        <v>0</v>
      </c>
      <c r="H25" s="14">
        <f>სულ!H313</f>
        <v>0</v>
      </c>
      <c r="I25" s="14">
        <f>სულ!I313</f>
        <v>0</v>
      </c>
      <c r="J25" s="14" t="str">
        <f>სულ!J313</f>
        <v/>
      </c>
      <c r="K25" s="39" t="str">
        <f>სულ!K313</f>
        <v/>
      </c>
    </row>
    <row r="26" spans="1:12" ht="16.5" hidden="1" thickTop="1" thickBot="1" x14ac:dyDescent="0.3">
      <c r="A26" t="s">
        <v>194</v>
      </c>
      <c r="B26" s="6"/>
      <c r="C26" s="7" t="s">
        <v>11</v>
      </c>
      <c r="D26" s="14">
        <f>სულ!D314</f>
        <v>1078408801</v>
      </c>
      <c r="E26" s="14">
        <f>სულ!E314</f>
        <v>1066189673.42</v>
      </c>
      <c r="F26" s="14">
        <f>სულ!F314</f>
        <v>596552550</v>
      </c>
      <c r="G26" s="14">
        <f>სულ!G314</f>
        <v>609322300</v>
      </c>
      <c r="H26" s="14">
        <f>სულ!H314</f>
        <v>2264690601</v>
      </c>
      <c r="I26" s="14">
        <f>სულ!I314</f>
        <v>2272064523.4200001</v>
      </c>
      <c r="J26" s="14">
        <f>სულ!J314</f>
        <v>-7373922.4200000763</v>
      </c>
      <c r="K26" s="39">
        <f>სულ!K314</f>
        <v>1.003256039662435</v>
      </c>
    </row>
    <row r="27" spans="1:12" ht="16.5" hidden="1" thickTop="1" thickBot="1" x14ac:dyDescent="0.3">
      <c r="A27" t="s">
        <v>194</v>
      </c>
      <c r="B27" s="6"/>
      <c r="C27" s="7" t="s">
        <v>12</v>
      </c>
      <c r="D27" s="14">
        <f>სულ!D315</f>
        <v>1800000</v>
      </c>
      <c r="E27" s="14">
        <f>სულ!E315</f>
        <v>1701382.4</v>
      </c>
      <c r="F27" s="14">
        <f>სულ!F315</f>
        <v>1120000</v>
      </c>
      <c r="G27" s="14">
        <f>სულ!G315</f>
        <v>429400</v>
      </c>
      <c r="H27" s="14">
        <f>სულ!H315</f>
        <v>3251400</v>
      </c>
      <c r="I27" s="14">
        <f>სულ!I315</f>
        <v>3250782.4</v>
      </c>
      <c r="J27" s="14">
        <f>სულ!J315</f>
        <v>617.60000000009313</v>
      </c>
      <c r="K27" s="39">
        <f>სულ!K315</f>
        <v>0.99981005105493015</v>
      </c>
    </row>
    <row r="28" spans="1:12" ht="16.5" hidden="1" thickTop="1" thickBot="1" x14ac:dyDescent="0.3">
      <c r="A28" t="s">
        <v>194</v>
      </c>
      <c r="B28" s="4"/>
      <c r="C28" s="5" t="s">
        <v>13</v>
      </c>
      <c r="D28" s="13">
        <f>სულ!D316</f>
        <v>0</v>
      </c>
      <c r="E28" s="13">
        <f>სულ!E316</f>
        <v>0</v>
      </c>
      <c r="F28" s="13">
        <f>სულ!F316</f>
        <v>0</v>
      </c>
      <c r="G28" s="13">
        <f>სულ!G316</f>
        <v>0</v>
      </c>
      <c r="H28" s="13">
        <f>სულ!H316</f>
        <v>0</v>
      </c>
      <c r="I28" s="13">
        <f>სულ!I316</f>
        <v>0</v>
      </c>
      <c r="J28" s="13" t="str">
        <f>სულ!J316</f>
        <v/>
      </c>
      <c r="K28" s="38" t="str">
        <f>სულ!K316</f>
        <v/>
      </c>
    </row>
    <row r="29" spans="1:12" ht="16.5" hidden="1" thickTop="1" thickBot="1" x14ac:dyDescent="0.3">
      <c r="A29" t="s">
        <v>194</v>
      </c>
      <c r="B29" s="4"/>
      <c r="C29" s="5" t="s">
        <v>14</v>
      </c>
      <c r="D29" s="13">
        <f>სულ!D317</f>
        <v>0</v>
      </c>
      <c r="E29" s="13">
        <f>სულ!E317</f>
        <v>0</v>
      </c>
      <c r="F29" s="13">
        <f>სულ!F317</f>
        <v>0</v>
      </c>
      <c r="G29" s="13">
        <f>სულ!G317</f>
        <v>0</v>
      </c>
      <c r="H29" s="13">
        <f>სულ!H317</f>
        <v>0</v>
      </c>
      <c r="I29" s="13">
        <f>სულ!I317</f>
        <v>0</v>
      </c>
      <c r="J29" s="13" t="str">
        <f>სულ!J317</f>
        <v/>
      </c>
      <c r="K29" s="38" t="str">
        <f>სულ!K317</f>
        <v/>
      </c>
    </row>
    <row r="30" spans="1:12" ht="16.5" hidden="1" thickTop="1" thickBot="1" x14ac:dyDescent="0.3">
      <c r="A30" t="s">
        <v>194</v>
      </c>
      <c r="B30" s="8"/>
      <c r="C30" s="9" t="s">
        <v>15</v>
      </c>
      <c r="D30" s="15">
        <f>სულ!D318</f>
        <v>47999</v>
      </c>
      <c r="E30" s="15">
        <f>სულ!E318</f>
        <v>4310</v>
      </c>
      <c r="F30" s="15">
        <f>სულ!F318</f>
        <v>0</v>
      </c>
      <c r="G30" s="15">
        <f>სულ!G318</f>
        <v>0</v>
      </c>
      <c r="H30" s="15">
        <f>სულ!H318</f>
        <v>47999</v>
      </c>
      <c r="I30" s="15">
        <f>სულ!I318</f>
        <v>4310</v>
      </c>
      <c r="J30" s="15">
        <f>სულ!J318</f>
        <v>43689</v>
      </c>
      <c r="K30" s="40">
        <f>სულ!K318</f>
        <v>8.9793537365361775E-2</v>
      </c>
    </row>
    <row r="31" spans="1:12" ht="46.5" thickTop="1" thickBot="1" x14ac:dyDescent="0.3">
      <c r="A31" t="str">
        <f t="shared" si="0"/>
        <v>a</v>
      </c>
      <c r="B31" s="2" t="s">
        <v>59</v>
      </c>
      <c r="C31" s="3" t="s">
        <v>60</v>
      </c>
      <c r="D31" s="3">
        <f>სულ!D319</f>
        <v>737600000</v>
      </c>
      <c r="E31" s="3">
        <f>სულ!E319</f>
        <v>738220937.75</v>
      </c>
      <c r="F31" s="3">
        <f>სულ!F319</f>
        <v>423321500</v>
      </c>
      <c r="G31" s="3">
        <f>სულ!G319</f>
        <v>434687400</v>
      </c>
      <c r="H31" s="3">
        <f>სულ!H319</f>
        <v>1570000000</v>
      </c>
      <c r="I31" s="3">
        <f>სულ!I319</f>
        <v>1596229837.75</v>
      </c>
      <c r="J31" s="3">
        <f>სულ!J319</f>
        <v>-26229837.75</v>
      </c>
      <c r="K31" s="41">
        <f>სულ!K319</f>
        <v>1.0167069030254776</v>
      </c>
      <c r="L31" s="35" t="str">
        <f>სულ!L319</f>
        <v>პროგნოზი სექტემბრის თვიდან მაღალმთიანის ჩათვლით</v>
      </c>
    </row>
    <row r="32" spans="1:12" ht="16.5" hidden="1" thickTop="1" thickBot="1" x14ac:dyDescent="0.3">
      <c r="A32" t="s">
        <v>194</v>
      </c>
      <c r="B32" s="4"/>
      <c r="C32" s="5" t="s">
        <v>5</v>
      </c>
      <c r="D32" s="13">
        <f>სულ!D320</f>
        <v>737598950</v>
      </c>
      <c r="E32" s="13">
        <f>სულ!E320</f>
        <v>738219887.75</v>
      </c>
      <c r="F32" s="13">
        <f>სულ!F320</f>
        <v>423321500</v>
      </c>
      <c r="G32" s="13">
        <f>სულ!G320</f>
        <v>434687400</v>
      </c>
      <c r="H32" s="13">
        <f>სულ!H320</f>
        <v>1569998950</v>
      </c>
      <c r="I32" s="13">
        <f>სულ!I320</f>
        <v>1596228787.75</v>
      </c>
      <c r="J32" s="13">
        <f>სულ!J320</f>
        <v>-26229837.75</v>
      </c>
      <c r="K32" s="38">
        <f>სულ!K320</f>
        <v>1.0167069141988916</v>
      </c>
    </row>
    <row r="33" spans="1:12" ht="16.5" hidden="1" thickTop="1" thickBot="1" x14ac:dyDescent="0.3">
      <c r="A33" t="s">
        <v>194</v>
      </c>
      <c r="B33" s="6"/>
      <c r="C33" s="7" t="s">
        <v>6</v>
      </c>
      <c r="D33" s="14">
        <f>სულ!D321</f>
        <v>0</v>
      </c>
      <c r="E33" s="14">
        <f>სულ!E321</f>
        <v>0</v>
      </c>
      <c r="F33" s="14">
        <f>სულ!F321</f>
        <v>0</v>
      </c>
      <c r="G33" s="14">
        <f>სულ!G321</f>
        <v>0</v>
      </c>
      <c r="H33" s="14">
        <f>სულ!H321</f>
        <v>0</v>
      </c>
      <c r="I33" s="14">
        <f>სულ!I321</f>
        <v>0</v>
      </c>
      <c r="J33" s="14" t="str">
        <f>სულ!J321</f>
        <v/>
      </c>
      <c r="K33" s="39" t="str">
        <f>სულ!K321</f>
        <v/>
      </c>
    </row>
    <row r="34" spans="1:12" ht="16.5" hidden="1" thickTop="1" thickBot="1" x14ac:dyDescent="0.3">
      <c r="A34" t="s">
        <v>194</v>
      </c>
      <c r="B34" s="6"/>
      <c r="C34" s="7" t="s">
        <v>7</v>
      </c>
      <c r="D34" s="14">
        <f>სულ!D322</f>
        <v>0</v>
      </c>
      <c r="E34" s="14">
        <f>სულ!E322</f>
        <v>0</v>
      </c>
      <c r="F34" s="14">
        <f>სულ!F322</f>
        <v>0</v>
      </c>
      <c r="G34" s="14">
        <f>სულ!G322</f>
        <v>0</v>
      </c>
      <c r="H34" s="14">
        <f>სულ!H322</f>
        <v>0</v>
      </c>
      <c r="I34" s="14">
        <f>სულ!I322</f>
        <v>0</v>
      </c>
      <c r="J34" s="14" t="str">
        <f>სულ!J322</f>
        <v/>
      </c>
      <c r="K34" s="39" t="str">
        <f>სულ!K322</f>
        <v/>
      </c>
    </row>
    <row r="35" spans="1:12" ht="16.5" hidden="1" thickTop="1" thickBot="1" x14ac:dyDescent="0.3">
      <c r="A35" t="s">
        <v>194</v>
      </c>
      <c r="B35" s="6"/>
      <c r="C35" s="7" t="s">
        <v>8</v>
      </c>
      <c r="D35" s="14">
        <f>სულ!D323</f>
        <v>0</v>
      </c>
      <c r="E35" s="14">
        <f>სულ!E323</f>
        <v>0</v>
      </c>
      <c r="F35" s="14">
        <f>სულ!F323</f>
        <v>0</v>
      </c>
      <c r="G35" s="14">
        <f>სულ!G323</f>
        <v>0</v>
      </c>
      <c r="H35" s="14">
        <f>სულ!H323</f>
        <v>0</v>
      </c>
      <c r="I35" s="14">
        <f>სულ!I323</f>
        <v>0</v>
      </c>
      <c r="J35" s="14" t="str">
        <f>სულ!J323</f>
        <v/>
      </c>
      <c r="K35" s="39" t="str">
        <f>სულ!K323</f>
        <v/>
      </c>
    </row>
    <row r="36" spans="1:12" ht="16.5" hidden="1" thickTop="1" thickBot="1" x14ac:dyDescent="0.3">
      <c r="A36" t="s">
        <v>194</v>
      </c>
      <c r="B36" s="6"/>
      <c r="C36" s="7" t="s">
        <v>9</v>
      </c>
      <c r="D36" s="14">
        <f>სულ!D324</f>
        <v>0</v>
      </c>
      <c r="E36" s="14">
        <f>სულ!E324</f>
        <v>0</v>
      </c>
      <c r="F36" s="14">
        <f>სულ!F324</f>
        <v>0</v>
      </c>
      <c r="G36" s="14">
        <f>სულ!G324</f>
        <v>0</v>
      </c>
      <c r="H36" s="14">
        <f>სულ!H324</f>
        <v>0</v>
      </c>
      <c r="I36" s="14">
        <f>სულ!I324</f>
        <v>0</v>
      </c>
      <c r="J36" s="14" t="str">
        <f>სულ!J324</f>
        <v/>
      </c>
      <c r="K36" s="39" t="str">
        <f>სულ!K324</f>
        <v/>
      </c>
    </row>
    <row r="37" spans="1:12" ht="16.5" hidden="1" thickTop="1" thickBot="1" x14ac:dyDescent="0.3">
      <c r="A37" t="s">
        <v>194</v>
      </c>
      <c r="B37" s="6"/>
      <c r="C37" s="7" t="s">
        <v>10</v>
      </c>
      <c r="D37" s="14">
        <f>სულ!D325</f>
        <v>0</v>
      </c>
      <c r="E37" s="14">
        <f>სულ!E325</f>
        <v>0</v>
      </c>
      <c r="F37" s="14">
        <f>სულ!F325</f>
        <v>0</v>
      </c>
      <c r="G37" s="14">
        <f>სულ!G325</f>
        <v>0</v>
      </c>
      <c r="H37" s="14">
        <f>სულ!H325</f>
        <v>0</v>
      </c>
      <c r="I37" s="14">
        <f>სულ!I325</f>
        <v>0</v>
      </c>
      <c r="J37" s="14" t="str">
        <f>სულ!J325</f>
        <v/>
      </c>
      <c r="K37" s="39" t="str">
        <f>სულ!K325</f>
        <v/>
      </c>
    </row>
    <row r="38" spans="1:12" ht="16.5" hidden="1" thickTop="1" thickBot="1" x14ac:dyDescent="0.3">
      <c r="A38" t="s">
        <v>194</v>
      </c>
      <c r="B38" s="6"/>
      <c r="C38" s="7" t="s">
        <v>11</v>
      </c>
      <c r="D38" s="14">
        <f>სულ!D326</f>
        <v>737598950</v>
      </c>
      <c r="E38" s="14">
        <f>სულ!E326</f>
        <v>738219887.75</v>
      </c>
      <c r="F38" s="14">
        <f>სულ!F326</f>
        <v>423321500</v>
      </c>
      <c r="G38" s="14">
        <f>სულ!G326</f>
        <v>434687400</v>
      </c>
      <c r="H38" s="14">
        <f>სულ!H326</f>
        <v>1569998950</v>
      </c>
      <c r="I38" s="14">
        <f>სულ!I326</f>
        <v>1596228787.75</v>
      </c>
      <c r="J38" s="14">
        <f>სულ!J326</f>
        <v>-26229837.75</v>
      </c>
      <c r="K38" s="39">
        <f>სულ!K326</f>
        <v>1.0167069141988916</v>
      </c>
    </row>
    <row r="39" spans="1:12" ht="16.5" hidden="1" thickTop="1" thickBot="1" x14ac:dyDescent="0.3">
      <c r="A39" t="s">
        <v>194</v>
      </c>
      <c r="B39" s="6"/>
      <c r="C39" s="7" t="s">
        <v>12</v>
      </c>
      <c r="D39" s="14">
        <f>სულ!D327</f>
        <v>0</v>
      </c>
      <c r="E39" s="14">
        <f>სულ!E327</f>
        <v>0</v>
      </c>
      <c r="F39" s="14">
        <f>სულ!F327</f>
        <v>0</v>
      </c>
      <c r="G39" s="14">
        <f>სულ!G327</f>
        <v>0</v>
      </c>
      <c r="H39" s="14">
        <f>სულ!H327</f>
        <v>0</v>
      </c>
      <c r="I39" s="14">
        <f>სულ!I327</f>
        <v>0</v>
      </c>
      <c r="J39" s="14" t="str">
        <f>სულ!J327</f>
        <v/>
      </c>
      <c r="K39" s="39" t="str">
        <f>სულ!K327</f>
        <v/>
      </c>
    </row>
    <row r="40" spans="1:12" ht="16.5" hidden="1" thickTop="1" thickBot="1" x14ac:dyDescent="0.3">
      <c r="A40" t="s">
        <v>194</v>
      </c>
      <c r="B40" s="4"/>
      <c r="C40" s="5" t="s">
        <v>13</v>
      </c>
      <c r="D40" s="13">
        <f>სულ!D328</f>
        <v>0</v>
      </c>
      <c r="E40" s="13">
        <f>სულ!E328</f>
        <v>0</v>
      </c>
      <c r="F40" s="14">
        <f>სულ!F328</f>
        <v>0</v>
      </c>
      <c r="G40" s="13">
        <f>სულ!G328</f>
        <v>0</v>
      </c>
      <c r="H40" s="13">
        <f>სულ!H328</f>
        <v>0</v>
      </c>
      <c r="I40" s="13">
        <f>სულ!I328</f>
        <v>0</v>
      </c>
      <c r="J40" s="13" t="str">
        <f>სულ!J328</f>
        <v/>
      </c>
      <c r="K40" s="38" t="str">
        <f>სულ!K328</f>
        <v/>
      </c>
    </row>
    <row r="41" spans="1:12" ht="16.5" hidden="1" thickTop="1" thickBot="1" x14ac:dyDescent="0.3">
      <c r="A41" t="s">
        <v>194</v>
      </c>
      <c r="B41" s="4"/>
      <c r="C41" s="5" t="s">
        <v>14</v>
      </c>
      <c r="D41" s="13">
        <f>სულ!D329</f>
        <v>0</v>
      </c>
      <c r="E41" s="13">
        <f>სულ!E329</f>
        <v>0</v>
      </c>
      <c r="F41" s="14">
        <f>სულ!F329</f>
        <v>0</v>
      </c>
      <c r="G41" s="13">
        <f>სულ!G329</f>
        <v>0</v>
      </c>
      <c r="H41" s="13">
        <f>სულ!H329</f>
        <v>0</v>
      </c>
      <c r="I41" s="13">
        <f>სულ!I329</f>
        <v>0</v>
      </c>
      <c r="J41" s="13" t="str">
        <f>სულ!J329</f>
        <v/>
      </c>
      <c r="K41" s="38" t="str">
        <f>სულ!K329</f>
        <v/>
      </c>
    </row>
    <row r="42" spans="1:12" ht="16.5" hidden="1" thickTop="1" thickBot="1" x14ac:dyDescent="0.3">
      <c r="A42" t="s">
        <v>194</v>
      </c>
      <c r="B42" s="8"/>
      <c r="C42" s="9" t="s">
        <v>15</v>
      </c>
      <c r="D42" s="15">
        <f>სულ!D330</f>
        <v>1050</v>
      </c>
      <c r="E42" s="15">
        <f>სულ!E330</f>
        <v>1050</v>
      </c>
      <c r="F42" s="14">
        <f>სულ!F330</f>
        <v>0</v>
      </c>
      <c r="G42" s="15">
        <f>სულ!G330</f>
        <v>0</v>
      </c>
      <c r="H42" s="15">
        <f>სულ!H330</f>
        <v>1050</v>
      </c>
      <c r="I42" s="15">
        <f>სულ!I330</f>
        <v>1050</v>
      </c>
      <c r="J42" s="15">
        <f>სულ!J330</f>
        <v>0</v>
      </c>
      <c r="K42" s="40">
        <f>სულ!K330</f>
        <v>1</v>
      </c>
    </row>
    <row r="43" spans="1:12" ht="91.5" thickTop="1" thickBot="1" x14ac:dyDescent="0.3">
      <c r="A43" t="str">
        <f t="shared" si="0"/>
        <v>a</v>
      </c>
      <c r="B43" s="2" t="s">
        <v>61</v>
      </c>
      <c r="C43" s="3" t="s">
        <v>62</v>
      </c>
      <c r="D43" s="3">
        <f>სულ!D331</f>
        <v>332860600</v>
      </c>
      <c r="E43" s="3">
        <f>სულ!E331</f>
        <v>321607492.77000004</v>
      </c>
      <c r="F43" s="3">
        <f>სულ!F331</f>
        <v>169358900</v>
      </c>
      <c r="G43" s="3">
        <f>სულ!G331</f>
        <v>170693900</v>
      </c>
      <c r="H43" s="3">
        <f>სულ!H331</f>
        <v>680000000</v>
      </c>
      <c r="I43" s="3">
        <f>სულ!I331</f>
        <v>661660292.76999998</v>
      </c>
      <c r="J43" s="3">
        <f>სულ!J331</f>
        <v>18339707.230000019</v>
      </c>
      <c r="K43" s="41">
        <f>სულ!K331</f>
        <v>0.9730298423088235</v>
      </c>
      <c r="L43" s="35" t="str">
        <f>სულ!L331</f>
        <v>არ არის გათვალისწინებული სოციალურ პაკეტში მოსალოდნელი მატება. ტენდერიდან ეკონომია 14 002 ლარი.</v>
      </c>
    </row>
    <row r="44" spans="1:12" ht="16.5" hidden="1" thickTop="1" thickBot="1" x14ac:dyDescent="0.3">
      <c r="A44" t="s">
        <v>194</v>
      </c>
      <c r="B44" s="4"/>
      <c r="C44" s="5" t="s">
        <v>5</v>
      </c>
      <c r="D44" s="13">
        <f>სულ!D332</f>
        <v>332813651</v>
      </c>
      <c r="E44" s="13">
        <f>სულ!E332</f>
        <v>321604232.77000004</v>
      </c>
      <c r="F44" s="13">
        <f>სულ!F332</f>
        <v>169358900</v>
      </c>
      <c r="G44" s="13">
        <f>სულ!G332</f>
        <v>170693900</v>
      </c>
      <c r="H44" s="13">
        <f>სულ!H332</f>
        <v>679953051</v>
      </c>
      <c r="I44" s="13">
        <f>სულ!I332</f>
        <v>661657032.76999998</v>
      </c>
      <c r="J44" s="13">
        <f>სულ!J332</f>
        <v>18296018.230000019</v>
      </c>
      <c r="K44" s="38">
        <f>სულ!K332</f>
        <v>0.97309223305477888</v>
      </c>
    </row>
    <row r="45" spans="1:12" ht="16.5" hidden="1" thickTop="1" thickBot="1" x14ac:dyDescent="0.3">
      <c r="A45" t="s">
        <v>194</v>
      </c>
      <c r="B45" s="6"/>
      <c r="C45" s="7" t="s">
        <v>6</v>
      </c>
      <c r="D45" s="14">
        <f>სულ!D333</f>
        <v>0</v>
      </c>
      <c r="E45" s="14">
        <f>სულ!E333</f>
        <v>0</v>
      </c>
      <c r="F45" s="14">
        <f>სულ!F333</f>
        <v>0</v>
      </c>
      <c r="G45" s="14">
        <f>სულ!G333</f>
        <v>0</v>
      </c>
      <c r="H45" s="14">
        <f>სულ!H333</f>
        <v>0</v>
      </c>
      <c r="I45" s="14">
        <f>სულ!I333</f>
        <v>0</v>
      </c>
      <c r="J45" s="14" t="str">
        <f>სულ!J333</f>
        <v/>
      </c>
      <c r="K45" s="39" t="str">
        <f>სულ!K333</f>
        <v/>
      </c>
    </row>
    <row r="46" spans="1:12" ht="16.5" hidden="1" thickTop="1" thickBot="1" x14ac:dyDescent="0.3">
      <c r="A46" t="s">
        <v>194</v>
      </c>
      <c r="B46" s="6"/>
      <c r="C46" s="7" t="s">
        <v>7</v>
      </c>
      <c r="D46" s="14">
        <f>სულ!D334</f>
        <v>2100000</v>
      </c>
      <c r="E46" s="14">
        <f>სულ!E334</f>
        <v>1970725.16</v>
      </c>
      <c r="F46" s="14">
        <f>სულ!F334</f>
        <v>1000000</v>
      </c>
      <c r="G46" s="14">
        <f>სულ!G334</f>
        <v>1000000</v>
      </c>
      <c r="H46" s="14">
        <f>სულ!H334</f>
        <v>4200000</v>
      </c>
      <c r="I46" s="14">
        <f>სულ!I334</f>
        <v>3970725.16</v>
      </c>
      <c r="J46" s="14">
        <f>სულ!J334</f>
        <v>229274.83999999985</v>
      </c>
      <c r="K46" s="39">
        <f>სულ!K334</f>
        <v>0.9454107523809524</v>
      </c>
    </row>
    <row r="47" spans="1:12" ht="16.5" hidden="1" thickTop="1" thickBot="1" x14ac:dyDescent="0.3">
      <c r="A47" t="s">
        <v>194</v>
      </c>
      <c r="B47" s="6"/>
      <c r="C47" s="7" t="s">
        <v>8</v>
      </c>
      <c r="D47" s="14">
        <f>სულ!D335</f>
        <v>0</v>
      </c>
      <c r="E47" s="14">
        <f>სულ!E335</f>
        <v>0</v>
      </c>
      <c r="F47" s="14">
        <f>სულ!F335</f>
        <v>0</v>
      </c>
      <c r="G47" s="14">
        <f>სულ!G335</f>
        <v>0</v>
      </c>
      <c r="H47" s="14">
        <f>სულ!H335</f>
        <v>0</v>
      </c>
      <c r="I47" s="14">
        <f>სულ!I335</f>
        <v>0</v>
      </c>
      <c r="J47" s="14" t="str">
        <f>სულ!J335</f>
        <v/>
      </c>
      <c r="K47" s="39" t="str">
        <f>სულ!K335</f>
        <v/>
      </c>
    </row>
    <row r="48" spans="1:12" ht="16.5" hidden="1" thickTop="1" thickBot="1" x14ac:dyDescent="0.3">
      <c r="A48" t="s">
        <v>194</v>
      </c>
      <c r="B48" s="6"/>
      <c r="C48" s="7" t="s">
        <v>9</v>
      </c>
      <c r="D48" s="14">
        <f>სულ!D336</f>
        <v>0</v>
      </c>
      <c r="E48" s="14">
        <f>სულ!E336</f>
        <v>0</v>
      </c>
      <c r="F48" s="14">
        <f>სულ!F336</f>
        <v>0</v>
      </c>
      <c r="G48" s="14">
        <f>სულ!G336</f>
        <v>0</v>
      </c>
      <c r="H48" s="14">
        <f>სულ!H336</f>
        <v>0</v>
      </c>
      <c r="I48" s="14">
        <f>სულ!I336</f>
        <v>0</v>
      </c>
      <c r="J48" s="14" t="str">
        <f>სულ!J336</f>
        <v/>
      </c>
      <c r="K48" s="39" t="str">
        <f>სულ!K336</f>
        <v/>
      </c>
    </row>
    <row r="49" spans="1:11" ht="16.5" hidden="1" thickTop="1" thickBot="1" x14ac:dyDescent="0.3">
      <c r="A49" t="s">
        <v>194</v>
      </c>
      <c r="B49" s="6"/>
      <c r="C49" s="7" t="s">
        <v>10</v>
      </c>
      <c r="D49" s="14">
        <f>სულ!D337</f>
        <v>0</v>
      </c>
      <c r="E49" s="14">
        <f>სულ!E337</f>
        <v>0</v>
      </c>
      <c r="F49" s="14">
        <f>სულ!F337</f>
        <v>0</v>
      </c>
      <c r="G49" s="14">
        <f>სულ!G337</f>
        <v>0</v>
      </c>
      <c r="H49" s="14">
        <f>სულ!H337</f>
        <v>0</v>
      </c>
      <c r="I49" s="14">
        <f>სულ!I337</f>
        <v>0</v>
      </c>
      <c r="J49" s="14" t="str">
        <f>სულ!J337</f>
        <v/>
      </c>
      <c r="K49" s="39" t="str">
        <f>სულ!K337</f>
        <v/>
      </c>
    </row>
    <row r="50" spans="1:11" ht="16.5" hidden="1" thickTop="1" thickBot="1" x14ac:dyDescent="0.3">
      <c r="A50" t="s">
        <v>194</v>
      </c>
      <c r="B50" s="6"/>
      <c r="C50" s="7" t="s">
        <v>11</v>
      </c>
      <c r="D50" s="14">
        <f>სულ!D338</f>
        <v>330713651</v>
      </c>
      <c r="E50" s="14">
        <f>სულ!E338</f>
        <v>319633507.61000001</v>
      </c>
      <c r="F50" s="14">
        <f>სულ!F338</f>
        <v>168358900</v>
      </c>
      <c r="G50" s="14">
        <f>სულ!G338</f>
        <v>169693900</v>
      </c>
      <c r="H50" s="14">
        <f>სულ!H338</f>
        <v>675753051</v>
      </c>
      <c r="I50" s="14">
        <f>სულ!I338</f>
        <v>657686307.61000001</v>
      </c>
      <c r="J50" s="14">
        <f>სულ!J338</f>
        <v>18066743.389999986</v>
      </c>
      <c r="K50" s="39">
        <f>სულ!K338</f>
        <v>0.9732642814364445</v>
      </c>
    </row>
    <row r="51" spans="1:11" ht="16.5" hidden="1" thickTop="1" thickBot="1" x14ac:dyDescent="0.3">
      <c r="A51" t="s">
        <v>194</v>
      </c>
      <c r="B51" s="6"/>
      <c r="C51" s="7" t="s">
        <v>12</v>
      </c>
      <c r="D51" s="14">
        <f>სულ!D339</f>
        <v>0</v>
      </c>
      <c r="E51" s="14">
        <f>სულ!E339</f>
        <v>0</v>
      </c>
      <c r="F51" s="14">
        <f>სულ!F339</f>
        <v>0</v>
      </c>
      <c r="G51" s="14">
        <f>სულ!G339</f>
        <v>0</v>
      </c>
      <c r="H51" s="14">
        <f>სულ!H339</f>
        <v>0</v>
      </c>
      <c r="I51" s="14">
        <f>სულ!I339</f>
        <v>0</v>
      </c>
      <c r="J51" s="14" t="str">
        <f>სულ!J339</f>
        <v/>
      </c>
      <c r="K51" s="39" t="str">
        <f>სულ!K339</f>
        <v/>
      </c>
    </row>
    <row r="52" spans="1:11" ht="16.5" hidden="1" thickTop="1" thickBot="1" x14ac:dyDescent="0.3">
      <c r="A52" t="s">
        <v>194</v>
      </c>
      <c r="B52" s="4"/>
      <c r="C52" s="5" t="s">
        <v>13</v>
      </c>
      <c r="D52" s="13">
        <f>სულ!D340</f>
        <v>0</v>
      </c>
      <c r="E52" s="13">
        <f>სულ!E340</f>
        <v>0</v>
      </c>
      <c r="F52" s="13">
        <f>სულ!F340</f>
        <v>0</v>
      </c>
      <c r="G52" s="13">
        <f>სულ!G340</f>
        <v>0</v>
      </c>
      <c r="H52" s="13">
        <f>სულ!H340</f>
        <v>0</v>
      </c>
      <c r="I52" s="13">
        <f>სულ!I340</f>
        <v>0</v>
      </c>
      <c r="J52" s="13" t="str">
        <f>სულ!J340</f>
        <v/>
      </c>
      <c r="K52" s="38" t="str">
        <f>სულ!K340</f>
        <v/>
      </c>
    </row>
    <row r="53" spans="1:11" ht="16.5" hidden="1" thickTop="1" thickBot="1" x14ac:dyDescent="0.3">
      <c r="A53" t="s">
        <v>194</v>
      </c>
      <c r="B53" s="4"/>
      <c r="C53" s="5" t="s">
        <v>14</v>
      </c>
      <c r="D53" s="13">
        <f>სულ!D341</f>
        <v>0</v>
      </c>
      <c r="E53" s="13">
        <f>სულ!E341</f>
        <v>0</v>
      </c>
      <c r="F53" s="13">
        <f>სულ!F341</f>
        <v>0</v>
      </c>
      <c r="G53" s="13">
        <f>სულ!G341</f>
        <v>0</v>
      </c>
      <c r="H53" s="13">
        <f>სულ!H341</f>
        <v>0</v>
      </c>
      <c r="I53" s="13">
        <f>სულ!I341</f>
        <v>0</v>
      </c>
      <c r="J53" s="13" t="str">
        <f>სულ!J341</f>
        <v/>
      </c>
      <c r="K53" s="38" t="str">
        <f>სულ!K341</f>
        <v/>
      </c>
    </row>
    <row r="54" spans="1:11" ht="16.5" hidden="1" thickTop="1" thickBot="1" x14ac:dyDescent="0.3">
      <c r="A54" t="s">
        <v>194</v>
      </c>
      <c r="B54" s="8"/>
      <c r="C54" s="9" t="s">
        <v>15</v>
      </c>
      <c r="D54" s="15">
        <f>სულ!D342</f>
        <v>46949</v>
      </c>
      <c r="E54" s="15">
        <f>სულ!E342</f>
        <v>3260</v>
      </c>
      <c r="F54" s="15">
        <f>სულ!F342</f>
        <v>0</v>
      </c>
      <c r="G54" s="15">
        <f>სულ!G342</f>
        <v>0</v>
      </c>
      <c r="H54" s="15">
        <f>სულ!H342</f>
        <v>46949</v>
      </c>
      <c r="I54" s="15">
        <f>სულ!I342</f>
        <v>3260</v>
      </c>
      <c r="J54" s="15">
        <f>სულ!J342</f>
        <v>43689</v>
      </c>
      <c r="K54" s="40">
        <f>სულ!K342</f>
        <v>6.9437048712432642E-2</v>
      </c>
    </row>
    <row r="55" spans="1:11" ht="31.5" thickTop="1" thickBot="1" x14ac:dyDescent="0.3">
      <c r="A55" t="str">
        <f t="shared" si="0"/>
        <v>a</v>
      </c>
      <c r="B55" s="2" t="s">
        <v>63</v>
      </c>
      <c r="C55" s="3" t="s">
        <v>64</v>
      </c>
      <c r="D55" s="3">
        <f>სულ!D343</f>
        <v>12306200</v>
      </c>
      <c r="E55" s="3">
        <f>სულ!E343</f>
        <v>10367576.459999999</v>
      </c>
      <c r="F55" s="3">
        <f>სულ!F343</f>
        <v>6157150</v>
      </c>
      <c r="G55" s="3">
        <f>სულ!G343</f>
        <v>5550400</v>
      </c>
      <c r="H55" s="3">
        <f>სულ!H343</f>
        <v>23000000</v>
      </c>
      <c r="I55" s="3">
        <f>სულ!I343</f>
        <v>22075126.460000001</v>
      </c>
      <c r="J55" s="3">
        <f>სულ!J343</f>
        <v>924873.53999999911</v>
      </c>
      <c r="K55" s="41">
        <f>სულ!K343</f>
        <v>0.95978810695652172</v>
      </c>
    </row>
    <row r="56" spans="1:11" ht="16.5" hidden="1" thickTop="1" thickBot="1" x14ac:dyDescent="0.3">
      <c r="A56" t="s">
        <v>194</v>
      </c>
      <c r="B56" s="4"/>
      <c r="C56" s="5" t="s">
        <v>5</v>
      </c>
      <c r="D56" s="13">
        <f>სულ!D344</f>
        <v>12306200</v>
      </c>
      <c r="E56" s="13">
        <f>სულ!E344</f>
        <v>10367576.459999999</v>
      </c>
      <c r="F56" s="13">
        <f>სულ!F344</f>
        <v>6157150</v>
      </c>
      <c r="G56" s="13">
        <f>სულ!G344</f>
        <v>5550400</v>
      </c>
      <c r="H56" s="13">
        <f>სულ!H344</f>
        <v>23000000</v>
      </c>
      <c r="I56" s="13">
        <f>სულ!I344</f>
        <v>22075126.460000001</v>
      </c>
      <c r="J56" s="13">
        <f>სულ!J344</f>
        <v>924873.53999999911</v>
      </c>
      <c r="K56" s="38">
        <f>სულ!K344</f>
        <v>0.95978810695652172</v>
      </c>
    </row>
    <row r="57" spans="1:11" ht="16.5" hidden="1" thickTop="1" thickBot="1" x14ac:dyDescent="0.3">
      <c r="A57" t="s">
        <v>194</v>
      </c>
      <c r="B57" s="6"/>
      <c r="C57" s="7" t="s">
        <v>6</v>
      </c>
      <c r="D57" s="14">
        <f>სულ!D345</f>
        <v>0</v>
      </c>
      <c r="E57" s="14">
        <f>სულ!E345</f>
        <v>0</v>
      </c>
      <c r="F57" s="14">
        <f>სულ!F345</f>
        <v>0</v>
      </c>
      <c r="G57" s="14">
        <f>სულ!G345</f>
        <v>0</v>
      </c>
      <c r="H57" s="14">
        <f>სულ!H345</f>
        <v>0</v>
      </c>
      <c r="I57" s="14">
        <f>სულ!I345</f>
        <v>0</v>
      </c>
      <c r="J57" s="14" t="str">
        <f>სულ!J345</f>
        <v/>
      </c>
      <c r="K57" s="39" t="str">
        <f>სულ!K345</f>
        <v/>
      </c>
    </row>
    <row r="58" spans="1:11" ht="16.5" hidden="1" thickTop="1" thickBot="1" x14ac:dyDescent="0.3">
      <c r="A58" t="s">
        <v>194</v>
      </c>
      <c r="B58" s="6"/>
      <c r="C58" s="7" t="s">
        <v>7</v>
      </c>
      <c r="D58" s="14">
        <f>სულ!D346</f>
        <v>410000</v>
      </c>
      <c r="E58" s="14">
        <f>სულ!E346</f>
        <v>329916</v>
      </c>
      <c r="F58" s="14">
        <f>სულ!F346</f>
        <v>165000</v>
      </c>
      <c r="G58" s="14">
        <f>სულ!G346</f>
        <v>180000</v>
      </c>
      <c r="H58" s="14">
        <f>სულ!H346</f>
        <v>810000</v>
      </c>
      <c r="I58" s="14">
        <f>სულ!I346</f>
        <v>674916</v>
      </c>
      <c r="J58" s="14">
        <f>სულ!J346</f>
        <v>135084</v>
      </c>
      <c r="K58" s="39">
        <f>სულ!K346</f>
        <v>0.83322962962962965</v>
      </c>
    </row>
    <row r="59" spans="1:11" ht="16.5" hidden="1" thickTop="1" thickBot="1" x14ac:dyDescent="0.3">
      <c r="A59" t="s">
        <v>194</v>
      </c>
      <c r="B59" s="6"/>
      <c r="C59" s="7" t="s">
        <v>8</v>
      </c>
      <c r="D59" s="14">
        <f>სულ!D347</f>
        <v>0</v>
      </c>
      <c r="E59" s="14">
        <f>სულ!E347</f>
        <v>0</v>
      </c>
      <c r="F59" s="14">
        <f>სულ!F347</f>
        <v>0</v>
      </c>
      <c r="G59" s="14">
        <f>სულ!G347</f>
        <v>0</v>
      </c>
      <c r="H59" s="14">
        <f>სულ!H347</f>
        <v>0</v>
      </c>
      <c r="I59" s="14">
        <f>სულ!I347</f>
        <v>0</v>
      </c>
      <c r="J59" s="14" t="str">
        <f>სულ!J347</f>
        <v/>
      </c>
      <c r="K59" s="39" t="str">
        <f>სულ!K347</f>
        <v/>
      </c>
    </row>
    <row r="60" spans="1:11" ht="16.5" hidden="1" thickTop="1" thickBot="1" x14ac:dyDescent="0.3">
      <c r="A60" t="s">
        <v>194</v>
      </c>
      <c r="B60" s="6"/>
      <c r="C60" s="7" t="s">
        <v>9</v>
      </c>
      <c r="D60" s="14">
        <f>სულ!D348</f>
        <v>0</v>
      </c>
      <c r="E60" s="14">
        <f>სულ!E348</f>
        <v>0</v>
      </c>
      <c r="F60" s="14">
        <f>სულ!F348</f>
        <v>0</v>
      </c>
      <c r="G60" s="14">
        <f>სულ!G348</f>
        <v>0</v>
      </c>
      <c r="H60" s="14">
        <f>სულ!H348</f>
        <v>0</v>
      </c>
      <c r="I60" s="14">
        <f>სულ!I348</f>
        <v>0</v>
      </c>
      <c r="J60" s="14" t="str">
        <f>სულ!J348</f>
        <v/>
      </c>
      <c r="K60" s="39" t="str">
        <f>სულ!K348</f>
        <v/>
      </c>
    </row>
    <row r="61" spans="1:11" ht="16.5" hidden="1" thickTop="1" thickBot="1" x14ac:dyDescent="0.3">
      <c r="A61" t="s">
        <v>194</v>
      </c>
      <c r="B61" s="6"/>
      <c r="C61" s="7" t="s">
        <v>10</v>
      </c>
      <c r="D61" s="14">
        <f>სულ!D349</f>
        <v>0</v>
      </c>
      <c r="E61" s="14">
        <f>სულ!E349</f>
        <v>0</v>
      </c>
      <c r="F61" s="14">
        <f>სულ!F349</f>
        <v>0</v>
      </c>
      <c r="G61" s="14">
        <f>სულ!G349</f>
        <v>0</v>
      </c>
      <c r="H61" s="14">
        <f>სულ!H349</f>
        <v>0</v>
      </c>
      <c r="I61" s="14">
        <f>სულ!I349</f>
        <v>0</v>
      </c>
      <c r="J61" s="14" t="str">
        <f>სულ!J349</f>
        <v/>
      </c>
      <c r="K61" s="39" t="str">
        <f>სულ!K349</f>
        <v/>
      </c>
    </row>
    <row r="62" spans="1:11" ht="16.5" hidden="1" thickTop="1" thickBot="1" x14ac:dyDescent="0.3">
      <c r="A62" t="s">
        <v>194</v>
      </c>
      <c r="B62" s="6"/>
      <c r="C62" s="7" t="s">
        <v>11</v>
      </c>
      <c r="D62" s="14">
        <f>სულ!D350</f>
        <v>10096200</v>
      </c>
      <c r="E62" s="14">
        <f>სულ!E350</f>
        <v>8336278.0599999996</v>
      </c>
      <c r="F62" s="14">
        <f>სულ!F350</f>
        <v>4872150</v>
      </c>
      <c r="G62" s="14">
        <f>სულ!G350</f>
        <v>4941000</v>
      </c>
      <c r="H62" s="14">
        <f>სულ!H350</f>
        <v>18938600</v>
      </c>
      <c r="I62" s="14">
        <f>სულ!I350</f>
        <v>18149428.059999999</v>
      </c>
      <c r="J62" s="14">
        <f>სულ!J350</f>
        <v>789171.94000000134</v>
      </c>
      <c r="K62" s="39">
        <f>სულ!K350</f>
        <v>0.95832997476054194</v>
      </c>
    </row>
    <row r="63" spans="1:11" ht="16.5" hidden="1" thickTop="1" thickBot="1" x14ac:dyDescent="0.3">
      <c r="A63" t="s">
        <v>194</v>
      </c>
      <c r="B63" s="6"/>
      <c r="C63" s="7" t="s">
        <v>12</v>
      </c>
      <c r="D63" s="14">
        <f>სულ!D351</f>
        <v>1800000</v>
      </c>
      <c r="E63" s="14">
        <f>სულ!E351</f>
        <v>1701382.4</v>
      </c>
      <c r="F63" s="14">
        <f>სულ!F351</f>
        <v>1120000</v>
      </c>
      <c r="G63" s="14">
        <f>სულ!G351</f>
        <v>429400</v>
      </c>
      <c r="H63" s="14">
        <f>სულ!H351</f>
        <v>3251400</v>
      </c>
      <c r="I63" s="14">
        <f>სულ!I351</f>
        <v>3250782.4</v>
      </c>
      <c r="J63" s="14">
        <f>სულ!J351</f>
        <v>617.60000000009313</v>
      </c>
      <c r="K63" s="39">
        <f>სულ!K351</f>
        <v>0.99981005105493015</v>
      </c>
    </row>
    <row r="64" spans="1:11" ht="16.5" hidden="1" thickTop="1" thickBot="1" x14ac:dyDescent="0.3">
      <c r="A64" t="s">
        <v>194</v>
      </c>
      <c r="B64" s="4"/>
      <c r="C64" s="5" t="s">
        <v>13</v>
      </c>
      <c r="D64" s="13">
        <f>სულ!D352</f>
        <v>0</v>
      </c>
      <c r="E64" s="13">
        <f>სულ!E352</f>
        <v>0</v>
      </c>
      <c r="F64" s="13">
        <f>სულ!F352</f>
        <v>0</v>
      </c>
      <c r="G64" s="13">
        <f>სულ!G352</f>
        <v>0</v>
      </c>
      <c r="H64" s="13">
        <f>სულ!H352</f>
        <v>0</v>
      </c>
      <c r="I64" s="13">
        <f>სულ!I352</f>
        <v>0</v>
      </c>
      <c r="J64" s="13" t="str">
        <f>სულ!J352</f>
        <v/>
      </c>
      <c r="K64" s="38" t="str">
        <f>სულ!K352</f>
        <v/>
      </c>
    </row>
    <row r="65" spans="1:11" ht="16.5" hidden="1" thickTop="1" thickBot="1" x14ac:dyDescent="0.3">
      <c r="A65" t="s">
        <v>194</v>
      </c>
      <c r="B65" s="4"/>
      <c r="C65" s="5" t="s">
        <v>14</v>
      </c>
      <c r="D65" s="13">
        <f>სულ!D353</f>
        <v>0</v>
      </c>
      <c r="E65" s="13">
        <f>სულ!E353</f>
        <v>0</v>
      </c>
      <c r="F65" s="13">
        <f>სულ!F353</f>
        <v>0</v>
      </c>
      <c r="G65" s="13">
        <f>სულ!G353</f>
        <v>0</v>
      </c>
      <c r="H65" s="13">
        <f>სულ!H353</f>
        <v>0</v>
      </c>
      <c r="I65" s="13">
        <f>სულ!I353</f>
        <v>0</v>
      </c>
      <c r="J65" s="13" t="str">
        <f>სულ!J353</f>
        <v/>
      </c>
      <c r="K65" s="38" t="str">
        <f>სულ!K353</f>
        <v/>
      </c>
    </row>
    <row r="66" spans="1:11" ht="16.5" hidden="1" thickTop="1" thickBot="1" x14ac:dyDescent="0.3">
      <c r="A66" t="s">
        <v>194</v>
      </c>
      <c r="B66" s="8"/>
      <c r="C66" s="9" t="s">
        <v>15</v>
      </c>
      <c r="D66" s="15">
        <f>სულ!D354</f>
        <v>0</v>
      </c>
      <c r="E66" s="15">
        <f>სულ!E354</f>
        <v>0</v>
      </c>
      <c r="F66" s="15">
        <f>სულ!F354</f>
        <v>0</v>
      </c>
      <c r="G66" s="15">
        <f>სულ!G354</f>
        <v>0</v>
      </c>
      <c r="H66" s="15">
        <f>სულ!H354</f>
        <v>0</v>
      </c>
      <c r="I66" s="15">
        <f>სულ!I354</f>
        <v>0</v>
      </c>
      <c r="J66" s="15" t="str">
        <f>სულ!J354</f>
        <v/>
      </c>
      <c r="K66" s="40" t="str">
        <f>სულ!K354</f>
        <v/>
      </c>
    </row>
    <row r="67" spans="1:11" ht="46.5" thickTop="1" thickBot="1" x14ac:dyDescent="0.3">
      <c r="A67" t="str">
        <f>IF(OR(D67&lt;&gt;0,F67&lt;&gt;0,G67&lt;&gt;0,H67&lt;&gt;0,I67&lt;&gt;0,),"a","b")</f>
        <v>a</v>
      </c>
      <c r="B67" s="10" t="s">
        <v>65</v>
      </c>
      <c r="C67" s="11" t="s">
        <v>66</v>
      </c>
      <c r="D67" s="3">
        <f>სულ!D355</f>
        <v>820000</v>
      </c>
      <c r="E67" s="3">
        <f>სულ!E355</f>
        <v>652126</v>
      </c>
      <c r="F67" s="3">
        <f>სულ!F355</f>
        <v>510000</v>
      </c>
      <c r="G67" s="3">
        <f>სულ!G355</f>
        <v>501850</v>
      </c>
      <c r="H67" s="3">
        <f>სულ!H355</f>
        <v>1664000</v>
      </c>
      <c r="I67" s="3">
        <f>სულ!I355</f>
        <v>1663976</v>
      </c>
      <c r="J67" s="3">
        <f>სულ!J355</f>
        <v>24</v>
      </c>
      <c r="K67" s="41">
        <f>სულ!K355</f>
        <v>0.99998557692307688</v>
      </c>
    </row>
    <row r="68" spans="1:11" ht="16.5" hidden="1" thickTop="1" thickBot="1" x14ac:dyDescent="0.3">
      <c r="A68" t="s">
        <v>194</v>
      </c>
      <c r="B68" s="4"/>
      <c r="C68" s="5" t="s">
        <v>5</v>
      </c>
      <c r="D68" s="13">
        <f>სულ!D356</f>
        <v>820000</v>
      </c>
      <c r="E68" s="13">
        <f>სულ!E356</f>
        <v>652126</v>
      </c>
      <c r="F68" s="13">
        <f>სულ!F356</f>
        <v>510000</v>
      </c>
      <c r="G68" s="13">
        <f>სულ!G356</f>
        <v>501850</v>
      </c>
      <c r="H68" s="13">
        <f>სულ!H356</f>
        <v>1664000</v>
      </c>
      <c r="I68" s="13">
        <f>სულ!I356</f>
        <v>1663976</v>
      </c>
      <c r="J68" s="13">
        <f>სულ!J356</f>
        <v>24</v>
      </c>
      <c r="K68" s="38">
        <f>სულ!K356</f>
        <v>0.99998557692307688</v>
      </c>
    </row>
    <row r="69" spans="1:11" ht="16.5" hidden="1" thickTop="1" thickBot="1" x14ac:dyDescent="0.3">
      <c r="A69" t="s">
        <v>194</v>
      </c>
      <c r="B69" s="6"/>
      <c r="C69" s="7" t="s">
        <v>6</v>
      </c>
      <c r="D69" s="14">
        <f>სულ!D357</f>
        <v>0</v>
      </c>
      <c r="E69" s="14">
        <f>სულ!E357</f>
        <v>0</v>
      </c>
      <c r="F69" s="14">
        <f>სულ!F357</f>
        <v>0</v>
      </c>
      <c r="G69" s="14">
        <f>სულ!G357</f>
        <v>0</v>
      </c>
      <c r="H69" s="14">
        <f>სულ!H357</f>
        <v>0</v>
      </c>
      <c r="I69" s="14">
        <f>სულ!I357</f>
        <v>0</v>
      </c>
      <c r="J69" s="14" t="str">
        <f>სულ!J357</f>
        <v/>
      </c>
      <c r="K69" s="39" t="str">
        <f>სულ!K357</f>
        <v/>
      </c>
    </row>
    <row r="70" spans="1:11" ht="16.5" hidden="1" thickTop="1" thickBot="1" x14ac:dyDescent="0.3">
      <c r="A70" t="s">
        <v>194</v>
      </c>
      <c r="B70" s="6"/>
      <c r="C70" s="7" t="s">
        <v>7</v>
      </c>
      <c r="D70" s="14">
        <f>სულ!D358</f>
        <v>0</v>
      </c>
      <c r="E70" s="14">
        <f>სულ!E358</f>
        <v>0</v>
      </c>
      <c r="F70" s="14">
        <f>სულ!F358</f>
        <v>0</v>
      </c>
      <c r="G70" s="14">
        <f>სულ!G358</f>
        <v>0</v>
      </c>
      <c r="H70" s="14">
        <f>სულ!H358</f>
        <v>0</v>
      </c>
      <c r="I70" s="14">
        <f>სულ!I358</f>
        <v>0</v>
      </c>
      <c r="J70" s="14" t="str">
        <f>სულ!J358</f>
        <v/>
      </c>
      <c r="K70" s="39" t="str">
        <f>სულ!K358</f>
        <v/>
      </c>
    </row>
    <row r="71" spans="1:11" ht="16.5" hidden="1" thickTop="1" thickBot="1" x14ac:dyDescent="0.3">
      <c r="A71" t="s">
        <v>194</v>
      </c>
      <c r="B71" s="6"/>
      <c r="C71" s="7" t="s">
        <v>8</v>
      </c>
      <c r="D71" s="14">
        <f>სულ!D359</f>
        <v>0</v>
      </c>
      <c r="E71" s="14">
        <f>სულ!E359</f>
        <v>0</v>
      </c>
      <c r="F71" s="14">
        <f>სულ!F359</f>
        <v>0</v>
      </c>
      <c r="G71" s="14">
        <f>სულ!G359</f>
        <v>0</v>
      </c>
      <c r="H71" s="14">
        <f>სულ!H359</f>
        <v>0</v>
      </c>
      <c r="I71" s="14">
        <f>სულ!I359</f>
        <v>0</v>
      </c>
      <c r="J71" s="14" t="str">
        <f>სულ!J359</f>
        <v/>
      </c>
      <c r="K71" s="39" t="str">
        <f>სულ!K359</f>
        <v/>
      </c>
    </row>
    <row r="72" spans="1:11" ht="16.5" hidden="1" thickTop="1" thickBot="1" x14ac:dyDescent="0.3">
      <c r="A72" t="s">
        <v>194</v>
      </c>
      <c r="B72" s="6"/>
      <c r="C72" s="7" t="s">
        <v>9</v>
      </c>
      <c r="D72" s="14">
        <f>სულ!D360</f>
        <v>0</v>
      </c>
      <c r="E72" s="14">
        <f>სულ!E360</f>
        <v>0</v>
      </c>
      <c r="F72" s="14">
        <f>სულ!F360</f>
        <v>0</v>
      </c>
      <c r="G72" s="14">
        <f>სულ!G360</f>
        <v>0</v>
      </c>
      <c r="H72" s="14">
        <f>სულ!H360</f>
        <v>0</v>
      </c>
      <c r="I72" s="14">
        <f>სულ!I360</f>
        <v>0</v>
      </c>
      <c r="J72" s="14" t="str">
        <f>სულ!J360</f>
        <v/>
      </c>
      <c r="K72" s="39" t="str">
        <f>სულ!K360</f>
        <v/>
      </c>
    </row>
    <row r="73" spans="1:11" ht="16.5" hidden="1" thickTop="1" thickBot="1" x14ac:dyDescent="0.3">
      <c r="A73" t="s">
        <v>194</v>
      </c>
      <c r="B73" s="6"/>
      <c r="C73" s="7" t="s">
        <v>10</v>
      </c>
      <c r="D73" s="14">
        <f>სულ!D361</f>
        <v>0</v>
      </c>
      <c r="E73" s="14">
        <f>სულ!E361</f>
        <v>0</v>
      </c>
      <c r="F73" s="14">
        <f>სულ!F361</f>
        <v>0</v>
      </c>
      <c r="G73" s="14">
        <f>სულ!G361</f>
        <v>0</v>
      </c>
      <c r="H73" s="14">
        <f>სულ!H361</f>
        <v>0</v>
      </c>
      <c r="I73" s="14">
        <f>სულ!I361</f>
        <v>0</v>
      </c>
      <c r="J73" s="14" t="str">
        <f>სულ!J361</f>
        <v/>
      </c>
      <c r="K73" s="39" t="str">
        <f>სულ!K361</f>
        <v/>
      </c>
    </row>
    <row r="74" spans="1:11" ht="16.5" hidden="1" thickTop="1" thickBot="1" x14ac:dyDescent="0.3">
      <c r="A74" t="s">
        <v>194</v>
      </c>
      <c r="B74" s="6"/>
      <c r="C74" s="7" t="s">
        <v>11</v>
      </c>
      <c r="D74" s="14">
        <f>სულ!D362</f>
        <v>820000</v>
      </c>
      <c r="E74" s="14">
        <f>სულ!E362</f>
        <v>652126</v>
      </c>
      <c r="F74" s="14">
        <f>სულ!F362</f>
        <v>510000</v>
      </c>
      <c r="G74" s="14">
        <f>სულ!G362</f>
        <v>501850</v>
      </c>
      <c r="H74" s="14">
        <f>სულ!H362</f>
        <v>1664000</v>
      </c>
      <c r="I74" s="14">
        <f>სულ!I362</f>
        <v>1663976</v>
      </c>
      <c r="J74" s="14">
        <f>სულ!J362</f>
        <v>24</v>
      </c>
      <c r="K74" s="39">
        <f>სულ!K362</f>
        <v>0.99998557692307688</v>
      </c>
    </row>
    <row r="75" spans="1:11" ht="16.5" hidden="1" thickTop="1" thickBot="1" x14ac:dyDescent="0.3">
      <c r="A75" t="s">
        <v>194</v>
      </c>
      <c r="B75" s="6"/>
      <c r="C75" s="7" t="s">
        <v>12</v>
      </c>
      <c r="D75" s="14">
        <f>სულ!D363</f>
        <v>0</v>
      </c>
      <c r="E75" s="14">
        <f>სულ!E363</f>
        <v>0</v>
      </c>
      <c r="F75" s="14">
        <f>სულ!F363</f>
        <v>0</v>
      </c>
      <c r="G75" s="14">
        <f>სულ!G363</f>
        <v>0</v>
      </c>
      <c r="H75" s="14">
        <f>სულ!H363</f>
        <v>0</v>
      </c>
      <c r="I75" s="14">
        <f>სულ!I363</f>
        <v>0</v>
      </c>
      <c r="J75" s="14" t="str">
        <f>სულ!J363</f>
        <v/>
      </c>
      <c r="K75" s="39" t="str">
        <f>სულ!K363</f>
        <v/>
      </c>
    </row>
    <row r="76" spans="1:11" ht="16.5" hidden="1" thickTop="1" thickBot="1" x14ac:dyDescent="0.3">
      <c r="A76" t="s">
        <v>194</v>
      </c>
      <c r="B76" s="4"/>
      <c r="C76" s="5" t="s">
        <v>13</v>
      </c>
      <c r="D76" s="13">
        <f>სულ!D364</f>
        <v>0</v>
      </c>
      <c r="E76" s="13">
        <f>სულ!E364</f>
        <v>0</v>
      </c>
      <c r="F76" s="13">
        <f>სულ!F364</f>
        <v>0</v>
      </c>
      <c r="G76" s="13">
        <f>სულ!G364</f>
        <v>0</v>
      </c>
      <c r="H76" s="13">
        <f>სულ!H364</f>
        <v>0</v>
      </c>
      <c r="I76" s="13">
        <f>სულ!I364</f>
        <v>0</v>
      </c>
      <c r="J76" s="13" t="str">
        <f>სულ!J364</f>
        <v/>
      </c>
      <c r="K76" s="38" t="str">
        <f>სულ!K364</f>
        <v/>
      </c>
    </row>
    <row r="77" spans="1:11" ht="16.5" hidden="1" thickTop="1" thickBot="1" x14ac:dyDescent="0.3">
      <c r="A77" t="s">
        <v>194</v>
      </c>
      <c r="B77" s="4"/>
      <c r="C77" s="5" t="s">
        <v>14</v>
      </c>
      <c r="D77" s="13">
        <f>სულ!D365</f>
        <v>0</v>
      </c>
      <c r="E77" s="13">
        <f>სულ!E365</f>
        <v>0</v>
      </c>
      <c r="F77" s="13">
        <f>სულ!F365</f>
        <v>0</v>
      </c>
      <c r="G77" s="13">
        <f>სულ!G365</f>
        <v>0</v>
      </c>
      <c r="H77" s="13">
        <f>სულ!H365</f>
        <v>0</v>
      </c>
      <c r="I77" s="13">
        <f>სულ!I365</f>
        <v>0</v>
      </c>
      <c r="J77" s="13" t="str">
        <f>სულ!J365</f>
        <v/>
      </c>
      <c r="K77" s="38" t="str">
        <f>სულ!K365</f>
        <v/>
      </c>
    </row>
    <row r="78" spans="1:11" ht="16.5" hidden="1" thickTop="1" thickBot="1" x14ac:dyDescent="0.3">
      <c r="A78" t="s">
        <v>194</v>
      </c>
      <c r="B78" s="8"/>
      <c r="C78" s="9" t="s">
        <v>15</v>
      </c>
      <c r="D78" s="15">
        <f>სულ!D366</f>
        <v>0</v>
      </c>
      <c r="E78" s="15">
        <f>სულ!E366</f>
        <v>0</v>
      </c>
      <c r="F78" s="15">
        <f>სულ!F366</f>
        <v>0</v>
      </c>
      <c r="G78" s="15">
        <f>სულ!G366</f>
        <v>0</v>
      </c>
      <c r="H78" s="15">
        <f>სულ!H366</f>
        <v>0</v>
      </c>
      <c r="I78" s="15">
        <f>სულ!I366</f>
        <v>0</v>
      </c>
      <c r="J78" s="15" t="str">
        <f>სულ!J366</f>
        <v/>
      </c>
      <c r="K78" s="40" t="str">
        <f>სულ!K366</f>
        <v/>
      </c>
    </row>
    <row r="79" spans="1:11" ht="31.5" thickTop="1" thickBot="1" x14ac:dyDescent="0.3">
      <c r="A79" t="str">
        <f t="shared" ref="A79:A139" si="1">IF(OR(D79&lt;&gt;0,F79&lt;&gt;0,G79&lt;&gt;0,H79&lt;&gt;0,I79&lt;&gt;0,),"a","b")</f>
        <v>a</v>
      </c>
      <c r="B79" s="10" t="s">
        <v>67</v>
      </c>
      <c r="C79" s="3" t="s">
        <v>68</v>
      </c>
      <c r="D79" s="3">
        <f>სულ!D367</f>
        <v>450000</v>
      </c>
      <c r="E79" s="3">
        <f>სულ!E367</f>
        <v>419645.5</v>
      </c>
      <c r="F79" s="3">
        <f>სულ!F367</f>
        <v>240000</v>
      </c>
      <c r="G79" s="3">
        <f>სულ!G367</f>
        <v>240000</v>
      </c>
      <c r="H79" s="3">
        <f>სულ!H367</f>
        <v>900000</v>
      </c>
      <c r="I79" s="3">
        <f>სულ!I367</f>
        <v>899645.5</v>
      </c>
      <c r="J79" s="3">
        <f>სულ!J367</f>
        <v>354.5</v>
      </c>
      <c r="K79" s="41">
        <f>სულ!K367</f>
        <v>0.99960611111111108</v>
      </c>
    </row>
    <row r="80" spans="1:11" ht="16.5" hidden="1" thickTop="1" thickBot="1" x14ac:dyDescent="0.3">
      <c r="A80" t="s">
        <v>194</v>
      </c>
      <c r="B80" s="4"/>
      <c r="C80" s="5" t="s">
        <v>5</v>
      </c>
      <c r="D80" s="13">
        <f>სულ!D368</f>
        <v>450000</v>
      </c>
      <c r="E80" s="13">
        <f>სულ!E368</f>
        <v>419645.5</v>
      </c>
      <c r="F80" s="13">
        <f>სულ!F368</f>
        <v>240000</v>
      </c>
      <c r="G80" s="13">
        <f>სულ!G368</f>
        <v>240000</v>
      </c>
      <c r="H80" s="13">
        <f>სულ!H368</f>
        <v>900000</v>
      </c>
      <c r="I80" s="13">
        <f>სულ!I368</f>
        <v>899645.5</v>
      </c>
      <c r="J80" s="13">
        <f>სულ!J368</f>
        <v>354.5</v>
      </c>
      <c r="K80" s="38">
        <f>სულ!K368</f>
        <v>0.99960611111111108</v>
      </c>
    </row>
    <row r="81" spans="1:11" ht="16.5" hidden="1" thickTop="1" thickBot="1" x14ac:dyDescent="0.3">
      <c r="A81" t="s">
        <v>194</v>
      </c>
      <c r="B81" s="6"/>
      <c r="C81" s="7" t="s">
        <v>6</v>
      </c>
      <c r="D81" s="14">
        <f>სულ!D369</f>
        <v>0</v>
      </c>
      <c r="E81" s="14">
        <f>სულ!E369</f>
        <v>0</v>
      </c>
      <c r="F81" s="14">
        <f>სულ!F369</f>
        <v>0</v>
      </c>
      <c r="G81" s="14">
        <f>სულ!G369</f>
        <v>0</v>
      </c>
      <c r="H81" s="14">
        <f>სულ!H369</f>
        <v>0</v>
      </c>
      <c r="I81" s="14">
        <f>სულ!I369</f>
        <v>0</v>
      </c>
      <c r="J81" s="14" t="str">
        <f>სულ!J369</f>
        <v/>
      </c>
      <c r="K81" s="39" t="str">
        <f>სულ!K369</f>
        <v/>
      </c>
    </row>
    <row r="82" spans="1:11" ht="16.5" hidden="1" thickTop="1" thickBot="1" x14ac:dyDescent="0.3">
      <c r="A82" t="s">
        <v>194</v>
      </c>
      <c r="B82" s="6"/>
      <c r="C82" s="7" t="s">
        <v>7</v>
      </c>
      <c r="D82" s="14">
        <f>სულ!D370</f>
        <v>0</v>
      </c>
      <c r="E82" s="14">
        <f>სულ!E370</f>
        <v>0</v>
      </c>
      <c r="F82" s="14">
        <f>სულ!F370</f>
        <v>0</v>
      </c>
      <c r="G82" s="14">
        <f>სულ!G370</f>
        <v>0</v>
      </c>
      <c r="H82" s="14">
        <f>სულ!H370</f>
        <v>0</v>
      </c>
      <c r="I82" s="14">
        <f>სულ!I370</f>
        <v>0</v>
      </c>
      <c r="J82" s="14" t="str">
        <f>სულ!J370</f>
        <v/>
      </c>
      <c r="K82" s="39" t="str">
        <f>სულ!K370</f>
        <v/>
      </c>
    </row>
    <row r="83" spans="1:11" ht="16.5" hidden="1" thickTop="1" thickBot="1" x14ac:dyDescent="0.3">
      <c r="A83" t="s">
        <v>194</v>
      </c>
      <c r="B83" s="6"/>
      <c r="C83" s="7" t="s">
        <v>8</v>
      </c>
      <c r="D83" s="14">
        <f>სულ!D371</f>
        <v>0</v>
      </c>
      <c r="E83" s="14">
        <f>სულ!E371</f>
        <v>0</v>
      </c>
      <c r="F83" s="14">
        <f>სულ!F371</f>
        <v>0</v>
      </c>
      <c r="G83" s="14">
        <f>სულ!G371</f>
        <v>0</v>
      </c>
      <c r="H83" s="14">
        <f>სულ!H371</f>
        <v>0</v>
      </c>
      <c r="I83" s="14">
        <f>სულ!I371</f>
        <v>0</v>
      </c>
      <c r="J83" s="14" t="str">
        <f>სულ!J371</f>
        <v/>
      </c>
      <c r="K83" s="39" t="str">
        <f>სულ!K371</f>
        <v/>
      </c>
    </row>
    <row r="84" spans="1:11" ht="16.5" hidden="1" thickTop="1" thickBot="1" x14ac:dyDescent="0.3">
      <c r="A84" t="s">
        <v>194</v>
      </c>
      <c r="B84" s="6"/>
      <c r="C84" s="7" t="s">
        <v>9</v>
      </c>
      <c r="D84" s="14">
        <f>სულ!D372</f>
        <v>0</v>
      </c>
      <c r="E84" s="14">
        <f>სულ!E372</f>
        <v>0</v>
      </c>
      <c r="F84" s="14">
        <f>სულ!F372</f>
        <v>0</v>
      </c>
      <c r="G84" s="14">
        <f>სულ!G372</f>
        <v>0</v>
      </c>
      <c r="H84" s="14">
        <f>სულ!H372</f>
        <v>0</v>
      </c>
      <c r="I84" s="14">
        <f>სულ!I372</f>
        <v>0</v>
      </c>
      <c r="J84" s="14" t="str">
        <f>სულ!J372</f>
        <v/>
      </c>
      <c r="K84" s="39" t="str">
        <f>სულ!K372</f>
        <v/>
      </c>
    </row>
    <row r="85" spans="1:11" ht="16.5" hidden="1" thickTop="1" thickBot="1" x14ac:dyDescent="0.3">
      <c r="A85" t="s">
        <v>194</v>
      </c>
      <c r="B85" s="6"/>
      <c r="C85" s="7" t="s">
        <v>10</v>
      </c>
      <c r="D85" s="14">
        <f>სულ!D373</f>
        <v>0</v>
      </c>
      <c r="E85" s="14">
        <f>სულ!E373</f>
        <v>0</v>
      </c>
      <c r="F85" s="14">
        <f>სულ!F373</f>
        <v>0</v>
      </c>
      <c r="G85" s="14">
        <f>სულ!G373</f>
        <v>0</v>
      </c>
      <c r="H85" s="14">
        <f>სულ!H373</f>
        <v>0</v>
      </c>
      <c r="I85" s="14">
        <f>სულ!I373</f>
        <v>0</v>
      </c>
      <c r="J85" s="14" t="str">
        <f>სულ!J373</f>
        <v/>
      </c>
      <c r="K85" s="39" t="str">
        <f>სულ!K373</f>
        <v/>
      </c>
    </row>
    <row r="86" spans="1:11" ht="16.5" hidden="1" thickTop="1" thickBot="1" x14ac:dyDescent="0.3">
      <c r="A86" t="s">
        <v>194</v>
      </c>
      <c r="B86" s="6"/>
      <c r="C86" s="7" t="s">
        <v>11</v>
      </c>
      <c r="D86" s="14">
        <f>სულ!D374</f>
        <v>450000</v>
      </c>
      <c r="E86" s="14">
        <f>სულ!E374</f>
        <v>419645.5</v>
      </c>
      <c r="F86" s="14">
        <f>სულ!F374</f>
        <v>240000</v>
      </c>
      <c r="G86" s="14">
        <f>სულ!G374</f>
        <v>240000</v>
      </c>
      <c r="H86" s="14">
        <f>სულ!H374</f>
        <v>900000</v>
      </c>
      <c r="I86" s="14">
        <f>სულ!I374</f>
        <v>899645.5</v>
      </c>
      <c r="J86" s="14">
        <f>სულ!J374</f>
        <v>354.5</v>
      </c>
      <c r="K86" s="39">
        <f>სულ!K374</f>
        <v>0.99960611111111108</v>
      </c>
    </row>
    <row r="87" spans="1:11" ht="16.5" hidden="1" thickTop="1" thickBot="1" x14ac:dyDescent="0.3">
      <c r="A87" t="s">
        <v>194</v>
      </c>
      <c r="B87" s="6"/>
      <c r="C87" s="7" t="s">
        <v>12</v>
      </c>
      <c r="D87" s="14">
        <f>სულ!D375</f>
        <v>0</v>
      </c>
      <c r="E87" s="14">
        <f>სულ!E375</f>
        <v>0</v>
      </c>
      <c r="F87" s="14">
        <f>სულ!F375</f>
        <v>0</v>
      </c>
      <c r="G87" s="14">
        <f>სულ!G375</f>
        <v>0</v>
      </c>
      <c r="H87" s="14">
        <f>სულ!H375</f>
        <v>0</v>
      </c>
      <c r="I87" s="14">
        <f>სულ!I375</f>
        <v>0</v>
      </c>
      <c r="J87" s="14" t="str">
        <f>სულ!J375</f>
        <v/>
      </c>
      <c r="K87" s="39" t="str">
        <f>სულ!K375</f>
        <v/>
      </c>
    </row>
    <row r="88" spans="1:11" ht="16.5" hidden="1" thickTop="1" thickBot="1" x14ac:dyDescent="0.3">
      <c r="A88" t="s">
        <v>194</v>
      </c>
      <c r="B88" s="4"/>
      <c r="C88" s="5" t="s">
        <v>13</v>
      </c>
      <c r="D88" s="13">
        <f>სულ!D376</f>
        <v>0</v>
      </c>
      <c r="E88" s="13">
        <f>სულ!E376</f>
        <v>0</v>
      </c>
      <c r="F88" s="13">
        <f>სულ!F376</f>
        <v>0</v>
      </c>
      <c r="G88" s="13">
        <f>სულ!G376</f>
        <v>0</v>
      </c>
      <c r="H88" s="13">
        <f>სულ!H376</f>
        <v>0</v>
      </c>
      <c r="I88" s="13">
        <f>სულ!I376</f>
        <v>0</v>
      </c>
      <c r="J88" s="13" t="str">
        <f>სულ!J376</f>
        <v/>
      </c>
      <c r="K88" s="38" t="str">
        <f>სულ!K376</f>
        <v/>
      </c>
    </row>
    <row r="89" spans="1:11" ht="16.5" hidden="1" thickTop="1" thickBot="1" x14ac:dyDescent="0.3">
      <c r="A89" t="s">
        <v>194</v>
      </c>
      <c r="B89" s="4"/>
      <c r="C89" s="5" t="s">
        <v>14</v>
      </c>
      <c r="D89" s="13">
        <f>სულ!D377</f>
        <v>0</v>
      </c>
      <c r="E89" s="13">
        <f>სულ!E377</f>
        <v>0</v>
      </c>
      <c r="F89" s="13">
        <f>სულ!F377</f>
        <v>0</v>
      </c>
      <c r="G89" s="13">
        <f>სულ!G377</f>
        <v>0</v>
      </c>
      <c r="H89" s="13">
        <f>სულ!H377</f>
        <v>0</v>
      </c>
      <c r="I89" s="13">
        <f>სულ!I377</f>
        <v>0</v>
      </c>
      <c r="J89" s="13" t="str">
        <f>სულ!J377</f>
        <v/>
      </c>
      <c r="K89" s="38" t="str">
        <f>სულ!K377</f>
        <v/>
      </c>
    </row>
    <row r="90" spans="1:11" ht="16.5" hidden="1" thickTop="1" thickBot="1" x14ac:dyDescent="0.3">
      <c r="A90" t="s">
        <v>194</v>
      </c>
      <c r="B90" s="8"/>
      <c r="C90" s="9" t="s">
        <v>15</v>
      </c>
      <c r="D90" s="15">
        <f>სულ!D378</f>
        <v>0</v>
      </c>
      <c r="E90" s="15">
        <f>სულ!E378</f>
        <v>0</v>
      </c>
      <c r="F90" s="15">
        <f>სულ!F378</f>
        <v>0</v>
      </c>
      <c r="G90" s="15">
        <f>სულ!G378</f>
        <v>0</v>
      </c>
      <c r="H90" s="15">
        <f>სულ!H378</f>
        <v>0</v>
      </c>
      <c r="I90" s="15">
        <f>სულ!I378</f>
        <v>0</v>
      </c>
      <c r="J90" s="15" t="str">
        <f>სულ!J378</f>
        <v/>
      </c>
      <c r="K90" s="40" t="str">
        <f>სულ!K378</f>
        <v/>
      </c>
    </row>
    <row r="91" spans="1:11" ht="31.5" thickTop="1" thickBot="1" x14ac:dyDescent="0.3">
      <c r="A91" t="str">
        <f t="shared" si="1"/>
        <v>a</v>
      </c>
      <c r="B91" s="10" t="s">
        <v>69</v>
      </c>
      <c r="C91" s="12" t="s">
        <v>70</v>
      </c>
      <c r="D91" s="3">
        <f>სულ!D379</f>
        <v>765000</v>
      </c>
      <c r="E91" s="3">
        <f>სულ!E379</f>
        <v>686878</v>
      </c>
      <c r="F91" s="3">
        <f>სულ!F379</f>
        <v>480000</v>
      </c>
      <c r="G91" s="3">
        <f>სულ!G379</f>
        <v>548000</v>
      </c>
      <c r="H91" s="3">
        <f>სულ!H379</f>
        <v>1715000</v>
      </c>
      <c r="I91" s="3">
        <f>სულ!I379</f>
        <v>1714878</v>
      </c>
      <c r="J91" s="3">
        <f>სულ!J379</f>
        <v>122</v>
      </c>
      <c r="K91" s="41">
        <f>სულ!K379</f>
        <v>0.99992886297376093</v>
      </c>
    </row>
    <row r="92" spans="1:11" ht="16.5" hidden="1" thickTop="1" thickBot="1" x14ac:dyDescent="0.3">
      <c r="A92" t="s">
        <v>194</v>
      </c>
      <c r="B92" s="4"/>
      <c r="C92" s="5" t="s">
        <v>5</v>
      </c>
      <c r="D92" s="13">
        <f>სულ!D380</f>
        <v>765000</v>
      </c>
      <c r="E92" s="13">
        <f>სულ!E380</f>
        <v>686878</v>
      </c>
      <c r="F92" s="13">
        <f>სულ!F380</f>
        <v>480000</v>
      </c>
      <c r="G92" s="13">
        <f>სულ!G380</f>
        <v>548000</v>
      </c>
      <c r="H92" s="13">
        <f>სულ!H380</f>
        <v>1715000</v>
      </c>
      <c r="I92" s="13">
        <f>სულ!I380</f>
        <v>1714878</v>
      </c>
      <c r="J92" s="13">
        <f>სულ!J380</f>
        <v>122</v>
      </c>
      <c r="K92" s="38">
        <f>სულ!K380</f>
        <v>0.99992886297376093</v>
      </c>
    </row>
    <row r="93" spans="1:11" ht="16.5" hidden="1" thickTop="1" thickBot="1" x14ac:dyDescent="0.3">
      <c r="A93" t="s">
        <v>194</v>
      </c>
      <c r="B93" s="6"/>
      <c r="C93" s="7" t="s">
        <v>6</v>
      </c>
      <c r="D93" s="14">
        <f>სულ!D381</f>
        <v>0</v>
      </c>
      <c r="E93" s="14">
        <f>სულ!E381</f>
        <v>0</v>
      </c>
      <c r="F93" s="14">
        <f>სულ!F381</f>
        <v>0</v>
      </c>
      <c r="G93" s="14">
        <f>სულ!G381</f>
        <v>0</v>
      </c>
      <c r="H93" s="14">
        <f>სულ!H381</f>
        <v>0</v>
      </c>
      <c r="I93" s="14">
        <f>სულ!I381</f>
        <v>0</v>
      </c>
      <c r="J93" s="14" t="str">
        <f>სულ!J381</f>
        <v/>
      </c>
      <c r="K93" s="39" t="str">
        <f>სულ!K381</f>
        <v/>
      </c>
    </row>
    <row r="94" spans="1:11" ht="16.5" hidden="1" thickTop="1" thickBot="1" x14ac:dyDescent="0.3">
      <c r="A94" t="s">
        <v>194</v>
      </c>
      <c r="B94" s="6"/>
      <c r="C94" s="7" t="s">
        <v>7</v>
      </c>
      <c r="D94" s="14">
        <f>სულ!D382</f>
        <v>0</v>
      </c>
      <c r="E94" s="14">
        <f>სულ!E382</f>
        <v>0</v>
      </c>
      <c r="F94" s="14">
        <f>სულ!F382</f>
        <v>0</v>
      </c>
      <c r="G94" s="14">
        <f>სულ!G382</f>
        <v>0</v>
      </c>
      <c r="H94" s="14">
        <f>სულ!H382</f>
        <v>0</v>
      </c>
      <c r="I94" s="14">
        <f>სულ!I382</f>
        <v>0</v>
      </c>
      <c r="J94" s="14" t="str">
        <f>სულ!J382</f>
        <v/>
      </c>
      <c r="K94" s="39" t="str">
        <f>სულ!K382</f>
        <v/>
      </c>
    </row>
    <row r="95" spans="1:11" ht="16.5" hidden="1" thickTop="1" thickBot="1" x14ac:dyDescent="0.3">
      <c r="A95" t="s">
        <v>194</v>
      </c>
      <c r="B95" s="6"/>
      <c r="C95" s="7" t="s">
        <v>8</v>
      </c>
      <c r="D95" s="14">
        <f>სულ!D383</f>
        <v>0</v>
      </c>
      <c r="E95" s="14">
        <f>სულ!E383</f>
        <v>0</v>
      </c>
      <c r="F95" s="14">
        <f>სულ!F383</f>
        <v>0</v>
      </c>
      <c r="G95" s="14">
        <f>სულ!G383</f>
        <v>0</v>
      </c>
      <c r="H95" s="14">
        <f>სულ!H383</f>
        <v>0</v>
      </c>
      <c r="I95" s="14">
        <f>სულ!I383</f>
        <v>0</v>
      </c>
      <c r="J95" s="14" t="str">
        <f>სულ!J383</f>
        <v/>
      </c>
      <c r="K95" s="39" t="str">
        <f>სულ!K383</f>
        <v/>
      </c>
    </row>
    <row r="96" spans="1:11" ht="16.5" hidden="1" thickTop="1" thickBot="1" x14ac:dyDescent="0.3">
      <c r="A96" t="s">
        <v>194</v>
      </c>
      <c r="B96" s="6"/>
      <c r="C96" s="7" t="s">
        <v>9</v>
      </c>
      <c r="D96" s="14">
        <f>სულ!D384</f>
        <v>0</v>
      </c>
      <c r="E96" s="14">
        <f>სულ!E384</f>
        <v>0</v>
      </c>
      <c r="F96" s="14">
        <f>სულ!F384</f>
        <v>0</v>
      </c>
      <c r="G96" s="14">
        <f>სულ!G384</f>
        <v>0</v>
      </c>
      <c r="H96" s="14">
        <f>სულ!H384</f>
        <v>0</v>
      </c>
      <c r="I96" s="14">
        <f>სულ!I384</f>
        <v>0</v>
      </c>
      <c r="J96" s="14" t="str">
        <f>სულ!J384</f>
        <v/>
      </c>
      <c r="K96" s="39" t="str">
        <f>სულ!K384</f>
        <v/>
      </c>
    </row>
    <row r="97" spans="1:11" ht="16.5" hidden="1" thickTop="1" thickBot="1" x14ac:dyDescent="0.3">
      <c r="A97" t="s">
        <v>194</v>
      </c>
      <c r="B97" s="6"/>
      <c r="C97" s="7" t="s">
        <v>10</v>
      </c>
      <c r="D97" s="14">
        <f>სულ!D385</f>
        <v>0</v>
      </c>
      <c r="E97" s="14">
        <f>სულ!E385</f>
        <v>0</v>
      </c>
      <c r="F97" s="14">
        <f>სულ!F385</f>
        <v>0</v>
      </c>
      <c r="G97" s="14">
        <f>სულ!G385</f>
        <v>0</v>
      </c>
      <c r="H97" s="14">
        <f>სულ!H385</f>
        <v>0</v>
      </c>
      <c r="I97" s="14">
        <f>სულ!I385</f>
        <v>0</v>
      </c>
      <c r="J97" s="14" t="str">
        <f>სულ!J385</f>
        <v/>
      </c>
      <c r="K97" s="39" t="str">
        <f>სულ!K385</f>
        <v/>
      </c>
    </row>
    <row r="98" spans="1:11" ht="16.5" hidden="1" thickTop="1" thickBot="1" x14ac:dyDescent="0.3">
      <c r="A98" t="s">
        <v>194</v>
      </c>
      <c r="B98" s="6"/>
      <c r="C98" s="7" t="s">
        <v>11</v>
      </c>
      <c r="D98" s="14">
        <f>სულ!D386</f>
        <v>765000</v>
      </c>
      <c r="E98" s="14">
        <f>სულ!E386</f>
        <v>686878</v>
      </c>
      <c r="F98" s="14">
        <f>სულ!F386</f>
        <v>480000</v>
      </c>
      <c r="G98" s="14">
        <f>სულ!G386</f>
        <v>548000</v>
      </c>
      <c r="H98" s="14">
        <f>სულ!H386</f>
        <v>1715000</v>
      </c>
      <c r="I98" s="14">
        <f>სულ!I386</f>
        <v>1714878</v>
      </c>
      <c r="J98" s="14">
        <f>სულ!J386</f>
        <v>122</v>
      </c>
      <c r="K98" s="39">
        <f>სულ!K386</f>
        <v>0.99992886297376093</v>
      </c>
    </row>
    <row r="99" spans="1:11" ht="16.5" hidden="1" thickTop="1" thickBot="1" x14ac:dyDescent="0.3">
      <c r="A99" t="s">
        <v>194</v>
      </c>
      <c r="B99" s="6"/>
      <c r="C99" s="7" t="s">
        <v>12</v>
      </c>
      <c r="D99" s="14">
        <f>სულ!D387</f>
        <v>0</v>
      </c>
      <c r="E99" s="14">
        <f>სულ!E387</f>
        <v>0</v>
      </c>
      <c r="F99" s="14">
        <f>სულ!F387</f>
        <v>0</v>
      </c>
      <c r="G99" s="14">
        <f>სულ!G387</f>
        <v>0</v>
      </c>
      <c r="H99" s="14">
        <f>სულ!H387</f>
        <v>0</v>
      </c>
      <c r="I99" s="14">
        <f>სულ!I387</f>
        <v>0</v>
      </c>
      <c r="J99" s="14" t="str">
        <f>სულ!J387</f>
        <v/>
      </c>
      <c r="K99" s="39" t="str">
        <f>სულ!K387</f>
        <v/>
      </c>
    </row>
    <row r="100" spans="1:11" ht="16.5" hidden="1" thickTop="1" thickBot="1" x14ac:dyDescent="0.3">
      <c r="A100" t="s">
        <v>194</v>
      </c>
      <c r="B100" s="4"/>
      <c r="C100" s="5" t="s">
        <v>13</v>
      </c>
      <c r="D100" s="13">
        <f>სულ!D388</f>
        <v>0</v>
      </c>
      <c r="E100" s="13">
        <f>სულ!E388</f>
        <v>0</v>
      </c>
      <c r="F100" s="13">
        <f>სულ!F388</f>
        <v>0</v>
      </c>
      <c r="G100" s="13">
        <f>სულ!G388</f>
        <v>0</v>
      </c>
      <c r="H100" s="13">
        <f>სულ!H388</f>
        <v>0</v>
      </c>
      <c r="I100" s="13">
        <f>სულ!I388</f>
        <v>0</v>
      </c>
      <c r="J100" s="13" t="str">
        <f>სულ!J388</f>
        <v/>
      </c>
      <c r="K100" s="38" t="str">
        <f>სულ!K388</f>
        <v/>
      </c>
    </row>
    <row r="101" spans="1:11" ht="16.5" hidden="1" thickTop="1" thickBot="1" x14ac:dyDescent="0.3">
      <c r="A101" t="s">
        <v>194</v>
      </c>
      <c r="B101" s="4"/>
      <c r="C101" s="5" t="s">
        <v>14</v>
      </c>
      <c r="D101" s="13">
        <f>სულ!D389</f>
        <v>0</v>
      </c>
      <c r="E101" s="13">
        <f>სულ!E389</f>
        <v>0</v>
      </c>
      <c r="F101" s="13">
        <f>სულ!F389</f>
        <v>0</v>
      </c>
      <c r="G101" s="13">
        <f>სულ!G389</f>
        <v>0</v>
      </c>
      <c r="H101" s="13">
        <f>სულ!H389</f>
        <v>0</v>
      </c>
      <c r="I101" s="13">
        <f>სულ!I389</f>
        <v>0</v>
      </c>
      <c r="J101" s="13" t="str">
        <f>სულ!J389</f>
        <v/>
      </c>
      <c r="K101" s="38" t="str">
        <f>სულ!K389</f>
        <v/>
      </c>
    </row>
    <row r="102" spans="1:11" ht="16.5" hidden="1" thickTop="1" thickBot="1" x14ac:dyDescent="0.3">
      <c r="A102" t="s">
        <v>194</v>
      </c>
      <c r="B102" s="8"/>
      <c r="C102" s="9" t="s">
        <v>15</v>
      </c>
      <c r="D102" s="15">
        <f>სულ!D390</f>
        <v>0</v>
      </c>
      <c r="E102" s="15">
        <f>სულ!E390</f>
        <v>0</v>
      </c>
      <c r="F102" s="15">
        <f>სულ!F390</f>
        <v>0</v>
      </c>
      <c r="G102" s="15">
        <f>სულ!G390</f>
        <v>0</v>
      </c>
      <c r="H102" s="15">
        <f>სულ!H390</f>
        <v>0</v>
      </c>
      <c r="I102" s="15">
        <f>სულ!I390</f>
        <v>0</v>
      </c>
      <c r="J102" s="15" t="str">
        <f>სულ!J390</f>
        <v/>
      </c>
      <c r="K102" s="40" t="str">
        <f>სულ!K390</f>
        <v/>
      </c>
    </row>
    <row r="103" spans="1:11" ht="31.5" thickTop="1" thickBot="1" x14ac:dyDescent="0.3">
      <c r="A103" t="str">
        <f t="shared" si="1"/>
        <v>a</v>
      </c>
      <c r="B103" s="10" t="s">
        <v>71</v>
      </c>
      <c r="C103" s="12" t="s">
        <v>72</v>
      </c>
      <c r="D103" s="3">
        <f>სულ!D391</f>
        <v>15000</v>
      </c>
      <c r="E103" s="3">
        <f>სულ!E391</f>
        <v>7235</v>
      </c>
      <c r="F103" s="3">
        <f>სულ!F391</f>
        <v>24000</v>
      </c>
      <c r="G103" s="3">
        <f>სულ!G391</f>
        <v>8700</v>
      </c>
      <c r="H103" s="3">
        <f>სულ!H391</f>
        <v>40000</v>
      </c>
      <c r="I103" s="3">
        <f>სულ!I391</f>
        <v>39935</v>
      </c>
      <c r="J103" s="3">
        <f>სულ!J391</f>
        <v>65</v>
      </c>
      <c r="K103" s="41">
        <f>სულ!K391</f>
        <v>0.99837500000000001</v>
      </c>
    </row>
    <row r="104" spans="1:11" ht="16.5" hidden="1" thickTop="1" thickBot="1" x14ac:dyDescent="0.3">
      <c r="A104" t="s">
        <v>194</v>
      </c>
      <c r="B104" s="4"/>
      <c r="C104" s="5" t="s">
        <v>5</v>
      </c>
      <c r="D104" s="13">
        <f>სულ!D392</f>
        <v>15000</v>
      </c>
      <c r="E104" s="13">
        <f>სულ!E392</f>
        <v>7235</v>
      </c>
      <c r="F104" s="13">
        <f>სულ!F392</f>
        <v>24000</v>
      </c>
      <c r="G104" s="13">
        <f>სულ!G392</f>
        <v>8700</v>
      </c>
      <c r="H104" s="13">
        <f>სულ!H392</f>
        <v>40000</v>
      </c>
      <c r="I104" s="13">
        <f>სულ!I392</f>
        <v>39935</v>
      </c>
      <c r="J104" s="13">
        <f>სულ!J392</f>
        <v>65</v>
      </c>
      <c r="K104" s="38">
        <f>სულ!K392</f>
        <v>0.99837500000000001</v>
      </c>
    </row>
    <row r="105" spans="1:11" ht="16.5" hidden="1" thickTop="1" thickBot="1" x14ac:dyDescent="0.3">
      <c r="A105" t="s">
        <v>194</v>
      </c>
      <c r="B105" s="6"/>
      <c r="C105" s="7" t="s">
        <v>6</v>
      </c>
      <c r="D105" s="14">
        <f>სულ!D393</f>
        <v>0</v>
      </c>
      <c r="E105" s="14">
        <f>სულ!E393</f>
        <v>0</v>
      </c>
      <c r="F105" s="14">
        <f>სულ!F393</f>
        <v>0</v>
      </c>
      <c r="G105" s="14">
        <f>სულ!G393</f>
        <v>0</v>
      </c>
      <c r="H105" s="14">
        <f>სულ!H393</f>
        <v>0</v>
      </c>
      <c r="I105" s="14">
        <f>სულ!I393</f>
        <v>0</v>
      </c>
      <c r="J105" s="14" t="str">
        <f>სულ!J393</f>
        <v/>
      </c>
      <c r="K105" s="39" t="str">
        <f>სულ!K393</f>
        <v/>
      </c>
    </row>
    <row r="106" spans="1:11" ht="16.5" hidden="1" thickTop="1" thickBot="1" x14ac:dyDescent="0.3">
      <c r="A106" t="s">
        <v>194</v>
      </c>
      <c r="B106" s="6"/>
      <c r="C106" s="7" t="s">
        <v>7</v>
      </c>
      <c r="D106" s="14">
        <f>სულ!D394</f>
        <v>0</v>
      </c>
      <c r="E106" s="14">
        <f>სულ!E394</f>
        <v>0</v>
      </c>
      <c r="F106" s="14">
        <f>სულ!F394</f>
        <v>0</v>
      </c>
      <c r="G106" s="14">
        <f>სულ!G394</f>
        <v>0</v>
      </c>
      <c r="H106" s="14">
        <f>სულ!H394</f>
        <v>0</v>
      </c>
      <c r="I106" s="14">
        <f>სულ!I394</f>
        <v>0</v>
      </c>
      <c r="J106" s="14" t="str">
        <f>სულ!J394</f>
        <v/>
      </c>
      <c r="K106" s="39" t="str">
        <f>სულ!K394</f>
        <v/>
      </c>
    </row>
    <row r="107" spans="1:11" ht="16.5" hidden="1" thickTop="1" thickBot="1" x14ac:dyDescent="0.3">
      <c r="A107" t="s">
        <v>194</v>
      </c>
      <c r="B107" s="6"/>
      <c r="C107" s="7" t="s">
        <v>8</v>
      </c>
      <c r="D107" s="14">
        <f>სულ!D395</f>
        <v>0</v>
      </c>
      <c r="E107" s="14">
        <f>სულ!E395</f>
        <v>0</v>
      </c>
      <c r="F107" s="14">
        <f>სულ!F395</f>
        <v>0</v>
      </c>
      <c r="G107" s="14">
        <f>სულ!G395</f>
        <v>0</v>
      </c>
      <c r="H107" s="14">
        <f>სულ!H395</f>
        <v>0</v>
      </c>
      <c r="I107" s="14">
        <f>სულ!I395</f>
        <v>0</v>
      </c>
      <c r="J107" s="14" t="str">
        <f>სულ!J395</f>
        <v/>
      </c>
      <c r="K107" s="39" t="str">
        <f>სულ!K395</f>
        <v/>
      </c>
    </row>
    <row r="108" spans="1:11" ht="16.5" hidden="1" thickTop="1" thickBot="1" x14ac:dyDescent="0.3">
      <c r="A108" t="s">
        <v>194</v>
      </c>
      <c r="B108" s="6"/>
      <c r="C108" s="7" t="s">
        <v>9</v>
      </c>
      <c r="D108" s="14">
        <f>სულ!D396</f>
        <v>0</v>
      </c>
      <c r="E108" s="14">
        <f>სულ!E396</f>
        <v>0</v>
      </c>
      <c r="F108" s="14">
        <f>სულ!F396</f>
        <v>0</v>
      </c>
      <c r="G108" s="14">
        <f>სულ!G396</f>
        <v>0</v>
      </c>
      <c r="H108" s="14">
        <f>სულ!H396</f>
        <v>0</v>
      </c>
      <c r="I108" s="14">
        <f>სულ!I396</f>
        <v>0</v>
      </c>
      <c r="J108" s="14" t="str">
        <f>სულ!J396</f>
        <v/>
      </c>
      <c r="K108" s="39" t="str">
        <f>სულ!K396</f>
        <v/>
      </c>
    </row>
    <row r="109" spans="1:11" ht="16.5" hidden="1" thickTop="1" thickBot="1" x14ac:dyDescent="0.3">
      <c r="A109" t="s">
        <v>194</v>
      </c>
      <c r="B109" s="6"/>
      <c r="C109" s="7" t="s">
        <v>10</v>
      </c>
      <c r="D109" s="14">
        <f>სულ!D397</f>
        <v>0</v>
      </c>
      <c r="E109" s="14">
        <f>სულ!E397</f>
        <v>0</v>
      </c>
      <c r="F109" s="14">
        <f>სულ!F397</f>
        <v>0</v>
      </c>
      <c r="G109" s="14">
        <f>სულ!G397</f>
        <v>0</v>
      </c>
      <c r="H109" s="14">
        <f>სულ!H397</f>
        <v>0</v>
      </c>
      <c r="I109" s="14">
        <f>სულ!I397</f>
        <v>0</v>
      </c>
      <c r="J109" s="14" t="str">
        <f>სულ!J397</f>
        <v/>
      </c>
      <c r="K109" s="39" t="str">
        <f>სულ!K397</f>
        <v/>
      </c>
    </row>
    <row r="110" spans="1:11" ht="16.5" hidden="1" thickTop="1" thickBot="1" x14ac:dyDescent="0.3">
      <c r="A110" t="s">
        <v>194</v>
      </c>
      <c r="B110" s="6"/>
      <c r="C110" s="7" t="s">
        <v>11</v>
      </c>
      <c r="D110" s="14">
        <f>სულ!D398</f>
        <v>15000</v>
      </c>
      <c r="E110" s="14">
        <f>სულ!E398</f>
        <v>7235</v>
      </c>
      <c r="F110" s="14">
        <f>სულ!F398</f>
        <v>24000</v>
      </c>
      <c r="G110" s="14">
        <f>სულ!G398</f>
        <v>8700</v>
      </c>
      <c r="H110" s="14">
        <f>სულ!H398</f>
        <v>40000</v>
      </c>
      <c r="I110" s="14">
        <f>სულ!I398</f>
        <v>39935</v>
      </c>
      <c r="J110" s="14">
        <f>სულ!J398</f>
        <v>65</v>
      </c>
      <c r="K110" s="39">
        <f>სულ!K398</f>
        <v>0.99837500000000001</v>
      </c>
    </row>
    <row r="111" spans="1:11" ht="16.5" hidden="1" thickTop="1" thickBot="1" x14ac:dyDescent="0.3">
      <c r="A111" t="s">
        <v>194</v>
      </c>
      <c r="B111" s="6"/>
      <c r="C111" s="7" t="s">
        <v>12</v>
      </c>
      <c r="D111" s="14">
        <f>სულ!D399</f>
        <v>0</v>
      </c>
      <c r="E111" s="14">
        <f>სულ!E399</f>
        <v>0</v>
      </c>
      <c r="F111" s="14">
        <f>სულ!F399</f>
        <v>0</v>
      </c>
      <c r="G111" s="14">
        <f>სულ!G399</f>
        <v>0</v>
      </c>
      <c r="H111" s="14">
        <f>სულ!H399</f>
        <v>0</v>
      </c>
      <c r="I111" s="14">
        <f>სულ!I399</f>
        <v>0</v>
      </c>
      <c r="J111" s="14" t="str">
        <f>სულ!J399</f>
        <v/>
      </c>
      <c r="K111" s="39" t="str">
        <f>სულ!K399</f>
        <v/>
      </c>
    </row>
    <row r="112" spans="1:11" ht="16.5" hidden="1" thickTop="1" thickBot="1" x14ac:dyDescent="0.3">
      <c r="A112" t="s">
        <v>194</v>
      </c>
      <c r="B112" s="4"/>
      <c r="C112" s="5" t="s">
        <v>13</v>
      </c>
      <c r="D112" s="13">
        <f>სულ!D400</f>
        <v>0</v>
      </c>
      <c r="E112" s="13">
        <f>სულ!E400</f>
        <v>0</v>
      </c>
      <c r="F112" s="13">
        <f>სულ!F400</f>
        <v>0</v>
      </c>
      <c r="G112" s="13">
        <f>სულ!G400</f>
        <v>0</v>
      </c>
      <c r="H112" s="13">
        <f>სულ!H400</f>
        <v>0</v>
      </c>
      <c r="I112" s="13">
        <f>სულ!I400</f>
        <v>0</v>
      </c>
      <c r="J112" s="13" t="str">
        <f>სულ!J400</f>
        <v/>
      </c>
      <c r="K112" s="38" t="str">
        <f>სულ!K400</f>
        <v/>
      </c>
    </row>
    <row r="113" spans="1:11" ht="16.5" hidden="1" thickTop="1" thickBot="1" x14ac:dyDescent="0.3">
      <c r="A113" t="s">
        <v>194</v>
      </c>
      <c r="B113" s="4"/>
      <c r="C113" s="5" t="s">
        <v>14</v>
      </c>
      <c r="D113" s="13">
        <f>სულ!D401</f>
        <v>0</v>
      </c>
      <c r="E113" s="13">
        <f>სულ!E401</f>
        <v>0</v>
      </c>
      <c r="F113" s="13">
        <f>სულ!F401</f>
        <v>0</v>
      </c>
      <c r="G113" s="13">
        <f>სულ!G401</f>
        <v>0</v>
      </c>
      <c r="H113" s="13">
        <f>სულ!H401</f>
        <v>0</v>
      </c>
      <c r="I113" s="13">
        <f>სულ!I401</f>
        <v>0</v>
      </c>
      <c r="J113" s="13" t="str">
        <f>სულ!J401</f>
        <v/>
      </c>
      <c r="K113" s="38" t="str">
        <f>სულ!K401</f>
        <v/>
      </c>
    </row>
    <row r="114" spans="1:11" ht="16.5" hidden="1" thickTop="1" thickBot="1" x14ac:dyDescent="0.3">
      <c r="A114" t="s">
        <v>194</v>
      </c>
      <c r="B114" s="8"/>
      <c r="C114" s="9" t="s">
        <v>15</v>
      </c>
      <c r="D114" s="15">
        <f>სულ!D402</f>
        <v>0</v>
      </c>
      <c r="E114" s="15">
        <f>სულ!E402</f>
        <v>0</v>
      </c>
      <c r="F114" s="15">
        <f>სულ!F402</f>
        <v>0</v>
      </c>
      <c r="G114" s="15">
        <f>სულ!G402</f>
        <v>0</v>
      </c>
      <c r="H114" s="15">
        <f>სულ!H402</f>
        <v>0</v>
      </c>
      <c r="I114" s="15">
        <f>სულ!I402</f>
        <v>0</v>
      </c>
      <c r="J114" s="15" t="str">
        <f>სულ!J402</f>
        <v/>
      </c>
      <c r="K114" s="40" t="str">
        <f>სულ!K402</f>
        <v/>
      </c>
    </row>
    <row r="115" spans="1:11" ht="16.5" thickTop="1" thickBot="1" x14ac:dyDescent="0.3">
      <c r="A115" t="str">
        <f t="shared" si="1"/>
        <v>a</v>
      </c>
      <c r="B115" s="10" t="s">
        <v>73</v>
      </c>
      <c r="C115" s="3" t="s">
        <v>74</v>
      </c>
      <c r="D115" s="3">
        <f>სულ!D403</f>
        <v>2050000</v>
      </c>
      <c r="E115" s="3">
        <f>სულ!E403</f>
        <v>1671639.54</v>
      </c>
      <c r="F115" s="3">
        <f>სულ!F403</f>
        <v>900000</v>
      </c>
      <c r="G115" s="3">
        <f>სულ!G403</f>
        <v>900000</v>
      </c>
      <c r="H115" s="3">
        <f>სულ!H403</f>
        <v>3654000</v>
      </c>
      <c r="I115" s="3">
        <f>სულ!I403</f>
        <v>3471639.54</v>
      </c>
      <c r="J115" s="3">
        <f>სულ!J403</f>
        <v>182360.45999999996</v>
      </c>
      <c r="K115" s="41">
        <f>სულ!K403</f>
        <v>0.95009292282430213</v>
      </c>
    </row>
    <row r="116" spans="1:11" ht="16.5" hidden="1" thickTop="1" thickBot="1" x14ac:dyDescent="0.3">
      <c r="A116" t="s">
        <v>194</v>
      </c>
      <c r="B116" s="4"/>
      <c r="C116" s="5" t="s">
        <v>5</v>
      </c>
      <c r="D116" s="13">
        <f>სულ!D404</f>
        <v>2050000</v>
      </c>
      <c r="E116" s="13">
        <f>სულ!E404</f>
        <v>1671639.54</v>
      </c>
      <c r="F116" s="13">
        <f>სულ!F404</f>
        <v>900000</v>
      </c>
      <c r="G116" s="13">
        <f>სულ!G404</f>
        <v>900000</v>
      </c>
      <c r="H116" s="13">
        <f>სულ!H404</f>
        <v>3654000</v>
      </c>
      <c r="I116" s="13">
        <f>სულ!I404</f>
        <v>3471639.54</v>
      </c>
      <c r="J116" s="13">
        <f>სულ!J404</f>
        <v>182360.45999999996</v>
      </c>
      <c r="K116" s="38">
        <f>სულ!K404</f>
        <v>0.95009292282430213</v>
      </c>
    </row>
    <row r="117" spans="1:11" ht="16.5" hidden="1" thickTop="1" thickBot="1" x14ac:dyDescent="0.3">
      <c r="A117" t="s">
        <v>194</v>
      </c>
      <c r="B117" s="6"/>
      <c r="C117" s="7" t="s">
        <v>6</v>
      </c>
      <c r="D117" s="14">
        <f>სულ!D405</f>
        <v>0</v>
      </c>
      <c r="E117" s="14">
        <f>სულ!E405</f>
        <v>0</v>
      </c>
      <c r="F117" s="14">
        <f>სულ!F405</f>
        <v>0</v>
      </c>
      <c r="G117" s="14">
        <f>სულ!G405</f>
        <v>0</v>
      </c>
      <c r="H117" s="14">
        <f>სულ!H405</f>
        <v>0</v>
      </c>
      <c r="I117" s="14">
        <f>სულ!I405</f>
        <v>0</v>
      </c>
      <c r="J117" s="14" t="str">
        <f>სულ!J405</f>
        <v/>
      </c>
      <c r="K117" s="39" t="str">
        <f>სულ!K405</f>
        <v/>
      </c>
    </row>
    <row r="118" spans="1:11" ht="16.5" hidden="1" thickTop="1" thickBot="1" x14ac:dyDescent="0.3">
      <c r="A118" t="s">
        <v>194</v>
      </c>
      <c r="B118" s="6"/>
      <c r="C118" s="7" t="s">
        <v>7</v>
      </c>
      <c r="D118" s="14">
        <f>სულ!D406</f>
        <v>0</v>
      </c>
      <c r="E118" s="14">
        <f>სულ!E406</f>
        <v>0</v>
      </c>
      <c r="F118" s="14">
        <f>სულ!F406</f>
        <v>0</v>
      </c>
      <c r="G118" s="14">
        <f>სულ!G406</f>
        <v>0</v>
      </c>
      <c r="H118" s="14">
        <f>სულ!H406</f>
        <v>0</v>
      </c>
      <c r="I118" s="14">
        <f>სულ!I406</f>
        <v>0</v>
      </c>
      <c r="J118" s="14" t="str">
        <f>სულ!J406</f>
        <v/>
      </c>
      <c r="K118" s="39" t="str">
        <f>სულ!K406</f>
        <v/>
      </c>
    </row>
    <row r="119" spans="1:11" ht="16.5" hidden="1" thickTop="1" thickBot="1" x14ac:dyDescent="0.3">
      <c r="A119" t="s">
        <v>194</v>
      </c>
      <c r="B119" s="6"/>
      <c r="C119" s="7" t="s">
        <v>8</v>
      </c>
      <c r="D119" s="14">
        <f>სულ!D407</f>
        <v>0</v>
      </c>
      <c r="E119" s="14">
        <f>სულ!E407</f>
        <v>0</v>
      </c>
      <c r="F119" s="14">
        <f>სულ!F407</f>
        <v>0</v>
      </c>
      <c r="G119" s="14">
        <f>სულ!G407</f>
        <v>0</v>
      </c>
      <c r="H119" s="14">
        <f>სულ!H407</f>
        <v>0</v>
      </c>
      <c r="I119" s="14">
        <f>სულ!I407</f>
        <v>0</v>
      </c>
      <c r="J119" s="14" t="str">
        <f>სულ!J407</f>
        <v/>
      </c>
      <c r="K119" s="39" t="str">
        <f>სულ!K407</f>
        <v/>
      </c>
    </row>
    <row r="120" spans="1:11" ht="16.5" hidden="1" thickTop="1" thickBot="1" x14ac:dyDescent="0.3">
      <c r="A120" t="s">
        <v>194</v>
      </c>
      <c r="B120" s="6"/>
      <c r="C120" s="7" t="s">
        <v>9</v>
      </c>
      <c r="D120" s="14">
        <f>სულ!D408</f>
        <v>0</v>
      </c>
      <c r="E120" s="14">
        <f>სულ!E408</f>
        <v>0</v>
      </c>
      <c r="F120" s="14">
        <f>სულ!F408</f>
        <v>0</v>
      </c>
      <c r="G120" s="14">
        <f>სულ!G408</f>
        <v>0</v>
      </c>
      <c r="H120" s="14">
        <f>სულ!H408</f>
        <v>0</v>
      </c>
      <c r="I120" s="14">
        <f>სულ!I408</f>
        <v>0</v>
      </c>
      <c r="J120" s="14" t="str">
        <f>სულ!J408</f>
        <v/>
      </c>
      <c r="K120" s="39" t="str">
        <f>სულ!K408</f>
        <v/>
      </c>
    </row>
    <row r="121" spans="1:11" ht="16.5" hidden="1" thickTop="1" thickBot="1" x14ac:dyDescent="0.3">
      <c r="A121" t="s">
        <v>194</v>
      </c>
      <c r="B121" s="6"/>
      <c r="C121" s="7" t="s">
        <v>10</v>
      </c>
      <c r="D121" s="14">
        <f>სულ!D409</f>
        <v>0</v>
      </c>
      <c r="E121" s="14">
        <f>სულ!E409</f>
        <v>0</v>
      </c>
      <c r="F121" s="14">
        <f>სულ!F409</f>
        <v>0</v>
      </c>
      <c r="G121" s="14">
        <f>სულ!G409</f>
        <v>0</v>
      </c>
      <c r="H121" s="14">
        <f>სულ!H409</f>
        <v>0</v>
      </c>
      <c r="I121" s="14">
        <f>სულ!I409</f>
        <v>0</v>
      </c>
      <c r="J121" s="14" t="str">
        <f>სულ!J409</f>
        <v/>
      </c>
      <c r="K121" s="39" t="str">
        <f>სულ!K409</f>
        <v/>
      </c>
    </row>
    <row r="122" spans="1:11" ht="16.5" hidden="1" thickTop="1" thickBot="1" x14ac:dyDescent="0.3">
      <c r="A122" t="s">
        <v>194</v>
      </c>
      <c r="B122" s="6"/>
      <c r="C122" s="7" t="s">
        <v>11</v>
      </c>
      <c r="D122" s="14">
        <f>სულ!D410</f>
        <v>2050000</v>
      </c>
      <c r="E122" s="14">
        <f>სულ!E410</f>
        <v>1671639.54</v>
      </c>
      <c r="F122" s="14">
        <f>სულ!F410</f>
        <v>900000</v>
      </c>
      <c r="G122" s="14">
        <f>სულ!G410</f>
        <v>900000</v>
      </c>
      <c r="H122" s="14">
        <f>სულ!H410</f>
        <v>3654000</v>
      </c>
      <c r="I122" s="14">
        <f>სულ!I410</f>
        <v>3471639.54</v>
      </c>
      <c r="J122" s="14">
        <f>სულ!J410</f>
        <v>182360.45999999996</v>
      </c>
      <c r="K122" s="39">
        <f>სულ!K410</f>
        <v>0.95009292282430213</v>
      </c>
    </row>
    <row r="123" spans="1:11" ht="16.5" hidden="1" thickTop="1" thickBot="1" x14ac:dyDescent="0.3">
      <c r="A123" t="s">
        <v>194</v>
      </c>
      <c r="B123" s="6"/>
      <c r="C123" s="7" t="s">
        <v>12</v>
      </c>
      <c r="D123" s="14">
        <f>სულ!D411</f>
        <v>0</v>
      </c>
      <c r="E123" s="14">
        <f>სულ!E411</f>
        <v>0</v>
      </c>
      <c r="F123" s="14">
        <f>სულ!F411</f>
        <v>0</v>
      </c>
      <c r="G123" s="14">
        <f>სულ!G411</f>
        <v>0</v>
      </c>
      <c r="H123" s="14">
        <f>სულ!H411</f>
        <v>0</v>
      </c>
      <c r="I123" s="14">
        <f>სულ!I411</f>
        <v>0</v>
      </c>
      <c r="J123" s="14" t="str">
        <f>სულ!J411</f>
        <v/>
      </c>
      <c r="K123" s="39" t="str">
        <f>სულ!K411</f>
        <v/>
      </c>
    </row>
    <row r="124" spans="1:11" ht="16.5" hidden="1" thickTop="1" thickBot="1" x14ac:dyDescent="0.3">
      <c r="A124" t="s">
        <v>194</v>
      </c>
      <c r="B124" s="4"/>
      <c r="C124" s="5" t="s">
        <v>13</v>
      </c>
      <c r="D124" s="13">
        <f>სულ!D412</f>
        <v>0</v>
      </c>
      <c r="E124" s="13">
        <f>სულ!E412</f>
        <v>0</v>
      </c>
      <c r="F124" s="13">
        <f>სულ!F412</f>
        <v>0</v>
      </c>
      <c r="G124" s="13">
        <f>სულ!G412</f>
        <v>0</v>
      </c>
      <c r="H124" s="13">
        <f>სულ!H412</f>
        <v>0</v>
      </c>
      <c r="I124" s="13">
        <f>სულ!I412</f>
        <v>0</v>
      </c>
      <c r="J124" s="13" t="str">
        <f>სულ!J412</f>
        <v/>
      </c>
      <c r="K124" s="38" t="str">
        <f>სულ!K412</f>
        <v/>
      </c>
    </row>
    <row r="125" spans="1:11" ht="16.5" hidden="1" thickTop="1" thickBot="1" x14ac:dyDescent="0.3">
      <c r="A125" t="s">
        <v>194</v>
      </c>
      <c r="B125" s="4"/>
      <c r="C125" s="5" t="s">
        <v>14</v>
      </c>
      <c r="D125" s="13">
        <f>სულ!D413</f>
        <v>0</v>
      </c>
      <c r="E125" s="13">
        <f>სულ!E413</f>
        <v>0</v>
      </c>
      <c r="F125" s="13">
        <f>სულ!F413</f>
        <v>0</v>
      </c>
      <c r="G125" s="13">
        <f>სულ!G413</f>
        <v>0</v>
      </c>
      <c r="H125" s="13">
        <f>სულ!H413</f>
        <v>0</v>
      </c>
      <c r="I125" s="13">
        <f>სულ!I413</f>
        <v>0</v>
      </c>
      <c r="J125" s="13" t="str">
        <f>სულ!J413</f>
        <v/>
      </c>
      <c r="K125" s="38" t="str">
        <f>სულ!K413</f>
        <v/>
      </c>
    </row>
    <row r="126" spans="1:11" ht="16.5" hidden="1" thickTop="1" thickBot="1" x14ac:dyDescent="0.3">
      <c r="A126" t="s">
        <v>194</v>
      </c>
      <c r="B126" s="8"/>
      <c r="C126" s="9" t="s">
        <v>15</v>
      </c>
      <c r="D126" s="15">
        <f>სულ!D414</f>
        <v>0</v>
      </c>
      <c r="E126" s="15">
        <f>სულ!E414</f>
        <v>0</v>
      </c>
      <c r="F126" s="15">
        <f>სულ!F414</f>
        <v>0</v>
      </c>
      <c r="G126" s="15">
        <f>სულ!G414</f>
        <v>0</v>
      </c>
      <c r="H126" s="15">
        <f>სულ!H414</f>
        <v>0</v>
      </c>
      <c r="I126" s="15">
        <f>სულ!I414</f>
        <v>0</v>
      </c>
      <c r="J126" s="15" t="str">
        <f>სულ!J414</f>
        <v/>
      </c>
      <c r="K126" s="40" t="str">
        <f>სულ!K414</f>
        <v/>
      </c>
    </row>
    <row r="127" spans="1:11" ht="31.5" thickTop="1" thickBot="1" x14ac:dyDescent="0.3">
      <c r="A127" t="str">
        <f t="shared" si="1"/>
        <v>a</v>
      </c>
      <c r="B127" s="10" t="s">
        <v>75</v>
      </c>
      <c r="C127" s="12" t="s">
        <v>76</v>
      </c>
      <c r="D127" s="3">
        <f>სულ!D415</f>
        <v>1800000</v>
      </c>
      <c r="E127" s="3">
        <f>სულ!E415</f>
        <v>1701382.4</v>
      </c>
      <c r="F127" s="3">
        <f>სულ!F415</f>
        <v>1120000</v>
      </c>
      <c r="G127" s="3">
        <f>სულ!G415</f>
        <v>429400</v>
      </c>
      <c r="H127" s="3">
        <f>სულ!H415</f>
        <v>3251400</v>
      </c>
      <c r="I127" s="3">
        <f>სულ!I415</f>
        <v>3250782.4</v>
      </c>
      <c r="J127" s="3">
        <f>სულ!J415</f>
        <v>617.60000000009313</v>
      </c>
      <c r="K127" s="41">
        <f>სულ!K415</f>
        <v>0.99981005105493015</v>
      </c>
    </row>
    <row r="128" spans="1:11" ht="16.5" hidden="1" thickTop="1" thickBot="1" x14ac:dyDescent="0.3">
      <c r="A128" t="s">
        <v>194</v>
      </c>
      <c r="B128" s="4"/>
      <c r="C128" s="5" t="s">
        <v>5</v>
      </c>
      <c r="D128" s="13">
        <f>სულ!D416</f>
        <v>1800000</v>
      </c>
      <c r="E128" s="13">
        <f>სულ!E416</f>
        <v>1701382.4</v>
      </c>
      <c r="F128" s="13">
        <f>სულ!F416</f>
        <v>1120000</v>
      </c>
      <c r="G128" s="13">
        <f>სულ!G416</f>
        <v>429400</v>
      </c>
      <c r="H128" s="13">
        <f>სულ!H416</f>
        <v>3251400</v>
      </c>
      <c r="I128" s="13">
        <f>სულ!I416</f>
        <v>3250782.4</v>
      </c>
      <c r="J128" s="13">
        <f>სულ!J416</f>
        <v>617.60000000009313</v>
      </c>
      <c r="K128" s="38">
        <f>სულ!K416</f>
        <v>0.99981005105493015</v>
      </c>
    </row>
    <row r="129" spans="1:11" ht="16.5" hidden="1" thickTop="1" thickBot="1" x14ac:dyDescent="0.3">
      <c r="A129" t="s">
        <v>194</v>
      </c>
      <c r="B129" s="6"/>
      <c r="C129" s="7" t="s">
        <v>6</v>
      </c>
      <c r="D129" s="14">
        <f>სულ!D417</f>
        <v>0</v>
      </c>
      <c r="E129" s="14">
        <f>სულ!E417</f>
        <v>0</v>
      </c>
      <c r="F129" s="14">
        <f>სულ!F417</f>
        <v>0</v>
      </c>
      <c r="G129" s="14">
        <f>სულ!G417</f>
        <v>0</v>
      </c>
      <c r="H129" s="14">
        <f>სულ!H417</f>
        <v>0</v>
      </c>
      <c r="I129" s="14">
        <f>სულ!I417</f>
        <v>0</v>
      </c>
      <c r="J129" s="14" t="str">
        <f>სულ!J417</f>
        <v/>
      </c>
      <c r="K129" s="39" t="str">
        <f>სულ!K417</f>
        <v/>
      </c>
    </row>
    <row r="130" spans="1:11" ht="16.5" hidden="1" thickTop="1" thickBot="1" x14ac:dyDescent="0.3">
      <c r="A130" t="s">
        <v>194</v>
      </c>
      <c r="B130" s="6"/>
      <c r="C130" s="7" t="s">
        <v>7</v>
      </c>
      <c r="D130" s="14">
        <f>სულ!D418</f>
        <v>0</v>
      </c>
      <c r="E130" s="14">
        <f>სულ!E418</f>
        <v>0</v>
      </c>
      <c r="F130" s="14">
        <f>სულ!F418</f>
        <v>0</v>
      </c>
      <c r="G130" s="14">
        <f>სულ!G418</f>
        <v>0</v>
      </c>
      <c r="H130" s="14">
        <f>სულ!H418</f>
        <v>0</v>
      </c>
      <c r="I130" s="14">
        <f>სულ!I418</f>
        <v>0</v>
      </c>
      <c r="J130" s="14" t="str">
        <f>სულ!J418</f>
        <v/>
      </c>
      <c r="K130" s="39" t="str">
        <f>სულ!K418</f>
        <v/>
      </c>
    </row>
    <row r="131" spans="1:11" ht="16.5" hidden="1" thickTop="1" thickBot="1" x14ac:dyDescent="0.3">
      <c r="A131" t="s">
        <v>194</v>
      </c>
      <c r="B131" s="6"/>
      <c r="C131" s="7" t="s">
        <v>8</v>
      </c>
      <c r="D131" s="14">
        <f>სულ!D419</f>
        <v>0</v>
      </c>
      <c r="E131" s="14">
        <f>სულ!E419</f>
        <v>0</v>
      </c>
      <c r="F131" s="14">
        <f>სულ!F419</f>
        <v>0</v>
      </c>
      <c r="G131" s="14">
        <f>სულ!G419</f>
        <v>0</v>
      </c>
      <c r="H131" s="14">
        <f>სულ!H419</f>
        <v>0</v>
      </c>
      <c r="I131" s="14">
        <f>სულ!I419</f>
        <v>0</v>
      </c>
      <c r="J131" s="14" t="str">
        <f>სულ!J419</f>
        <v/>
      </c>
      <c r="K131" s="39" t="str">
        <f>სულ!K419</f>
        <v/>
      </c>
    </row>
    <row r="132" spans="1:11" ht="16.5" hidden="1" thickTop="1" thickBot="1" x14ac:dyDescent="0.3">
      <c r="A132" t="s">
        <v>194</v>
      </c>
      <c r="B132" s="6"/>
      <c r="C132" s="7" t="s">
        <v>9</v>
      </c>
      <c r="D132" s="14">
        <f>სულ!D420</f>
        <v>0</v>
      </c>
      <c r="E132" s="14">
        <f>სულ!E420</f>
        <v>0</v>
      </c>
      <c r="F132" s="14">
        <f>სულ!F420</f>
        <v>0</v>
      </c>
      <c r="G132" s="14">
        <f>სულ!G420</f>
        <v>0</v>
      </c>
      <c r="H132" s="14">
        <f>სულ!H420</f>
        <v>0</v>
      </c>
      <c r="I132" s="14">
        <f>სულ!I420</f>
        <v>0</v>
      </c>
      <c r="J132" s="14" t="str">
        <f>სულ!J420</f>
        <v/>
      </c>
      <c r="K132" s="39" t="str">
        <f>სულ!K420</f>
        <v/>
      </c>
    </row>
    <row r="133" spans="1:11" ht="16.5" hidden="1" thickTop="1" thickBot="1" x14ac:dyDescent="0.3">
      <c r="A133" t="s">
        <v>194</v>
      </c>
      <c r="B133" s="6"/>
      <c r="C133" s="7" t="s">
        <v>10</v>
      </c>
      <c r="D133" s="14">
        <f>სულ!D421</f>
        <v>0</v>
      </c>
      <c r="E133" s="14">
        <f>სულ!E421</f>
        <v>0</v>
      </c>
      <c r="F133" s="14">
        <f>სულ!F421</f>
        <v>0</v>
      </c>
      <c r="G133" s="14">
        <f>სულ!G421</f>
        <v>0</v>
      </c>
      <c r="H133" s="14">
        <f>სულ!H421</f>
        <v>0</v>
      </c>
      <c r="I133" s="14">
        <f>სულ!I421</f>
        <v>0</v>
      </c>
      <c r="J133" s="14" t="str">
        <f>სულ!J421</f>
        <v/>
      </c>
      <c r="K133" s="39" t="str">
        <f>სულ!K421</f>
        <v/>
      </c>
    </row>
    <row r="134" spans="1:11" ht="16.5" hidden="1" thickTop="1" thickBot="1" x14ac:dyDescent="0.3">
      <c r="A134" t="s">
        <v>194</v>
      </c>
      <c r="B134" s="6"/>
      <c r="C134" s="7" t="s">
        <v>11</v>
      </c>
      <c r="D134" s="14">
        <f>სულ!D422</f>
        <v>0</v>
      </c>
      <c r="E134" s="14">
        <f>სულ!E422</f>
        <v>0</v>
      </c>
      <c r="F134" s="14">
        <f>სულ!F422</f>
        <v>0</v>
      </c>
      <c r="G134" s="14">
        <f>სულ!G422</f>
        <v>0</v>
      </c>
      <c r="H134" s="14">
        <f>სულ!H422</f>
        <v>0</v>
      </c>
      <c r="I134" s="14">
        <f>სულ!I422</f>
        <v>0</v>
      </c>
      <c r="J134" s="14" t="str">
        <f>სულ!J422</f>
        <v/>
      </c>
      <c r="K134" s="39" t="str">
        <f>სულ!K422</f>
        <v/>
      </c>
    </row>
    <row r="135" spans="1:11" ht="16.5" hidden="1" thickTop="1" thickBot="1" x14ac:dyDescent="0.3">
      <c r="A135" t="s">
        <v>194</v>
      </c>
      <c r="B135" s="6"/>
      <c r="C135" s="7" t="s">
        <v>12</v>
      </c>
      <c r="D135" s="14">
        <f>სულ!D423</f>
        <v>1800000</v>
      </c>
      <c r="E135" s="14">
        <f>სულ!E423</f>
        <v>1701382.4</v>
      </c>
      <c r="F135" s="14">
        <f>სულ!F423</f>
        <v>1120000</v>
      </c>
      <c r="G135" s="14">
        <f>სულ!G423</f>
        <v>429400</v>
      </c>
      <c r="H135" s="14">
        <f>სულ!H423</f>
        <v>3251400</v>
      </c>
      <c r="I135" s="14">
        <f>სულ!I423</f>
        <v>3250782.4</v>
      </c>
      <c r="J135" s="14">
        <f>სულ!J423</f>
        <v>617.60000000009313</v>
      </c>
      <c r="K135" s="39">
        <f>სულ!K423</f>
        <v>0.99981005105493015</v>
      </c>
    </row>
    <row r="136" spans="1:11" ht="16.5" hidden="1" thickTop="1" thickBot="1" x14ac:dyDescent="0.3">
      <c r="A136" t="s">
        <v>194</v>
      </c>
      <c r="B136" s="4"/>
      <c r="C136" s="5" t="s">
        <v>13</v>
      </c>
      <c r="D136" s="13">
        <f>სულ!D424</f>
        <v>0</v>
      </c>
      <c r="E136" s="13">
        <f>სულ!E424</f>
        <v>0</v>
      </c>
      <c r="F136" s="13">
        <f>სულ!F424</f>
        <v>0</v>
      </c>
      <c r="G136" s="13">
        <f>სულ!G424</f>
        <v>0</v>
      </c>
      <c r="H136" s="13">
        <f>სულ!H424</f>
        <v>0</v>
      </c>
      <c r="I136" s="13">
        <f>სულ!I424</f>
        <v>0</v>
      </c>
      <c r="J136" s="13" t="str">
        <f>სულ!J424</f>
        <v/>
      </c>
      <c r="K136" s="38" t="str">
        <f>სულ!K424</f>
        <v/>
      </c>
    </row>
    <row r="137" spans="1:11" ht="16.5" hidden="1" thickTop="1" thickBot="1" x14ac:dyDescent="0.3">
      <c r="A137" t="s">
        <v>194</v>
      </c>
      <c r="B137" s="4"/>
      <c r="C137" s="5" t="s">
        <v>14</v>
      </c>
      <c r="D137" s="13">
        <f>სულ!D425</f>
        <v>0</v>
      </c>
      <c r="E137" s="13">
        <f>სულ!E425</f>
        <v>0</v>
      </c>
      <c r="F137" s="13">
        <f>სულ!F425</f>
        <v>0</v>
      </c>
      <c r="G137" s="13">
        <f>სულ!G425</f>
        <v>0</v>
      </c>
      <c r="H137" s="13">
        <f>სულ!H425</f>
        <v>0</v>
      </c>
      <c r="I137" s="13">
        <f>სულ!I425</f>
        <v>0</v>
      </c>
      <c r="J137" s="13" t="str">
        <f>სულ!J425</f>
        <v/>
      </c>
      <c r="K137" s="38" t="str">
        <f>სულ!K425</f>
        <v/>
      </c>
    </row>
    <row r="138" spans="1:11" ht="16.5" hidden="1" thickTop="1" thickBot="1" x14ac:dyDescent="0.3">
      <c r="A138" t="s">
        <v>194</v>
      </c>
      <c r="B138" s="8"/>
      <c r="C138" s="9" t="s">
        <v>15</v>
      </c>
      <c r="D138" s="15">
        <f>სულ!D426</f>
        <v>0</v>
      </c>
      <c r="E138" s="15">
        <f>სულ!E426</f>
        <v>0</v>
      </c>
      <c r="F138" s="15">
        <f>სულ!F426</f>
        <v>0</v>
      </c>
      <c r="G138" s="15">
        <f>სულ!G426</f>
        <v>0</v>
      </c>
      <c r="H138" s="15">
        <f>სულ!H426</f>
        <v>0</v>
      </c>
      <c r="I138" s="15">
        <f>სულ!I426</f>
        <v>0</v>
      </c>
      <c r="J138" s="15" t="str">
        <f>სულ!J426</f>
        <v/>
      </c>
      <c r="K138" s="40" t="str">
        <f>სულ!K426</f>
        <v/>
      </c>
    </row>
    <row r="139" spans="1:11" ht="31.5" thickTop="1" thickBot="1" x14ac:dyDescent="0.3">
      <c r="A139" t="str">
        <f t="shared" si="1"/>
        <v>a</v>
      </c>
      <c r="B139" s="10" t="s">
        <v>77</v>
      </c>
      <c r="C139" s="12" t="s">
        <v>78</v>
      </c>
      <c r="D139" s="3">
        <f>სულ!D427</f>
        <v>24000</v>
      </c>
      <c r="E139" s="3">
        <f>სულ!E427</f>
        <v>24000</v>
      </c>
      <c r="F139" s="3">
        <f>სულ!F427</f>
        <v>12000</v>
      </c>
      <c r="G139" s="3">
        <f>სულ!G427</f>
        <v>12000</v>
      </c>
      <c r="H139" s="3">
        <f>სულ!H427</f>
        <v>48000</v>
      </c>
      <c r="I139" s="3">
        <f>სულ!I427</f>
        <v>48000</v>
      </c>
      <c r="J139" s="3">
        <f>სულ!J427</f>
        <v>0</v>
      </c>
      <c r="K139" s="41">
        <f>სულ!K427</f>
        <v>1</v>
      </c>
    </row>
    <row r="140" spans="1:11" ht="16.5" hidden="1" thickTop="1" thickBot="1" x14ac:dyDescent="0.3">
      <c r="A140" t="s">
        <v>194</v>
      </c>
      <c r="B140" s="4"/>
      <c r="C140" s="5" t="s">
        <v>5</v>
      </c>
      <c r="D140" s="13">
        <f>სულ!D428</f>
        <v>24000</v>
      </c>
      <c r="E140" s="13">
        <f>სულ!E428</f>
        <v>24000</v>
      </c>
      <c r="F140" s="13">
        <f>სულ!F428</f>
        <v>12000</v>
      </c>
      <c r="G140" s="13">
        <f>სულ!G428</f>
        <v>12000</v>
      </c>
      <c r="H140" s="13">
        <f>სულ!H428</f>
        <v>48000</v>
      </c>
      <c r="I140" s="13">
        <f>სულ!I428</f>
        <v>48000</v>
      </c>
      <c r="J140" s="13">
        <f>სულ!J428</f>
        <v>0</v>
      </c>
      <c r="K140" s="38">
        <f>სულ!K428</f>
        <v>1</v>
      </c>
    </row>
    <row r="141" spans="1:11" ht="16.5" hidden="1" thickTop="1" thickBot="1" x14ac:dyDescent="0.3">
      <c r="A141" t="s">
        <v>194</v>
      </c>
      <c r="B141" s="6"/>
      <c r="C141" s="7" t="s">
        <v>6</v>
      </c>
      <c r="D141" s="14">
        <f>სულ!D429</f>
        <v>0</v>
      </c>
      <c r="E141" s="14">
        <f>სულ!E429</f>
        <v>0</v>
      </c>
      <c r="F141" s="14">
        <f>სულ!F429</f>
        <v>0</v>
      </c>
      <c r="G141" s="14">
        <f>სულ!G429</f>
        <v>0</v>
      </c>
      <c r="H141" s="14">
        <f>სულ!H429</f>
        <v>0</v>
      </c>
      <c r="I141" s="14">
        <f>სულ!I429</f>
        <v>0</v>
      </c>
      <c r="J141" s="14" t="str">
        <f>სულ!J429</f>
        <v/>
      </c>
      <c r="K141" s="39" t="str">
        <f>სულ!K429</f>
        <v/>
      </c>
    </row>
    <row r="142" spans="1:11" ht="16.5" hidden="1" thickTop="1" thickBot="1" x14ac:dyDescent="0.3">
      <c r="A142" t="s">
        <v>194</v>
      </c>
      <c r="B142" s="6"/>
      <c r="C142" s="7" t="s">
        <v>7</v>
      </c>
      <c r="D142" s="14">
        <f>სულ!D430</f>
        <v>0</v>
      </c>
      <c r="E142" s="14">
        <f>სულ!E430</f>
        <v>0</v>
      </c>
      <c r="F142" s="14">
        <f>სულ!F430</f>
        <v>0</v>
      </c>
      <c r="G142" s="14">
        <f>სულ!G430</f>
        <v>0</v>
      </c>
      <c r="H142" s="14">
        <f>სულ!H430</f>
        <v>0</v>
      </c>
      <c r="I142" s="14">
        <f>სულ!I430</f>
        <v>0</v>
      </c>
      <c r="J142" s="14" t="str">
        <f>სულ!J430</f>
        <v/>
      </c>
      <c r="K142" s="39" t="str">
        <f>სულ!K430</f>
        <v/>
      </c>
    </row>
    <row r="143" spans="1:11" ht="16.5" hidden="1" thickTop="1" thickBot="1" x14ac:dyDescent="0.3">
      <c r="A143" t="s">
        <v>194</v>
      </c>
      <c r="B143" s="6"/>
      <c r="C143" s="7" t="s">
        <v>8</v>
      </c>
      <c r="D143" s="14">
        <f>სულ!D431</f>
        <v>0</v>
      </c>
      <c r="E143" s="14">
        <f>სულ!E431</f>
        <v>0</v>
      </c>
      <c r="F143" s="14">
        <f>სულ!F431</f>
        <v>0</v>
      </c>
      <c r="G143" s="14">
        <f>სულ!G431</f>
        <v>0</v>
      </c>
      <c r="H143" s="14">
        <f>სულ!H431</f>
        <v>0</v>
      </c>
      <c r="I143" s="14">
        <f>სულ!I431</f>
        <v>0</v>
      </c>
      <c r="J143" s="14" t="str">
        <f>სულ!J431</f>
        <v/>
      </c>
      <c r="K143" s="39" t="str">
        <f>სულ!K431</f>
        <v/>
      </c>
    </row>
    <row r="144" spans="1:11" ht="16.5" hidden="1" thickTop="1" thickBot="1" x14ac:dyDescent="0.3">
      <c r="A144" t="s">
        <v>194</v>
      </c>
      <c r="B144" s="6"/>
      <c r="C144" s="7" t="s">
        <v>9</v>
      </c>
      <c r="D144" s="14">
        <f>სულ!D432</f>
        <v>0</v>
      </c>
      <c r="E144" s="14">
        <f>სულ!E432</f>
        <v>0</v>
      </c>
      <c r="F144" s="14">
        <f>სულ!F432</f>
        <v>0</v>
      </c>
      <c r="G144" s="14">
        <f>სულ!G432</f>
        <v>0</v>
      </c>
      <c r="H144" s="14">
        <f>სულ!H432</f>
        <v>0</v>
      </c>
      <c r="I144" s="14">
        <f>სულ!I432</f>
        <v>0</v>
      </c>
      <c r="J144" s="14" t="str">
        <f>სულ!J432</f>
        <v/>
      </c>
      <c r="K144" s="39" t="str">
        <f>სულ!K432</f>
        <v/>
      </c>
    </row>
    <row r="145" spans="1:11" ht="16.5" hidden="1" thickTop="1" thickBot="1" x14ac:dyDescent="0.3">
      <c r="A145" t="s">
        <v>194</v>
      </c>
      <c r="B145" s="6"/>
      <c r="C145" s="7" t="s">
        <v>10</v>
      </c>
      <c r="D145" s="14">
        <f>სულ!D433</f>
        <v>0</v>
      </c>
      <c r="E145" s="14">
        <f>სულ!E433</f>
        <v>0</v>
      </c>
      <c r="F145" s="14">
        <f>სულ!F433</f>
        <v>0</v>
      </c>
      <c r="G145" s="14">
        <f>სულ!G433</f>
        <v>0</v>
      </c>
      <c r="H145" s="14">
        <f>სულ!H433</f>
        <v>0</v>
      </c>
      <c r="I145" s="14">
        <f>სულ!I433</f>
        <v>0</v>
      </c>
      <c r="J145" s="14" t="str">
        <f>სულ!J433</f>
        <v/>
      </c>
      <c r="K145" s="39" t="str">
        <f>სულ!K433</f>
        <v/>
      </c>
    </row>
    <row r="146" spans="1:11" ht="16.5" hidden="1" thickTop="1" thickBot="1" x14ac:dyDescent="0.3">
      <c r="A146" t="s">
        <v>194</v>
      </c>
      <c r="B146" s="6"/>
      <c r="C146" s="7" t="s">
        <v>11</v>
      </c>
      <c r="D146" s="14">
        <f>სულ!D434</f>
        <v>24000</v>
      </c>
      <c r="E146" s="14">
        <f>სულ!E434</f>
        <v>24000</v>
      </c>
      <c r="F146" s="14">
        <f>სულ!F434</f>
        <v>12000</v>
      </c>
      <c r="G146" s="14">
        <f>სულ!G434</f>
        <v>12000</v>
      </c>
      <c r="H146" s="14">
        <f>სულ!H434</f>
        <v>48000</v>
      </c>
      <c r="I146" s="14">
        <f>სულ!I434</f>
        <v>48000</v>
      </c>
      <c r="J146" s="14">
        <f>სულ!J434</f>
        <v>0</v>
      </c>
      <c r="K146" s="39">
        <f>სულ!K434</f>
        <v>1</v>
      </c>
    </row>
    <row r="147" spans="1:11" ht="16.5" hidden="1" thickTop="1" thickBot="1" x14ac:dyDescent="0.3">
      <c r="A147" t="s">
        <v>194</v>
      </c>
      <c r="B147" s="6"/>
      <c r="C147" s="7" t="s">
        <v>12</v>
      </c>
      <c r="D147" s="14">
        <f>სულ!D435</f>
        <v>0</v>
      </c>
      <c r="E147" s="14">
        <f>სულ!E435</f>
        <v>0</v>
      </c>
      <c r="F147" s="14">
        <f>სულ!F435</f>
        <v>0</v>
      </c>
      <c r="G147" s="14">
        <f>სულ!G435</f>
        <v>0</v>
      </c>
      <c r="H147" s="14">
        <f>სულ!H435</f>
        <v>0</v>
      </c>
      <c r="I147" s="14">
        <f>სულ!I435</f>
        <v>0</v>
      </c>
      <c r="J147" s="14" t="str">
        <f>სულ!J435</f>
        <v/>
      </c>
      <c r="K147" s="39" t="str">
        <f>სულ!K435</f>
        <v/>
      </c>
    </row>
    <row r="148" spans="1:11" ht="16.5" hidden="1" thickTop="1" thickBot="1" x14ac:dyDescent="0.3">
      <c r="A148" t="s">
        <v>194</v>
      </c>
      <c r="B148" s="4"/>
      <c r="C148" s="5" t="s">
        <v>13</v>
      </c>
      <c r="D148" s="13">
        <f>სულ!D436</f>
        <v>0</v>
      </c>
      <c r="E148" s="13">
        <f>სულ!E436</f>
        <v>0</v>
      </c>
      <c r="F148" s="13">
        <f>სულ!F436</f>
        <v>0</v>
      </c>
      <c r="G148" s="13">
        <f>სულ!G436</f>
        <v>0</v>
      </c>
      <c r="H148" s="13">
        <f>სულ!H436</f>
        <v>0</v>
      </c>
      <c r="I148" s="13">
        <f>სულ!I436</f>
        <v>0</v>
      </c>
      <c r="J148" s="13" t="str">
        <f>სულ!J436</f>
        <v/>
      </c>
      <c r="K148" s="38" t="str">
        <f>სულ!K436</f>
        <v/>
      </c>
    </row>
    <row r="149" spans="1:11" ht="16.5" hidden="1" thickTop="1" thickBot="1" x14ac:dyDescent="0.3">
      <c r="A149" t="s">
        <v>194</v>
      </c>
      <c r="B149" s="4"/>
      <c r="C149" s="5" t="s">
        <v>14</v>
      </c>
      <c r="D149" s="13">
        <f>სულ!D437</f>
        <v>0</v>
      </c>
      <c r="E149" s="13">
        <f>სულ!E437</f>
        <v>0</v>
      </c>
      <c r="F149" s="13">
        <f>სულ!F437</f>
        <v>0</v>
      </c>
      <c r="G149" s="13">
        <f>სულ!G437</f>
        <v>0</v>
      </c>
      <c r="H149" s="13">
        <f>სულ!H437</f>
        <v>0</v>
      </c>
      <c r="I149" s="13">
        <f>სულ!I437</f>
        <v>0</v>
      </c>
      <c r="J149" s="13" t="str">
        <f>სულ!J437</f>
        <v/>
      </c>
      <c r="K149" s="38" t="str">
        <f>სულ!K437</f>
        <v/>
      </c>
    </row>
    <row r="150" spans="1:11" ht="16.5" hidden="1" thickTop="1" thickBot="1" x14ac:dyDescent="0.3">
      <c r="A150" t="s">
        <v>194</v>
      </c>
      <c r="B150" s="8"/>
      <c r="C150" s="9" t="s">
        <v>15</v>
      </c>
      <c r="D150" s="15">
        <f>სულ!D438</f>
        <v>0</v>
      </c>
      <c r="E150" s="15">
        <f>სულ!E438</f>
        <v>0</v>
      </c>
      <c r="F150" s="15">
        <f>სულ!F438</f>
        <v>0</v>
      </c>
      <c r="G150" s="15">
        <f>სულ!G438</f>
        <v>0</v>
      </c>
      <c r="H150" s="15">
        <f>სულ!H438</f>
        <v>0</v>
      </c>
      <c r="I150" s="15">
        <f>სულ!I438</f>
        <v>0</v>
      </c>
      <c r="J150" s="15" t="str">
        <f>სულ!J438</f>
        <v/>
      </c>
      <c r="K150" s="40" t="str">
        <f>სულ!K438</f>
        <v/>
      </c>
    </row>
    <row r="151" spans="1:11" ht="31.5" thickTop="1" thickBot="1" x14ac:dyDescent="0.3">
      <c r="A151" t="str">
        <f t="shared" ref="A151:A199" si="2">IF(OR(D151&lt;&gt;0,F151&lt;&gt;0,G151&lt;&gt;0,H151&lt;&gt;0,I151&lt;&gt;0,),"a","b")</f>
        <v>a</v>
      </c>
      <c r="B151" s="10" t="s">
        <v>79</v>
      </c>
      <c r="C151" s="12" t="s">
        <v>80</v>
      </c>
      <c r="D151" s="3">
        <f>სულ!D439</f>
        <v>206000</v>
      </c>
      <c r="E151" s="3">
        <f>სულ!E439</f>
        <v>185923.5</v>
      </c>
      <c r="F151" s="3">
        <f>სულ!F439</f>
        <v>97000</v>
      </c>
      <c r="G151" s="3">
        <f>სულ!G439</f>
        <v>95000</v>
      </c>
      <c r="H151" s="3">
        <f>სულ!H439</f>
        <v>408000</v>
      </c>
      <c r="I151" s="3">
        <f>სულ!I439</f>
        <v>377923.5</v>
      </c>
      <c r="J151" s="3">
        <f>სულ!J439</f>
        <v>30076.5</v>
      </c>
      <c r="K151" s="41">
        <f>სულ!K439</f>
        <v>0.92628308823529415</v>
      </c>
    </row>
    <row r="152" spans="1:11" ht="16.5" hidden="1" thickTop="1" thickBot="1" x14ac:dyDescent="0.3">
      <c r="A152" t="s">
        <v>194</v>
      </c>
      <c r="B152" s="4"/>
      <c r="C152" s="5" t="s">
        <v>5</v>
      </c>
      <c r="D152" s="13">
        <f>სულ!D440</f>
        <v>206000</v>
      </c>
      <c r="E152" s="13">
        <f>სულ!E440</f>
        <v>185923.5</v>
      </c>
      <c r="F152" s="13">
        <f>სულ!F440</f>
        <v>97000</v>
      </c>
      <c r="G152" s="13">
        <f>სულ!G440</f>
        <v>95000</v>
      </c>
      <c r="H152" s="13">
        <f>სულ!H440</f>
        <v>408000</v>
      </c>
      <c r="I152" s="13">
        <f>სულ!I440</f>
        <v>377923.5</v>
      </c>
      <c r="J152" s="13">
        <f>სულ!J440</f>
        <v>30076.5</v>
      </c>
      <c r="K152" s="38">
        <f>სულ!K440</f>
        <v>0.92628308823529415</v>
      </c>
    </row>
    <row r="153" spans="1:11" ht="16.5" hidden="1" thickTop="1" thickBot="1" x14ac:dyDescent="0.3">
      <c r="A153" t="s">
        <v>194</v>
      </c>
      <c r="B153" s="6"/>
      <c r="C153" s="7" t="s">
        <v>6</v>
      </c>
      <c r="D153" s="14">
        <f>სულ!D441</f>
        <v>0</v>
      </c>
      <c r="E153" s="14">
        <f>სულ!E441</f>
        <v>0</v>
      </c>
      <c r="F153" s="14">
        <f>სულ!F441</f>
        <v>0</v>
      </c>
      <c r="G153" s="14">
        <f>სულ!G441</f>
        <v>0</v>
      </c>
      <c r="H153" s="14">
        <f>სულ!H441</f>
        <v>0</v>
      </c>
      <c r="I153" s="14">
        <f>სულ!I441</f>
        <v>0</v>
      </c>
      <c r="J153" s="14" t="str">
        <f>სულ!J441</f>
        <v/>
      </c>
      <c r="K153" s="39" t="str">
        <f>სულ!K441</f>
        <v/>
      </c>
    </row>
    <row r="154" spans="1:11" ht="16.5" hidden="1" thickTop="1" thickBot="1" x14ac:dyDescent="0.3">
      <c r="A154" t="s">
        <v>194</v>
      </c>
      <c r="B154" s="6"/>
      <c r="C154" s="7" t="s">
        <v>7</v>
      </c>
      <c r="D154" s="14">
        <f>სულ!D442</f>
        <v>0</v>
      </c>
      <c r="E154" s="14">
        <f>სულ!E442</f>
        <v>0</v>
      </c>
      <c r="F154" s="14">
        <f>სულ!F442</f>
        <v>0</v>
      </c>
      <c r="G154" s="14">
        <f>სულ!G442</f>
        <v>0</v>
      </c>
      <c r="H154" s="14">
        <f>სულ!H442</f>
        <v>0</v>
      </c>
      <c r="I154" s="14">
        <f>სულ!I442</f>
        <v>0</v>
      </c>
      <c r="J154" s="14" t="str">
        <f>სულ!J442</f>
        <v/>
      </c>
      <c r="K154" s="39" t="str">
        <f>სულ!K442</f>
        <v/>
      </c>
    </row>
    <row r="155" spans="1:11" ht="16.5" hidden="1" thickTop="1" thickBot="1" x14ac:dyDescent="0.3">
      <c r="A155" t="s">
        <v>194</v>
      </c>
      <c r="B155" s="6"/>
      <c r="C155" s="7" t="s">
        <v>8</v>
      </c>
      <c r="D155" s="14">
        <f>სულ!D443</f>
        <v>0</v>
      </c>
      <c r="E155" s="14">
        <f>სულ!E443</f>
        <v>0</v>
      </c>
      <c r="F155" s="14">
        <f>სულ!F443</f>
        <v>0</v>
      </c>
      <c r="G155" s="14">
        <f>სულ!G443</f>
        <v>0</v>
      </c>
      <c r="H155" s="14">
        <f>სულ!H443</f>
        <v>0</v>
      </c>
      <c r="I155" s="14">
        <f>სულ!I443</f>
        <v>0</v>
      </c>
      <c r="J155" s="14" t="str">
        <f>სულ!J443</f>
        <v/>
      </c>
      <c r="K155" s="39" t="str">
        <f>სულ!K443</f>
        <v/>
      </c>
    </row>
    <row r="156" spans="1:11" ht="16.5" hidden="1" thickTop="1" thickBot="1" x14ac:dyDescent="0.3">
      <c r="A156" t="s">
        <v>194</v>
      </c>
      <c r="B156" s="6"/>
      <c r="C156" s="7" t="s">
        <v>9</v>
      </c>
      <c r="D156" s="14">
        <f>სულ!D444</f>
        <v>0</v>
      </c>
      <c r="E156" s="14">
        <f>სულ!E444</f>
        <v>0</v>
      </c>
      <c r="F156" s="14">
        <f>სულ!F444</f>
        <v>0</v>
      </c>
      <c r="G156" s="14">
        <f>სულ!G444</f>
        <v>0</v>
      </c>
      <c r="H156" s="14">
        <f>სულ!H444</f>
        <v>0</v>
      </c>
      <c r="I156" s="14">
        <f>სულ!I444</f>
        <v>0</v>
      </c>
      <c r="J156" s="14" t="str">
        <f>სულ!J444</f>
        <v/>
      </c>
      <c r="K156" s="39" t="str">
        <f>სულ!K444</f>
        <v/>
      </c>
    </row>
    <row r="157" spans="1:11" ht="16.5" hidden="1" thickTop="1" thickBot="1" x14ac:dyDescent="0.3">
      <c r="A157" t="s">
        <v>194</v>
      </c>
      <c r="B157" s="6"/>
      <c r="C157" s="7" t="s">
        <v>10</v>
      </c>
      <c r="D157" s="14">
        <f>სულ!D445</f>
        <v>0</v>
      </c>
      <c r="E157" s="14">
        <f>სულ!E445</f>
        <v>0</v>
      </c>
      <c r="F157" s="14">
        <f>სულ!F445</f>
        <v>0</v>
      </c>
      <c r="G157" s="14">
        <f>სულ!G445</f>
        <v>0</v>
      </c>
      <c r="H157" s="14">
        <f>სულ!H445</f>
        <v>0</v>
      </c>
      <c r="I157" s="14">
        <f>სულ!I445</f>
        <v>0</v>
      </c>
      <c r="J157" s="14" t="str">
        <f>სულ!J445</f>
        <v/>
      </c>
      <c r="K157" s="39" t="str">
        <f>სულ!K445</f>
        <v/>
      </c>
    </row>
    <row r="158" spans="1:11" ht="16.5" hidden="1" thickTop="1" thickBot="1" x14ac:dyDescent="0.3">
      <c r="A158" t="s">
        <v>194</v>
      </c>
      <c r="B158" s="6"/>
      <c r="C158" s="7" t="s">
        <v>11</v>
      </c>
      <c r="D158" s="14">
        <f>სულ!D446</f>
        <v>206000</v>
      </c>
      <c r="E158" s="14">
        <f>სულ!E446</f>
        <v>185923.5</v>
      </c>
      <c r="F158" s="14">
        <f>სულ!F446</f>
        <v>97000</v>
      </c>
      <c r="G158" s="14">
        <f>სულ!G446</f>
        <v>95000</v>
      </c>
      <c r="H158" s="14">
        <f>სულ!H446</f>
        <v>408000</v>
      </c>
      <c r="I158" s="14">
        <f>სულ!I446</f>
        <v>377923.5</v>
      </c>
      <c r="J158" s="14">
        <f>სულ!J446</f>
        <v>30076.5</v>
      </c>
      <c r="K158" s="39">
        <f>სულ!K446</f>
        <v>0.92628308823529415</v>
      </c>
    </row>
    <row r="159" spans="1:11" ht="16.5" hidden="1" thickTop="1" thickBot="1" x14ac:dyDescent="0.3">
      <c r="A159" t="s">
        <v>194</v>
      </c>
      <c r="B159" s="6"/>
      <c r="C159" s="7" t="s">
        <v>12</v>
      </c>
      <c r="D159" s="14">
        <f>სულ!D447</f>
        <v>0</v>
      </c>
      <c r="E159" s="14">
        <f>სულ!E447</f>
        <v>0</v>
      </c>
      <c r="F159" s="14">
        <f>სულ!F447</f>
        <v>0</v>
      </c>
      <c r="G159" s="14">
        <f>სულ!G447</f>
        <v>0</v>
      </c>
      <c r="H159" s="14">
        <f>სულ!H447</f>
        <v>0</v>
      </c>
      <c r="I159" s="14">
        <f>სულ!I447</f>
        <v>0</v>
      </c>
      <c r="J159" s="14" t="str">
        <f>სულ!J447</f>
        <v/>
      </c>
      <c r="K159" s="39" t="str">
        <f>სულ!K447</f>
        <v/>
      </c>
    </row>
    <row r="160" spans="1:11" ht="16.5" hidden="1" thickTop="1" thickBot="1" x14ac:dyDescent="0.3">
      <c r="A160" t="s">
        <v>194</v>
      </c>
      <c r="B160" s="4"/>
      <c r="C160" s="5" t="s">
        <v>13</v>
      </c>
      <c r="D160" s="13">
        <f>სულ!D448</f>
        <v>0</v>
      </c>
      <c r="E160" s="13">
        <f>სულ!E448</f>
        <v>0</v>
      </c>
      <c r="F160" s="13">
        <f>სულ!F448</f>
        <v>0</v>
      </c>
      <c r="G160" s="13">
        <f>სულ!G448</f>
        <v>0</v>
      </c>
      <c r="H160" s="13">
        <f>სულ!H448</f>
        <v>0</v>
      </c>
      <c r="I160" s="13">
        <f>სულ!I448</f>
        <v>0</v>
      </c>
      <c r="J160" s="13" t="str">
        <f>სულ!J448</f>
        <v/>
      </c>
      <c r="K160" s="38" t="str">
        <f>სულ!K448</f>
        <v/>
      </c>
    </row>
    <row r="161" spans="1:11" ht="16.5" hidden="1" thickTop="1" thickBot="1" x14ac:dyDescent="0.3">
      <c r="A161" t="s">
        <v>194</v>
      </c>
      <c r="B161" s="4"/>
      <c r="C161" s="5" t="s">
        <v>14</v>
      </c>
      <c r="D161" s="13">
        <f>სულ!D449</f>
        <v>0</v>
      </c>
      <c r="E161" s="13">
        <f>სულ!E449</f>
        <v>0</v>
      </c>
      <c r="F161" s="13">
        <f>სულ!F449</f>
        <v>0</v>
      </c>
      <c r="G161" s="13">
        <f>სულ!G449</f>
        <v>0</v>
      </c>
      <c r="H161" s="13">
        <f>სულ!H449</f>
        <v>0</v>
      </c>
      <c r="I161" s="13">
        <f>სულ!I449</f>
        <v>0</v>
      </c>
      <c r="J161" s="13" t="str">
        <f>სულ!J449</f>
        <v/>
      </c>
      <c r="K161" s="38" t="str">
        <f>სულ!K449</f>
        <v/>
      </c>
    </row>
    <row r="162" spans="1:11" ht="16.5" hidden="1" thickTop="1" thickBot="1" x14ac:dyDescent="0.3">
      <c r="A162" t="s">
        <v>194</v>
      </c>
      <c r="B162" s="8"/>
      <c r="C162" s="9" t="s">
        <v>15</v>
      </c>
      <c r="D162" s="15">
        <f>სულ!D450</f>
        <v>0</v>
      </c>
      <c r="E162" s="15">
        <f>სულ!E450</f>
        <v>0</v>
      </c>
      <c r="F162" s="15">
        <f>სულ!F450</f>
        <v>0</v>
      </c>
      <c r="G162" s="15">
        <f>სულ!G450</f>
        <v>0</v>
      </c>
      <c r="H162" s="15">
        <f>სულ!H450</f>
        <v>0</v>
      </c>
      <c r="I162" s="15">
        <f>სულ!I450</f>
        <v>0</v>
      </c>
      <c r="J162" s="15" t="str">
        <f>სულ!J450</f>
        <v/>
      </c>
      <c r="K162" s="40" t="str">
        <f>სულ!K450</f>
        <v/>
      </c>
    </row>
    <row r="163" spans="1:11" ht="16.5" thickTop="1" thickBot="1" x14ac:dyDescent="0.3">
      <c r="A163" t="str">
        <f t="shared" si="2"/>
        <v>a</v>
      </c>
      <c r="B163" s="10" t="s">
        <v>81</v>
      </c>
      <c r="C163" s="3" t="s">
        <v>82</v>
      </c>
      <c r="D163" s="3">
        <f>სულ!D451</f>
        <v>3769000</v>
      </c>
      <c r="E163" s="3">
        <f>სულ!E451</f>
        <v>3242845</v>
      </c>
      <c r="F163" s="3">
        <f>სულ!F451</f>
        <v>1659000</v>
      </c>
      <c r="G163" s="3">
        <f>სულ!G451</f>
        <v>1677000</v>
      </c>
      <c r="H163" s="3">
        <f>სულ!H451</f>
        <v>6769000</v>
      </c>
      <c r="I163" s="3">
        <f>სულ!I451</f>
        <v>6578845</v>
      </c>
      <c r="J163" s="3">
        <f>სულ!J451</f>
        <v>190155</v>
      </c>
      <c r="K163" s="41">
        <f>სულ!K451</f>
        <v>0.97190796277145808</v>
      </c>
    </row>
    <row r="164" spans="1:11" ht="16.5" hidden="1" thickTop="1" thickBot="1" x14ac:dyDescent="0.3">
      <c r="A164" t="s">
        <v>194</v>
      </c>
      <c r="B164" s="4"/>
      <c r="C164" s="5" t="s">
        <v>5</v>
      </c>
      <c r="D164" s="13">
        <f>სულ!D452</f>
        <v>3769000</v>
      </c>
      <c r="E164" s="13">
        <f>სულ!E452</f>
        <v>3242845</v>
      </c>
      <c r="F164" s="13">
        <f>სულ!F452</f>
        <v>1659000</v>
      </c>
      <c r="G164" s="13">
        <f>სულ!G452</f>
        <v>1677000</v>
      </c>
      <c r="H164" s="13">
        <f>სულ!H452</f>
        <v>6769000</v>
      </c>
      <c r="I164" s="13">
        <f>სულ!I452</f>
        <v>6578845</v>
      </c>
      <c r="J164" s="13">
        <f>სულ!J452</f>
        <v>190155</v>
      </c>
      <c r="K164" s="38">
        <f>სულ!K452</f>
        <v>0.97190796277145808</v>
      </c>
    </row>
    <row r="165" spans="1:11" ht="16.5" hidden="1" thickTop="1" thickBot="1" x14ac:dyDescent="0.3">
      <c r="A165" t="s">
        <v>194</v>
      </c>
      <c r="B165" s="6"/>
      <c r="C165" s="7" t="s">
        <v>6</v>
      </c>
      <c r="D165" s="14">
        <f>სულ!D453</f>
        <v>0</v>
      </c>
      <c r="E165" s="14">
        <f>სულ!E453</f>
        <v>0</v>
      </c>
      <c r="F165" s="14">
        <f>სულ!F453</f>
        <v>0</v>
      </c>
      <c r="G165" s="14">
        <f>სულ!G453</f>
        <v>0</v>
      </c>
      <c r="H165" s="14">
        <f>სულ!H453</f>
        <v>0</v>
      </c>
      <c r="I165" s="14">
        <f>სულ!I453</f>
        <v>0</v>
      </c>
      <c r="J165" s="14" t="str">
        <f>სულ!J453</f>
        <v/>
      </c>
      <c r="K165" s="39" t="str">
        <f>სულ!K453</f>
        <v/>
      </c>
    </row>
    <row r="166" spans="1:11" ht="16.5" hidden="1" thickTop="1" thickBot="1" x14ac:dyDescent="0.3">
      <c r="A166" t="s">
        <v>194</v>
      </c>
      <c r="B166" s="6"/>
      <c r="C166" s="7" t="s">
        <v>7</v>
      </c>
      <c r="D166" s="14">
        <f>სულ!D454</f>
        <v>0</v>
      </c>
      <c r="E166" s="14">
        <f>სულ!E454</f>
        <v>0</v>
      </c>
      <c r="F166" s="14">
        <f>სულ!F454</f>
        <v>0</v>
      </c>
      <c r="G166" s="14">
        <f>სულ!G454</f>
        <v>0</v>
      </c>
      <c r="H166" s="14">
        <f>სულ!H454</f>
        <v>0</v>
      </c>
      <c r="I166" s="14">
        <f>სულ!I454</f>
        <v>0</v>
      </c>
      <c r="J166" s="14" t="str">
        <f>სულ!J454</f>
        <v/>
      </c>
      <c r="K166" s="39" t="str">
        <f>სულ!K454</f>
        <v/>
      </c>
    </row>
    <row r="167" spans="1:11" ht="16.5" hidden="1" thickTop="1" thickBot="1" x14ac:dyDescent="0.3">
      <c r="A167" t="s">
        <v>194</v>
      </c>
      <c r="B167" s="6"/>
      <c r="C167" s="7" t="s">
        <v>8</v>
      </c>
      <c r="D167" s="14">
        <f>სულ!D455</f>
        <v>0</v>
      </c>
      <c r="E167" s="14">
        <f>სულ!E455</f>
        <v>0</v>
      </c>
      <c r="F167" s="14">
        <f>სულ!F455</f>
        <v>0</v>
      </c>
      <c r="G167" s="14">
        <f>სულ!G455</f>
        <v>0</v>
      </c>
      <c r="H167" s="14">
        <f>სულ!H455</f>
        <v>0</v>
      </c>
      <c r="I167" s="14">
        <f>სულ!I455</f>
        <v>0</v>
      </c>
      <c r="J167" s="14" t="str">
        <f>სულ!J455</f>
        <v/>
      </c>
      <c r="K167" s="39" t="str">
        <f>სულ!K455</f>
        <v/>
      </c>
    </row>
    <row r="168" spans="1:11" ht="16.5" hidden="1" thickTop="1" thickBot="1" x14ac:dyDescent="0.3">
      <c r="A168" t="s">
        <v>194</v>
      </c>
      <c r="B168" s="6"/>
      <c r="C168" s="7" t="s">
        <v>9</v>
      </c>
      <c r="D168" s="14">
        <f>სულ!D456</f>
        <v>0</v>
      </c>
      <c r="E168" s="14">
        <f>სულ!E456</f>
        <v>0</v>
      </c>
      <c r="F168" s="14">
        <f>სულ!F456</f>
        <v>0</v>
      </c>
      <c r="G168" s="14">
        <f>სულ!G456</f>
        <v>0</v>
      </c>
      <c r="H168" s="14">
        <f>სულ!H456</f>
        <v>0</v>
      </c>
      <c r="I168" s="14">
        <f>სულ!I456</f>
        <v>0</v>
      </c>
      <c r="J168" s="14" t="str">
        <f>სულ!J456</f>
        <v/>
      </c>
      <c r="K168" s="39" t="str">
        <f>სულ!K456</f>
        <v/>
      </c>
    </row>
    <row r="169" spans="1:11" ht="16.5" hidden="1" thickTop="1" thickBot="1" x14ac:dyDescent="0.3">
      <c r="A169" t="s">
        <v>194</v>
      </c>
      <c r="B169" s="6"/>
      <c r="C169" s="7" t="s">
        <v>10</v>
      </c>
      <c r="D169" s="14">
        <f>სულ!D457</f>
        <v>0</v>
      </c>
      <c r="E169" s="14">
        <f>სულ!E457</f>
        <v>0</v>
      </c>
      <c r="F169" s="14">
        <f>სულ!F457</f>
        <v>0</v>
      </c>
      <c r="G169" s="14">
        <f>სულ!G457</f>
        <v>0</v>
      </c>
      <c r="H169" s="14">
        <f>სულ!H457</f>
        <v>0</v>
      </c>
      <c r="I169" s="14">
        <f>სულ!I457</f>
        <v>0</v>
      </c>
      <c r="J169" s="14" t="str">
        <f>სულ!J457</f>
        <v/>
      </c>
      <c r="K169" s="39" t="str">
        <f>სულ!K457</f>
        <v/>
      </c>
    </row>
    <row r="170" spans="1:11" ht="16.5" hidden="1" thickTop="1" thickBot="1" x14ac:dyDescent="0.3">
      <c r="A170" t="s">
        <v>194</v>
      </c>
      <c r="B170" s="6"/>
      <c r="C170" s="7" t="s">
        <v>11</v>
      </c>
      <c r="D170" s="14">
        <f>სულ!D458</f>
        <v>3769000</v>
      </c>
      <c r="E170" s="14">
        <f>სულ!E458</f>
        <v>3242845</v>
      </c>
      <c r="F170" s="14">
        <f>სულ!F458</f>
        <v>1659000</v>
      </c>
      <c r="G170" s="14">
        <f>სულ!G458</f>
        <v>1677000</v>
      </c>
      <c r="H170" s="14">
        <f>სულ!H458</f>
        <v>6769000</v>
      </c>
      <c r="I170" s="14">
        <f>სულ!I458</f>
        <v>6578845</v>
      </c>
      <c r="J170" s="14">
        <f>სულ!J458</f>
        <v>190155</v>
      </c>
      <c r="K170" s="39">
        <f>სულ!K458</f>
        <v>0.97190796277145808</v>
      </c>
    </row>
    <row r="171" spans="1:11" ht="16.5" hidden="1" thickTop="1" thickBot="1" x14ac:dyDescent="0.3">
      <c r="A171" t="s">
        <v>194</v>
      </c>
      <c r="B171" s="6"/>
      <c r="C171" s="7" t="s">
        <v>12</v>
      </c>
      <c r="D171" s="14">
        <f>სულ!D459</f>
        <v>0</v>
      </c>
      <c r="E171" s="14">
        <f>სულ!E459</f>
        <v>0</v>
      </c>
      <c r="F171" s="14">
        <f>სულ!F459</f>
        <v>0</v>
      </c>
      <c r="G171" s="14">
        <f>სულ!G459</f>
        <v>0</v>
      </c>
      <c r="H171" s="14">
        <f>სულ!H459</f>
        <v>0</v>
      </c>
      <c r="I171" s="14">
        <f>სულ!I459</f>
        <v>0</v>
      </c>
      <c r="J171" s="14" t="str">
        <f>სულ!J459</f>
        <v/>
      </c>
      <c r="K171" s="39" t="str">
        <f>სულ!K459</f>
        <v/>
      </c>
    </row>
    <row r="172" spans="1:11" ht="16.5" hidden="1" thickTop="1" thickBot="1" x14ac:dyDescent="0.3">
      <c r="A172" t="s">
        <v>194</v>
      </c>
      <c r="B172" s="4"/>
      <c r="C172" s="5" t="s">
        <v>13</v>
      </c>
      <c r="D172" s="13">
        <f>სულ!D460</f>
        <v>0</v>
      </c>
      <c r="E172" s="13">
        <f>სულ!E460</f>
        <v>0</v>
      </c>
      <c r="F172" s="13">
        <f>სულ!F460</f>
        <v>0</v>
      </c>
      <c r="G172" s="13">
        <f>სულ!G460</f>
        <v>0</v>
      </c>
      <c r="H172" s="13">
        <f>სულ!H460</f>
        <v>0</v>
      </c>
      <c r="I172" s="13">
        <f>სულ!I460</f>
        <v>0</v>
      </c>
      <c r="J172" s="13" t="str">
        <f>სულ!J460</f>
        <v/>
      </c>
      <c r="K172" s="38" t="str">
        <f>სულ!K460</f>
        <v/>
      </c>
    </row>
    <row r="173" spans="1:11" ht="16.5" hidden="1" thickTop="1" thickBot="1" x14ac:dyDescent="0.3">
      <c r="A173" t="s">
        <v>194</v>
      </c>
      <c r="B173" s="4"/>
      <c r="C173" s="5" t="s">
        <v>14</v>
      </c>
      <c r="D173" s="13">
        <f>სულ!D461</f>
        <v>0</v>
      </c>
      <c r="E173" s="13">
        <f>სულ!E461</f>
        <v>0</v>
      </c>
      <c r="F173" s="13">
        <f>სულ!F461</f>
        <v>0</v>
      </c>
      <c r="G173" s="13">
        <f>სულ!G461</f>
        <v>0</v>
      </c>
      <c r="H173" s="13">
        <f>სულ!H461</f>
        <v>0</v>
      </c>
      <c r="I173" s="13">
        <f>სულ!I461</f>
        <v>0</v>
      </c>
      <c r="J173" s="13" t="str">
        <f>სულ!J461</f>
        <v/>
      </c>
      <c r="K173" s="38" t="str">
        <f>სულ!K461</f>
        <v/>
      </c>
    </row>
    <row r="174" spans="1:11" ht="16.5" hidden="1" thickTop="1" thickBot="1" x14ac:dyDescent="0.3">
      <c r="A174" t="s">
        <v>194</v>
      </c>
      <c r="B174" s="8"/>
      <c r="C174" s="9" t="s">
        <v>15</v>
      </c>
      <c r="D174" s="15">
        <f>სულ!D462</f>
        <v>0</v>
      </c>
      <c r="E174" s="15">
        <f>სულ!E462</f>
        <v>0</v>
      </c>
      <c r="F174" s="15">
        <f>სულ!F462</f>
        <v>0</v>
      </c>
      <c r="G174" s="15">
        <f>სულ!G462</f>
        <v>0</v>
      </c>
      <c r="H174" s="15">
        <f>სულ!H462</f>
        <v>0</v>
      </c>
      <c r="I174" s="15">
        <f>სულ!I462</f>
        <v>0</v>
      </c>
      <c r="J174" s="15" t="str">
        <f>სულ!J462</f>
        <v/>
      </c>
      <c r="K174" s="40" t="str">
        <f>სულ!K462</f>
        <v/>
      </c>
    </row>
    <row r="175" spans="1:11" ht="31.5" thickTop="1" thickBot="1" x14ac:dyDescent="0.3">
      <c r="A175" t="str">
        <f t="shared" si="2"/>
        <v>a</v>
      </c>
      <c r="B175" s="10" t="s">
        <v>83</v>
      </c>
      <c r="C175" s="3" t="s">
        <v>84</v>
      </c>
      <c r="D175" s="3">
        <f>სულ!D463</f>
        <v>1292000</v>
      </c>
      <c r="E175" s="3">
        <f>სულ!E463</f>
        <v>939238.5</v>
      </c>
      <c r="F175" s="3">
        <f>სულ!F463</f>
        <v>595000</v>
      </c>
      <c r="G175" s="3">
        <f>სულ!G463</f>
        <v>590000</v>
      </c>
      <c r="H175" s="3">
        <f>სულ!H463</f>
        <v>2348000</v>
      </c>
      <c r="I175" s="3">
        <f>სულ!I463</f>
        <v>2124238.5</v>
      </c>
      <c r="J175" s="3">
        <f>სულ!J463</f>
        <v>223761.5</v>
      </c>
      <c r="K175" s="41">
        <f>სულ!K463</f>
        <v>0.90470123509369671</v>
      </c>
    </row>
    <row r="176" spans="1:11" ht="16.5" hidden="1" thickTop="1" thickBot="1" x14ac:dyDescent="0.3">
      <c r="A176" t="s">
        <v>194</v>
      </c>
      <c r="B176" s="4"/>
      <c r="C176" s="5" t="s">
        <v>5</v>
      </c>
      <c r="D176" s="13">
        <f>სულ!D464</f>
        <v>1292000</v>
      </c>
      <c r="E176" s="13">
        <f>სულ!E464</f>
        <v>939238.5</v>
      </c>
      <c r="F176" s="13">
        <f>სულ!F464</f>
        <v>595000</v>
      </c>
      <c r="G176" s="13">
        <f>სულ!G464</f>
        <v>590000</v>
      </c>
      <c r="H176" s="13">
        <f>სულ!H464</f>
        <v>2348000</v>
      </c>
      <c r="I176" s="13">
        <f>სულ!I464</f>
        <v>2124238.5</v>
      </c>
      <c r="J176" s="13">
        <f>სულ!J464</f>
        <v>223761.5</v>
      </c>
      <c r="K176" s="38">
        <f>სულ!K464</f>
        <v>0.90470123509369671</v>
      </c>
    </row>
    <row r="177" spans="1:11" ht="16.5" hidden="1" thickTop="1" thickBot="1" x14ac:dyDescent="0.3">
      <c r="A177" t="s">
        <v>194</v>
      </c>
      <c r="B177" s="6"/>
      <c r="C177" s="7" t="s">
        <v>6</v>
      </c>
      <c r="D177" s="14">
        <f>სულ!D465</f>
        <v>0</v>
      </c>
      <c r="E177" s="14">
        <f>სულ!E465</f>
        <v>0</v>
      </c>
      <c r="F177" s="14">
        <f>სულ!F465</f>
        <v>0</v>
      </c>
      <c r="G177" s="14">
        <f>სულ!G465</f>
        <v>0</v>
      </c>
      <c r="H177" s="14">
        <f>სულ!H465</f>
        <v>0</v>
      </c>
      <c r="I177" s="14">
        <f>სულ!I465</f>
        <v>0</v>
      </c>
      <c r="J177" s="14" t="str">
        <f>სულ!J465</f>
        <v/>
      </c>
      <c r="K177" s="39" t="str">
        <f>სულ!K465</f>
        <v/>
      </c>
    </row>
    <row r="178" spans="1:11" ht="16.5" hidden="1" thickTop="1" thickBot="1" x14ac:dyDescent="0.3">
      <c r="A178" t="s">
        <v>194</v>
      </c>
      <c r="B178" s="6"/>
      <c r="C178" s="7" t="s">
        <v>7</v>
      </c>
      <c r="D178" s="14">
        <f>სულ!D466</f>
        <v>0</v>
      </c>
      <c r="E178" s="14">
        <f>სულ!E466</f>
        <v>0</v>
      </c>
      <c r="F178" s="14">
        <f>სულ!F466</f>
        <v>0</v>
      </c>
      <c r="G178" s="14">
        <f>სულ!G466</f>
        <v>0</v>
      </c>
      <c r="H178" s="14">
        <f>სულ!H466</f>
        <v>0</v>
      </c>
      <c r="I178" s="14">
        <f>სულ!I466</f>
        <v>0</v>
      </c>
      <c r="J178" s="14" t="str">
        <f>სულ!J466</f>
        <v/>
      </c>
      <c r="K178" s="39" t="str">
        <f>სულ!K466</f>
        <v/>
      </c>
    </row>
    <row r="179" spans="1:11" ht="16.5" hidden="1" thickTop="1" thickBot="1" x14ac:dyDescent="0.3">
      <c r="A179" t="s">
        <v>194</v>
      </c>
      <c r="B179" s="6"/>
      <c r="C179" s="7" t="s">
        <v>8</v>
      </c>
      <c r="D179" s="14">
        <f>სულ!D467</f>
        <v>0</v>
      </c>
      <c r="E179" s="14">
        <f>სულ!E467</f>
        <v>0</v>
      </c>
      <c r="F179" s="14">
        <f>სულ!F467</f>
        <v>0</v>
      </c>
      <c r="G179" s="14">
        <f>სულ!G467</f>
        <v>0</v>
      </c>
      <c r="H179" s="14">
        <f>სულ!H467</f>
        <v>0</v>
      </c>
      <c r="I179" s="14">
        <f>სულ!I467</f>
        <v>0</v>
      </c>
      <c r="J179" s="14" t="str">
        <f>სულ!J467</f>
        <v/>
      </c>
      <c r="K179" s="39" t="str">
        <f>სულ!K467</f>
        <v/>
      </c>
    </row>
    <row r="180" spans="1:11" ht="16.5" hidden="1" thickTop="1" thickBot="1" x14ac:dyDescent="0.3">
      <c r="A180" t="s">
        <v>194</v>
      </c>
      <c r="B180" s="6"/>
      <c r="C180" s="7" t="s">
        <v>9</v>
      </c>
      <c r="D180" s="14">
        <f>სულ!D468</f>
        <v>0</v>
      </c>
      <c r="E180" s="14">
        <f>სულ!E468</f>
        <v>0</v>
      </c>
      <c r="F180" s="14">
        <f>სულ!F468</f>
        <v>0</v>
      </c>
      <c r="G180" s="14">
        <f>სულ!G468</f>
        <v>0</v>
      </c>
      <c r="H180" s="14">
        <f>სულ!H468</f>
        <v>0</v>
      </c>
      <c r="I180" s="14">
        <f>სულ!I468</f>
        <v>0</v>
      </c>
      <c r="J180" s="14" t="str">
        <f>სულ!J468</f>
        <v/>
      </c>
      <c r="K180" s="39" t="str">
        <f>სულ!K468</f>
        <v/>
      </c>
    </row>
    <row r="181" spans="1:11" ht="16.5" hidden="1" thickTop="1" thickBot="1" x14ac:dyDescent="0.3">
      <c r="A181" t="s">
        <v>194</v>
      </c>
      <c r="B181" s="6"/>
      <c r="C181" s="7" t="s">
        <v>10</v>
      </c>
      <c r="D181" s="14">
        <f>სულ!D469</f>
        <v>0</v>
      </c>
      <c r="E181" s="14">
        <f>სულ!E469</f>
        <v>0</v>
      </c>
      <c r="F181" s="14">
        <f>სულ!F469</f>
        <v>0</v>
      </c>
      <c r="G181" s="14">
        <f>სულ!G469</f>
        <v>0</v>
      </c>
      <c r="H181" s="14">
        <f>სულ!H469</f>
        <v>0</v>
      </c>
      <c r="I181" s="14">
        <f>სულ!I469</f>
        <v>0</v>
      </c>
      <c r="J181" s="14" t="str">
        <f>სულ!J469</f>
        <v/>
      </c>
      <c r="K181" s="39" t="str">
        <f>სულ!K469</f>
        <v/>
      </c>
    </row>
    <row r="182" spans="1:11" ht="16.5" hidden="1" thickTop="1" thickBot="1" x14ac:dyDescent="0.3">
      <c r="A182" t="s">
        <v>194</v>
      </c>
      <c r="B182" s="6"/>
      <c r="C182" s="7" t="s">
        <v>11</v>
      </c>
      <c r="D182" s="14">
        <f>სულ!D470</f>
        <v>1292000</v>
      </c>
      <c r="E182" s="14">
        <f>სულ!E470</f>
        <v>939238.5</v>
      </c>
      <c r="F182" s="14">
        <f>სულ!F470</f>
        <v>595000</v>
      </c>
      <c r="G182" s="14">
        <f>სულ!G470</f>
        <v>590000</v>
      </c>
      <c r="H182" s="14">
        <f>სულ!H470</f>
        <v>2348000</v>
      </c>
      <c r="I182" s="14">
        <f>სულ!I470</f>
        <v>2124238.5</v>
      </c>
      <c r="J182" s="14">
        <f>სულ!J470</f>
        <v>223761.5</v>
      </c>
      <c r="K182" s="39">
        <f>სულ!K470</f>
        <v>0.90470123509369671</v>
      </c>
    </row>
    <row r="183" spans="1:11" ht="16.5" hidden="1" thickTop="1" thickBot="1" x14ac:dyDescent="0.3">
      <c r="A183" t="s">
        <v>194</v>
      </c>
      <c r="B183" s="6"/>
      <c r="C183" s="7" t="s">
        <v>12</v>
      </c>
      <c r="D183" s="14">
        <f>სულ!D471</f>
        <v>0</v>
      </c>
      <c r="E183" s="14">
        <f>სულ!E471</f>
        <v>0</v>
      </c>
      <c r="F183" s="14">
        <f>სულ!F471</f>
        <v>0</v>
      </c>
      <c r="G183" s="14">
        <f>სულ!G471</f>
        <v>0</v>
      </c>
      <c r="H183" s="14">
        <f>სულ!H471</f>
        <v>0</v>
      </c>
      <c r="I183" s="14">
        <f>სულ!I471</f>
        <v>0</v>
      </c>
      <c r="J183" s="14" t="str">
        <f>სულ!J471</f>
        <v/>
      </c>
      <c r="K183" s="39" t="str">
        <f>სულ!K471</f>
        <v/>
      </c>
    </row>
    <row r="184" spans="1:11" ht="16.5" hidden="1" thickTop="1" thickBot="1" x14ac:dyDescent="0.3">
      <c r="A184" t="s">
        <v>194</v>
      </c>
      <c r="B184" s="4"/>
      <c r="C184" s="5" t="s">
        <v>13</v>
      </c>
      <c r="D184" s="13">
        <f>სულ!D472</f>
        <v>0</v>
      </c>
      <c r="E184" s="13">
        <f>სულ!E472</f>
        <v>0</v>
      </c>
      <c r="F184" s="13">
        <f>სულ!F472</f>
        <v>0</v>
      </c>
      <c r="G184" s="13">
        <f>სულ!G472</f>
        <v>0</v>
      </c>
      <c r="H184" s="13">
        <f>სულ!H472</f>
        <v>0</v>
      </c>
      <c r="I184" s="13">
        <f>სულ!I472</f>
        <v>0</v>
      </c>
      <c r="J184" s="13" t="str">
        <f>სულ!J472</f>
        <v/>
      </c>
      <c r="K184" s="38" t="str">
        <f>სულ!K472</f>
        <v/>
      </c>
    </row>
    <row r="185" spans="1:11" ht="16.5" hidden="1" thickTop="1" thickBot="1" x14ac:dyDescent="0.3">
      <c r="A185" t="s">
        <v>194</v>
      </c>
      <c r="B185" s="4"/>
      <c r="C185" s="5" t="s">
        <v>14</v>
      </c>
      <c r="D185" s="13">
        <f>სულ!D473</f>
        <v>0</v>
      </c>
      <c r="E185" s="13">
        <f>სულ!E473</f>
        <v>0</v>
      </c>
      <c r="F185" s="13">
        <f>სულ!F473</f>
        <v>0</v>
      </c>
      <c r="G185" s="13">
        <f>სულ!G473</f>
        <v>0</v>
      </c>
      <c r="H185" s="13">
        <f>სულ!H473</f>
        <v>0</v>
      </c>
      <c r="I185" s="13">
        <f>სულ!I473</f>
        <v>0</v>
      </c>
      <c r="J185" s="13" t="str">
        <f>სულ!J473</f>
        <v/>
      </c>
      <c r="K185" s="38" t="str">
        <f>სულ!K473</f>
        <v/>
      </c>
    </row>
    <row r="186" spans="1:11" ht="16.5" hidden="1" thickTop="1" thickBot="1" x14ac:dyDescent="0.3">
      <c r="A186" t="s">
        <v>194</v>
      </c>
      <c r="B186" s="8"/>
      <c r="C186" s="9" t="s">
        <v>15</v>
      </c>
      <c r="D186" s="15">
        <f>სულ!D474</f>
        <v>0</v>
      </c>
      <c r="E186" s="15">
        <f>სულ!E474</f>
        <v>0</v>
      </c>
      <c r="F186" s="15">
        <f>სულ!F474</f>
        <v>0</v>
      </c>
      <c r="G186" s="15">
        <f>სულ!G474</f>
        <v>0</v>
      </c>
      <c r="H186" s="15">
        <f>სულ!H474</f>
        <v>0</v>
      </c>
      <c r="I186" s="15">
        <f>სულ!I474</f>
        <v>0</v>
      </c>
      <c r="J186" s="15" t="str">
        <f>სულ!J474</f>
        <v/>
      </c>
      <c r="K186" s="40" t="str">
        <f>სულ!K474</f>
        <v/>
      </c>
    </row>
    <row r="187" spans="1:11" ht="31.5" thickTop="1" thickBot="1" x14ac:dyDescent="0.3">
      <c r="A187" t="str">
        <f t="shared" si="2"/>
        <v>a</v>
      </c>
      <c r="B187" s="10" t="s">
        <v>85</v>
      </c>
      <c r="C187" s="12" t="s">
        <v>86</v>
      </c>
      <c r="D187" s="3">
        <f>სულ!D475</f>
        <v>410000</v>
      </c>
      <c r="E187" s="3">
        <f>სულ!E475</f>
        <v>329916</v>
      </c>
      <c r="F187" s="3">
        <f>სულ!F475</f>
        <v>165000</v>
      </c>
      <c r="G187" s="3">
        <f>სულ!G475</f>
        <v>180000</v>
      </c>
      <c r="H187" s="3">
        <f>სულ!H475</f>
        <v>810000</v>
      </c>
      <c r="I187" s="3">
        <f>სულ!I475</f>
        <v>674916</v>
      </c>
      <c r="J187" s="3">
        <f>სულ!J475</f>
        <v>135084</v>
      </c>
      <c r="K187" s="41">
        <f>სულ!K475</f>
        <v>0.83322962962962965</v>
      </c>
    </row>
    <row r="188" spans="1:11" ht="16.5" hidden="1" thickTop="1" thickBot="1" x14ac:dyDescent="0.3">
      <c r="A188" t="s">
        <v>194</v>
      </c>
      <c r="B188" s="4"/>
      <c r="C188" s="5" t="s">
        <v>5</v>
      </c>
      <c r="D188" s="13">
        <f>სულ!D476</f>
        <v>410000</v>
      </c>
      <c r="E188" s="13">
        <f>სულ!E476</f>
        <v>329916</v>
      </c>
      <c r="F188" s="13">
        <f>სულ!F476</f>
        <v>165000</v>
      </c>
      <c r="G188" s="13">
        <f>სულ!G476</f>
        <v>180000</v>
      </c>
      <c r="H188" s="13">
        <f>სულ!H476</f>
        <v>810000</v>
      </c>
      <c r="I188" s="13">
        <f>სულ!I476</f>
        <v>674916</v>
      </c>
      <c r="J188" s="13">
        <f>სულ!J476</f>
        <v>135084</v>
      </c>
      <c r="K188" s="38">
        <f>სულ!K476</f>
        <v>0.83322962962962965</v>
      </c>
    </row>
    <row r="189" spans="1:11" ht="16.5" hidden="1" thickTop="1" thickBot="1" x14ac:dyDescent="0.3">
      <c r="A189" t="s">
        <v>194</v>
      </c>
      <c r="B189" s="6"/>
      <c r="C189" s="7" t="s">
        <v>6</v>
      </c>
      <c r="D189" s="14">
        <f>სულ!D477</f>
        <v>0</v>
      </c>
      <c r="E189" s="14">
        <f>სულ!E477</f>
        <v>0</v>
      </c>
      <c r="F189" s="14">
        <f>სულ!F477</f>
        <v>0</v>
      </c>
      <c r="G189" s="14">
        <f>სულ!G477</f>
        <v>0</v>
      </c>
      <c r="H189" s="14">
        <f>სულ!H477</f>
        <v>0</v>
      </c>
      <c r="I189" s="14">
        <f>სულ!I477</f>
        <v>0</v>
      </c>
      <c r="J189" s="14" t="str">
        <f>სულ!J477</f>
        <v/>
      </c>
      <c r="K189" s="39" t="str">
        <f>სულ!K477</f>
        <v/>
      </c>
    </row>
    <row r="190" spans="1:11" ht="16.5" hidden="1" thickTop="1" thickBot="1" x14ac:dyDescent="0.3">
      <c r="A190" t="s">
        <v>194</v>
      </c>
      <c r="B190" s="6"/>
      <c r="C190" s="7" t="s">
        <v>7</v>
      </c>
      <c r="D190" s="14">
        <f>სულ!D478</f>
        <v>410000</v>
      </c>
      <c r="E190" s="14">
        <f>სულ!E478</f>
        <v>329916</v>
      </c>
      <c r="F190" s="14">
        <f>სულ!F478</f>
        <v>165000</v>
      </c>
      <c r="G190" s="14">
        <f>სულ!G478</f>
        <v>180000</v>
      </c>
      <c r="H190" s="14">
        <f>სულ!H478</f>
        <v>810000</v>
      </c>
      <c r="I190" s="14">
        <f>სულ!I478</f>
        <v>674916</v>
      </c>
      <c r="J190" s="14">
        <f>სულ!J478</f>
        <v>135084</v>
      </c>
      <c r="K190" s="39">
        <f>სულ!K478</f>
        <v>0.83322962962962965</v>
      </c>
    </row>
    <row r="191" spans="1:11" ht="16.5" hidden="1" thickTop="1" thickBot="1" x14ac:dyDescent="0.3">
      <c r="A191" t="s">
        <v>194</v>
      </c>
      <c r="B191" s="6"/>
      <c r="C191" s="7" t="s">
        <v>8</v>
      </c>
      <c r="D191" s="14">
        <f>სულ!D479</f>
        <v>0</v>
      </c>
      <c r="E191" s="14">
        <f>სულ!E479</f>
        <v>0</v>
      </c>
      <c r="F191" s="14">
        <f>სულ!F479</f>
        <v>0</v>
      </c>
      <c r="G191" s="14">
        <f>სულ!G479</f>
        <v>0</v>
      </c>
      <c r="H191" s="14">
        <f>სულ!H479</f>
        <v>0</v>
      </c>
      <c r="I191" s="14">
        <f>სულ!I479</f>
        <v>0</v>
      </c>
      <c r="J191" s="14" t="str">
        <f>სულ!J479</f>
        <v/>
      </c>
      <c r="K191" s="39" t="str">
        <f>სულ!K479</f>
        <v/>
      </c>
    </row>
    <row r="192" spans="1:11" ht="16.5" hidden="1" thickTop="1" thickBot="1" x14ac:dyDescent="0.3">
      <c r="A192" t="s">
        <v>194</v>
      </c>
      <c r="B192" s="6"/>
      <c r="C192" s="7" t="s">
        <v>9</v>
      </c>
      <c r="D192" s="14">
        <f>სულ!D480</f>
        <v>0</v>
      </c>
      <c r="E192" s="14">
        <f>სულ!E480</f>
        <v>0</v>
      </c>
      <c r="F192" s="14">
        <f>სულ!F480</f>
        <v>0</v>
      </c>
      <c r="G192" s="14">
        <f>სულ!G480</f>
        <v>0</v>
      </c>
      <c r="H192" s="14">
        <f>სულ!H480</f>
        <v>0</v>
      </c>
      <c r="I192" s="14">
        <f>სულ!I480</f>
        <v>0</v>
      </c>
      <c r="J192" s="14" t="str">
        <f>სულ!J480</f>
        <v/>
      </c>
      <c r="K192" s="39" t="str">
        <f>სულ!K480</f>
        <v/>
      </c>
    </row>
    <row r="193" spans="1:11" ht="16.5" hidden="1" thickTop="1" thickBot="1" x14ac:dyDescent="0.3">
      <c r="A193" t="s">
        <v>194</v>
      </c>
      <c r="B193" s="6"/>
      <c r="C193" s="7" t="s">
        <v>10</v>
      </c>
      <c r="D193" s="14">
        <f>სულ!D481</f>
        <v>0</v>
      </c>
      <c r="E193" s="14">
        <f>სულ!E481</f>
        <v>0</v>
      </c>
      <c r="F193" s="14">
        <f>სულ!F481</f>
        <v>0</v>
      </c>
      <c r="G193" s="14">
        <f>სულ!G481</f>
        <v>0</v>
      </c>
      <c r="H193" s="14">
        <f>სულ!H481</f>
        <v>0</v>
      </c>
      <c r="I193" s="14">
        <f>სულ!I481</f>
        <v>0</v>
      </c>
      <c r="J193" s="14" t="str">
        <f>სულ!J481</f>
        <v/>
      </c>
      <c r="K193" s="39" t="str">
        <f>სულ!K481</f>
        <v/>
      </c>
    </row>
    <row r="194" spans="1:11" ht="16.5" hidden="1" thickTop="1" thickBot="1" x14ac:dyDescent="0.3">
      <c r="A194" t="s">
        <v>194</v>
      </c>
      <c r="B194" s="6"/>
      <c r="C194" s="7" t="s">
        <v>11</v>
      </c>
      <c r="D194" s="14">
        <f>სულ!D482</f>
        <v>0</v>
      </c>
      <c r="E194" s="14">
        <f>სულ!E482</f>
        <v>0</v>
      </c>
      <c r="F194" s="14">
        <f>სულ!F482</f>
        <v>0</v>
      </c>
      <c r="G194" s="14">
        <f>სულ!G482</f>
        <v>0</v>
      </c>
      <c r="H194" s="14">
        <f>სულ!H482</f>
        <v>0</v>
      </c>
      <c r="I194" s="14">
        <f>სულ!I482</f>
        <v>0</v>
      </c>
      <c r="J194" s="14" t="str">
        <f>სულ!J482</f>
        <v/>
      </c>
      <c r="K194" s="39" t="str">
        <f>სულ!K482</f>
        <v/>
      </c>
    </row>
    <row r="195" spans="1:11" ht="16.5" hidden="1" thickTop="1" thickBot="1" x14ac:dyDescent="0.3">
      <c r="A195" t="s">
        <v>194</v>
      </c>
      <c r="B195" s="6"/>
      <c r="C195" s="7" t="s">
        <v>12</v>
      </c>
      <c r="D195" s="14">
        <f>სულ!D483</f>
        <v>0</v>
      </c>
      <c r="E195" s="14">
        <f>სულ!E483</f>
        <v>0</v>
      </c>
      <c r="F195" s="14">
        <f>სულ!F483</f>
        <v>0</v>
      </c>
      <c r="G195" s="14">
        <f>სულ!G483</f>
        <v>0</v>
      </c>
      <c r="H195" s="14">
        <f>სულ!H483</f>
        <v>0</v>
      </c>
      <c r="I195" s="14">
        <f>სულ!I483</f>
        <v>0</v>
      </c>
      <c r="J195" s="14" t="str">
        <f>სულ!J483</f>
        <v/>
      </c>
      <c r="K195" s="39" t="str">
        <f>სულ!K483</f>
        <v/>
      </c>
    </row>
    <row r="196" spans="1:11" ht="16.5" hidden="1" thickTop="1" thickBot="1" x14ac:dyDescent="0.3">
      <c r="A196" t="s">
        <v>194</v>
      </c>
      <c r="B196" s="4"/>
      <c r="C196" s="5" t="s">
        <v>13</v>
      </c>
      <c r="D196" s="13">
        <f>სულ!D484</f>
        <v>0</v>
      </c>
      <c r="E196" s="13">
        <f>სულ!E484</f>
        <v>0</v>
      </c>
      <c r="F196" s="13">
        <f>სულ!F484</f>
        <v>0</v>
      </c>
      <c r="G196" s="13">
        <f>სულ!G484</f>
        <v>0</v>
      </c>
      <c r="H196" s="13">
        <f>სულ!H484</f>
        <v>0</v>
      </c>
      <c r="I196" s="13">
        <f>სულ!I484</f>
        <v>0</v>
      </c>
      <c r="J196" s="13" t="str">
        <f>სულ!J484</f>
        <v/>
      </c>
      <c r="K196" s="38" t="str">
        <f>სულ!K484</f>
        <v/>
      </c>
    </row>
    <row r="197" spans="1:11" ht="16.5" hidden="1" thickTop="1" thickBot="1" x14ac:dyDescent="0.3">
      <c r="A197" t="s">
        <v>194</v>
      </c>
      <c r="B197" s="4"/>
      <c r="C197" s="5" t="s">
        <v>14</v>
      </c>
      <c r="D197" s="13">
        <f>სულ!D485</f>
        <v>0</v>
      </c>
      <c r="E197" s="13">
        <f>სულ!E485</f>
        <v>0</v>
      </c>
      <c r="F197" s="13">
        <f>სულ!F485</f>
        <v>0</v>
      </c>
      <c r="G197" s="13">
        <f>სულ!G485</f>
        <v>0</v>
      </c>
      <c r="H197" s="13">
        <f>სულ!H485</f>
        <v>0</v>
      </c>
      <c r="I197" s="13">
        <f>სულ!I485</f>
        <v>0</v>
      </c>
      <c r="J197" s="13" t="str">
        <f>სულ!J485</f>
        <v/>
      </c>
      <c r="K197" s="38" t="str">
        <f>სულ!K485</f>
        <v/>
      </c>
    </row>
    <row r="198" spans="1:11" ht="16.5" hidden="1" thickTop="1" thickBot="1" x14ac:dyDescent="0.3">
      <c r="A198" t="s">
        <v>194</v>
      </c>
      <c r="B198" s="8"/>
      <c r="C198" s="9" t="s">
        <v>15</v>
      </c>
      <c r="D198" s="15">
        <f>სულ!D486</f>
        <v>0</v>
      </c>
      <c r="E198" s="15">
        <f>სულ!E486</f>
        <v>0</v>
      </c>
      <c r="F198" s="15">
        <f>სულ!F486</f>
        <v>0</v>
      </c>
      <c r="G198" s="15">
        <f>სულ!G486</f>
        <v>0</v>
      </c>
      <c r="H198" s="15">
        <f>სულ!H486</f>
        <v>0</v>
      </c>
      <c r="I198" s="15">
        <f>სულ!I486</f>
        <v>0</v>
      </c>
      <c r="J198" s="15" t="str">
        <f>სულ!J486</f>
        <v/>
      </c>
      <c r="K198" s="40" t="str">
        <f>სულ!K486</f>
        <v/>
      </c>
    </row>
    <row r="199" spans="1:11" ht="16.5" thickTop="1" thickBot="1" x14ac:dyDescent="0.3">
      <c r="A199" t="str">
        <f t="shared" si="2"/>
        <v>a</v>
      </c>
      <c r="B199" s="10" t="s">
        <v>87</v>
      </c>
      <c r="C199" s="3" t="s">
        <v>88</v>
      </c>
      <c r="D199" s="3">
        <f>სულ!D487</f>
        <v>630000</v>
      </c>
      <c r="E199" s="3">
        <f>სულ!E487</f>
        <v>452777</v>
      </c>
      <c r="F199" s="3">
        <f>სულ!F487</f>
        <v>310000</v>
      </c>
      <c r="G199" s="3">
        <f>სულ!G487</f>
        <v>305000</v>
      </c>
      <c r="H199" s="3">
        <f>სულ!H487</f>
        <v>1230000</v>
      </c>
      <c r="I199" s="3">
        <f>სულ!I487</f>
        <v>1067777</v>
      </c>
      <c r="J199" s="3">
        <f>სულ!J487</f>
        <v>162223</v>
      </c>
      <c r="K199" s="41">
        <f>სულ!K487</f>
        <v>0.86811138211382111</v>
      </c>
    </row>
    <row r="200" spans="1:11" ht="16.5" hidden="1" thickTop="1" thickBot="1" x14ac:dyDescent="0.3">
      <c r="A200" t="s">
        <v>194</v>
      </c>
      <c r="B200" s="4"/>
      <c r="C200" s="5" t="s">
        <v>5</v>
      </c>
      <c r="D200" s="13">
        <f>სულ!D488</f>
        <v>630000</v>
      </c>
      <c r="E200" s="13">
        <f>სულ!E488</f>
        <v>452777</v>
      </c>
      <c r="F200" s="13">
        <f>სულ!F488</f>
        <v>310000</v>
      </c>
      <c r="G200" s="13">
        <f>სულ!G488</f>
        <v>305000</v>
      </c>
      <c r="H200" s="13">
        <f>სულ!H488</f>
        <v>1230000</v>
      </c>
      <c r="I200" s="13">
        <f>სულ!I488</f>
        <v>1067777</v>
      </c>
      <c r="J200" s="13">
        <f>სულ!J488</f>
        <v>162223</v>
      </c>
      <c r="K200" s="38">
        <f>სულ!K488</f>
        <v>0.86811138211382111</v>
      </c>
    </row>
    <row r="201" spans="1:11" ht="16.5" hidden="1" thickTop="1" thickBot="1" x14ac:dyDescent="0.3">
      <c r="A201" t="s">
        <v>194</v>
      </c>
      <c r="B201" s="6"/>
      <c r="C201" s="7" t="s">
        <v>6</v>
      </c>
      <c r="D201" s="14">
        <f>სულ!D489</f>
        <v>0</v>
      </c>
      <c r="E201" s="14">
        <f>სულ!E489</f>
        <v>0</v>
      </c>
      <c r="F201" s="14">
        <f>სულ!F489</f>
        <v>0</v>
      </c>
      <c r="G201" s="14">
        <f>სულ!G489</f>
        <v>0</v>
      </c>
      <c r="H201" s="14">
        <f>სულ!H489</f>
        <v>0</v>
      </c>
      <c r="I201" s="14">
        <f>სულ!I489</f>
        <v>0</v>
      </c>
      <c r="J201" s="14" t="str">
        <f>სულ!J489</f>
        <v/>
      </c>
      <c r="K201" s="39" t="str">
        <f>სულ!K489</f>
        <v/>
      </c>
    </row>
    <row r="202" spans="1:11" ht="16.5" hidden="1" thickTop="1" thickBot="1" x14ac:dyDescent="0.3">
      <c r="A202" t="s">
        <v>194</v>
      </c>
      <c r="B202" s="6"/>
      <c r="C202" s="7" t="s">
        <v>7</v>
      </c>
      <c r="D202" s="14">
        <f>სულ!D490</f>
        <v>0</v>
      </c>
      <c r="E202" s="14">
        <f>სულ!E490</f>
        <v>0</v>
      </c>
      <c r="F202" s="14">
        <f>სულ!F490</f>
        <v>0</v>
      </c>
      <c r="G202" s="14">
        <f>სულ!G490</f>
        <v>0</v>
      </c>
      <c r="H202" s="14">
        <f>სულ!H490</f>
        <v>0</v>
      </c>
      <c r="I202" s="14">
        <f>სულ!I490</f>
        <v>0</v>
      </c>
      <c r="J202" s="14" t="str">
        <f>სულ!J490</f>
        <v/>
      </c>
      <c r="K202" s="39" t="str">
        <f>სულ!K490</f>
        <v/>
      </c>
    </row>
    <row r="203" spans="1:11" ht="16.5" hidden="1" thickTop="1" thickBot="1" x14ac:dyDescent="0.3">
      <c r="A203" t="s">
        <v>194</v>
      </c>
      <c r="B203" s="6"/>
      <c r="C203" s="7" t="s">
        <v>8</v>
      </c>
      <c r="D203" s="14">
        <f>სულ!D491</f>
        <v>0</v>
      </c>
      <c r="E203" s="14">
        <f>სულ!E491</f>
        <v>0</v>
      </c>
      <c r="F203" s="14">
        <f>სულ!F491</f>
        <v>0</v>
      </c>
      <c r="G203" s="14">
        <f>სულ!G491</f>
        <v>0</v>
      </c>
      <c r="H203" s="14">
        <f>სულ!H491</f>
        <v>0</v>
      </c>
      <c r="I203" s="14">
        <f>სულ!I491</f>
        <v>0</v>
      </c>
      <c r="J203" s="14" t="str">
        <f>სულ!J491</f>
        <v/>
      </c>
      <c r="K203" s="39" t="str">
        <f>სულ!K491</f>
        <v/>
      </c>
    </row>
    <row r="204" spans="1:11" ht="16.5" hidden="1" thickTop="1" thickBot="1" x14ac:dyDescent="0.3">
      <c r="A204" t="s">
        <v>194</v>
      </c>
      <c r="B204" s="6"/>
      <c r="C204" s="7" t="s">
        <v>9</v>
      </c>
      <c r="D204" s="14">
        <f>სულ!D492</f>
        <v>0</v>
      </c>
      <c r="E204" s="14">
        <f>სულ!E492</f>
        <v>0</v>
      </c>
      <c r="F204" s="14">
        <f>სულ!F492</f>
        <v>0</v>
      </c>
      <c r="G204" s="14">
        <f>სულ!G492</f>
        <v>0</v>
      </c>
      <c r="H204" s="14">
        <f>სულ!H492</f>
        <v>0</v>
      </c>
      <c r="I204" s="14">
        <f>სულ!I492</f>
        <v>0</v>
      </c>
      <c r="J204" s="14" t="str">
        <f>სულ!J492</f>
        <v/>
      </c>
      <c r="K204" s="39" t="str">
        <f>სულ!K492</f>
        <v/>
      </c>
    </row>
    <row r="205" spans="1:11" ht="16.5" hidden="1" thickTop="1" thickBot="1" x14ac:dyDescent="0.3">
      <c r="A205" t="s">
        <v>194</v>
      </c>
      <c r="B205" s="6"/>
      <c r="C205" s="7" t="s">
        <v>10</v>
      </c>
      <c r="D205" s="14">
        <f>სულ!D493</f>
        <v>0</v>
      </c>
      <c r="E205" s="14">
        <f>სულ!E493</f>
        <v>0</v>
      </c>
      <c r="F205" s="14">
        <f>სულ!F493</f>
        <v>0</v>
      </c>
      <c r="G205" s="14">
        <f>სულ!G493</f>
        <v>0</v>
      </c>
      <c r="H205" s="14">
        <f>სულ!H493</f>
        <v>0</v>
      </c>
      <c r="I205" s="14">
        <f>სულ!I493</f>
        <v>0</v>
      </c>
      <c r="J205" s="14" t="str">
        <f>სულ!J493</f>
        <v/>
      </c>
      <c r="K205" s="39" t="str">
        <f>სულ!K493</f>
        <v/>
      </c>
    </row>
    <row r="206" spans="1:11" ht="16.5" hidden="1" thickTop="1" thickBot="1" x14ac:dyDescent="0.3">
      <c r="A206" t="s">
        <v>194</v>
      </c>
      <c r="B206" s="6"/>
      <c r="C206" s="7" t="s">
        <v>11</v>
      </c>
      <c r="D206" s="14">
        <f>სულ!D494</f>
        <v>630000</v>
      </c>
      <c r="E206" s="14">
        <f>სულ!E494</f>
        <v>452777</v>
      </c>
      <c r="F206" s="14">
        <f>სულ!F494</f>
        <v>310000</v>
      </c>
      <c r="G206" s="14">
        <f>სულ!G494</f>
        <v>305000</v>
      </c>
      <c r="H206" s="14">
        <f>სულ!H494</f>
        <v>1230000</v>
      </c>
      <c r="I206" s="14">
        <f>სულ!I494</f>
        <v>1067777</v>
      </c>
      <c r="J206" s="14">
        <f>სულ!J494</f>
        <v>162223</v>
      </c>
      <c r="K206" s="39">
        <f>სულ!K494</f>
        <v>0.86811138211382111</v>
      </c>
    </row>
    <row r="207" spans="1:11" ht="16.5" hidden="1" thickTop="1" thickBot="1" x14ac:dyDescent="0.3">
      <c r="A207" t="s">
        <v>194</v>
      </c>
      <c r="B207" s="6"/>
      <c r="C207" s="7" t="s">
        <v>12</v>
      </c>
      <c r="D207" s="14">
        <f>სულ!D495</f>
        <v>0</v>
      </c>
      <c r="E207" s="14">
        <f>სულ!E495</f>
        <v>0</v>
      </c>
      <c r="F207" s="14">
        <f>სულ!F495</f>
        <v>0</v>
      </c>
      <c r="G207" s="14">
        <f>სულ!G495</f>
        <v>0</v>
      </c>
      <c r="H207" s="14">
        <f>სულ!H495</f>
        <v>0</v>
      </c>
      <c r="I207" s="14">
        <f>სულ!I495</f>
        <v>0</v>
      </c>
      <c r="J207" s="14" t="str">
        <f>სულ!J495</f>
        <v/>
      </c>
      <c r="K207" s="39" t="str">
        <f>სულ!K495</f>
        <v/>
      </c>
    </row>
    <row r="208" spans="1:11" ht="16.5" hidden="1" thickTop="1" thickBot="1" x14ac:dyDescent="0.3">
      <c r="A208" t="s">
        <v>194</v>
      </c>
      <c r="B208" s="4"/>
      <c r="C208" s="5" t="s">
        <v>13</v>
      </c>
      <c r="D208" s="13">
        <f>სულ!D496</f>
        <v>0</v>
      </c>
      <c r="E208" s="13">
        <f>სულ!E496</f>
        <v>0</v>
      </c>
      <c r="F208" s="13">
        <f>სულ!F496</f>
        <v>0</v>
      </c>
      <c r="G208" s="13">
        <f>სულ!G496</f>
        <v>0</v>
      </c>
      <c r="H208" s="13">
        <f>სულ!H496</f>
        <v>0</v>
      </c>
      <c r="I208" s="13">
        <f>სულ!I496</f>
        <v>0</v>
      </c>
      <c r="J208" s="13" t="str">
        <f>სულ!J496</f>
        <v/>
      </c>
      <c r="K208" s="38" t="str">
        <f>სულ!K496</f>
        <v/>
      </c>
    </row>
    <row r="209" spans="1:11" ht="16.5" hidden="1" thickTop="1" thickBot="1" x14ac:dyDescent="0.3">
      <c r="A209" t="s">
        <v>194</v>
      </c>
      <c r="B209" s="4"/>
      <c r="C209" s="5" t="s">
        <v>14</v>
      </c>
      <c r="D209" s="13">
        <f>სულ!D497</f>
        <v>0</v>
      </c>
      <c r="E209" s="13">
        <f>სულ!E497</f>
        <v>0</v>
      </c>
      <c r="F209" s="13">
        <f>სულ!F497</f>
        <v>0</v>
      </c>
      <c r="G209" s="13">
        <f>სულ!G497</f>
        <v>0</v>
      </c>
      <c r="H209" s="13">
        <f>სულ!H497</f>
        <v>0</v>
      </c>
      <c r="I209" s="13">
        <f>სულ!I497</f>
        <v>0</v>
      </c>
      <c r="J209" s="13" t="str">
        <f>სულ!J497</f>
        <v/>
      </c>
      <c r="K209" s="38" t="str">
        <f>სულ!K497</f>
        <v/>
      </c>
    </row>
    <row r="210" spans="1:11" ht="16.5" hidden="1" thickTop="1" thickBot="1" x14ac:dyDescent="0.3">
      <c r="A210" t="s">
        <v>194</v>
      </c>
      <c r="B210" s="8"/>
      <c r="C210" s="9" t="s">
        <v>15</v>
      </c>
      <c r="D210" s="15">
        <f>სულ!D498</f>
        <v>0</v>
      </c>
      <c r="E210" s="15">
        <f>სულ!E498</f>
        <v>0</v>
      </c>
      <c r="F210" s="15">
        <f>სულ!F498</f>
        <v>0</v>
      </c>
      <c r="G210" s="15">
        <f>სულ!G498</f>
        <v>0</v>
      </c>
      <c r="H210" s="15">
        <f>სულ!H498</f>
        <v>0</v>
      </c>
      <c r="I210" s="15">
        <f>სულ!I498</f>
        <v>0</v>
      </c>
      <c r="J210" s="15" t="str">
        <f>სულ!J498</f>
        <v/>
      </c>
      <c r="K210" s="40" t="str">
        <f>სულ!K498</f>
        <v/>
      </c>
    </row>
    <row r="211" spans="1:11" ht="46.5" thickTop="1" thickBot="1" x14ac:dyDescent="0.3">
      <c r="A211" t="str">
        <f t="shared" ref="A211:A223" si="3">IF(OR(D211&lt;&gt;0,F211&lt;&gt;0,G211&lt;&gt;0,H211&lt;&gt;0,I211&lt;&gt;0,),"a","b")</f>
        <v>a</v>
      </c>
      <c r="B211" s="10" t="s">
        <v>89</v>
      </c>
      <c r="C211" s="11" t="s">
        <v>90</v>
      </c>
      <c r="D211" s="3">
        <f>სულ!D499</f>
        <v>63000</v>
      </c>
      <c r="E211" s="3">
        <f>სულ!E499</f>
        <v>53970.02</v>
      </c>
      <c r="F211" s="3">
        <f>სულ!F499</f>
        <v>36000</v>
      </c>
      <c r="G211" s="3">
        <f>სულ!G499</f>
        <v>36000</v>
      </c>
      <c r="H211" s="3">
        <f>სულ!H499</f>
        <v>126000</v>
      </c>
      <c r="I211" s="3">
        <f>სულ!I499</f>
        <v>125970.01999999999</v>
      </c>
      <c r="J211" s="3">
        <f>სულ!J499</f>
        <v>29.980000000010477</v>
      </c>
      <c r="K211" s="41">
        <f>სულ!K499</f>
        <v>0.99976206349206342</v>
      </c>
    </row>
    <row r="212" spans="1:11" ht="16.5" hidden="1" thickTop="1" thickBot="1" x14ac:dyDescent="0.3">
      <c r="A212" t="s">
        <v>194</v>
      </c>
      <c r="B212" s="4"/>
      <c r="C212" s="5" t="s">
        <v>5</v>
      </c>
      <c r="D212" s="13">
        <f>სულ!D500</f>
        <v>63000</v>
      </c>
      <c r="E212" s="13">
        <f>სულ!E500</f>
        <v>53970.02</v>
      </c>
      <c r="F212" s="13">
        <f>სულ!F500</f>
        <v>36000</v>
      </c>
      <c r="G212" s="13">
        <f>სულ!G500</f>
        <v>36000</v>
      </c>
      <c r="H212" s="13">
        <f>სულ!H500</f>
        <v>126000</v>
      </c>
      <c r="I212" s="13">
        <f>სულ!I500</f>
        <v>125970.01999999999</v>
      </c>
      <c r="J212" s="13">
        <f>სულ!J500</f>
        <v>29.980000000010477</v>
      </c>
      <c r="K212" s="38">
        <f>სულ!K500</f>
        <v>0.99976206349206342</v>
      </c>
    </row>
    <row r="213" spans="1:11" ht="16.5" hidden="1" thickTop="1" thickBot="1" x14ac:dyDescent="0.3">
      <c r="A213" t="s">
        <v>194</v>
      </c>
      <c r="B213" s="6"/>
      <c r="C213" s="7" t="s">
        <v>6</v>
      </c>
      <c r="D213" s="14">
        <f>სულ!D501</f>
        <v>0</v>
      </c>
      <c r="E213" s="14">
        <f>სულ!E501</f>
        <v>0</v>
      </c>
      <c r="F213" s="14">
        <f>სულ!F501</f>
        <v>0</v>
      </c>
      <c r="G213" s="14">
        <f>სულ!G501</f>
        <v>0</v>
      </c>
      <c r="H213" s="14">
        <f>სულ!H501</f>
        <v>0</v>
      </c>
      <c r="I213" s="14">
        <f>სულ!I501</f>
        <v>0</v>
      </c>
      <c r="J213" s="14" t="str">
        <f>სულ!J501</f>
        <v/>
      </c>
      <c r="K213" s="39" t="str">
        <f>სულ!K501</f>
        <v/>
      </c>
    </row>
    <row r="214" spans="1:11" ht="16.5" hidden="1" thickTop="1" thickBot="1" x14ac:dyDescent="0.3">
      <c r="A214" t="s">
        <v>194</v>
      </c>
      <c r="B214" s="6"/>
      <c r="C214" s="7" t="s">
        <v>7</v>
      </c>
      <c r="D214" s="14">
        <f>სულ!D502</f>
        <v>0</v>
      </c>
      <c r="E214" s="14">
        <f>სულ!E502</f>
        <v>0</v>
      </c>
      <c r="F214" s="14">
        <f>სულ!F502</f>
        <v>0</v>
      </c>
      <c r="G214" s="14">
        <f>სულ!G502</f>
        <v>0</v>
      </c>
      <c r="H214" s="14">
        <f>სულ!H502</f>
        <v>0</v>
      </c>
      <c r="I214" s="14">
        <f>სულ!I502</f>
        <v>0</v>
      </c>
      <c r="J214" s="14" t="str">
        <f>სულ!J502</f>
        <v/>
      </c>
      <c r="K214" s="39" t="str">
        <f>სულ!K502</f>
        <v/>
      </c>
    </row>
    <row r="215" spans="1:11" ht="16.5" hidden="1" thickTop="1" thickBot="1" x14ac:dyDescent="0.3">
      <c r="A215" t="s">
        <v>194</v>
      </c>
      <c r="B215" s="6"/>
      <c r="C215" s="7" t="s">
        <v>8</v>
      </c>
      <c r="D215" s="14">
        <f>სულ!D503</f>
        <v>0</v>
      </c>
      <c r="E215" s="14">
        <f>სულ!E503</f>
        <v>0</v>
      </c>
      <c r="F215" s="14">
        <f>სულ!F503</f>
        <v>0</v>
      </c>
      <c r="G215" s="14">
        <f>სულ!G503</f>
        <v>0</v>
      </c>
      <c r="H215" s="14">
        <f>სულ!H503</f>
        <v>0</v>
      </c>
      <c r="I215" s="14">
        <f>სულ!I503</f>
        <v>0</v>
      </c>
      <c r="J215" s="14" t="str">
        <f>სულ!J503</f>
        <v/>
      </c>
      <c r="K215" s="39" t="str">
        <f>სულ!K503</f>
        <v/>
      </c>
    </row>
    <row r="216" spans="1:11" ht="16.5" hidden="1" thickTop="1" thickBot="1" x14ac:dyDescent="0.3">
      <c r="A216" t="s">
        <v>194</v>
      </c>
      <c r="B216" s="6"/>
      <c r="C216" s="7" t="s">
        <v>9</v>
      </c>
      <c r="D216" s="14">
        <f>სულ!D504</f>
        <v>0</v>
      </c>
      <c r="E216" s="14">
        <f>სულ!E504</f>
        <v>0</v>
      </c>
      <c r="F216" s="14">
        <f>სულ!F504</f>
        <v>0</v>
      </c>
      <c r="G216" s="14">
        <f>სულ!G504</f>
        <v>0</v>
      </c>
      <c r="H216" s="14">
        <f>სულ!H504</f>
        <v>0</v>
      </c>
      <c r="I216" s="14">
        <f>სულ!I504</f>
        <v>0</v>
      </c>
      <c r="J216" s="14" t="str">
        <f>სულ!J504</f>
        <v/>
      </c>
      <c r="K216" s="39" t="str">
        <f>სულ!K504</f>
        <v/>
      </c>
    </row>
    <row r="217" spans="1:11" ht="16.5" hidden="1" thickTop="1" thickBot="1" x14ac:dyDescent="0.3">
      <c r="A217" t="s">
        <v>194</v>
      </c>
      <c r="B217" s="6"/>
      <c r="C217" s="7" t="s">
        <v>10</v>
      </c>
      <c r="D217" s="14">
        <f>სულ!D505</f>
        <v>0</v>
      </c>
      <c r="E217" s="14">
        <f>სულ!E505</f>
        <v>0</v>
      </c>
      <c r="F217" s="14">
        <f>სულ!F505</f>
        <v>0</v>
      </c>
      <c r="G217" s="14">
        <f>სულ!G505</f>
        <v>0</v>
      </c>
      <c r="H217" s="14">
        <f>სულ!H505</f>
        <v>0</v>
      </c>
      <c r="I217" s="14">
        <f>სულ!I505</f>
        <v>0</v>
      </c>
      <c r="J217" s="14" t="str">
        <f>სულ!J505</f>
        <v/>
      </c>
      <c r="K217" s="39" t="str">
        <f>სულ!K505</f>
        <v/>
      </c>
    </row>
    <row r="218" spans="1:11" ht="16.5" hidden="1" thickTop="1" thickBot="1" x14ac:dyDescent="0.3">
      <c r="A218" t="s">
        <v>194</v>
      </c>
      <c r="B218" s="6"/>
      <c r="C218" s="7" t="s">
        <v>11</v>
      </c>
      <c r="D218" s="14">
        <f>სულ!D506</f>
        <v>63000</v>
      </c>
      <c r="E218" s="14">
        <f>სულ!E506</f>
        <v>53970.02</v>
      </c>
      <c r="F218" s="14">
        <f>სულ!F506</f>
        <v>36000</v>
      </c>
      <c r="G218" s="14">
        <f>სულ!G506</f>
        <v>36000</v>
      </c>
      <c r="H218" s="14">
        <f>სულ!H506</f>
        <v>126000</v>
      </c>
      <c r="I218" s="14">
        <f>სულ!I506</f>
        <v>125970.01999999999</v>
      </c>
      <c r="J218" s="14">
        <f>სულ!J506</f>
        <v>29.980000000010477</v>
      </c>
      <c r="K218" s="39">
        <f>სულ!K506</f>
        <v>0.99976206349206342</v>
      </c>
    </row>
    <row r="219" spans="1:11" ht="16.5" hidden="1" thickTop="1" thickBot="1" x14ac:dyDescent="0.3">
      <c r="A219" t="s">
        <v>194</v>
      </c>
      <c r="B219" s="6"/>
      <c r="C219" s="7" t="s">
        <v>12</v>
      </c>
      <c r="D219" s="14">
        <f>სულ!D507</f>
        <v>0</v>
      </c>
      <c r="E219" s="14">
        <f>სულ!E507</f>
        <v>0</v>
      </c>
      <c r="F219" s="14">
        <f>სულ!F507</f>
        <v>0</v>
      </c>
      <c r="G219" s="14">
        <f>სულ!G507</f>
        <v>0</v>
      </c>
      <c r="H219" s="14">
        <f>სულ!H507</f>
        <v>0</v>
      </c>
      <c r="I219" s="14">
        <f>სულ!I507</f>
        <v>0</v>
      </c>
      <c r="J219" s="14" t="str">
        <f>სულ!J507</f>
        <v/>
      </c>
      <c r="K219" s="39" t="str">
        <f>სულ!K507</f>
        <v/>
      </c>
    </row>
    <row r="220" spans="1:11" ht="16.5" hidden="1" thickTop="1" thickBot="1" x14ac:dyDescent="0.3">
      <c r="A220" t="s">
        <v>194</v>
      </c>
      <c r="B220" s="4"/>
      <c r="C220" s="5" t="s">
        <v>13</v>
      </c>
      <c r="D220" s="13">
        <f>სულ!D508</f>
        <v>0</v>
      </c>
      <c r="E220" s="13">
        <f>სულ!E508</f>
        <v>0</v>
      </c>
      <c r="F220" s="13">
        <f>სულ!F508</f>
        <v>0</v>
      </c>
      <c r="G220" s="13">
        <f>სულ!G508</f>
        <v>0</v>
      </c>
      <c r="H220" s="13">
        <f>სულ!H508</f>
        <v>0</v>
      </c>
      <c r="I220" s="13">
        <f>სულ!I508</f>
        <v>0</v>
      </c>
      <c r="J220" s="13" t="str">
        <f>სულ!J508</f>
        <v/>
      </c>
      <c r="K220" s="38" t="str">
        <f>სულ!K508</f>
        <v/>
      </c>
    </row>
    <row r="221" spans="1:11" ht="16.5" hidden="1" thickTop="1" thickBot="1" x14ac:dyDescent="0.3">
      <c r="A221" t="s">
        <v>194</v>
      </c>
      <c r="B221" s="4"/>
      <c r="C221" s="5" t="s">
        <v>14</v>
      </c>
      <c r="D221" s="13">
        <f>სულ!D509</f>
        <v>0</v>
      </c>
      <c r="E221" s="13">
        <f>სულ!E509</f>
        <v>0</v>
      </c>
      <c r="F221" s="13">
        <f>სულ!F509</f>
        <v>0</v>
      </c>
      <c r="G221" s="13">
        <f>სულ!G509</f>
        <v>0</v>
      </c>
      <c r="H221" s="13">
        <f>სულ!H509</f>
        <v>0</v>
      </c>
      <c r="I221" s="13">
        <f>სულ!I509</f>
        <v>0</v>
      </c>
      <c r="J221" s="13" t="str">
        <f>სულ!J509</f>
        <v/>
      </c>
      <c r="K221" s="38" t="str">
        <f>სულ!K509</f>
        <v/>
      </c>
    </row>
    <row r="222" spans="1:11" ht="16.5" hidden="1" thickTop="1" thickBot="1" x14ac:dyDescent="0.3">
      <c r="A222" t="s">
        <v>194</v>
      </c>
      <c r="B222" s="8"/>
      <c r="C222" s="9" t="s">
        <v>15</v>
      </c>
      <c r="D222" s="15">
        <f>სულ!D510</f>
        <v>0</v>
      </c>
      <c r="E222" s="15">
        <f>სულ!E510</f>
        <v>0</v>
      </c>
      <c r="F222" s="15">
        <f>სულ!F510</f>
        <v>0</v>
      </c>
      <c r="G222" s="15">
        <f>სულ!G510</f>
        <v>0</v>
      </c>
      <c r="H222" s="15">
        <f>სულ!H510</f>
        <v>0</v>
      </c>
      <c r="I222" s="15">
        <f>სულ!I510</f>
        <v>0</v>
      </c>
      <c r="J222" s="15" t="str">
        <f>სულ!J510</f>
        <v/>
      </c>
      <c r="K222" s="40" t="str">
        <f>სულ!K510</f>
        <v/>
      </c>
    </row>
    <row r="223" spans="1:11" ht="31.5" thickTop="1" thickBot="1" x14ac:dyDescent="0.3">
      <c r="A223" t="str">
        <f t="shared" si="3"/>
        <v>a</v>
      </c>
      <c r="B223" s="10" t="s">
        <v>91</v>
      </c>
      <c r="C223" s="11" t="s">
        <v>92</v>
      </c>
      <c r="D223" s="3">
        <f>სულ!D511</f>
        <v>12200</v>
      </c>
      <c r="E223" s="3">
        <f>სულ!E511</f>
        <v>0</v>
      </c>
      <c r="F223" s="3">
        <f>სულ!F511</f>
        <v>9150</v>
      </c>
      <c r="G223" s="3">
        <f>სულ!G511</f>
        <v>27450</v>
      </c>
      <c r="H223" s="3">
        <f>სულ!H511</f>
        <v>36600</v>
      </c>
      <c r="I223" s="3">
        <f>სულ!I511</f>
        <v>36600</v>
      </c>
      <c r="J223" s="3">
        <f>სულ!J511</f>
        <v>0</v>
      </c>
      <c r="K223" s="41">
        <f>სულ!K511</f>
        <v>1</v>
      </c>
    </row>
    <row r="224" spans="1:11" ht="16.5" hidden="1" thickTop="1" thickBot="1" x14ac:dyDescent="0.3">
      <c r="A224" t="s">
        <v>194</v>
      </c>
      <c r="B224" s="4"/>
      <c r="C224" s="5" t="s">
        <v>5</v>
      </c>
      <c r="D224" s="13">
        <f>სულ!D512</f>
        <v>12200</v>
      </c>
      <c r="E224" s="13">
        <f>სულ!E512</f>
        <v>0</v>
      </c>
      <c r="F224" s="13">
        <f>სულ!F512</f>
        <v>9150</v>
      </c>
      <c r="G224" s="13">
        <f>სულ!G512</f>
        <v>27450</v>
      </c>
      <c r="H224" s="13">
        <f>სულ!H512</f>
        <v>36600</v>
      </c>
      <c r="I224" s="13">
        <f>სულ!I512</f>
        <v>36600</v>
      </c>
      <c r="J224" s="13">
        <f>სულ!J512</f>
        <v>0</v>
      </c>
      <c r="K224" s="38">
        <f>სულ!K512</f>
        <v>1</v>
      </c>
    </row>
    <row r="225" spans="1:11" ht="16.5" hidden="1" thickTop="1" thickBot="1" x14ac:dyDescent="0.3">
      <c r="A225" t="s">
        <v>194</v>
      </c>
      <c r="B225" s="6"/>
      <c r="C225" s="7" t="s">
        <v>6</v>
      </c>
      <c r="D225" s="14">
        <f>სულ!D513</f>
        <v>0</v>
      </c>
      <c r="E225" s="14">
        <f>სულ!E513</f>
        <v>0</v>
      </c>
      <c r="F225" s="14">
        <f>სულ!F513</f>
        <v>0</v>
      </c>
      <c r="G225" s="14">
        <f>სულ!G513</f>
        <v>0</v>
      </c>
      <c r="H225" s="14">
        <f>სულ!H513</f>
        <v>0</v>
      </c>
      <c r="I225" s="14">
        <f>სულ!I513</f>
        <v>0</v>
      </c>
      <c r="J225" s="14" t="str">
        <f>სულ!J513</f>
        <v/>
      </c>
      <c r="K225" s="39" t="str">
        <f>სულ!K513</f>
        <v/>
      </c>
    </row>
    <row r="226" spans="1:11" ht="16.5" hidden="1" thickTop="1" thickBot="1" x14ac:dyDescent="0.3">
      <c r="A226" t="s">
        <v>194</v>
      </c>
      <c r="B226" s="6"/>
      <c r="C226" s="7" t="s">
        <v>7</v>
      </c>
      <c r="D226" s="14">
        <f>სულ!D514</f>
        <v>0</v>
      </c>
      <c r="E226" s="14">
        <f>სულ!E514</f>
        <v>0</v>
      </c>
      <c r="F226" s="14">
        <f>სულ!F514</f>
        <v>0</v>
      </c>
      <c r="G226" s="14">
        <f>სულ!G514</f>
        <v>0</v>
      </c>
      <c r="H226" s="14">
        <f>სულ!H514</f>
        <v>0</v>
      </c>
      <c r="I226" s="14">
        <f>სულ!I514</f>
        <v>0</v>
      </c>
      <c r="J226" s="14" t="str">
        <f>სულ!J514</f>
        <v/>
      </c>
      <c r="K226" s="39" t="str">
        <f>სულ!K514</f>
        <v/>
      </c>
    </row>
    <row r="227" spans="1:11" ht="16.5" hidden="1" thickTop="1" thickBot="1" x14ac:dyDescent="0.3">
      <c r="A227" t="s">
        <v>194</v>
      </c>
      <c r="B227" s="6"/>
      <c r="C227" s="7" t="s">
        <v>8</v>
      </c>
      <c r="D227" s="14">
        <f>სულ!D515</f>
        <v>0</v>
      </c>
      <c r="E227" s="14">
        <f>სულ!E515</f>
        <v>0</v>
      </c>
      <c r="F227" s="14">
        <f>სულ!F515</f>
        <v>0</v>
      </c>
      <c r="G227" s="14">
        <f>სულ!G515</f>
        <v>0</v>
      </c>
      <c r="H227" s="14">
        <f>სულ!H515</f>
        <v>0</v>
      </c>
      <c r="I227" s="14">
        <f>სულ!I515</f>
        <v>0</v>
      </c>
      <c r="J227" s="14" t="str">
        <f>სულ!J515</f>
        <v/>
      </c>
      <c r="K227" s="39" t="str">
        <f>სულ!K515</f>
        <v/>
      </c>
    </row>
    <row r="228" spans="1:11" ht="16.5" hidden="1" thickTop="1" thickBot="1" x14ac:dyDescent="0.3">
      <c r="A228" t="s">
        <v>194</v>
      </c>
      <c r="B228" s="6"/>
      <c r="C228" s="7" t="s">
        <v>9</v>
      </c>
      <c r="D228" s="14">
        <f>სულ!D516</f>
        <v>0</v>
      </c>
      <c r="E228" s="14">
        <f>სულ!E516</f>
        <v>0</v>
      </c>
      <c r="F228" s="14">
        <f>სულ!F516</f>
        <v>0</v>
      </c>
      <c r="G228" s="14">
        <f>სულ!G516</f>
        <v>0</v>
      </c>
      <c r="H228" s="14">
        <f>სულ!H516</f>
        <v>0</v>
      </c>
      <c r="I228" s="14">
        <f>სულ!I516</f>
        <v>0</v>
      </c>
      <c r="J228" s="14" t="str">
        <f>სულ!J516</f>
        <v/>
      </c>
      <c r="K228" s="39" t="str">
        <f>სულ!K516</f>
        <v/>
      </c>
    </row>
    <row r="229" spans="1:11" ht="16.5" hidden="1" thickTop="1" thickBot="1" x14ac:dyDescent="0.3">
      <c r="A229" t="s">
        <v>194</v>
      </c>
      <c r="B229" s="6"/>
      <c r="C229" s="7" t="s">
        <v>10</v>
      </c>
      <c r="D229" s="14">
        <f>სულ!D517</f>
        <v>0</v>
      </c>
      <c r="E229" s="14">
        <f>სულ!E517</f>
        <v>0</v>
      </c>
      <c r="F229" s="14">
        <f>სულ!F517</f>
        <v>0</v>
      </c>
      <c r="G229" s="14">
        <f>სულ!G517</f>
        <v>0</v>
      </c>
      <c r="H229" s="14">
        <f>სულ!H517</f>
        <v>0</v>
      </c>
      <c r="I229" s="14">
        <f>სულ!I517</f>
        <v>0</v>
      </c>
      <c r="J229" s="14" t="str">
        <f>სულ!J517</f>
        <v/>
      </c>
      <c r="K229" s="39" t="str">
        <f>სულ!K517</f>
        <v/>
      </c>
    </row>
    <row r="230" spans="1:11" ht="16.5" hidden="1" thickTop="1" thickBot="1" x14ac:dyDescent="0.3">
      <c r="A230" t="s">
        <v>194</v>
      </c>
      <c r="B230" s="6"/>
      <c r="C230" s="7" t="s">
        <v>11</v>
      </c>
      <c r="D230" s="14">
        <f>სულ!D518</f>
        <v>12200</v>
      </c>
      <c r="E230" s="14">
        <f>სულ!E518</f>
        <v>0</v>
      </c>
      <c r="F230" s="14">
        <f>სულ!F518</f>
        <v>9150</v>
      </c>
      <c r="G230" s="14">
        <f>სულ!G518</f>
        <v>27450</v>
      </c>
      <c r="H230" s="14">
        <f>სულ!H518</f>
        <v>36600</v>
      </c>
      <c r="I230" s="14">
        <f>სულ!I518</f>
        <v>36600</v>
      </c>
      <c r="J230" s="14">
        <f>სულ!J518</f>
        <v>0</v>
      </c>
      <c r="K230" s="39">
        <f>სულ!K518</f>
        <v>1</v>
      </c>
    </row>
    <row r="231" spans="1:11" ht="16.5" hidden="1" thickTop="1" thickBot="1" x14ac:dyDescent="0.3">
      <c r="A231" t="s">
        <v>194</v>
      </c>
      <c r="B231" s="6"/>
      <c r="C231" s="7" t="s">
        <v>12</v>
      </c>
      <c r="D231" s="14">
        <f>სულ!D519</f>
        <v>0</v>
      </c>
      <c r="E231" s="14">
        <f>სულ!E519</f>
        <v>0</v>
      </c>
      <c r="F231" s="14">
        <f>სულ!F519</f>
        <v>0</v>
      </c>
      <c r="G231" s="14">
        <f>სულ!G519</f>
        <v>0</v>
      </c>
      <c r="H231" s="14">
        <f>სულ!H519</f>
        <v>0</v>
      </c>
      <c r="I231" s="14">
        <f>სულ!I519</f>
        <v>0</v>
      </c>
      <c r="J231" s="14" t="str">
        <f>სულ!J519</f>
        <v/>
      </c>
      <c r="K231" s="39" t="str">
        <f>სულ!K519</f>
        <v/>
      </c>
    </row>
    <row r="232" spans="1:11" ht="16.5" hidden="1" thickTop="1" thickBot="1" x14ac:dyDescent="0.3">
      <c r="A232" t="s">
        <v>194</v>
      </c>
      <c r="B232" s="4"/>
      <c r="C232" s="5" t="s">
        <v>13</v>
      </c>
      <c r="D232" s="13">
        <f>სულ!D520</f>
        <v>0</v>
      </c>
      <c r="E232" s="13">
        <f>სულ!E520</f>
        <v>0</v>
      </c>
      <c r="F232" s="13">
        <f>სულ!F520</f>
        <v>0</v>
      </c>
      <c r="G232" s="13">
        <f>სულ!G520</f>
        <v>0</v>
      </c>
      <c r="H232" s="13">
        <f>სულ!H520</f>
        <v>0</v>
      </c>
      <c r="I232" s="13">
        <f>სულ!I520</f>
        <v>0</v>
      </c>
      <c r="J232" s="13" t="str">
        <f>სულ!J520</f>
        <v/>
      </c>
      <c r="K232" s="38" t="str">
        <f>სულ!K520</f>
        <v/>
      </c>
    </row>
    <row r="233" spans="1:11" ht="16.5" hidden="1" thickTop="1" thickBot="1" x14ac:dyDescent="0.3">
      <c r="A233" t="s">
        <v>194</v>
      </c>
      <c r="B233" s="4"/>
      <c r="C233" s="5" t="s">
        <v>14</v>
      </c>
      <c r="D233" s="13">
        <f>სულ!D521</f>
        <v>0</v>
      </c>
      <c r="E233" s="13">
        <f>სულ!E521</f>
        <v>0</v>
      </c>
      <c r="F233" s="13">
        <f>სულ!F521</f>
        <v>0</v>
      </c>
      <c r="G233" s="13">
        <f>სულ!G521</f>
        <v>0</v>
      </c>
      <c r="H233" s="13">
        <f>სულ!H521</f>
        <v>0</v>
      </c>
      <c r="I233" s="13">
        <f>სულ!I521</f>
        <v>0</v>
      </c>
      <c r="J233" s="13" t="str">
        <f>სულ!J521</f>
        <v/>
      </c>
      <c r="K233" s="38" t="str">
        <f>სულ!K521</f>
        <v/>
      </c>
    </row>
    <row r="234" spans="1:11" ht="16.5" hidden="1" thickTop="1" thickBot="1" x14ac:dyDescent="0.3">
      <c r="A234" t="s">
        <v>194</v>
      </c>
      <c r="B234" s="8"/>
      <c r="C234" s="9" t="s">
        <v>15</v>
      </c>
      <c r="D234" s="15">
        <f>სულ!D522</f>
        <v>0</v>
      </c>
      <c r="E234" s="15">
        <f>სულ!E522</f>
        <v>0</v>
      </c>
      <c r="F234" s="15">
        <f>სულ!F522</f>
        <v>0</v>
      </c>
      <c r="G234" s="15">
        <f>სულ!G522</f>
        <v>0</v>
      </c>
      <c r="H234" s="15">
        <f>სულ!H522</f>
        <v>0</v>
      </c>
      <c r="I234" s="15">
        <f>სულ!I522</f>
        <v>0</v>
      </c>
      <c r="J234" s="15" t="str">
        <f>სულ!J522</f>
        <v/>
      </c>
      <c r="K234" s="40" t="str">
        <f>სულ!K522</f>
        <v/>
      </c>
    </row>
    <row r="235" spans="1:11" ht="31.5" thickTop="1" thickBot="1" x14ac:dyDescent="0.3">
      <c r="A235" t="str">
        <f t="shared" ref="A235:A259" si="4">IF(OR(D235&lt;&gt;0,F235&lt;&gt;0,G235&lt;&gt;0,H235&lt;&gt;0,I235&lt;&gt;0,),"a","b")</f>
        <v>a</v>
      </c>
      <c r="B235" s="10" t="s">
        <v>95</v>
      </c>
      <c r="C235" s="11" t="s">
        <v>96</v>
      </c>
      <c r="D235" s="3">
        <f>სულ!D535</f>
        <v>307970000</v>
      </c>
      <c r="E235" s="3">
        <f>სულ!E535</f>
        <v>316018982.34000003</v>
      </c>
      <c r="F235" s="3">
        <f>სულ!F535</f>
        <v>151000000</v>
      </c>
      <c r="G235" s="3">
        <f>სულ!G535</f>
        <v>151000000</v>
      </c>
      <c r="H235" s="3">
        <f>სულ!H535</f>
        <v>570000000</v>
      </c>
      <c r="I235" s="3">
        <f>სულ!I535</f>
        <v>618018982.34000003</v>
      </c>
      <c r="J235" s="3">
        <f>სულ!J535</f>
        <v>-48018982.340000033</v>
      </c>
      <c r="K235" s="41">
        <f>სულ!K535</f>
        <v>1.0842438286666667</v>
      </c>
    </row>
    <row r="236" spans="1:11" ht="16.5" hidden="1" thickTop="1" thickBot="1" x14ac:dyDescent="0.3">
      <c r="A236" t="s">
        <v>194</v>
      </c>
      <c r="B236" s="4"/>
      <c r="C236" s="5" t="s">
        <v>5</v>
      </c>
      <c r="D236" s="13">
        <f>სულ!D536</f>
        <v>307963560</v>
      </c>
      <c r="E236" s="13">
        <f>სულ!E536</f>
        <v>316012542.34000003</v>
      </c>
      <c r="F236" s="13">
        <f>სულ!F536</f>
        <v>151000000</v>
      </c>
      <c r="G236" s="13">
        <f>სულ!G536</f>
        <v>151000000</v>
      </c>
      <c r="H236" s="13">
        <f>სულ!H536</f>
        <v>569993560</v>
      </c>
      <c r="I236" s="13">
        <f>სულ!I536</f>
        <v>618012542.34000003</v>
      </c>
      <c r="J236" s="13">
        <f>სულ!J536</f>
        <v>-48018982.340000033</v>
      </c>
      <c r="K236" s="38">
        <f>სულ!K536</f>
        <v>1.0842447804848883</v>
      </c>
    </row>
    <row r="237" spans="1:11" ht="16.5" hidden="1" thickTop="1" thickBot="1" x14ac:dyDescent="0.3">
      <c r="A237" t="s">
        <v>194</v>
      </c>
      <c r="B237" s="6"/>
      <c r="C237" s="7" t="s">
        <v>6</v>
      </c>
      <c r="D237" s="14">
        <f>სულ!D537</f>
        <v>0</v>
      </c>
      <c r="E237" s="14">
        <f>სულ!E537</f>
        <v>0</v>
      </c>
      <c r="F237" s="14">
        <f>სულ!F537</f>
        <v>0</v>
      </c>
      <c r="G237" s="14">
        <f>სულ!G537</f>
        <v>0</v>
      </c>
      <c r="H237" s="14">
        <f>სულ!H537</f>
        <v>0</v>
      </c>
      <c r="I237" s="14">
        <f>სულ!I537</f>
        <v>0</v>
      </c>
      <c r="J237" s="14" t="str">
        <f>სულ!J537</f>
        <v/>
      </c>
      <c r="K237" s="39" t="str">
        <f>სულ!K537</f>
        <v/>
      </c>
    </row>
    <row r="238" spans="1:11" ht="16.5" hidden="1" thickTop="1" thickBot="1" x14ac:dyDescent="0.3">
      <c r="A238" t="s">
        <v>194</v>
      </c>
      <c r="B238" s="6"/>
      <c r="C238" s="7" t="s">
        <v>7</v>
      </c>
      <c r="D238" s="14">
        <f>სულ!D538</f>
        <v>1826560</v>
      </c>
      <c r="E238" s="14">
        <f>სულ!E538</f>
        <v>1798269.1099999999</v>
      </c>
      <c r="F238" s="14">
        <f>სულ!F538</f>
        <v>1000000</v>
      </c>
      <c r="G238" s="14">
        <f>სულ!G538</f>
        <v>1000000</v>
      </c>
      <c r="H238" s="14">
        <f>სულ!H538</f>
        <v>3826560</v>
      </c>
      <c r="I238" s="14">
        <f>სულ!I538</f>
        <v>3798269.11</v>
      </c>
      <c r="J238" s="14">
        <f>სულ!J538</f>
        <v>28290.89000000013</v>
      </c>
      <c r="K238" s="39">
        <f>სულ!K538</f>
        <v>0.99260670419384511</v>
      </c>
    </row>
    <row r="239" spans="1:11" ht="16.5" hidden="1" thickTop="1" thickBot="1" x14ac:dyDescent="0.3">
      <c r="A239" t="s">
        <v>194</v>
      </c>
      <c r="B239" s="6"/>
      <c r="C239" s="7" t="s">
        <v>8</v>
      </c>
      <c r="D239" s="14">
        <f>სულ!D539</f>
        <v>0</v>
      </c>
      <c r="E239" s="14">
        <f>სულ!E539</f>
        <v>0</v>
      </c>
      <c r="F239" s="14">
        <f>სულ!F539</f>
        <v>0</v>
      </c>
      <c r="G239" s="14">
        <f>სულ!G539</f>
        <v>0</v>
      </c>
      <c r="H239" s="14">
        <f>სულ!H539</f>
        <v>0</v>
      </c>
      <c r="I239" s="14">
        <f>სულ!I539</f>
        <v>0</v>
      </c>
      <c r="J239" s="14" t="str">
        <f>სულ!J539</f>
        <v/>
      </c>
      <c r="K239" s="39" t="str">
        <f>სულ!K539</f>
        <v/>
      </c>
    </row>
    <row r="240" spans="1:11" ht="16.5" hidden="1" thickTop="1" thickBot="1" x14ac:dyDescent="0.3">
      <c r="A240" t="s">
        <v>194</v>
      </c>
      <c r="B240" s="6"/>
      <c r="C240" s="7" t="s">
        <v>9</v>
      </c>
      <c r="D240" s="14">
        <f>სულ!D540</f>
        <v>0</v>
      </c>
      <c r="E240" s="14">
        <f>სულ!E540</f>
        <v>0</v>
      </c>
      <c r="F240" s="14">
        <f>სულ!F540</f>
        <v>0</v>
      </c>
      <c r="G240" s="14">
        <f>სულ!G540</f>
        <v>0</v>
      </c>
      <c r="H240" s="14">
        <f>სულ!H540</f>
        <v>0</v>
      </c>
      <c r="I240" s="14">
        <f>სულ!I540</f>
        <v>0</v>
      </c>
      <c r="J240" s="14" t="str">
        <f>სულ!J540</f>
        <v/>
      </c>
      <c r="K240" s="39" t="str">
        <f>სულ!K540</f>
        <v/>
      </c>
    </row>
    <row r="241" spans="1:11" ht="16.5" hidden="1" thickTop="1" thickBot="1" x14ac:dyDescent="0.3">
      <c r="A241" t="s">
        <v>194</v>
      </c>
      <c r="B241" s="6"/>
      <c r="C241" s="7" t="s">
        <v>10</v>
      </c>
      <c r="D241" s="14">
        <f>სულ!D541</f>
        <v>0</v>
      </c>
      <c r="E241" s="14">
        <f>სულ!E541</f>
        <v>0</v>
      </c>
      <c r="F241" s="14">
        <f>სულ!F541</f>
        <v>0</v>
      </c>
      <c r="G241" s="14">
        <f>სულ!G541</f>
        <v>0</v>
      </c>
      <c r="H241" s="14">
        <f>სულ!H541</f>
        <v>0</v>
      </c>
      <c r="I241" s="14">
        <f>სულ!I541</f>
        <v>0</v>
      </c>
      <c r="J241" s="14" t="str">
        <f>სულ!J541</f>
        <v/>
      </c>
      <c r="K241" s="39" t="str">
        <f>სულ!K541</f>
        <v/>
      </c>
    </row>
    <row r="242" spans="1:11" ht="16.5" hidden="1" thickTop="1" thickBot="1" x14ac:dyDescent="0.3">
      <c r="A242" t="s">
        <v>194</v>
      </c>
      <c r="B242" s="6"/>
      <c r="C242" s="7" t="s">
        <v>11</v>
      </c>
      <c r="D242" s="14">
        <f>სულ!D542</f>
        <v>306137000</v>
      </c>
      <c r="E242" s="14">
        <f>სულ!E542</f>
        <v>314214273.23000002</v>
      </c>
      <c r="F242" s="14">
        <f>სულ!F542</f>
        <v>150000000</v>
      </c>
      <c r="G242" s="14">
        <f>სულ!G542</f>
        <v>150000000</v>
      </c>
      <c r="H242" s="14">
        <f>სულ!H542</f>
        <v>566167000</v>
      </c>
      <c r="I242" s="14">
        <f>სულ!I542</f>
        <v>614214273.23000002</v>
      </c>
      <c r="J242" s="14">
        <f>სულ!J542</f>
        <v>-48047273.230000019</v>
      </c>
      <c r="K242" s="39">
        <f>სულ!K542</f>
        <v>1.0848641358998317</v>
      </c>
    </row>
    <row r="243" spans="1:11" ht="16.5" hidden="1" thickTop="1" thickBot="1" x14ac:dyDescent="0.3">
      <c r="A243" t="s">
        <v>194</v>
      </c>
      <c r="B243" s="6"/>
      <c r="C243" s="7" t="s">
        <v>12</v>
      </c>
      <c r="D243" s="14">
        <f>სულ!D543</f>
        <v>0</v>
      </c>
      <c r="E243" s="14">
        <f>სულ!E543</f>
        <v>0</v>
      </c>
      <c r="F243" s="14">
        <f>სულ!F543</f>
        <v>0</v>
      </c>
      <c r="G243" s="14">
        <f>სულ!G543</f>
        <v>0</v>
      </c>
      <c r="H243" s="14">
        <f>სულ!H543</f>
        <v>0</v>
      </c>
      <c r="I243" s="14">
        <f>სულ!I543</f>
        <v>0</v>
      </c>
      <c r="J243" s="14" t="str">
        <f>სულ!J543</f>
        <v/>
      </c>
      <c r="K243" s="39" t="str">
        <f>სულ!K543</f>
        <v/>
      </c>
    </row>
    <row r="244" spans="1:11" ht="16.5" hidden="1" thickTop="1" thickBot="1" x14ac:dyDescent="0.3">
      <c r="A244" t="s">
        <v>194</v>
      </c>
      <c r="B244" s="4"/>
      <c r="C244" s="5" t="s">
        <v>13</v>
      </c>
      <c r="D244" s="13">
        <f>სულ!D544</f>
        <v>0</v>
      </c>
      <c r="E244" s="13">
        <f>სულ!E544</f>
        <v>0</v>
      </c>
      <c r="F244" s="13">
        <f>სულ!F544</f>
        <v>0</v>
      </c>
      <c r="G244" s="13">
        <f>სულ!G544</f>
        <v>0</v>
      </c>
      <c r="H244" s="13">
        <f>სულ!H544</f>
        <v>0</v>
      </c>
      <c r="I244" s="13">
        <f>სულ!I544</f>
        <v>0</v>
      </c>
      <c r="J244" s="13" t="str">
        <f>სულ!J544</f>
        <v/>
      </c>
      <c r="K244" s="38" t="str">
        <f>სულ!K544</f>
        <v/>
      </c>
    </row>
    <row r="245" spans="1:11" ht="16.5" hidden="1" thickTop="1" thickBot="1" x14ac:dyDescent="0.3">
      <c r="A245" t="s">
        <v>194</v>
      </c>
      <c r="B245" s="4"/>
      <c r="C245" s="5" t="s">
        <v>14</v>
      </c>
      <c r="D245" s="13">
        <f>სულ!D545</f>
        <v>0</v>
      </c>
      <c r="E245" s="13">
        <f>სულ!E545</f>
        <v>0</v>
      </c>
      <c r="F245" s="13">
        <f>სულ!F545</f>
        <v>0</v>
      </c>
      <c r="G245" s="13">
        <f>სულ!G545</f>
        <v>0</v>
      </c>
      <c r="H245" s="13">
        <f>სულ!H545</f>
        <v>0</v>
      </c>
      <c r="I245" s="13">
        <f>სულ!I545</f>
        <v>0</v>
      </c>
      <c r="J245" s="13" t="str">
        <f>სულ!J545</f>
        <v/>
      </c>
      <c r="K245" s="38" t="str">
        <f>სულ!K545</f>
        <v/>
      </c>
    </row>
    <row r="246" spans="1:11" ht="16.5" hidden="1" thickTop="1" thickBot="1" x14ac:dyDescent="0.3">
      <c r="A246" t="s">
        <v>194</v>
      </c>
      <c r="B246" s="8"/>
      <c r="C246" s="9" t="s">
        <v>15</v>
      </c>
      <c r="D246" s="15">
        <f>სულ!D546</f>
        <v>6440</v>
      </c>
      <c r="E246" s="15">
        <f>სულ!E546</f>
        <v>6440</v>
      </c>
      <c r="F246" s="15">
        <f>სულ!F546</f>
        <v>0</v>
      </c>
      <c r="G246" s="15">
        <f>სულ!G546</f>
        <v>0</v>
      </c>
      <c r="H246" s="15">
        <f>სულ!H546</f>
        <v>6440</v>
      </c>
      <c r="I246" s="15">
        <f>სულ!I546</f>
        <v>6440</v>
      </c>
      <c r="J246" s="15">
        <f>სულ!J546</f>
        <v>0</v>
      </c>
      <c r="K246" s="40">
        <f>სულ!K546</f>
        <v>1</v>
      </c>
    </row>
    <row r="247" spans="1:11" ht="16.5" thickTop="1" thickBot="1" x14ac:dyDescent="0.3">
      <c r="A247" t="str">
        <f t="shared" si="4"/>
        <v>a</v>
      </c>
      <c r="B247" s="10" t="s">
        <v>109</v>
      </c>
      <c r="C247" s="11" t="s">
        <v>110</v>
      </c>
      <c r="D247" s="3">
        <f>სულ!D619</f>
        <v>3800000</v>
      </c>
      <c r="E247" s="3">
        <f>სულ!E619</f>
        <v>4703781.67</v>
      </c>
      <c r="F247" s="3">
        <f>სულ!F619</f>
        <v>2470000</v>
      </c>
      <c r="G247" s="3">
        <f>სულ!G619</f>
        <v>2420000</v>
      </c>
      <c r="H247" s="3">
        <f>სულ!H619</f>
        <v>8000000</v>
      </c>
      <c r="I247" s="3">
        <f>სულ!I619</f>
        <v>9593781.6699999999</v>
      </c>
      <c r="J247" s="3">
        <f>სულ!J619</f>
        <v>-1593781.67</v>
      </c>
      <c r="K247" s="41">
        <f>სულ!K619</f>
        <v>1.19922270875</v>
      </c>
    </row>
    <row r="248" spans="1:11" ht="16.5" hidden="1" thickTop="1" thickBot="1" x14ac:dyDescent="0.3">
      <c r="A248" t="s">
        <v>194</v>
      </c>
      <c r="B248" s="4"/>
      <c r="C248" s="5" t="s">
        <v>5</v>
      </c>
      <c r="D248" s="13">
        <f>სულ!D620</f>
        <v>3800000</v>
      </c>
      <c r="E248" s="13">
        <f>სულ!E620</f>
        <v>4703781.67</v>
      </c>
      <c r="F248" s="13">
        <f>სულ!F620</f>
        <v>2470000</v>
      </c>
      <c r="G248" s="13">
        <f>სულ!G620</f>
        <v>2420000</v>
      </c>
      <c r="H248" s="13">
        <f>სულ!H620</f>
        <v>8000000</v>
      </c>
      <c r="I248" s="13">
        <f>სულ!I620</f>
        <v>9593781.6699999999</v>
      </c>
      <c r="J248" s="13">
        <f>სულ!J620</f>
        <v>-1593781.67</v>
      </c>
      <c r="K248" s="38">
        <f>სულ!K620</f>
        <v>1.19922270875</v>
      </c>
    </row>
    <row r="249" spans="1:11" ht="16.5" hidden="1" thickTop="1" thickBot="1" x14ac:dyDescent="0.3">
      <c r="A249" t="s">
        <v>194</v>
      </c>
      <c r="B249" s="6"/>
      <c r="C249" s="7" t="s">
        <v>6</v>
      </c>
      <c r="D249" s="14">
        <f>სულ!D621</f>
        <v>0</v>
      </c>
      <c r="E249" s="14">
        <f>სულ!E621</f>
        <v>0</v>
      </c>
      <c r="F249" s="14">
        <f>სულ!F621</f>
        <v>0</v>
      </c>
      <c r="G249" s="14">
        <f>სულ!G621</f>
        <v>0</v>
      </c>
      <c r="H249" s="14">
        <f>სულ!H621</f>
        <v>0</v>
      </c>
      <c r="I249" s="14">
        <f>სულ!I621</f>
        <v>0</v>
      </c>
      <c r="J249" s="14" t="str">
        <f>სულ!J621</f>
        <v/>
      </c>
      <c r="K249" s="39" t="str">
        <f>სულ!K621</f>
        <v/>
      </c>
    </row>
    <row r="250" spans="1:11" ht="16.5" hidden="1" thickTop="1" thickBot="1" x14ac:dyDescent="0.3">
      <c r="A250" t="s">
        <v>194</v>
      </c>
      <c r="B250" s="6"/>
      <c r="C250" s="7" t="s">
        <v>7</v>
      </c>
      <c r="D250" s="14">
        <f>სულ!D622</f>
        <v>0</v>
      </c>
      <c r="E250" s="14">
        <f>სულ!E622</f>
        <v>0</v>
      </c>
      <c r="F250" s="14">
        <f>სულ!F622</f>
        <v>0</v>
      </c>
      <c r="G250" s="14">
        <f>სულ!G622</f>
        <v>0</v>
      </c>
      <c r="H250" s="14">
        <f>სულ!H622</f>
        <v>0</v>
      </c>
      <c r="I250" s="14">
        <f>სულ!I622</f>
        <v>0</v>
      </c>
      <c r="J250" s="14" t="str">
        <f>სულ!J622</f>
        <v/>
      </c>
      <c r="K250" s="39" t="str">
        <f>სულ!K622</f>
        <v/>
      </c>
    </row>
    <row r="251" spans="1:11" ht="16.5" hidden="1" thickTop="1" thickBot="1" x14ac:dyDescent="0.3">
      <c r="A251" t="s">
        <v>194</v>
      </c>
      <c r="B251" s="6"/>
      <c r="C251" s="7" t="s">
        <v>8</v>
      </c>
      <c r="D251" s="14">
        <f>სულ!D623</f>
        <v>0</v>
      </c>
      <c r="E251" s="14">
        <f>სულ!E623</f>
        <v>0</v>
      </c>
      <c r="F251" s="14">
        <f>სულ!F623</f>
        <v>0</v>
      </c>
      <c r="G251" s="14">
        <f>სულ!G623</f>
        <v>0</v>
      </c>
      <c r="H251" s="14">
        <f>სულ!H623</f>
        <v>0</v>
      </c>
      <c r="I251" s="14">
        <f>სულ!I623</f>
        <v>0</v>
      </c>
      <c r="J251" s="14" t="str">
        <f>სულ!J623</f>
        <v/>
      </c>
      <c r="K251" s="39" t="str">
        <f>სულ!K623</f>
        <v/>
      </c>
    </row>
    <row r="252" spans="1:11" ht="16.5" hidden="1" thickTop="1" thickBot="1" x14ac:dyDescent="0.3">
      <c r="A252" t="s">
        <v>194</v>
      </c>
      <c r="B252" s="6"/>
      <c r="C252" s="7" t="s">
        <v>9</v>
      </c>
      <c r="D252" s="14">
        <f>სულ!D624</f>
        <v>0</v>
      </c>
      <c r="E252" s="14">
        <f>სულ!E624</f>
        <v>0</v>
      </c>
      <c r="F252" s="14">
        <f>სულ!F624</f>
        <v>0</v>
      </c>
      <c r="G252" s="14">
        <f>სულ!G624</f>
        <v>0</v>
      </c>
      <c r="H252" s="14">
        <f>სულ!H624</f>
        <v>0</v>
      </c>
      <c r="I252" s="14">
        <f>სულ!I624</f>
        <v>0</v>
      </c>
      <c r="J252" s="14" t="str">
        <f>სულ!J624</f>
        <v/>
      </c>
      <c r="K252" s="39" t="str">
        <f>სულ!K624</f>
        <v/>
      </c>
    </row>
    <row r="253" spans="1:11" ht="16.5" hidden="1" thickTop="1" thickBot="1" x14ac:dyDescent="0.3">
      <c r="A253" t="s">
        <v>194</v>
      </c>
      <c r="B253" s="6"/>
      <c r="C253" s="7" t="s">
        <v>10</v>
      </c>
      <c r="D253" s="14">
        <f>სულ!D625</f>
        <v>0</v>
      </c>
      <c r="E253" s="14">
        <f>სულ!E625</f>
        <v>0</v>
      </c>
      <c r="F253" s="14">
        <f>სულ!F625</f>
        <v>0</v>
      </c>
      <c r="G253" s="14">
        <f>სულ!G625</f>
        <v>0</v>
      </c>
      <c r="H253" s="14">
        <f>სულ!H625</f>
        <v>0</v>
      </c>
      <c r="I253" s="14">
        <f>სულ!I625</f>
        <v>0</v>
      </c>
      <c r="J253" s="14" t="str">
        <f>სულ!J625</f>
        <v/>
      </c>
      <c r="K253" s="39" t="str">
        <f>სულ!K625</f>
        <v/>
      </c>
    </row>
    <row r="254" spans="1:11" ht="16.5" hidden="1" thickTop="1" thickBot="1" x14ac:dyDescent="0.3">
      <c r="A254" t="s">
        <v>194</v>
      </c>
      <c r="B254" s="6"/>
      <c r="C254" s="7" t="s">
        <v>11</v>
      </c>
      <c r="D254" s="14">
        <f>სულ!D626</f>
        <v>3800000</v>
      </c>
      <c r="E254" s="14">
        <f>სულ!E626</f>
        <v>4703781.67</v>
      </c>
      <c r="F254" s="14">
        <f>სულ!F626</f>
        <v>2470000</v>
      </c>
      <c r="G254" s="14">
        <f>სულ!G626</f>
        <v>2420000</v>
      </c>
      <c r="H254" s="14">
        <f>სულ!H626</f>
        <v>8000000</v>
      </c>
      <c r="I254" s="14">
        <f>სულ!I626</f>
        <v>9593781.6699999999</v>
      </c>
      <c r="J254" s="14">
        <f>სულ!J626</f>
        <v>-1593781.67</v>
      </c>
      <c r="K254" s="39">
        <f>სულ!K626</f>
        <v>1.19922270875</v>
      </c>
    </row>
    <row r="255" spans="1:11" ht="16.5" hidden="1" thickTop="1" thickBot="1" x14ac:dyDescent="0.3">
      <c r="A255" t="s">
        <v>194</v>
      </c>
      <c r="B255" s="6"/>
      <c r="C255" s="7" t="s">
        <v>12</v>
      </c>
      <c r="D255" s="14">
        <f>სულ!D627</f>
        <v>0</v>
      </c>
      <c r="E255" s="14">
        <f>სულ!E627</f>
        <v>0</v>
      </c>
      <c r="F255" s="14">
        <f>სულ!F627</f>
        <v>0</v>
      </c>
      <c r="G255" s="14">
        <f>სულ!G627</f>
        <v>0</v>
      </c>
      <c r="H255" s="14">
        <f>სულ!H627</f>
        <v>0</v>
      </c>
      <c r="I255" s="14">
        <f>სულ!I627</f>
        <v>0</v>
      </c>
      <c r="J255" s="14" t="str">
        <f>სულ!J627</f>
        <v/>
      </c>
      <c r="K255" s="39" t="str">
        <f>სულ!K627</f>
        <v/>
      </c>
    </row>
    <row r="256" spans="1:11" ht="16.5" hidden="1" thickTop="1" thickBot="1" x14ac:dyDescent="0.3">
      <c r="A256" t="s">
        <v>194</v>
      </c>
      <c r="B256" s="4"/>
      <c r="C256" s="5" t="s">
        <v>13</v>
      </c>
      <c r="D256" s="13">
        <f>სულ!D628</f>
        <v>0</v>
      </c>
      <c r="E256" s="13">
        <f>სულ!E628</f>
        <v>0</v>
      </c>
      <c r="F256" s="13">
        <f>სულ!F628</f>
        <v>0</v>
      </c>
      <c r="G256" s="13">
        <f>სულ!G628</f>
        <v>0</v>
      </c>
      <c r="H256" s="13">
        <f>სულ!H628</f>
        <v>0</v>
      </c>
      <c r="I256" s="13">
        <f>სულ!I628</f>
        <v>0</v>
      </c>
      <c r="J256" s="13" t="str">
        <f>სულ!J628</f>
        <v/>
      </c>
      <c r="K256" s="38" t="str">
        <f>სულ!K628</f>
        <v/>
      </c>
    </row>
    <row r="257" spans="1:11" ht="16.5" hidden="1" thickTop="1" thickBot="1" x14ac:dyDescent="0.3">
      <c r="A257" t="s">
        <v>194</v>
      </c>
      <c r="B257" s="4"/>
      <c r="C257" s="5" t="s">
        <v>14</v>
      </c>
      <c r="D257" s="13">
        <f>სულ!D629</f>
        <v>0</v>
      </c>
      <c r="E257" s="13">
        <f>სულ!E629</f>
        <v>0</v>
      </c>
      <c r="F257" s="13">
        <f>სულ!F629</f>
        <v>0</v>
      </c>
      <c r="G257" s="13">
        <f>სულ!G629</f>
        <v>0</v>
      </c>
      <c r="H257" s="13">
        <f>სულ!H629</f>
        <v>0</v>
      </c>
      <c r="I257" s="13">
        <f>სულ!I629</f>
        <v>0</v>
      </c>
      <c r="J257" s="13" t="str">
        <f>სულ!J629</f>
        <v/>
      </c>
      <c r="K257" s="38" t="str">
        <f>სულ!K629</f>
        <v/>
      </c>
    </row>
    <row r="258" spans="1:11" ht="16.5" hidden="1" thickTop="1" thickBot="1" x14ac:dyDescent="0.3">
      <c r="A258" t="s">
        <v>194</v>
      </c>
      <c r="B258" s="8"/>
      <c r="C258" s="9" t="s">
        <v>15</v>
      </c>
      <c r="D258" s="15">
        <f>სულ!D630</f>
        <v>0</v>
      </c>
      <c r="E258" s="15">
        <f>სულ!E630</f>
        <v>0</v>
      </c>
      <c r="F258" s="15">
        <f>სულ!F630</f>
        <v>0</v>
      </c>
      <c r="G258" s="15">
        <f>სულ!G630</f>
        <v>0</v>
      </c>
      <c r="H258" s="15">
        <f>სულ!H630</f>
        <v>0</v>
      </c>
      <c r="I258" s="15">
        <f>სულ!I630</f>
        <v>0</v>
      </c>
      <c r="J258" s="15" t="str">
        <f>სულ!J630</f>
        <v/>
      </c>
      <c r="K258" s="40" t="str">
        <f>სულ!K630</f>
        <v/>
      </c>
    </row>
    <row r="259" spans="1:11" ht="16.5" thickTop="1" thickBot="1" x14ac:dyDescent="0.3">
      <c r="A259" t="str">
        <f t="shared" si="4"/>
        <v>a</v>
      </c>
      <c r="B259" s="10" t="s">
        <v>111</v>
      </c>
      <c r="C259" s="11" t="s">
        <v>110</v>
      </c>
      <c r="D259" s="3">
        <f>სულ!D631</f>
        <v>3800000</v>
      </c>
      <c r="E259" s="3">
        <f>სულ!E631</f>
        <v>4703781.67</v>
      </c>
      <c r="F259" s="3">
        <f>სულ!F631</f>
        <v>2470000</v>
      </c>
      <c r="G259" s="3">
        <f>სულ!G631</f>
        <v>2420000</v>
      </c>
      <c r="H259" s="3">
        <f>სულ!H631</f>
        <v>8000000</v>
      </c>
      <c r="I259" s="3">
        <f>სულ!I631</f>
        <v>9593781.6699999999</v>
      </c>
      <c r="J259" s="3">
        <f>სულ!J631</f>
        <v>-1593781.67</v>
      </c>
      <c r="K259" s="41">
        <f>სულ!K631</f>
        <v>1.19922270875</v>
      </c>
    </row>
    <row r="260" spans="1:11" ht="16.5" hidden="1" thickTop="1" thickBot="1" x14ac:dyDescent="0.3">
      <c r="A260" t="s">
        <v>194</v>
      </c>
      <c r="B260" s="4"/>
      <c r="C260" s="5" t="s">
        <v>5</v>
      </c>
      <c r="D260" s="13">
        <f>სულ!D632</f>
        <v>3800000</v>
      </c>
      <c r="E260" s="13">
        <f>სულ!E632</f>
        <v>4703781.67</v>
      </c>
      <c r="F260" s="13">
        <f>სულ!F632</f>
        <v>2470000</v>
      </c>
      <c r="G260" s="13">
        <f>სულ!G632</f>
        <v>2420000</v>
      </c>
      <c r="H260" s="13">
        <f>სულ!H632</f>
        <v>8000000</v>
      </c>
      <c r="I260" s="13">
        <f>სულ!I632</f>
        <v>9593781.6699999999</v>
      </c>
      <c r="J260" s="13">
        <f>სულ!J632</f>
        <v>-1593781.67</v>
      </c>
      <c r="K260" s="38">
        <f>სულ!K632</f>
        <v>1.19922270875</v>
      </c>
    </row>
    <row r="261" spans="1:11" ht="16.5" hidden="1" thickTop="1" thickBot="1" x14ac:dyDescent="0.3">
      <c r="A261" t="s">
        <v>194</v>
      </c>
      <c r="B261" s="6"/>
      <c r="C261" s="7" t="s">
        <v>6</v>
      </c>
      <c r="D261" s="14">
        <f>სულ!D633</f>
        <v>0</v>
      </c>
      <c r="E261" s="14">
        <f>სულ!E633</f>
        <v>0</v>
      </c>
      <c r="F261" s="14">
        <f>სულ!F633</f>
        <v>0</v>
      </c>
      <c r="G261" s="14">
        <f>სულ!G633</f>
        <v>0</v>
      </c>
      <c r="H261" s="14">
        <f>სულ!H633</f>
        <v>0</v>
      </c>
      <c r="I261" s="14">
        <f>სულ!I633</f>
        <v>0</v>
      </c>
      <c r="J261" s="14" t="str">
        <f>სულ!J633</f>
        <v/>
      </c>
      <c r="K261" s="39" t="str">
        <f>სულ!K633</f>
        <v/>
      </c>
    </row>
    <row r="262" spans="1:11" ht="16.5" hidden="1" thickTop="1" thickBot="1" x14ac:dyDescent="0.3">
      <c r="A262" t="s">
        <v>194</v>
      </c>
      <c r="B262" s="6"/>
      <c r="C262" s="7" t="s">
        <v>7</v>
      </c>
      <c r="D262" s="14">
        <f>სულ!D634</f>
        <v>0</v>
      </c>
      <c r="E262" s="14">
        <f>სულ!E634</f>
        <v>0</v>
      </c>
      <c r="F262" s="14">
        <f>სულ!F634</f>
        <v>0</v>
      </c>
      <c r="G262" s="14">
        <f>სულ!G634</f>
        <v>0</v>
      </c>
      <c r="H262" s="14">
        <f>სულ!H634</f>
        <v>0</v>
      </c>
      <c r="I262" s="14">
        <f>სულ!I634</f>
        <v>0</v>
      </c>
      <c r="J262" s="14" t="str">
        <f>სულ!J634</f>
        <v/>
      </c>
      <c r="K262" s="39" t="str">
        <f>სულ!K634</f>
        <v/>
      </c>
    </row>
    <row r="263" spans="1:11" ht="16.5" hidden="1" thickTop="1" thickBot="1" x14ac:dyDescent="0.3">
      <c r="A263" t="s">
        <v>194</v>
      </c>
      <c r="B263" s="6"/>
      <c r="C263" s="7" t="s">
        <v>8</v>
      </c>
      <c r="D263" s="14">
        <f>სულ!D635</f>
        <v>0</v>
      </c>
      <c r="E263" s="14">
        <f>სულ!E635</f>
        <v>0</v>
      </c>
      <c r="F263" s="14">
        <f>სულ!F635</f>
        <v>0</v>
      </c>
      <c r="G263" s="14">
        <f>სულ!G635</f>
        <v>0</v>
      </c>
      <c r="H263" s="14">
        <f>სულ!H635</f>
        <v>0</v>
      </c>
      <c r="I263" s="14">
        <f>სულ!I635</f>
        <v>0</v>
      </c>
      <c r="J263" s="14" t="str">
        <f>სულ!J635</f>
        <v/>
      </c>
      <c r="K263" s="39" t="str">
        <f>სულ!K635</f>
        <v/>
      </c>
    </row>
    <row r="264" spans="1:11" ht="16.5" hidden="1" thickTop="1" thickBot="1" x14ac:dyDescent="0.3">
      <c r="A264" t="s">
        <v>194</v>
      </c>
      <c r="B264" s="6"/>
      <c r="C264" s="7" t="s">
        <v>9</v>
      </c>
      <c r="D264" s="14">
        <f>სულ!D636</f>
        <v>0</v>
      </c>
      <c r="E264" s="14">
        <f>სულ!E636</f>
        <v>0</v>
      </c>
      <c r="F264" s="14">
        <f>სულ!F636</f>
        <v>0</v>
      </c>
      <c r="G264" s="14">
        <f>სულ!G636</f>
        <v>0</v>
      </c>
      <c r="H264" s="14">
        <f>სულ!H636</f>
        <v>0</v>
      </c>
      <c r="I264" s="14">
        <f>სულ!I636</f>
        <v>0</v>
      </c>
      <c r="J264" s="14" t="str">
        <f>სულ!J636</f>
        <v/>
      </c>
      <c r="K264" s="39" t="str">
        <f>სულ!K636</f>
        <v/>
      </c>
    </row>
    <row r="265" spans="1:11" ht="16.5" hidden="1" thickTop="1" thickBot="1" x14ac:dyDescent="0.3">
      <c r="A265" t="s">
        <v>194</v>
      </c>
      <c r="B265" s="6"/>
      <c r="C265" s="7" t="s">
        <v>10</v>
      </c>
      <c r="D265" s="14">
        <f>სულ!D637</f>
        <v>0</v>
      </c>
      <c r="E265" s="14">
        <f>სულ!E637</f>
        <v>0</v>
      </c>
      <c r="F265" s="14">
        <f>სულ!F637</f>
        <v>0</v>
      </c>
      <c r="G265" s="14">
        <f>სულ!G637</f>
        <v>0</v>
      </c>
      <c r="H265" s="14">
        <f>სულ!H637</f>
        <v>0</v>
      </c>
      <c r="I265" s="14">
        <f>სულ!I637</f>
        <v>0</v>
      </c>
      <c r="J265" s="14" t="str">
        <f>სულ!J637</f>
        <v/>
      </c>
      <c r="K265" s="39" t="str">
        <f>სულ!K637</f>
        <v/>
      </c>
    </row>
    <row r="266" spans="1:11" ht="16.5" hidden="1" thickTop="1" thickBot="1" x14ac:dyDescent="0.3">
      <c r="A266" t="s">
        <v>194</v>
      </c>
      <c r="B266" s="6"/>
      <c r="C266" s="7" t="s">
        <v>11</v>
      </c>
      <c r="D266" s="14">
        <f>სულ!D638</f>
        <v>3800000</v>
      </c>
      <c r="E266" s="14">
        <f>სულ!E638</f>
        <v>4703781.67</v>
      </c>
      <c r="F266" s="14">
        <f>სულ!F638</f>
        <v>2470000</v>
      </c>
      <c r="G266" s="14">
        <f>სულ!G638</f>
        <v>2420000</v>
      </c>
      <c r="H266" s="14">
        <f>სულ!H638</f>
        <v>8000000</v>
      </c>
      <c r="I266" s="14">
        <f>სულ!I638</f>
        <v>9593781.6699999999</v>
      </c>
      <c r="J266" s="14">
        <f>სულ!J638</f>
        <v>-1593781.67</v>
      </c>
      <c r="K266" s="39">
        <f>სულ!K638</f>
        <v>1.19922270875</v>
      </c>
    </row>
    <row r="267" spans="1:11" ht="16.5" hidden="1" thickTop="1" thickBot="1" x14ac:dyDescent="0.3">
      <c r="A267" t="s">
        <v>194</v>
      </c>
      <c r="B267" s="6"/>
      <c r="C267" s="7" t="s">
        <v>12</v>
      </c>
      <c r="D267" s="14">
        <f>სულ!D639</f>
        <v>0</v>
      </c>
      <c r="E267" s="14">
        <f>სულ!E639</f>
        <v>0</v>
      </c>
      <c r="F267" s="14">
        <f>სულ!F639</f>
        <v>0</v>
      </c>
      <c r="G267" s="14">
        <f>სულ!G639</f>
        <v>0</v>
      </c>
      <c r="H267" s="14">
        <f>სულ!H639</f>
        <v>0</v>
      </c>
      <c r="I267" s="14">
        <f>სულ!I639</f>
        <v>0</v>
      </c>
      <c r="J267" s="14" t="str">
        <f>სულ!J639</f>
        <v/>
      </c>
      <c r="K267" s="39" t="str">
        <f>სულ!K639</f>
        <v/>
      </c>
    </row>
    <row r="268" spans="1:11" ht="16.5" hidden="1" thickTop="1" thickBot="1" x14ac:dyDescent="0.3">
      <c r="A268" t="s">
        <v>194</v>
      </c>
      <c r="B268" s="4"/>
      <c r="C268" s="5" t="s">
        <v>13</v>
      </c>
      <c r="D268" s="13">
        <f>სულ!D640</f>
        <v>0</v>
      </c>
      <c r="E268" s="13">
        <f>სულ!E640</f>
        <v>0</v>
      </c>
      <c r="F268" s="13">
        <f>სულ!F640</f>
        <v>0</v>
      </c>
      <c r="G268" s="13">
        <f>სულ!G640</f>
        <v>0</v>
      </c>
      <c r="H268" s="13">
        <f>სულ!H640</f>
        <v>0</v>
      </c>
      <c r="I268" s="13">
        <f>სულ!I640</f>
        <v>0</v>
      </c>
      <c r="J268" s="13" t="str">
        <f>სულ!J640</f>
        <v/>
      </c>
      <c r="K268" s="38" t="str">
        <f>სულ!K640</f>
        <v/>
      </c>
    </row>
    <row r="269" spans="1:11" ht="16.5" hidden="1" thickTop="1" thickBot="1" x14ac:dyDescent="0.3">
      <c r="A269" t="s">
        <v>194</v>
      </c>
      <c r="B269" s="4"/>
      <c r="C269" s="5" t="s">
        <v>14</v>
      </c>
      <c r="D269" s="13">
        <f>სულ!D641</f>
        <v>0</v>
      </c>
      <c r="E269" s="13">
        <f>სულ!E641</f>
        <v>0</v>
      </c>
      <c r="F269" s="13">
        <f>სულ!F641</f>
        <v>0</v>
      </c>
      <c r="G269" s="13">
        <f>სულ!G641</f>
        <v>0</v>
      </c>
      <c r="H269" s="13">
        <f>სულ!H641</f>
        <v>0</v>
      </c>
      <c r="I269" s="13">
        <f>სულ!I641</f>
        <v>0</v>
      </c>
      <c r="J269" s="13" t="str">
        <f>სულ!J641</f>
        <v/>
      </c>
      <c r="K269" s="38" t="str">
        <f>სულ!K641</f>
        <v/>
      </c>
    </row>
    <row r="270" spans="1:11" ht="16.5" hidden="1" thickTop="1" thickBot="1" x14ac:dyDescent="0.3">
      <c r="A270" t="s">
        <v>194</v>
      </c>
      <c r="B270" s="8"/>
      <c r="C270" s="9" t="s">
        <v>15</v>
      </c>
      <c r="D270" s="15">
        <f>სულ!D642</f>
        <v>0</v>
      </c>
      <c r="E270" s="15">
        <f>სულ!E642</f>
        <v>0</v>
      </c>
      <c r="F270" s="15">
        <f>სულ!F642</f>
        <v>0</v>
      </c>
      <c r="G270" s="15">
        <f>სულ!G642</f>
        <v>0</v>
      </c>
      <c r="H270" s="15">
        <f>სულ!H642</f>
        <v>0</v>
      </c>
      <c r="I270" s="15">
        <f>სულ!I642</f>
        <v>0</v>
      </c>
      <c r="J270" s="15" t="str">
        <f>სულ!J642</f>
        <v/>
      </c>
      <c r="K270" s="40" t="str">
        <f>სულ!K642</f>
        <v/>
      </c>
    </row>
    <row r="271" spans="1:11" ht="16.5" thickTop="1" thickBot="1" x14ac:dyDescent="0.3">
      <c r="A271" t="str">
        <f t="shared" ref="A271:A331" si="5">IF(OR(D271&lt;&gt;0,F271&lt;&gt;0,G271&lt;&gt;0,H271&lt;&gt;0,I271&lt;&gt;0,),"a","b")</f>
        <v>a</v>
      </c>
      <c r="B271" s="10" t="s">
        <v>114</v>
      </c>
      <c r="C271" s="11" t="s">
        <v>113</v>
      </c>
      <c r="D271" s="3">
        <f>სულ!D655</f>
        <v>5064000</v>
      </c>
      <c r="E271" s="3">
        <f>სულ!E655</f>
        <v>6316592.71</v>
      </c>
      <c r="F271" s="3">
        <f>სულ!F655</f>
        <v>3040000</v>
      </c>
      <c r="G271" s="3">
        <f>სულ!G655</f>
        <v>3060000</v>
      </c>
      <c r="H271" s="3">
        <f>სულ!H655</f>
        <v>11764000</v>
      </c>
      <c r="I271" s="3">
        <f>სულ!I655</f>
        <v>12416592.710000001</v>
      </c>
      <c r="J271" s="3">
        <f>სულ!J655</f>
        <v>-652592.71000000089</v>
      </c>
      <c r="K271" s="41">
        <f>სულ!K655</f>
        <v>1.0554737087725263</v>
      </c>
    </row>
    <row r="272" spans="1:11" ht="16.5" hidden="1" thickTop="1" thickBot="1" x14ac:dyDescent="0.3">
      <c r="A272" t="s">
        <v>194</v>
      </c>
      <c r="B272" s="4"/>
      <c r="C272" s="5" t="s">
        <v>5</v>
      </c>
      <c r="D272" s="13">
        <f>სულ!D656</f>
        <v>5064000</v>
      </c>
      <c r="E272" s="13">
        <f>სულ!E656</f>
        <v>6316592.71</v>
      </c>
      <c r="F272" s="13">
        <f>სულ!F656</f>
        <v>3040000</v>
      </c>
      <c r="G272" s="13">
        <f>სულ!G656</f>
        <v>3060000</v>
      </c>
      <c r="H272" s="13">
        <f>სულ!H656</f>
        <v>11764000</v>
      </c>
      <c r="I272" s="13">
        <f>სულ!I656</f>
        <v>12416592.710000001</v>
      </c>
      <c r="J272" s="13">
        <f>სულ!J656</f>
        <v>-652592.71000000089</v>
      </c>
      <c r="K272" s="38">
        <f>სულ!K656</f>
        <v>1.0554737087725263</v>
      </c>
    </row>
    <row r="273" spans="1:11" ht="16.5" hidden="1" thickTop="1" thickBot="1" x14ac:dyDescent="0.3">
      <c r="A273" t="s">
        <v>194</v>
      </c>
      <c r="B273" s="6"/>
      <c r="C273" s="7" t="s">
        <v>6</v>
      </c>
      <c r="D273" s="14">
        <f>სულ!D657</f>
        <v>0</v>
      </c>
      <c r="E273" s="14">
        <f>სულ!E657</f>
        <v>0</v>
      </c>
      <c r="F273" s="14">
        <f>სულ!F657</f>
        <v>0</v>
      </c>
      <c r="G273" s="14">
        <f>სულ!G657</f>
        <v>0</v>
      </c>
      <c r="H273" s="14">
        <f>სულ!H657</f>
        <v>0</v>
      </c>
      <c r="I273" s="14">
        <f>სულ!I657</f>
        <v>0</v>
      </c>
      <c r="J273" s="14" t="str">
        <f>სულ!J657</f>
        <v/>
      </c>
      <c r="K273" s="39" t="str">
        <f>სულ!K657</f>
        <v/>
      </c>
    </row>
    <row r="274" spans="1:11" ht="16.5" hidden="1" thickTop="1" thickBot="1" x14ac:dyDescent="0.3">
      <c r="A274" t="s">
        <v>194</v>
      </c>
      <c r="B274" s="6"/>
      <c r="C274" s="7" t="s">
        <v>7</v>
      </c>
      <c r="D274" s="14">
        <f>სულ!D658</f>
        <v>0</v>
      </c>
      <c r="E274" s="14">
        <f>სულ!E658</f>
        <v>0</v>
      </c>
      <c r="F274" s="14">
        <f>სულ!F658</f>
        <v>0</v>
      </c>
      <c r="G274" s="14">
        <f>სულ!G658</f>
        <v>0</v>
      </c>
      <c r="H274" s="14">
        <f>სულ!H658</f>
        <v>0</v>
      </c>
      <c r="I274" s="14">
        <f>სულ!I658</f>
        <v>0</v>
      </c>
      <c r="J274" s="14" t="str">
        <f>სულ!J658</f>
        <v/>
      </c>
      <c r="K274" s="39" t="str">
        <f>სულ!K658</f>
        <v/>
      </c>
    </row>
    <row r="275" spans="1:11" ht="16.5" hidden="1" thickTop="1" thickBot="1" x14ac:dyDescent="0.3">
      <c r="A275" t="s">
        <v>194</v>
      </c>
      <c r="B275" s="6"/>
      <c r="C275" s="7" t="s">
        <v>8</v>
      </c>
      <c r="D275" s="14">
        <f>სულ!D659</f>
        <v>0</v>
      </c>
      <c r="E275" s="14">
        <f>სულ!E659</f>
        <v>0</v>
      </c>
      <c r="F275" s="14">
        <f>სულ!F659</f>
        <v>0</v>
      </c>
      <c r="G275" s="14">
        <f>სულ!G659</f>
        <v>0</v>
      </c>
      <c r="H275" s="14">
        <f>სულ!H659</f>
        <v>0</v>
      </c>
      <c r="I275" s="14">
        <f>სულ!I659</f>
        <v>0</v>
      </c>
      <c r="J275" s="14" t="str">
        <f>სულ!J659</f>
        <v/>
      </c>
      <c r="K275" s="39" t="str">
        <f>სულ!K659</f>
        <v/>
      </c>
    </row>
    <row r="276" spans="1:11" ht="16.5" hidden="1" thickTop="1" thickBot="1" x14ac:dyDescent="0.3">
      <c r="A276" t="s">
        <v>194</v>
      </c>
      <c r="B276" s="6"/>
      <c r="C276" s="7" t="s">
        <v>9</v>
      </c>
      <c r="D276" s="14">
        <f>სულ!D660</f>
        <v>0</v>
      </c>
      <c r="E276" s="14">
        <f>სულ!E660</f>
        <v>0</v>
      </c>
      <c r="F276" s="14">
        <f>სულ!F660</f>
        <v>0</v>
      </c>
      <c r="G276" s="14">
        <f>სულ!G660</f>
        <v>0</v>
      </c>
      <c r="H276" s="14">
        <f>სულ!H660</f>
        <v>0</v>
      </c>
      <c r="I276" s="14">
        <f>სულ!I660</f>
        <v>0</v>
      </c>
      <c r="J276" s="14" t="str">
        <f>სულ!J660</f>
        <v/>
      </c>
      <c r="K276" s="39" t="str">
        <f>სულ!K660</f>
        <v/>
      </c>
    </row>
    <row r="277" spans="1:11" ht="16.5" hidden="1" thickTop="1" thickBot="1" x14ac:dyDescent="0.3">
      <c r="A277" t="s">
        <v>194</v>
      </c>
      <c r="B277" s="6"/>
      <c r="C277" s="7" t="s">
        <v>10</v>
      </c>
      <c r="D277" s="14">
        <f>სულ!D661</f>
        <v>0</v>
      </c>
      <c r="E277" s="14">
        <f>სულ!E661</f>
        <v>0</v>
      </c>
      <c r="F277" s="14">
        <f>სულ!F661</f>
        <v>0</v>
      </c>
      <c r="G277" s="14">
        <f>სულ!G661</f>
        <v>0</v>
      </c>
      <c r="H277" s="14">
        <f>სულ!H661</f>
        <v>0</v>
      </c>
      <c r="I277" s="14">
        <f>სულ!I661</f>
        <v>0</v>
      </c>
      <c r="J277" s="14" t="str">
        <f>სულ!J661</f>
        <v/>
      </c>
      <c r="K277" s="39" t="str">
        <f>სულ!K661</f>
        <v/>
      </c>
    </row>
    <row r="278" spans="1:11" ht="16.5" hidden="1" thickTop="1" thickBot="1" x14ac:dyDescent="0.3">
      <c r="A278" t="s">
        <v>194</v>
      </c>
      <c r="B278" s="6"/>
      <c r="C278" s="7" t="s">
        <v>11</v>
      </c>
      <c r="D278" s="14">
        <f>სულ!D662</f>
        <v>5064000</v>
      </c>
      <c r="E278" s="14">
        <f>სულ!E662</f>
        <v>6316592.71</v>
      </c>
      <c r="F278" s="14">
        <f>სულ!F662</f>
        <v>3040000</v>
      </c>
      <c r="G278" s="14">
        <f>სულ!G662</f>
        <v>3060000</v>
      </c>
      <c r="H278" s="14">
        <f>სულ!H662</f>
        <v>11764000</v>
      </c>
      <c r="I278" s="14">
        <f>სულ!I662</f>
        <v>12416592.710000001</v>
      </c>
      <c r="J278" s="14">
        <f>სულ!J662</f>
        <v>-652592.71000000089</v>
      </c>
      <c r="K278" s="39">
        <f>სულ!K662</f>
        <v>1.0554737087725263</v>
      </c>
    </row>
    <row r="279" spans="1:11" ht="16.5" hidden="1" thickTop="1" thickBot="1" x14ac:dyDescent="0.3">
      <c r="A279" t="s">
        <v>194</v>
      </c>
      <c r="B279" s="6"/>
      <c r="C279" s="7" t="s">
        <v>12</v>
      </c>
      <c r="D279" s="14">
        <f>სულ!D663</f>
        <v>0</v>
      </c>
      <c r="E279" s="14">
        <f>სულ!E663</f>
        <v>0</v>
      </c>
      <c r="F279" s="14">
        <f>სულ!F663</f>
        <v>0</v>
      </c>
      <c r="G279" s="14">
        <f>სულ!G663</f>
        <v>0</v>
      </c>
      <c r="H279" s="14">
        <f>სულ!H663</f>
        <v>0</v>
      </c>
      <c r="I279" s="14">
        <f>სულ!I663</f>
        <v>0</v>
      </c>
      <c r="J279" s="14" t="str">
        <f>სულ!J663</f>
        <v/>
      </c>
      <c r="K279" s="39" t="str">
        <f>სულ!K663</f>
        <v/>
      </c>
    </row>
    <row r="280" spans="1:11" ht="16.5" hidden="1" thickTop="1" thickBot="1" x14ac:dyDescent="0.3">
      <c r="A280" t="s">
        <v>194</v>
      </c>
      <c r="B280" s="4"/>
      <c r="C280" s="5" t="s">
        <v>13</v>
      </c>
      <c r="D280" s="13">
        <f>სულ!D664</f>
        <v>0</v>
      </c>
      <c r="E280" s="13">
        <f>სულ!E664</f>
        <v>0</v>
      </c>
      <c r="F280" s="13">
        <f>სულ!F664</f>
        <v>0</v>
      </c>
      <c r="G280" s="13">
        <f>სულ!G664</f>
        <v>0</v>
      </c>
      <c r="H280" s="13">
        <f>სულ!H664</f>
        <v>0</v>
      </c>
      <c r="I280" s="13">
        <f>სულ!I664</f>
        <v>0</v>
      </c>
      <c r="J280" s="13" t="str">
        <f>სულ!J664</f>
        <v/>
      </c>
      <c r="K280" s="38" t="str">
        <f>სულ!K664</f>
        <v/>
      </c>
    </row>
    <row r="281" spans="1:11" ht="16.5" hidden="1" thickTop="1" thickBot="1" x14ac:dyDescent="0.3">
      <c r="A281" t="s">
        <v>194</v>
      </c>
      <c r="B281" s="4"/>
      <c r="C281" s="5" t="s">
        <v>14</v>
      </c>
      <c r="D281" s="13">
        <f>სულ!D665</f>
        <v>0</v>
      </c>
      <c r="E281" s="13">
        <f>სულ!E665</f>
        <v>0</v>
      </c>
      <c r="F281" s="13">
        <f>სულ!F665</f>
        <v>0</v>
      </c>
      <c r="G281" s="13">
        <f>სულ!G665</f>
        <v>0</v>
      </c>
      <c r="H281" s="13">
        <f>სულ!H665</f>
        <v>0</v>
      </c>
      <c r="I281" s="13">
        <f>სულ!I665</f>
        <v>0</v>
      </c>
      <c r="J281" s="13" t="str">
        <f>სულ!J665</f>
        <v/>
      </c>
      <c r="K281" s="38" t="str">
        <f>სულ!K665</f>
        <v/>
      </c>
    </row>
    <row r="282" spans="1:11" ht="16.5" hidden="1" thickTop="1" thickBot="1" x14ac:dyDescent="0.3">
      <c r="A282" t="s">
        <v>194</v>
      </c>
      <c r="B282" s="8"/>
      <c r="C282" s="9" t="s">
        <v>15</v>
      </c>
      <c r="D282" s="15">
        <f>სულ!D666</f>
        <v>0</v>
      </c>
      <c r="E282" s="15">
        <f>სულ!E666</f>
        <v>0</v>
      </c>
      <c r="F282" s="15">
        <f>სულ!F666</f>
        <v>0</v>
      </c>
      <c r="G282" s="15">
        <f>სულ!G666</f>
        <v>0</v>
      </c>
      <c r="H282" s="15">
        <f>სულ!H666</f>
        <v>0</v>
      </c>
      <c r="I282" s="15">
        <f>სულ!I666</f>
        <v>0</v>
      </c>
      <c r="J282" s="15" t="str">
        <f>სულ!J666</f>
        <v/>
      </c>
      <c r="K282" s="40" t="str">
        <f>სულ!K666</f>
        <v/>
      </c>
    </row>
    <row r="283" spans="1:11" ht="16.5" thickTop="1" thickBot="1" x14ac:dyDescent="0.3">
      <c r="A283" t="str">
        <f t="shared" si="5"/>
        <v>a</v>
      </c>
      <c r="B283" s="2" t="s">
        <v>121</v>
      </c>
      <c r="C283" s="3" t="s">
        <v>122</v>
      </c>
      <c r="D283" s="3">
        <f>სულ!D703</f>
        <v>2570000</v>
      </c>
      <c r="E283" s="3">
        <f>სულ!E703</f>
        <v>2419724</v>
      </c>
      <c r="F283" s="3">
        <f>სულ!F703</f>
        <v>1220000</v>
      </c>
      <c r="G283" s="3">
        <f>სულ!G703</f>
        <v>1280000</v>
      </c>
      <c r="H283" s="3">
        <f>სულ!H703</f>
        <v>4894000</v>
      </c>
      <c r="I283" s="3">
        <f>სულ!I703</f>
        <v>4919724</v>
      </c>
      <c r="J283" s="3">
        <f>სულ!J703</f>
        <v>-25724</v>
      </c>
      <c r="K283" s="41">
        <f>სულ!K703</f>
        <v>1.0052562321209644</v>
      </c>
    </row>
    <row r="284" spans="1:11" ht="16.5" hidden="1" thickTop="1" thickBot="1" x14ac:dyDescent="0.3">
      <c r="A284" t="s">
        <v>194</v>
      </c>
      <c r="B284" s="4"/>
      <c r="C284" s="5" t="s">
        <v>5</v>
      </c>
      <c r="D284" s="13">
        <f>სულ!D704</f>
        <v>2570000</v>
      </c>
      <c r="E284" s="13">
        <f>სულ!E704</f>
        <v>2419724</v>
      </c>
      <c r="F284" s="13">
        <f>სულ!F704</f>
        <v>1220000</v>
      </c>
      <c r="G284" s="13">
        <f>სულ!G704</f>
        <v>1280000</v>
      </c>
      <c r="H284" s="13">
        <f>სულ!H704</f>
        <v>4894000</v>
      </c>
      <c r="I284" s="13">
        <f>სულ!I704</f>
        <v>4919724</v>
      </c>
      <c r="J284" s="13">
        <f>სულ!J704</f>
        <v>-25724</v>
      </c>
      <c r="K284" s="38">
        <f>სულ!K704</f>
        <v>1.0052562321209644</v>
      </c>
    </row>
    <row r="285" spans="1:11" ht="16.5" hidden="1" thickTop="1" thickBot="1" x14ac:dyDescent="0.3">
      <c r="A285" t="s">
        <v>194</v>
      </c>
      <c r="B285" s="6"/>
      <c r="C285" s="7" t="s">
        <v>6</v>
      </c>
      <c r="D285" s="14">
        <f>სულ!D705</f>
        <v>0</v>
      </c>
      <c r="E285" s="14">
        <f>სულ!E705</f>
        <v>0</v>
      </c>
      <c r="F285" s="14">
        <f>სულ!F705</f>
        <v>0</v>
      </c>
      <c r="G285" s="14">
        <f>სულ!G705</f>
        <v>0</v>
      </c>
      <c r="H285" s="14">
        <f>სულ!H705</f>
        <v>0</v>
      </c>
      <c r="I285" s="14">
        <f>სულ!I705</f>
        <v>0</v>
      </c>
      <c r="J285" s="14" t="str">
        <f>სულ!J705</f>
        <v/>
      </c>
      <c r="K285" s="39" t="str">
        <f>სულ!K705</f>
        <v/>
      </c>
    </row>
    <row r="286" spans="1:11" ht="16.5" hidden="1" thickTop="1" thickBot="1" x14ac:dyDescent="0.3">
      <c r="A286" t="s">
        <v>194</v>
      </c>
      <c r="B286" s="6"/>
      <c r="C286" s="7" t="s">
        <v>7</v>
      </c>
      <c r="D286" s="14">
        <f>სულ!D706</f>
        <v>0</v>
      </c>
      <c r="E286" s="14">
        <f>სულ!E706</f>
        <v>0</v>
      </c>
      <c r="F286" s="14">
        <f>სულ!F706</f>
        <v>0</v>
      </c>
      <c r="G286" s="14">
        <f>სულ!G706</f>
        <v>0</v>
      </c>
      <c r="H286" s="14">
        <f>სულ!H706</f>
        <v>0</v>
      </c>
      <c r="I286" s="14">
        <f>სულ!I706</f>
        <v>0</v>
      </c>
      <c r="J286" s="14" t="str">
        <f>სულ!J706</f>
        <v/>
      </c>
      <c r="K286" s="39" t="str">
        <f>სულ!K706</f>
        <v/>
      </c>
    </row>
    <row r="287" spans="1:11" ht="16.5" hidden="1" thickTop="1" thickBot="1" x14ac:dyDescent="0.3">
      <c r="A287" t="s">
        <v>194</v>
      </c>
      <c r="B287" s="6"/>
      <c r="C287" s="7" t="s">
        <v>8</v>
      </c>
      <c r="D287" s="14">
        <f>სულ!D707</f>
        <v>0</v>
      </c>
      <c r="E287" s="14">
        <f>სულ!E707</f>
        <v>0</v>
      </c>
      <c r="F287" s="14">
        <f>სულ!F707</f>
        <v>0</v>
      </c>
      <c r="G287" s="14">
        <f>სულ!G707</f>
        <v>0</v>
      </c>
      <c r="H287" s="14">
        <f>სულ!H707</f>
        <v>0</v>
      </c>
      <c r="I287" s="14">
        <f>სულ!I707</f>
        <v>0</v>
      </c>
      <c r="J287" s="14" t="str">
        <f>სულ!J707</f>
        <v/>
      </c>
      <c r="K287" s="39" t="str">
        <f>სულ!K707</f>
        <v/>
      </c>
    </row>
    <row r="288" spans="1:11" ht="16.5" hidden="1" thickTop="1" thickBot="1" x14ac:dyDescent="0.3">
      <c r="A288" t="s">
        <v>194</v>
      </c>
      <c r="B288" s="6"/>
      <c r="C288" s="7" t="s">
        <v>9</v>
      </c>
      <c r="D288" s="14">
        <f>სულ!D708</f>
        <v>0</v>
      </c>
      <c r="E288" s="14">
        <f>სულ!E708</f>
        <v>0</v>
      </c>
      <c r="F288" s="14">
        <f>სულ!F708</f>
        <v>0</v>
      </c>
      <c r="G288" s="14">
        <f>სულ!G708</f>
        <v>0</v>
      </c>
      <c r="H288" s="14">
        <f>სულ!H708</f>
        <v>0</v>
      </c>
      <c r="I288" s="14">
        <f>სულ!I708</f>
        <v>0</v>
      </c>
      <c r="J288" s="14" t="str">
        <f>სულ!J708</f>
        <v/>
      </c>
      <c r="K288" s="39" t="str">
        <f>სულ!K708</f>
        <v/>
      </c>
    </row>
    <row r="289" spans="1:11" ht="16.5" hidden="1" thickTop="1" thickBot="1" x14ac:dyDescent="0.3">
      <c r="A289" t="s">
        <v>194</v>
      </c>
      <c r="B289" s="6"/>
      <c r="C289" s="7" t="s">
        <v>10</v>
      </c>
      <c r="D289" s="14">
        <f>სულ!D709</f>
        <v>0</v>
      </c>
      <c r="E289" s="14">
        <f>სულ!E709</f>
        <v>0</v>
      </c>
      <c r="F289" s="14">
        <f>სულ!F709</f>
        <v>0</v>
      </c>
      <c r="G289" s="14">
        <f>სულ!G709</f>
        <v>0</v>
      </c>
      <c r="H289" s="14">
        <f>სულ!H709</f>
        <v>0</v>
      </c>
      <c r="I289" s="14">
        <f>სულ!I709</f>
        <v>0</v>
      </c>
      <c r="J289" s="14" t="str">
        <f>სულ!J709</f>
        <v/>
      </c>
      <c r="K289" s="39" t="str">
        <f>სულ!K709</f>
        <v/>
      </c>
    </row>
    <row r="290" spans="1:11" ht="16.5" hidden="1" thickTop="1" thickBot="1" x14ac:dyDescent="0.3">
      <c r="A290" t="s">
        <v>194</v>
      </c>
      <c r="B290" s="6"/>
      <c r="C290" s="7" t="s">
        <v>11</v>
      </c>
      <c r="D290" s="14">
        <f>სულ!D710</f>
        <v>2570000</v>
      </c>
      <c r="E290" s="14">
        <f>სულ!E710</f>
        <v>2419724</v>
      </c>
      <c r="F290" s="14">
        <f>სულ!F710</f>
        <v>1220000</v>
      </c>
      <c r="G290" s="14">
        <f>სულ!G710</f>
        <v>1280000</v>
      </c>
      <c r="H290" s="14">
        <f>სულ!H710</f>
        <v>4894000</v>
      </c>
      <c r="I290" s="14">
        <f>სულ!I710</f>
        <v>4919724</v>
      </c>
      <c r="J290" s="14">
        <f>სულ!J710</f>
        <v>-25724</v>
      </c>
      <c r="K290" s="39">
        <f>სულ!K710</f>
        <v>1.0052562321209644</v>
      </c>
    </row>
    <row r="291" spans="1:11" ht="16.5" hidden="1" thickTop="1" thickBot="1" x14ac:dyDescent="0.3">
      <c r="A291" t="s">
        <v>194</v>
      </c>
      <c r="B291" s="6"/>
      <c r="C291" s="7" t="s">
        <v>12</v>
      </c>
      <c r="D291" s="14">
        <f>სულ!D711</f>
        <v>0</v>
      </c>
      <c r="E291" s="14">
        <f>სულ!E711</f>
        <v>0</v>
      </c>
      <c r="F291" s="14">
        <f>სულ!F711</f>
        <v>0</v>
      </c>
      <c r="G291" s="14">
        <f>სულ!G711</f>
        <v>0</v>
      </c>
      <c r="H291" s="14">
        <f>სულ!H711</f>
        <v>0</v>
      </c>
      <c r="I291" s="14">
        <f>სულ!I711</f>
        <v>0</v>
      </c>
      <c r="J291" s="14" t="str">
        <f>სულ!J711</f>
        <v/>
      </c>
      <c r="K291" s="39" t="str">
        <f>სულ!K711</f>
        <v/>
      </c>
    </row>
    <row r="292" spans="1:11" ht="16.5" hidden="1" thickTop="1" thickBot="1" x14ac:dyDescent="0.3">
      <c r="A292" t="s">
        <v>194</v>
      </c>
      <c r="B292" s="4"/>
      <c r="C292" s="5" t="s">
        <v>13</v>
      </c>
      <c r="D292" s="13">
        <f>სულ!D712</f>
        <v>0</v>
      </c>
      <c r="E292" s="13">
        <f>სულ!E712</f>
        <v>0</v>
      </c>
      <c r="F292" s="13">
        <f>სულ!F712</f>
        <v>0</v>
      </c>
      <c r="G292" s="13">
        <f>სულ!G712</f>
        <v>0</v>
      </c>
      <c r="H292" s="13">
        <f>სულ!H712</f>
        <v>0</v>
      </c>
      <c r="I292" s="13">
        <f>სულ!I712</f>
        <v>0</v>
      </c>
      <c r="J292" s="13" t="str">
        <f>სულ!J712</f>
        <v/>
      </c>
      <c r="K292" s="38" t="str">
        <f>სულ!K712</f>
        <v/>
      </c>
    </row>
    <row r="293" spans="1:11" ht="16.5" hidden="1" thickTop="1" thickBot="1" x14ac:dyDescent="0.3">
      <c r="A293" t="s">
        <v>194</v>
      </c>
      <c r="B293" s="4"/>
      <c r="C293" s="5" t="s">
        <v>14</v>
      </c>
      <c r="D293" s="13">
        <f>სულ!D713</f>
        <v>0</v>
      </c>
      <c r="E293" s="13">
        <f>სულ!E713</f>
        <v>0</v>
      </c>
      <c r="F293" s="13">
        <f>სულ!F713</f>
        <v>0</v>
      </c>
      <c r="G293" s="13">
        <f>სულ!G713</f>
        <v>0</v>
      </c>
      <c r="H293" s="13">
        <f>სულ!H713</f>
        <v>0</v>
      </c>
      <c r="I293" s="13">
        <f>სულ!I713</f>
        <v>0</v>
      </c>
      <c r="J293" s="13" t="str">
        <f>სულ!J713</f>
        <v/>
      </c>
      <c r="K293" s="38" t="str">
        <f>სულ!K713</f>
        <v/>
      </c>
    </row>
    <row r="294" spans="1:11" ht="16.5" hidden="1" thickTop="1" thickBot="1" x14ac:dyDescent="0.3">
      <c r="A294" t="s">
        <v>194</v>
      </c>
      <c r="B294" s="8"/>
      <c r="C294" s="9" t="s">
        <v>15</v>
      </c>
      <c r="D294" s="15">
        <f>სულ!D714</f>
        <v>0</v>
      </c>
      <c r="E294" s="15">
        <f>სულ!E714</f>
        <v>0</v>
      </c>
      <c r="F294" s="15">
        <f>სულ!F714</f>
        <v>0</v>
      </c>
      <c r="G294" s="15">
        <f>სულ!G714</f>
        <v>0</v>
      </c>
      <c r="H294" s="15">
        <f>სულ!H714</f>
        <v>0</v>
      </c>
      <c r="I294" s="15">
        <f>სულ!I714</f>
        <v>0</v>
      </c>
      <c r="J294" s="15" t="str">
        <f>სულ!J714</f>
        <v/>
      </c>
      <c r="K294" s="40" t="str">
        <f>სულ!K714</f>
        <v/>
      </c>
    </row>
    <row r="295" spans="1:11" ht="16.5" thickTop="1" thickBot="1" x14ac:dyDescent="0.3">
      <c r="A295" t="str">
        <f t="shared" si="5"/>
        <v>a</v>
      </c>
      <c r="B295" s="10" t="s">
        <v>129</v>
      </c>
      <c r="C295" s="11" t="s">
        <v>128</v>
      </c>
      <c r="D295" s="3">
        <f>სულ!D751</f>
        <v>3229000</v>
      </c>
      <c r="E295" s="3">
        <f>სულ!E751</f>
        <v>2991876.85</v>
      </c>
      <c r="F295" s="3">
        <f>სულ!F751</f>
        <v>1517500</v>
      </c>
      <c r="G295" s="3">
        <f>სულ!G751</f>
        <v>1522500</v>
      </c>
      <c r="H295" s="3">
        <f>სულ!H751</f>
        <v>6458000</v>
      </c>
      <c r="I295" s="3">
        <f>სულ!I751</f>
        <v>6031876.8499999996</v>
      </c>
      <c r="J295" s="3">
        <f>სულ!J751</f>
        <v>426123.15000000037</v>
      </c>
      <c r="K295" s="41">
        <f>სულ!K751</f>
        <v>0.93401623567668002</v>
      </c>
    </row>
    <row r="296" spans="1:11" ht="16.5" hidden="1" thickTop="1" thickBot="1" x14ac:dyDescent="0.3">
      <c r="A296" t="s">
        <v>194</v>
      </c>
      <c r="B296" s="4"/>
      <c r="C296" s="5" t="s">
        <v>5</v>
      </c>
      <c r="D296" s="13">
        <f>სულ!D752</f>
        <v>3229000</v>
      </c>
      <c r="E296" s="13">
        <f>სულ!E752</f>
        <v>2991876.85</v>
      </c>
      <c r="F296" s="13">
        <f>სულ!F752</f>
        <v>1517500</v>
      </c>
      <c r="G296" s="13">
        <f>სულ!G752</f>
        <v>1522500</v>
      </c>
      <c r="H296" s="13">
        <f>სულ!H752</f>
        <v>6458000</v>
      </c>
      <c r="I296" s="13">
        <f>სულ!I752</f>
        <v>6031876.8499999996</v>
      </c>
      <c r="J296" s="13">
        <f>სულ!J752</f>
        <v>426123.15000000037</v>
      </c>
      <c r="K296" s="38">
        <f>სულ!K752</f>
        <v>0.93401623567668002</v>
      </c>
    </row>
    <row r="297" spans="1:11" ht="16.5" hidden="1" thickTop="1" thickBot="1" x14ac:dyDescent="0.3">
      <c r="A297" t="s">
        <v>194</v>
      </c>
      <c r="B297" s="6"/>
      <c r="C297" s="7" t="s">
        <v>6</v>
      </c>
      <c r="D297" s="14">
        <f>სულ!D753</f>
        <v>0</v>
      </c>
      <c r="E297" s="14">
        <f>სულ!E753</f>
        <v>0</v>
      </c>
      <c r="F297" s="14">
        <f>სულ!F753</f>
        <v>0</v>
      </c>
      <c r="G297" s="14">
        <f>სულ!G753</f>
        <v>0</v>
      </c>
      <c r="H297" s="14">
        <f>სულ!H753</f>
        <v>0</v>
      </c>
      <c r="I297" s="14">
        <f>სულ!I753</f>
        <v>0</v>
      </c>
      <c r="J297" s="14" t="str">
        <f>სულ!J753</f>
        <v/>
      </c>
      <c r="K297" s="39" t="str">
        <f>სულ!K753</f>
        <v/>
      </c>
    </row>
    <row r="298" spans="1:11" ht="16.5" hidden="1" thickTop="1" thickBot="1" x14ac:dyDescent="0.3">
      <c r="A298" t="s">
        <v>194</v>
      </c>
      <c r="B298" s="6"/>
      <c r="C298" s="7" t="s">
        <v>7</v>
      </c>
      <c r="D298" s="14">
        <f>სულ!D754</f>
        <v>18000</v>
      </c>
      <c r="E298" s="14">
        <f>სულ!E754</f>
        <v>18000</v>
      </c>
      <c r="F298" s="14">
        <f>სულ!F754</f>
        <v>9000</v>
      </c>
      <c r="G298" s="14">
        <f>სულ!G754</f>
        <v>9000</v>
      </c>
      <c r="H298" s="14">
        <f>სულ!H754</f>
        <v>36000</v>
      </c>
      <c r="I298" s="14">
        <f>სულ!I754</f>
        <v>36000</v>
      </c>
      <c r="J298" s="14">
        <f>სულ!J754</f>
        <v>0</v>
      </c>
      <c r="K298" s="39">
        <f>სულ!K754</f>
        <v>1</v>
      </c>
    </row>
    <row r="299" spans="1:11" ht="16.5" hidden="1" thickTop="1" thickBot="1" x14ac:dyDescent="0.3">
      <c r="A299" t="s">
        <v>194</v>
      </c>
      <c r="B299" s="6"/>
      <c r="C299" s="7" t="s">
        <v>8</v>
      </c>
      <c r="D299" s="14">
        <f>სულ!D755</f>
        <v>0</v>
      </c>
      <c r="E299" s="14">
        <f>სულ!E755</f>
        <v>0</v>
      </c>
      <c r="F299" s="14">
        <f>სულ!F755</f>
        <v>0</v>
      </c>
      <c r="G299" s="14">
        <f>სულ!G755</f>
        <v>0</v>
      </c>
      <c r="H299" s="14">
        <f>სულ!H755</f>
        <v>0</v>
      </c>
      <c r="I299" s="14">
        <f>სულ!I755</f>
        <v>0</v>
      </c>
      <c r="J299" s="14" t="str">
        <f>სულ!J755</f>
        <v/>
      </c>
      <c r="K299" s="39" t="str">
        <f>სულ!K755</f>
        <v/>
      </c>
    </row>
    <row r="300" spans="1:11" ht="16.5" hidden="1" thickTop="1" thickBot="1" x14ac:dyDescent="0.3">
      <c r="A300" t="s">
        <v>194</v>
      </c>
      <c r="B300" s="6"/>
      <c r="C300" s="7" t="s">
        <v>9</v>
      </c>
      <c r="D300" s="14">
        <f>სულ!D756</f>
        <v>0</v>
      </c>
      <c r="E300" s="14">
        <f>სულ!E756</f>
        <v>0</v>
      </c>
      <c r="F300" s="14">
        <f>სულ!F756</f>
        <v>0</v>
      </c>
      <c r="G300" s="14">
        <f>სულ!G756</f>
        <v>0</v>
      </c>
      <c r="H300" s="14">
        <f>სულ!H756</f>
        <v>0</v>
      </c>
      <c r="I300" s="14">
        <f>სულ!I756</f>
        <v>0</v>
      </c>
      <c r="J300" s="14" t="str">
        <f>სულ!J756</f>
        <v/>
      </c>
      <c r="K300" s="39" t="str">
        <f>სულ!K756</f>
        <v/>
      </c>
    </row>
    <row r="301" spans="1:11" ht="16.5" hidden="1" thickTop="1" thickBot="1" x14ac:dyDescent="0.3">
      <c r="A301" t="s">
        <v>194</v>
      </c>
      <c r="B301" s="6"/>
      <c r="C301" s="7" t="s">
        <v>10</v>
      </c>
      <c r="D301" s="14">
        <f>სულ!D757</f>
        <v>0</v>
      </c>
      <c r="E301" s="14">
        <f>სულ!E757</f>
        <v>0</v>
      </c>
      <c r="F301" s="14">
        <f>სულ!F757</f>
        <v>0</v>
      </c>
      <c r="G301" s="14">
        <f>სულ!G757</f>
        <v>0</v>
      </c>
      <c r="H301" s="14">
        <f>სულ!H757</f>
        <v>0</v>
      </c>
      <c r="I301" s="14">
        <f>სულ!I757</f>
        <v>0</v>
      </c>
      <c r="J301" s="14" t="str">
        <f>სულ!J757</f>
        <v/>
      </c>
      <c r="K301" s="39" t="str">
        <f>სულ!K757</f>
        <v/>
      </c>
    </row>
    <row r="302" spans="1:11" ht="16.5" hidden="1" thickTop="1" thickBot="1" x14ac:dyDescent="0.3">
      <c r="A302" t="s">
        <v>194</v>
      </c>
      <c r="B302" s="6"/>
      <c r="C302" s="7" t="s">
        <v>11</v>
      </c>
      <c r="D302" s="14">
        <f>სულ!D758</f>
        <v>3211000</v>
      </c>
      <c r="E302" s="14">
        <f>სულ!E758</f>
        <v>2973876.85</v>
      </c>
      <c r="F302" s="14">
        <f>სულ!F758</f>
        <v>1508500</v>
      </c>
      <c r="G302" s="14">
        <f>სულ!G758</f>
        <v>1513500</v>
      </c>
      <c r="H302" s="14">
        <f>სულ!H758</f>
        <v>6422000</v>
      </c>
      <c r="I302" s="14">
        <f>სულ!I758</f>
        <v>5995876.8499999996</v>
      </c>
      <c r="J302" s="14">
        <f>სულ!J758</f>
        <v>426123.15000000037</v>
      </c>
      <c r="K302" s="39">
        <f>სულ!K758</f>
        <v>0.93364634848956707</v>
      </c>
    </row>
    <row r="303" spans="1:11" ht="16.5" hidden="1" thickTop="1" thickBot="1" x14ac:dyDescent="0.3">
      <c r="A303" t="s">
        <v>194</v>
      </c>
      <c r="B303" s="6"/>
      <c r="C303" s="7" t="s">
        <v>12</v>
      </c>
      <c r="D303" s="14">
        <f>სულ!D759</f>
        <v>0</v>
      </c>
      <c r="E303" s="14">
        <f>სულ!E759</f>
        <v>0</v>
      </c>
      <c r="F303" s="14">
        <f>სულ!F759</f>
        <v>0</v>
      </c>
      <c r="G303" s="14">
        <f>სულ!G759</f>
        <v>0</v>
      </c>
      <c r="H303" s="14">
        <f>სულ!H759</f>
        <v>0</v>
      </c>
      <c r="I303" s="14">
        <f>სულ!I759</f>
        <v>0</v>
      </c>
      <c r="J303" s="14" t="str">
        <f>სულ!J759</f>
        <v/>
      </c>
      <c r="K303" s="39" t="str">
        <f>სულ!K759</f>
        <v/>
      </c>
    </row>
    <row r="304" spans="1:11" ht="16.5" hidden="1" thickTop="1" thickBot="1" x14ac:dyDescent="0.3">
      <c r="A304" t="s">
        <v>194</v>
      </c>
      <c r="B304" s="4"/>
      <c r="C304" s="5" t="s">
        <v>13</v>
      </c>
      <c r="D304" s="13">
        <f>სულ!D760</f>
        <v>0</v>
      </c>
      <c r="E304" s="13">
        <f>სულ!E760</f>
        <v>0</v>
      </c>
      <c r="F304" s="13">
        <f>სულ!F760</f>
        <v>0</v>
      </c>
      <c r="G304" s="13">
        <f>სულ!G760</f>
        <v>0</v>
      </c>
      <c r="H304" s="13">
        <f>სულ!H760</f>
        <v>0</v>
      </c>
      <c r="I304" s="13">
        <f>სულ!I760</f>
        <v>0</v>
      </c>
      <c r="J304" s="13" t="str">
        <f>სულ!J760</f>
        <v/>
      </c>
      <c r="K304" s="38" t="str">
        <f>სულ!K760</f>
        <v/>
      </c>
    </row>
    <row r="305" spans="1:12" ht="16.5" hidden="1" thickTop="1" thickBot="1" x14ac:dyDescent="0.3">
      <c r="A305" t="s">
        <v>194</v>
      </c>
      <c r="B305" s="4"/>
      <c r="C305" s="5" t="s">
        <v>14</v>
      </c>
      <c r="D305" s="13">
        <f>სულ!D761</f>
        <v>0</v>
      </c>
      <c r="E305" s="13">
        <f>სულ!E761</f>
        <v>0</v>
      </c>
      <c r="F305" s="13">
        <f>სულ!F761</f>
        <v>0</v>
      </c>
      <c r="G305" s="13">
        <f>სულ!G761</f>
        <v>0</v>
      </c>
      <c r="H305" s="13">
        <f>სულ!H761</f>
        <v>0</v>
      </c>
      <c r="I305" s="13">
        <f>სულ!I761</f>
        <v>0</v>
      </c>
      <c r="J305" s="13" t="str">
        <f>სულ!J761</f>
        <v/>
      </c>
      <c r="K305" s="38" t="str">
        <f>სულ!K761</f>
        <v/>
      </c>
    </row>
    <row r="306" spans="1:12" ht="16.5" hidden="1" thickTop="1" thickBot="1" x14ac:dyDescent="0.3">
      <c r="A306" t="s">
        <v>194</v>
      </c>
      <c r="B306" s="8"/>
      <c r="C306" s="9" t="s">
        <v>15</v>
      </c>
      <c r="D306" s="15">
        <f>სულ!D762</f>
        <v>0</v>
      </c>
      <c r="E306" s="15">
        <f>სულ!E762</f>
        <v>0</v>
      </c>
      <c r="F306" s="15">
        <f>სულ!F762</f>
        <v>0</v>
      </c>
      <c r="G306" s="15">
        <f>სულ!G762</f>
        <v>0</v>
      </c>
      <c r="H306" s="15">
        <f>სულ!H762</f>
        <v>0</v>
      </c>
      <c r="I306" s="15">
        <f>სულ!I762</f>
        <v>0</v>
      </c>
      <c r="J306" s="15" t="str">
        <f>სულ!J762</f>
        <v/>
      </c>
      <c r="K306" s="40" t="str">
        <f>სულ!K762</f>
        <v/>
      </c>
    </row>
    <row r="307" spans="1:12" ht="31.5" thickTop="1" thickBot="1" x14ac:dyDescent="0.3">
      <c r="A307" t="str">
        <f t="shared" si="5"/>
        <v>a</v>
      </c>
      <c r="B307" s="10" t="s">
        <v>132</v>
      </c>
      <c r="C307" s="11" t="s">
        <v>133</v>
      </c>
      <c r="D307" s="3">
        <f>სულ!D775</f>
        <v>2483500</v>
      </c>
      <c r="E307" s="3">
        <f>სულ!E775</f>
        <v>2752524</v>
      </c>
      <c r="F307" s="3">
        <f>სულ!F775</f>
        <v>1038512</v>
      </c>
      <c r="G307" s="3">
        <f>სულ!G775</f>
        <v>1029500</v>
      </c>
      <c r="H307" s="3">
        <f>სულ!H775</f>
        <v>5000000</v>
      </c>
      <c r="I307" s="3">
        <f>სულ!I775</f>
        <v>4820536</v>
      </c>
      <c r="J307" s="3">
        <f>სულ!J775</f>
        <v>179464</v>
      </c>
      <c r="K307" s="41">
        <f>სულ!K775</f>
        <v>0.96410720000000005</v>
      </c>
      <c r="L307" t="str">
        <f>სულ!L775</f>
        <v>ტენდერიდან ეკონომია 53 745 ლარი</v>
      </c>
    </row>
    <row r="308" spans="1:12" ht="16.5" hidden="1" thickTop="1" thickBot="1" x14ac:dyDescent="0.3">
      <c r="A308" t="s">
        <v>194</v>
      </c>
      <c r="B308" s="4"/>
      <c r="C308" s="5" t="s">
        <v>5</v>
      </c>
      <c r="D308" s="13">
        <f>სულ!D776</f>
        <v>2483500</v>
      </c>
      <c r="E308" s="13">
        <f>სულ!E776</f>
        <v>2752524</v>
      </c>
      <c r="F308" s="13">
        <f>სულ!F776</f>
        <v>1038512</v>
      </c>
      <c r="G308" s="13">
        <f>სულ!G776</f>
        <v>1029500</v>
      </c>
      <c r="H308" s="13">
        <f>სულ!H776</f>
        <v>5000000</v>
      </c>
      <c r="I308" s="13">
        <f>სულ!I776</f>
        <v>4820536</v>
      </c>
      <c r="J308" s="13">
        <f>სულ!J776</f>
        <v>179464</v>
      </c>
      <c r="K308" s="38">
        <f>სულ!K776</f>
        <v>0.96410720000000005</v>
      </c>
    </row>
    <row r="309" spans="1:12" ht="16.5" hidden="1" thickTop="1" thickBot="1" x14ac:dyDescent="0.3">
      <c r="A309" t="s">
        <v>194</v>
      </c>
      <c r="B309" s="6"/>
      <c r="C309" s="7" t="s">
        <v>6</v>
      </c>
      <c r="D309" s="14">
        <f>სულ!D777</f>
        <v>0</v>
      </c>
      <c r="E309" s="14">
        <f>სულ!E777</f>
        <v>0</v>
      </c>
      <c r="F309" s="14">
        <f>სულ!F777</f>
        <v>0</v>
      </c>
      <c r="G309" s="14">
        <f>სულ!G777</f>
        <v>0</v>
      </c>
      <c r="H309" s="14">
        <f>სულ!H777</f>
        <v>0</v>
      </c>
      <c r="I309" s="14">
        <f>სულ!I777</f>
        <v>0</v>
      </c>
      <c r="J309" s="14" t="str">
        <f>სულ!J777</f>
        <v/>
      </c>
      <c r="K309" s="39" t="str">
        <f>სულ!K777</f>
        <v/>
      </c>
    </row>
    <row r="310" spans="1:12" ht="16.5" hidden="1" thickTop="1" thickBot="1" x14ac:dyDescent="0.3">
      <c r="A310" t="s">
        <v>194</v>
      </c>
      <c r="B310" s="6"/>
      <c r="C310" s="7" t="s">
        <v>7</v>
      </c>
      <c r="D310" s="14">
        <f>სულ!D778</f>
        <v>68200</v>
      </c>
      <c r="E310" s="14">
        <f>სულ!E778</f>
        <v>68200</v>
      </c>
      <c r="F310" s="14">
        <f>სულ!F778</f>
        <v>39000</v>
      </c>
      <c r="G310" s="14">
        <f>სულ!G778</f>
        <v>39000</v>
      </c>
      <c r="H310" s="14">
        <f>სულ!H778</f>
        <v>156200</v>
      </c>
      <c r="I310" s="14">
        <f>სულ!I778</f>
        <v>146200</v>
      </c>
      <c r="J310" s="14">
        <f>სულ!J778</f>
        <v>10000</v>
      </c>
      <c r="K310" s="39">
        <f>სულ!K778</f>
        <v>0.93597951344430219</v>
      </c>
    </row>
    <row r="311" spans="1:12" ht="16.5" hidden="1" thickTop="1" thickBot="1" x14ac:dyDescent="0.3">
      <c r="A311" t="s">
        <v>194</v>
      </c>
      <c r="B311" s="6"/>
      <c r="C311" s="7" t="s">
        <v>8</v>
      </c>
      <c r="D311" s="14">
        <f>სულ!D779</f>
        <v>0</v>
      </c>
      <c r="E311" s="14">
        <f>სულ!E779</f>
        <v>0</v>
      </c>
      <c r="F311" s="14">
        <f>სულ!F779</f>
        <v>0</v>
      </c>
      <c r="G311" s="14">
        <f>სულ!G779</f>
        <v>0</v>
      </c>
      <c r="H311" s="14">
        <f>სულ!H779</f>
        <v>0</v>
      </c>
      <c r="I311" s="14">
        <f>სულ!I779</f>
        <v>0</v>
      </c>
      <c r="J311" s="14" t="str">
        <f>სულ!J779</f>
        <v/>
      </c>
      <c r="K311" s="39" t="str">
        <f>სულ!K779</f>
        <v/>
      </c>
    </row>
    <row r="312" spans="1:12" ht="16.5" hidden="1" thickTop="1" thickBot="1" x14ac:dyDescent="0.3">
      <c r="A312" t="s">
        <v>194</v>
      </c>
      <c r="B312" s="6"/>
      <c r="C312" s="7" t="s">
        <v>9</v>
      </c>
      <c r="D312" s="14">
        <f>სულ!D780</f>
        <v>0</v>
      </c>
      <c r="E312" s="14">
        <f>სულ!E780</f>
        <v>0</v>
      </c>
      <c r="F312" s="14">
        <f>სულ!F780</f>
        <v>0</v>
      </c>
      <c r="G312" s="14">
        <f>სულ!G780</f>
        <v>0</v>
      </c>
      <c r="H312" s="14">
        <f>სულ!H780</f>
        <v>0</v>
      </c>
      <c r="I312" s="14">
        <f>სულ!I780</f>
        <v>0</v>
      </c>
      <c r="J312" s="14" t="str">
        <f>სულ!J780</f>
        <v/>
      </c>
      <c r="K312" s="39" t="str">
        <f>სულ!K780</f>
        <v/>
      </c>
    </row>
    <row r="313" spans="1:12" ht="16.5" hidden="1" thickTop="1" thickBot="1" x14ac:dyDescent="0.3">
      <c r="A313" t="s">
        <v>194</v>
      </c>
      <c r="B313" s="6"/>
      <c r="C313" s="7" t="s">
        <v>10</v>
      </c>
      <c r="D313" s="14">
        <f>სულ!D781</f>
        <v>0</v>
      </c>
      <c r="E313" s="14">
        <f>სულ!E781</f>
        <v>0</v>
      </c>
      <c r="F313" s="14">
        <f>სულ!F781</f>
        <v>0</v>
      </c>
      <c r="G313" s="14">
        <f>სულ!G781</f>
        <v>0</v>
      </c>
      <c r="H313" s="14">
        <f>სულ!H781</f>
        <v>0</v>
      </c>
      <c r="I313" s="14">
        <f>სულ!I781</f>
        <v>0</v>
      </c>
      <c r="J313" s="14" t="str">
        <f>სულ!J781</f>
        <v/>
      </c>
      <c r="K313" s="39" t="str">
        <f>სულ!K781</f>
        <v/>
      </c>
    </row>
    <row r="314" spans="1:12" ht="16.5" hidden="1" thickTop="1" thickBot="1" x14ac:dyDescent="0.3">
      <c r="A314" t="s">
        <v>194</v>
      </c>
      <c r="B314" s="6"/>
      <c r="C314" s="7" t="s">
        <v>11</v>
      </c>
      <c r="D314" s="14">
        <f>სულ!D782</f>
        <v>2415300</v>
      </c>
      <c r="E314" s="14">
        <f>სულ!E782</f>
        <v>2684324</v>
      </c>
      <c r="F314" s="14">
        <f>სულ!F782</f>
        <v>999512</v>
      </c>
      <c r="G314" s="14">
        <f>სულ!G782</f>
        <v>990500</v>
      </c>
      <c r="H314" s="14">
        <f>სულ!H782</f>
        <v>4843800</v>
      </c>
      <c r="I314" s="14">
        <f>სულ!I782</f>
        <v>4674336</v>
      </c>
      <c r="J314" s="14">
        <f>სულ!J782</f>
        <v>169464</v>
      </c>
      <c r="K314" s="39">
        <f>სულ!K782</f>
        <v>0.96501424501424504</v>
      </c>
    </row>
    <row r="315" spans="1:12" ht="16.5" hidden="1" thickTop="1" thickBot="1" x14ac:dyDescent="0.3">
      <c r="A315" t="s">
        <v>194</v>
      </c>
      <c r="B315" s="6"/>
      <c r="C315" s="7" t="s">
        <v>12</v>
      </c>
      <c r="D315" s="14">
        <f>სულ!D783</f>
        <v>0</v>
      </c>
      <c r="E315" s="14">
        <f>სულ!E783</f>
        <v>0</v>
      </c>
      <c r="F315" s="14">
        <f>სულ!F783</f>
        <v>0</v>
      </c>
      <c r="G315" s="14">
        <f>სულ!G783</f>
        <v>0</v>
      </c>
      <c r="H315" s="14">
        <f>სულ!H783</f>
        <v>0</v>
      </c>
      <c r="I315" s="14">
        <f>სულ!I783</f>
        <v>0</v>
      </c>
      <c r="J315" s="14" t="str">
        <f>სულ!J783</f>
        <v/>
      </c>
      <c r="K315" s="39" t="str">
        <f>სულ!K783</f>
        <v/>
      </c>
    </row>
    <row r="316" spans="1:12" ht="16.5" hidden="1" thickTop="1" thickBot="1" x14ac:dyDescent="0.3">
      <c r="A316" t="s">
        <v>194</v>
      </c>
      <c r="B316" s="4"/>
      <c r="C316" s="5" t="s">
        <v>13</v>
      </c>
      <c r="D316" s="13">
        <f>სულ!D784</f>
        <v>0</v>
      </c>
      <c r="E316" s="13">
        <f>სულ!E784</f>
        <v>0</v>
      </c>
      <c r="F316" s="13">
        <f>სულ!F784</f>
        <v>0</v>
      </c>
      <c r="G316" s="13">
        <f>სულ!G784</f>
        <v>0</v>
      </c>
      <c r="H316" s="13">
        <f>სულ!H784</f>
        <v>0</v>
      </c>
      <c r="I316" s="13">
        <f>სულ!I784</f>
        <v>0</v>
      </c>
      <c r="J316" s="13" t="str">
        <f>სულ!J784</f>
        <v/>
      </c>
      <c r="K316" s="38" t="str">
        <f>სულ!K784</f>
        <v/>
      </c>
    </row>
    <row r="317" spans="1:12" ht="16.5" hidden="1" thickTop="1" thickBot="1" x14ac:dyDescent="0.3">
      <c r="A317" t="s">
        <v>194</v>
      </c>
      <c r="B317" s="4"/>
      <c r="C317" s="5" t="s">
        <v>14</v>
      </c>
      <c r="D317" s="13">
        <f>სულ!D785</f>
        <v>0</v>
      </c>
      <c r="E317" s="13">
        <f>სულ!E785</f>
        <v>0</v>
      </c>
      <c r="F317" s="13">
        <f>სულ!F785</f>
        <v>0</v>
      </c>
      <c r="G317" s="13">
        <f>სულ!G785</f>
        <v>0</v>
      </c>
      <c r="H317" s="13">
        <f>სულ!H785</f>
        <v>0</v>
      </c>
      <c r="I317" s="13">
        <f>სულ!I785</f>
        <v>0</v>
      </c>
      <c r="J317" s="13" t="str">
        <f>სულ!J785</f>
        <v/>
      </c>
      <c r="K317" s="38" t="str">
        <f>სულ!K785</f>
        <v/>
      </c>
    </row>
    <row r="318" spans="1:12" ht="16.5" hidden="1" thickTop="1" thickBot="1" x14ac:dyDescent="0.3">
      <c r="A318" t="s">
        <v>194</v>
      </c>
      <c r="B318" s="8"/>
      <c r="C318" s="9" t="s">
        <v>15</v>
      </c>
      <c r="D318" s="15">
        <f>სულ!D786</f>
        <v>0</v>
      </c>
      <c r="E318" s="15">
        <f>სულ!E786</f>
        <v>0</v>
      </c>
      <c r="F318" s="15">
        <f>სულ!F786</f>
        <v>0</v>
      </c>
      <c r="G318" s="15">
        <f>სულ!G786</f>
        <v>0</v>
      </c>
      <c r="H318" s="15">
        <f>სულ!H786</f>
        <v>0</v>
      </c>
      <c r="I318" s="15">
        <f>სულ!I786</f>
        <v>0</v>
      </c>
      <c r="J318" s="15" t="str">
        <f>სულ!J786</f>
        <v/>
      </c>
      <c r="K318" s="40" t="str">
        <f>სულ!K786</f>
        <v/>
      </c>
    </row>
    <row r="319" spans="1:12" ht="31.5" thickTop="1" thickBot="1" x14ac:dyDescent="0.3">
      <c r="A319" t="str">
        <f t="shared" si="5"/>
        <v>a</v>
      </c>
      <c r="B319" s="10" t="s">
        <v>136</v>
      </c>
      <c r="C319" s="11" t="s">
        <v>137</v>
      </c>
      <c r="D319" s="3">
        <f>სულ!D799</f>
        <v>10300000</v>
      </c>
      <c r="E319" s="3">
        <f>სულ!E799</f>
        <v>2960498.82</v>
      </c>
      <c r="F319" s="3">
        <f>სულ!F799</f>
        <v>3926850</v>
      </c>
      <c r="G319" s="3">
        <f>სულ!G799</f>
        <v>3098250</v>
      </c>
      <c r="H319" s="3">
        <f>სულ!H799</f>
        <v>21300000</v>
      </c>
      <c r="I319" s="3">
        <f>სულ!I799</f>
        <v>9985598.8200000003</v>
      </c>
      <c r="J319" s="3">
        <f>სულ!J799</f>
        <v>11314401.18</v>
      </c>
      <c r="K319" s="41">
        <f>სულ!K799</f>
        <v>0.46880745633802817</v>
      </c>
      <c r="L319" s="35" t="str">
        <f>სულ!L799</f>
        <v>ტენდერიდან ეკონომია 1 006 587 ლარი</v>
      </c>
    </row>
    <row r="320" spans="1:12" ht="16.5" hidden="1" thickTop="1" thickBot="1" x14ac:dyDescent="0.3">
      <c r="A320" t="s">
        <v>194</v>
      </c>
      <c r="B320" s="4"/>
      <c r="C320" s="5" t="s">
        <v>5</v>
      </c>
      <c r="D320" s="13">
        <f>სულ!D800</f>
        <v>10300000</v>
      </c>
      <c r="E320" s="13">
        <f>სულ!E800</f>
        <v>2960498.82</v>
      </c>
      <c r="F320" s="13">
        <f>სულ!F800</f>
        <v>3926850</v>
      </c>
      <c r="G320" s="13">
        <f>სულ!G800</f>
        <v>3098250</v>
      </c>
      <c r="H320" s="13">
        <f>სულ!H800</f>
        <v>21300000</v>
      </c>
      <c r="I320" s="13">
        <f>სულ!I800</f>
        <v>9985598.8200000003</v>
      </c>
      <c r="J320" s="13">
        <f>სულ!J800</f>
        <v>11314401.18</v>
      </c>
      <c r="K320" s="38">
        <f>სულ!K800</f>
        <v>0.46880745633802817</v>
      </c>
    </row>
    <row r="321" spans="1:12" ht="16.5" hidden="1" thickTop="1" thickBot="1" x14ac:dyDescent="0.3">
      <c r="A321" t="s">
        <v>194</v>
      </c>
      <c r="B321" s="6"/>
      <c r="C321" s="7" t="s">
        <v>6</v>
      </c>
      <c r="D321" s="14">
        <f>სულ!D801</f>
        <v>0</v>
      </c>
      <c r="E321" s="14">
        <f>სულ!E801</f>
        <v>0</v>
      </c>
      <c r="F321" s="14">
        <f>სულ!F801</f>
        <v>0</v>
      </c>
      <c r="G321" s="14">
        <f>სულ!G801</f>
        <v>0</v>
      </c>
      <c r="H321" s="14">
        <f>სულ!H801</f>
        <v>0</v>
      </c>
      <c r="I321" s="14">
        <f>სულ!I801</f>
        <v>0</v>
      </c>
      <c r="J321" s="14" t="str">
        <f>სულ!J801</f>
        <v/>
      </c>
      <c r="K321" s="39" t="str">
        <f>სულ!K801</f>
        <v/>
      </c>
    </row>
    <row r="322" spans="1:12" ht="16.5" hidden="1" thickTop="1" thickBot="1" x14ac:dyDescent="0.3">
      <c r="A322" t="s">
        <v>194</v>
      </c>
      <c r="B322" s="6"/>
      <c r="C322" s="7" t="s">
        <v>7</v>
      </c>
      <c r="D322" s="14">
        <f>სულ!D802</f>
        <v>116000</v>
      </c>
      <c r="E322" s="14">
        <f>სულ!E802</f>
        <v>124283.51</v>
      </c>
      <c r="F322" s="14">
        <f>სულ!F802</f>
        <v>98250</v>
      </c>
      <c r="G322" s="14">
        <f>სულ!G802</f>
        <v>98250</v>
      </c>
      <c r="H322" s="14">
        <f>სულ!H802</f>
        <v>147000</v>
      </c>
      <c r="I322" s="14">
        <f>სულ!I802</f>
        <v>320783.51</v>
      </c>
      <c r="J322" s="14">
        <f>სულ!J802</f>
        <v>-173783.51</v>
      </c>
      <c r="K322" s="39">
        <f>სულ!K802</f>
        <v>2.1822007482993198</v>
      </c>
    </row>
    <row r="323" spans="1:12" ht="16.5" hidden="1" thickTop="1" thickBot="1" x14ac:dyDescent="0.3">
      <c r="A323" t="s">
        <v>194</v>
      </c>
      <c r="B323" s="6"/>
      <c r="C323" s="7" t="s">
        <v>8</v>
      </c>
      <c r="D323" s="14">
        <f>სულ!D803</f>
        <v>0</v>
      </c>
      <c r="E323" s="14">
        <f>სულ!E803</f>
        <v>0</v>
      </c>
      <c r="F323" s="14">
        <f>სულ!F803</f>
        <v>0</v>
      </c>
      <c r="G323" s="14">
        <f>სულ!G803</f>
        <v>0</v>
      </c>
      <c r="H323" s="14">
        <f>სულ!H803</f>
        <v>0</v>
      </c>
      <c r="I323" s="14">
        <f>სულ!I803</f>
        <v>0</v>
      </c>
      <c r="J323" s="14" t="str">
        <f>სულ!J803</f>
        <v/>
      </c>
      <c r="K323" s="39" t="str">
        <f>სულ!K803</f>
        <v/>
      </c>
    </row>
    <row r="324" spans="1:12" ht="16.5" hidden="1" thickTop="1" thickBot="1" x14ac:dyDescent="0.3">
      <c r="A324" t="s">
        <v>194</v>
      </c>
      <c r="B324" s="6"/>
      <c r="C324" s="7" t="s">
        <v>9</v>
      </c>
      <c r="D324" s="14">
        <f>სულ!D804</f>
        <v>0</v>
      </c>
      <c r="E324" s="14">
        <f>სულ!E804</f>
        <v>0</v>
      </c>
      <c r="F324" s="14">
        <f>სულ!F804</f>
        <v>0</v>
      </c>
      <c r="G324" s="14">
        <f>სულ!G804</f>
        <v>0</v>
      </c>
      <c r="H324" s="14">
        <f>სულ!H804</f>
        <v>0</v>
      </c>
      <c r="I324" s="14">
        <f>სულ!I804</f>
        <v>0</v>
      </c>
      <c r="J324" s="14" t="str">
        <f>სულ!J804</f>
        <v/>
      </c>
      <c r="K324" s="39" t="str">
        <f>სულ!K804</f>
        <v/>
      </c>
    </row>
    <row r="325" spans="1:12" ht="16.5" hidden="1" thickTop="1" thickBot="1" x14ac:dyDescent="0.3">
      <c r="A325" t="s">
        <v>194</v>
      </c>
      <c r="B325" s="6"/>
      <c r="C325" s="7" t="s">
        <v>10</v>
      </c>
      <c r="D325" s="14">
        <f>სულ!D805</f>
        <v>0</v>
      </c>
      <c r="E325" s="14">
        <f>სულ!E805</f>
        <v>0</v>
      </c>
      <c r="F325" s="14">
        <f>სულ!F805</f>
        <v>0</v>
      </c>
      <c r="G325" s="14">
        <f>სულ!G805</f>
        <v>0</v>
      </c>
      <c r="H325" s="14">
        <f>სულ!H805</f>
        <v>0</v>
      </c>
      <c r="I325" s="14">
        <f>სულ!I805</f>
        <v>0</v>
      </c>
      <c r="J325" s="14" t="str">
        <f>სულ!J805</f>
        <v/>
      </c>
      <c r="K325" s="39" t="str">
        <f>სულ!K805</f>
        <v/>
      </c>
    </row>
    <row r="326" spans="1:12" ht="16.5" hidden="1" thickTop="1" thickBot="1" x14ac:dyDescent="0.3">
      <c r="A326" t="s">
        <v>194</v>
      </c>
      <c r="B326" s="6"/>
      <c r="C326" s="7" t="s">
        <v>11</v>
      </c>
      <c r="D326" s="14">
        <f>სულ!D806</f>
        <v>10184000</v>
      </c>
      <c r="E326" s="14">
        <f>სულ!E806</f>
        <v>2836215.31</v>
      </c>
      <c r="F326" s="14">
        <f>სულ!F806</f>
        <v>3828600</v>
      </c>
      <c r="G326" s="14">
        <f>სულ!G806</f>
        <v>3000000</v>
      </c>
      <c r="H326" s="14">
        <f>სულ!H806</f>
        <v>21153000</v>
      </c>
      <c r="I326" s="14">
        <f>სულ!I806</f>
        <v>9664815.3100000005</v>
      </c>
      <c r="J326" s="14">
        <f>სულ!J806</f>
        <v>11488184.689999999</v>
      </c>
      <c r="K326" s="39">
        <f>სულ!K806</f>
        <v>0.45690045430908149</v>
      </c>
    </row>
    <row r="327" spans="1:12" ht="16.5" hidden="1" thickTop="1" thickBot="1" x14ac:dyDescent="0.3">
      <c r="A327" t="s">
        <v>194</v>
      </c>
      <c r="B327" s="6"/>
      <c r="C327" s="7" t="s">
        <v>12</v>
      </c>
      <c r="D327" s="14">
        <f>სულ!D807</f>
        <v>0</v>
      </c>
      <c r="E327" s="14">
        <f>სულ!E807</f>
        <v>0</v>
      </c>
      <c r="F327" s="14">
        <f>სულ!F807</f>
        <v>0</v>
      </c>
      <c r="G327" s="14">
        <f>სულ!G807</f>
        <v>0</v>
      </c>
      <c r="H327" s="14">
        <f>სულ!H807</f>
        <v>0</v>
      </c>
      <c r="I327" s="14">
        <f>სულ!I807</f>
        <v>0</v>
      </c>
      <c r="J327" s="14" t="str">
        <f>სულ!J807</f>
        <v/>
      </c>
      <c r="K327" s="39" t="str">
        <f>სულ!K807</f>
        <v/>
      </c>
    </row>
    <row r="328" spans="1:12" ht="16.5" hidden="1" thickTop="1" thickBot="1" x14ac:dyDescent="0.3">
      <c r="A328" t="s">
        <v>194</v>
      </c>
      <c r="B328" s="4"/>
      <c r="C328" s="5" t="s">
        <v>13</v>
      </c>
      <c r="D328" s="13">
        <f>სულ!D808</f>
        <v>0</v>
      </c>
      <c r="E328" s="13">
        <f>სულ!E808</f>
        <v>0</v>
      </c>
      <c r="F328" s="13">
        <f>სულ!F808</f>
        <v>0</v>
      </c>
      <c r="G328" s="13">
        <f>სულ!G808</f>
        <v>0</v>
      </c>
      <c r="H328" s="13">
        <f>სულ!H808</f>
        <v>0</v>
      </c>
      <c r="I328" s="13">
        <f>სულ!I808</f>
        <v>0</v>
      </c>
      <c r="J328" s="13" t="str">
        <f>სულ!J808</f>
        <v/>
      </c>
      <c r="K328" s="38" t="str">
        <f>სულ!K808</f>
        <v/>
      </c>
    </row>
    <row r="329" spans="1:12" ht="16.5" hidden="1" thickTop="1" thickBot="1" x14ac:dyDescent="0.3">
      <c r="A329" t="s">
        <v>194</v>
      </c>
      <c r="B329" s="4"/>
      <c r="C329" s="5" t="s">
        <v>14</v>
      </c>
      <c r="D329" s="13">
        <f>სულ!D809</f>
        <v>0</v>
      </c>
      <c r="E329" s="13">
        <f>სულ!E809</f>
        <v>0</v>
      </c>
      <c r="F329" s="13">
        <f>სულ!F809</f>
        <v>0</v>
      </c>
      <c r="G329" s="13">
        <f>სულ!G809</f>
        <v>0</v>
      </c>
      <c r="H329" s="13">
        <f>სულ!H809</f>
        <v>0</v>
      </c>
      <c r="I329" s="13">
        <f>სულ!I809</f>
        <v>0</v>
      </c>
      <c r="J329" s="13" t="str">
        <f>სულ!J809</f>
        <v/>
      </c>
      <c r="K329" s="38" t="str">
        <f>სულ!K809</f>
        <v/>
      </c>
    </row>
    <row r="330" spans="1:12" ht="16.5" hidden="1" thickTop="1" thickBot="1" x14ac:dyDescent="0.3">
      <c r="A330" t="s">
        <v>194</v>
      </c>
      <c r="B330" s="8"/>
      <c r="C330" s="9" t="s">
        <v>15</v>
      </c>
      <c r="D330" s="15">
        <f>სულ!D810</f>
        <v>0</v>
      </c>
      <c r="E330" s="15">
        <f>სულ!E810</f>
        <v>0</v>
      </c>
      <c r="F330" s="15">
        <f>სულ!F810</f>
        <v>0</v>
      </c>
      <c r="G330" s="15">
        <f>სულ!G810</f>
        <v>0</v>
      </c>
      <c r="H330" s="15">
        <f>სულ!H810</f>
        <v>0</v>
      </c>
      <c r="I330" s="15">
        <f>სულ!I810</f>
        <v>0</v>
      </c>
      <c r="J330" s="15" t="str">
        <f>სულ!J810</f>
        <v/>
      </c>
      <c r="K330" s="40" t="str">
        <f>სულ!K810</f>
        <v/>
      </c>
    </row>
    <row r="331" spans="1:12" ht="31.5" thickTop="1" thickBot="1" x14ac:dyDescent="0.3">
      <c r="A331" t="str">
        <f t="shared" si="5"/>
        <v>a</v>
      </c>
      <c r="B331" s="2" t="s">
        <v>140</v>
      </c>
      <c r="C331" s="3" t="s">
        <v>141</v>
      </c>
      <c r="D331" s="3">
        <f>სულ!D823</f>
        <v>8000000</v>
      </c>
      <c r="E331" s="3">
        <f>სულ!E823</f>
        <v>8019484.6699999999</v>
      </c>
      <c r="F331" s="3">
        <f>სულ!F823</f>
        <v>4060500</v>
      </c>
      <c r="G331" s="3">
        <f>სულ!G823</f>
        <v>4070500</v>
      </c>
      <c r="H331" s="3">
        <f>სულ!H823</f>
        <v>15000000</v>
      </c>
      <c r="I331" s="3">
        <f>სულ!I823</f>
        <v>16150484.67</v>
      </c>
      <c r="J331" s="3">
        <f>სულ!J823</f>
        <v>-1150484.67</v>
      </c>
      <c r="K331" s="41">
        <f>სულ!K823</f>
        <v>1.076698978</v>
      </c>
      <c r="L331" s="35" t="str">
        <f>სულ!L823</f>
        <v>ტენდერიდან ეკონომია 19 245 ლარი</v>
      </c>
    </row>
    <row r="332" spans="1:12" ht="16.5" hidden="1" thickTop="1" thickBot="1" x14ac:dyDescent="0.3">
      <c r="A332" t="s">
        <v>194</v>
      </c>
      <c r="B332" s="4"/>
      <c r="C332" s="5" t="s">
        <v>5</v>
      </c>
      <c r="D332" s="13">
        <f>სულ!D824</f>
        <v>8000000</v>
      </c>
      <c r="E332" s="13">
        <f>სულ!E824</f>
        <v>8019484.6699999999</v>
      </c>
      <c r="F332" s="13">
        <f>სულ!F824</f>
        <v>4060500</v>
      </c>
      <c r="G332" s="13">
        <f>სულ!G824</f>
        <v>4070500</v>
      </c>
      <c r="H332" s="13">
        <f>სულ!H824</f>
        <v>15000000</v>
      </c>
      <c r="I332" s="13">
        <f>სულ!I824</f>
        <v>16150484.67</v>
      </c>
      <c r="J332" s="13">
        <f>სულ!J824</f>
        <v>-1150484.67</v>
      </c>
      <c r="K332" s="38">
        <f>სულ!K824</f>
        <v>1.076698978</v>
      </c>
    </row>
    <row r="333" spans="1:12" ht="16.5" hidden="1" thickTop="1" thickBot="1" x14ac:dyDescent="0.3">
      <c r="A333" t="s">
        <v>194</v>
      </c>
      <c r="B333" s="6"/>
      <c r="C333" s="7" t="s">
        <v>6</v>
      </c>
      <c r="D333" s="14">
        <f>სულ!D825</f>
        <v>0</v>
      </c>
      <c r="E333" s="14">
        <f>სულ!E825</f>
        <v>0</v>
      </c>
      <c r="F333" s="14">
        <f>სულ!F825</f>
        <v>0</v>
      </c>
      <c r="G333" s="14">
        <f>სულ!G825</f>
        <v>0</v>
      </c>
      <c r="H333" s="14">
        <f>სულ!H825</f>
        <v>0</v>
      </c>
      <c r="I333" s="14">
        <f>სულ!I825</f>
        <v>0</v>
      </c>
      <c r="J333" s="14" t="str">
        <f>სულ!J825</f>
        <v/>
      </c>
      <c r="K333" s="39" t="str">
        <f>სულ!K825</f>
        <v/>
      </c>
    </row>
    <row r="334" spans="1:12" ht="16.5" hidden="1" thickTop="1" thickBot="1" x14ac:dyDescent="0.3">
      <c r="A334" t="s">
        <v>194</v>
      </c>
      <c r="B334" s="6"/>
      <c r="C334" s="7" t="s">
        <v>7</v>
      </c>
      <c r="D334" s="14">
        <f>სულ!D826</f>
        <v>0</v>
      </c>
      <c r="E334" s="14">
        <f>სულ!E826</f>
        <v>0</v>
      </c>
      <c r="F334" s="14">
        <f>სულ!F826</f>
        <v>0</v>
      </c>
      <c r="G334" s="14">
        <f>სულ!G826</f>
        <v>0</v>
      </c>
      <c r="H334" s="14">
        <f>სულ!H826</f>
        <v>0</v>
      </c>
      <c r="I334" s="14">
        <f>სულ!I826</f>
        <v>0</v>
      </c>
      <c r="J334" s="14" t="str">
        <f>სულ!J826</f>
        <v/>
      </c>
      <c r="K334" s="39" t="str">
        <f>სულ!K826</f>
        <v/>
      </c>
    </row>
    <row r="335" spans="1:12" ht="16.5" hidden="1" thickTop="1" thickBot="1" x14ac:dyDescent="0.3">
      <c r="A335" t="s">
        <v>194</v>
      </c>
      <c r="B335" s="6"/>
      <c r="C335" s="7" t="s">
        <v>8</v>
      </c>
      <c r="D335" s="14">
        <f>სულ!D827</f>
        <v>0</v>
      </c>
      <c r="E335" s="14">
        <f>სულ!E827</f>
        <v>0</v>
      </c>
      <c r="F335" s="14">
        <f>სულ!F827</f>
        <v>0</v>
      </c>
      <c r="G335" s="14">
        <f>სულ!G827</f>
        <v>0</v>
      </c>
      <c r="H335" s="14">
        <f>სულ!H827</f>
        <v>0</v>
      </c>
      <c r="I335" s="14">
        <f>სულ!I827</f>
        <v>0</v>
      </c>
      <c r="J335" s="14" t="str">
        <f>სულ!J827</f>
        <v/>
      </c>
      <c r="K335" s="39" t="str">
        <f>სულ!K827</f>
        <v/>
      </c>
    </row>
    <row r="336" spans="1:12" ht="16.5" hidden="1" thickTop="1" thickBot="1" x14ac:dyDescent="0.3">
      <c r="A336" t="s">
        <v>194</v>
      </c>
      <c r="B336" s="6"/>
      <c r="C336" s="7" t="s">
        <v>9</v>
      </c>
      <c r="D336" s="14">
        <f>სულ!D828</f>
        <v>0</v>
      </c>
      <c r="E336" s="14">
        <f>სულ!E828</f>
        <v>0</v>
      </c>
      <c r="F336" s="14">
        <f>სულ!F828</f>
        <v>0</v>
      </c>
      <c r="G336" s="14">
        <f>სულ!G828</f>
        <v>0</v>
      </c>
      <c r="H336" s="14">
        <f>სულ!H828</f>
        <v>0</v>
      </c>
      <c r="I336" s="14">
        <f>სულ!I828</f>
        <v>0</v>
      </c>
      <c r="J336" s="14" t="str">
        <f>სულ!J828</f>
        <v/>
      </c>
      <c r="K336" s="39" t="str">
        <f>სულ!K828</f>
        <v/>
      </c>
    </row>
    <row r="337" spans="1:12" ht="16.5" hidden="1" thickTop="1" thickBot="1" x14ac:dyDescent="0.3">
      <c r="A337" t="s">
        <v>194</v>
      </c>
      <c r="B337" s="6"/>
      <c r="C337" s="7" t="s">
        <v>10</v>
      </c>
      <c r="D337" s="14">
        <f>სულ!D829</f>
        <v>0</v>
      </c>
      <c r="E337" s="14">
        <f>სულ!E829</f>
        <v>0</v>
      </c>
      <c r="F337" s="14">
        <f>სულ!F829</f>
        <v>0</v>
      </c>
      <c r="G337" s="14">
        <f>სულ!G829</f>
        <v>0</v>
      </c>
      <c r="H337" s="14">
        <f>სულ!H829</f>
        <v>0</v>
      </c>
      <c r="I337" s="14">
        <f>სულ!I829</f>
        <v>0</v>
      </c>
      <c r="J337" s="14" t="str">
        <f>სულ!J829</f>
        <v/>
      </c>
      <c r="K337" s="39" t="str">
        <f>სულ!K829</f>
        <v/>
      </c>
    </row>
    <row r="338" spans="1:12" ht="16.5" hidden="1" thickTop="1" thickBot="1" x14ac:dyDescent="0.3">
      <c r="A338" t="s">
        <v>194</v>
      </c>
      <c r="B338" s="6"/>
      <c r="C338" s="7" t="s">
        <v>11</v>
      </c>
      <c r="D338" s="14">
        <f>სულ!D830</f>
        <v>8000000</v>
      </c>
      <c r="E338" s="14">
        <f>სულ!E830</f>
        <v>8019484.6699999999</v>
      </c>
      <c r="F338" s="14">
        <f>სულ!F830</f>
        <v>4060500</v>
      </c>
      <c r="G338" s="14">
        <f>სულ!G830</f>
        <v>4070500</v>
      </c>
      <c r="H338" s="14">
        <f>სულ!H830</f>
        <v>15000000</v>
      </c>
      <c r="I338" s="14">
        <f>სულ!I830</f>
        <v>16150484.67</v>
      </c>
      <c r="J338" s="14">
        <f>სულ!J830</f>
        <v>-1150484.67</v>
      </c>
      <c r="K338" s="39">
        <f>სულ!K830</f>
        <v>1.076698978</v>
      </c>
    </row>
    <row r="339" spans="1:12" ht="16.5" hidden="1" thickTop="1" thickBot="1" x14ac:dyDescent="0.3">
      <c r="A339" t="s">
        <v>194</v>
      </c>
      <c r="B339" s="6"/>
      <c r="C339" s="7" t="s">
        <v>12</v>
      </c>
      <c r="D339" s="14">
        <f>სულ!D831</f>
        <v>0</v>
      </c>
      <c r="E339" s="14">
        <f>სულ!E831</f>
        <v>0</v>
      </c>
      <c r="F339" s="14">
        <f>სულ!F831</f>
        <v>0</v>
      </c>
      <c r="G339" s="14">
        <f>სულ!G831</f>
        <v>0</v>
      </c>
      <c r="H339" s="14">
        <f>სულ!H831</f>
        <v>0</v>
      </c>
      <c r="I339" s="14">
        <f>სულ!I831</f>
        <v>0</v>
      </c>
      <c r="J339" s="14" t="str">
        <f>სულ!J831</f>
        <v/>
      </c>
      <c r="K339" s="39" t="str">
        <f>სულ!K831</f>
        <v/>
      </c>
    </row>
    <row r="340" spans="1:12" ht="16.5" hidden="1" thickTop="1" thickBot="1" x14ac:dyDescent="0.3">
      <c r="A340" t="s">
        <v>194</v>
      </c>
      <c r="B340" s="4"/>
      <c r="C340" s="5" t="s">
        <v>13</v>
      </c>
      <c r="D340" s="13">
        <f>სულ!D832</f>
        <v>0</v>
      </c>
      <c r="E340" s="13">
        <f>სულ!E832</f>
        <v>0</v>
      </c>
      <c r="F340" s="13">
        <f>სულ!F832</f>
        <v>0</v>
      </c>
      <c r="G340" s="13">
        <f>სულ!G832</f>
        <v>0</v>
      </c>
      <c r="H340" s="13">
        <f>სულ!H832</f>
        <v>0</v>
      </c>
      <c r="I340" s="13">
        <f>სულ!I832</f>
        <v>0</v>
      </c>
      <c r="J340" s="13" t="str">
        <f>სულ!J832</f>
        <v/>
      </c>
      <c r="K340" s="38" t="str">
        <f>სულ!K832</f>
        <v/>
      </c>
    </row>
    <row r="341" spans="1:12" ht="16.5" hidden="1" thickTop="1" thickBot="1" x14ac:dyDescent="0.3">
      <c r="A341" t="s">
        <v>194</v>
      </c>
      <c r="B341" s="4"/>
      <c r="C341" s="5" t="s">
        <v>14</v>
      </c>
      <c r="D341" s="13">
        <f>სულ!D833</f>
        <v>0</v>
      </c>
      <c r="E341" s="13">
        <f>სულ!E833</f>
        <v>0</v>
      </c>
      <c r="F341" s="13">
        <f>სულ!F833</f>
        <v>0</v>
      </c>
      <c r="G341" s="13">
        <f>სულ!G833</f>
        <v>0</v>
      </c>
      <c r="H341" s="13">
        <f>სულ!H833</f>
        <v>0</v>
      </c>
      <c r="I341" s="13">
        <f>სულ!I833</f>
        <v>0</v>
      </c>
      <c r="J341" s="13" t="str">
        <f>სულ!J833</f>
        <v/>
      </c>
      <c r="K341" s="38" t="str">
        <f>სულ!K833</f>
        <v/>
      </c>
    </row>
    <row r="342" spans="1:12" ht="16.5" hidden="1" thickTop="1" thickBot="1" x14ac:dyDescent="0.3">
      <c r="A342" t="s">
        <v>194</v>
      </c>
      <c r="B342" s="8"/>
      <c r="C342" s="9" t="s">
        <v>15</v>
      </c>
      <c r="D342" s="15">
        <f>სულ!D834</f>
        <v>0</v>
      </c>
      <c r="E342" s="15">
        <f>სულ!E834</f>
        <v>0</v>
      </c>
      <c r="F342" s="15">
        <f>სულ!F834</f>
        <v>0</v>
      </c>
      <c r="G342" s="15">
        <f>სულ!G834</f>
        <v>0</v>
      </c>
      <c r="H342" s="15">
        <f>სულ!H834</f>
        <v>0</v>
      </c>
      <c r="I342" s="15">
        <f>სულ!I834</f>
        <v>0</v>
      </c>
      <c r="J342" s="15" t="str">
        <f>სულ!J834</f>
        <v/>
      </c>
      <c r="K342" s="40" t="str">
        <f>სულ!K834</f>
        <v/>
      </c>
    </row>
    <row r="343" spans="1:12" ht="31.5" thickTop="1" thickBot="1" x14ac:dyDescent="0.3">
      <c r="A343" t="str">
        <f t="shared" ref="A343" si="6">IF(OR(D343&lt;&gt;0,F343&lt;&gt;0,G343&lt;&gt;0,H343&lt;&gt;0,I343&lt;&gt;0,),"a","b")</f>
        <v>a</v>
      </c>
      <c r="B343" s="2" t="s">
        <v>142</v>
      </c>
      <c r="C343" s="3" t="s">
        <v>143</v>
      </c>
      <c r="D343" s="3">
        <f>სულ!D835</f>
        <v>5405000</v>
      </c>
      <c r="E343" s="3">
        <f>სულ!E835</f>
        <v>4653988.8099999996</v>
      </c>
      <c r="F343" s="3">
        <f>სულ!F835</f>
        <v>2657421</v>
      </c>
      <c r="G343" s="3">
        <f>სულ!G835</f>
        <v>1322446</v>
      </c>
      <c r="H343" s="3">
        <f>სულ!H835</f>
        <v>8100000</v>
      </c>
      <c r="I343" s="3">
        <f>სულ!I835</f>
        <v>8633855.8099999987</v>
      </c>
      <c r="J343" s="3">
        <f>სულ!J835</f>
        <v>-533855.80999999866</v>
      </c>
      <c r="K343" s="41">
        <f>სულ!K835</f>
        <v>1.0659081246913578</v>
      </c>
      <c r="L343" s="35" t="str">
        <f>სულ!L835</f>
        <v>ტენდერიდან ეკონომია 127 172 ლარი</v>
      </c>
    </row>
    <row r="344" spans="1:12" ht="16.5" hidden="1" thickTop="1" thickBot="1" x14ac:dyDescent="0.3">
      <c r="A344" t="s">
        <v>194</v>
      </c>
      <c r="B344" s="4"/>
      <c r="C344" s="5" t="s">
        <v>5</v>
      </c>
      <c r="D344" s="13">
        <f>სულ!D836</f>
        <v>5405000</v>
      </c>
      <c r="E344" s="13">
        <f>სულ!E836</f>
        <v>4653988.8099999996</v>
      </c>
      <c r="F344" s="13">
        <f>სულ!F836</f>
        <v>2657421</v>
      </c>
      <c r="G344" s="13">
        <f>სულ!G836</f>
        <v>1322446</v>
      </c>
      <c r="H344" s="13">
        <f>სულ!H836</f>
        <v>8100000</v>
      </c>
      <c r="I344" s="13">
        <f>სულ!I836</f>
        <v>8633855.8099999987</v>
      </c>
      <c r="J344" s="13">
        <f>სულ!J836</f>
        <v>-533855.80999999866</v>
      </c>
      <c r="K344" s="38">
        <f>სულ!K836</f>
        <v>1.0659081246913578</v>
      </c>
    </row>
    <row r="345" spans="1:12" ht="16.5" hidden="1" thickTop="1" thickBot="1" x14ac:dyDescent="0.3">
      <c r="A345" t="s">
        <v>194</v>
      </c>
      <c r="B345" s="6"/>
      <c r="C345" s="7" t="s">
        <v>6</v>
      </c>
      <c r="D345" s="14">
        <f>სულ!D837</f>
        <v>0</v>
      </c>
      <c r="E345" s="14">
        <f>სულ!E837</f>
        <v>0</v>
      </c>
      <c r="F345" s="14">
        <f>სულ!F837</f>
        <v>0</v>
      </c>
      <c r="G345" s="14">
        <f>სულ!G837</f>
        <v>0</v>
      </c>
      <c r="H345" s="14">
        <f>სულ!H837</f>
        <v>0</v>
      </c>
      <c r="I345" s="14">
        <f>სულ!I837</f>
        <v>0</v>
      </c>
      <c r="J345" s="14" t="str">
        <f>სულ!J837</f>
        <v/>
      </c>
      <c r="K345" s="39" t="str">
        <f>სულ!K837</f>
        <v/>
      </c>
    </row>
    <row r="346" spans="1:12" ht="16.5" hidden="1" thickTop="1" thickBot="1" x14ac:dyDescent="0.3">
      <c r="A346" t="s">
        <v>194</v>
      </c>
      <c r="B346" s="6"/>
      <c r="C346" s="7" t="s">
        <v>7</v>
      </c>
      <c r="D346" s="14">
        <f>სულ!D838</f>
        <v>102000</v>
      </c>
      <c r="E346" s="14">
        <f>სულ!E838</f>
        <v>102000</v>
      </c>
      <c r="F346" s="14">
        <f>სულ!F838</f>
        <v>51000</v>
      </c>
      <c r="G346" s="14">
        <f>სულ!G838</f>
        <v>51000</v>
      </c>
      <c r="H346" s="14">
        <f>სულ!H838</f>
        <v>245000</v>
      </c>
      <c r="I346" s="14">
        <f>სულ!I838</f>
        <v>204000</v>
      </c>
      <c r="J346" s="14">
        <f>სულ!J838</f>
        <v>41000</v>
      </c>
      <c r="K346" s="39">
        <f>სულ!K838</f>
        <v>0.83265306122448979</v>
      </c>
    </row>
    <row r="347" spans="1:12" ht="16.5" hidden="1" thickTop="1" thickBot="1" x14ac:dyDescent="0.3">
      <c r="A347" t="s">
        <v>194</v>
      </c>
      <c r="B347" s="6"/>
      <c r="C347" s="7" t="s">
        <v>8</v>
      </c>
      <c r="D347" s="14">
        <f>სულ!D839</f>
        <v>0</v>
      </c>
      <c r="E347" s="14">
        <f>სულ!E839</f>
        <v>0</v>
      </c>
      <c r="F347" s="14">
        <f>სულ!F839</f>
        <v>0</v>
      </c>
      <c r="G347" s="14">
        <f>სულ!G839</f>
        <v>0</v>
      </c>
      <c r="H347" s="14">
        <f>სულ!H839</f>
        <v>0</v>
      </c>
      <c r="I347" s="14">
        <f>სულ!I839</f>
        <v>0</v>
      </c>
      <c r="J347" s="14" t="str">
        <f>სულ!J839</f>
        <v/>
      </c>
      <c r="K347" s="39" t="str">
        <f>სულ!K839</f>
        <v/>
      </c>
    </row>
    <row r="348" spans="1:12" ht="16.5" hidden="1" thickTop="1" thickBot="1" x14ac:dyDescent="0.3">
      <c r="A348" t="s">
        <v>194</v>
      </c>
      <c r="B348" s="6"/>
      <c r="C348" s="7" t="s">
        <v>9</v>
      </c>
      <c r="D348" s="14">
        <f>სულ!D840</f>
        <v>0</v>
      </c>
      <c r="E348" s="14">
        <f>სულ!E840</f>
        <v>0</v>
      </c>
      <c r="F348" s="14">
        <f>სულ!F840</f>
        <v>0</v>
      </c>
      <c r="G348" s="14">
        <f>სულ!G840</f>
        <v>0</v>
      </c>
      <c r="H348" s="14">
        <f>სულ!H840</f>
        <v>0</v>
      </c>
      <c r="I348" s="14">
        <f>სულ!I840</f>
        <v>0</v>
      </c>
      <c r="J348" s="14" t="str">
        <f>სულ!J840</f>
        <v/>
      </c>
      <c r="K348" s="39" t="str">
        <f>სულ!K840</f>
        <v/>
      </c>
    </row>
    <row r="349" spans="1:12" ht="16.5" hidden="1" thickTop="1" thickBot="1" x14ac:dyDescent="0.3">
      <c r="A349" t="s">
        <v>194</v>
      </c>
      <c r="B349" s="6"/>
      <c r="C349" s="7" t="s">
        <v>10</v>
      </c>
      <c r="D349" s="14">
        <f>სულ!D841</f>
        <v>0</v>
      </c>
      <c r="E349" s="14">
        <f>სულ!E841</f>
        <v>0</v>
      </c>
      <c r="F349" s="14">
        <f>სულ!F841</f>
        <v>0</v>
      </c>
      <c r="G349" s="14">
        <f>სულ!G841</f>
        <v>0</v>
      </c>
      <c r="H349" s="14">
        <f>სულ!H841</f>
        <v>0</v>
      </c>
      <c r="I349" s="14">
        <f>სულ!I841</f>
        <v>0</v>
      </c>
      <c r="J349" s="14" t="str">
        <f>სულ!J841</f>
        <v/>
      </c>
      <c r="K349" s="39" t="str">
        <f>სულ!K841</f>
        <v/>
      </c>
    </row>
    <row r="350" spans="1:12" ht="16.5" hidden="1" thickTop="1" thickBot="1" x14ac:dyDescent="0.3">
      <c r="A350" t="s">
        <v>194</v>
      </c>
      <c r="B350" s="6"/>
      <c r="C350" s="7" t="s">
        <v>11</v>
      </c>
      <c r="D350" s="14">
        <f>სულ!D842</f>
        <v>5303000</v>
      </c>
      <c r="E350" s="14">
        <f>სულ!E842</f>
        <v>4551988.8099999996</v>
      </c>
      <c r="F350" s="14">
        <f>სულ!F842</f>
        <v>2606421</v>
      </c>
      <c r="G350" s="14">
        <f>სულ!G842</f>
        <v>1271446</v>
      </c>
      <c r="H350" s="14">
        <f>სულ!H842</f>
        <v>7855000</v>
      </c>
      <c r="I350" s="14">
        <f>სულ!I842</f>
        <v>8429855.8099999987</v>
      </c>
      <c r="J350" s="14">
        <f>სულ!J842</f>
        <v>-574855.80999999866</v>
      </c>
      <c r="K350" s="39">
        <f>სულ!K842</f>
        <v>1.0731834258434116</v>
      </c>
    </row>
    <row r="351" spans="1:12" ht="16.5" hidden="1" thickTop="1" thickBot="1" x14ac:dyDescent="0.3">
      <c r="A351" t="s">
        <v>194</v>
      </c>
      <c r="B351" s="6"/>
      <c r="C351" s="7" t="s">
        <v>12</v>
      </c>
      <c r="D351" s="14">
        <f>სულ!D843</f>
        <v>0</v>
      </c>
      <c r="E351" s="14">
        <f>სულ!E843</f>
        <v>0</v>
      </c>
      <c r="F351" s="14">
        <f>სულ!F843</f>
        <v>0</v>
      </c>
      <c r="G351" s="14">
        <f>სულ!G843</f>
        <v>0</v>
      </c>
      <c r="H351" s="14">
        <f>სულ!H843</f>
        <v>0</v>
      </c>
      <c r="I351" s="14">
        <f>სულ!I843</f>
        <v>0</v>
      </c>
      <c r="J351" s="14" t="str">
        <f>სულ!J843</f>
        <v/>
      </c>
      <c r="K351" s="39" t="str">
        <f>სულ!K843</f>
        <v/>
      </c>
    </row>
    <row r="352" spans="1:12" ht="16.5" hidden="1" thickTop="1" thickBot="1" x14ac:dyDescent="0.3">
      <c r="A352" t="s">
        <v>194</v>
      </c>
      <c r="B352" s="4"/>
      <c r="C352" s="5" t="s">
        <v>13</v>
      </c>
      <c r="D352" s="13">
        <f>სულ!D844</f>
        <v>0</v>
      </c>
      <c r="E352" s="13">
        <f>სულ!E844</f>
        <v>0</v>
      </c>
      <c r="F352" s="13">
        <f>სულ!F844</f>
        <v>0</v>
      </c>
      <c r="G352" s="13">
        <f>სულ!G844</f>
        <v>0</v>
      </c>
      <c r="H352" s="13">
        <f>სულ!H844</f>
        <v>0</v>
      </c>
      <c r="I352" s="13">
        <f>სულ!I844</f>
        <v>0</v>
      </c>
      <c r="J352" s="13" t="str">
        <f>სულ!J844</f>
        <v/>
      </c>
      <c r="K352" s="38" t="str">
        <f>სულ!K844</f>
        <v/>
      </c>
    </row>
    <row r="353" spans="1:11" ht="16.5" hidden="1" thickTop="1" thickBot="1" x14ac:dyDescent="0.3">
      <c r="A353" t="s">
        <v>194</v>
      </c>
      <c r="B353" s="4"/>
      <c r="C353" s="5" t="s">
        <v>14</v>
      </c>
      <c r="D353" s="13">
        <f>სულ!D845</f>
        <v>0</v>
      </c>
      <c r="E353" s="13">
        <f>სულ!E845</f>
        <v>0</v>
      </c>
      <c r="F353" s="13">
        <f>სულ!F845</f>
        <v>0</v>
      </c>
      <c r="G353" s="13">
        <f>სულ!G845</f>
        <v>0</v>
      </c>
      <c r="H353" s="13">
        <f>სულ!H845</f>
        <v>0</v>
      </c>
      <c r="I353" s="13">
        <f>სულ!I845</f>
        <v>0</v>
      </c>
      <c r="J353" s="13" t="str">
        <f>სულ!J845</f>
        <v/>
      </c>
      <c r="K353" s="38" t="str">
        <f>სულ!K845</f>
        <v/>
      </c>
    </row>
    <row r="354" spans="1:11" ht="16.5" hidden="1" thickTop="1" thickBot="1" x14ac:dyDescent="0.3">
      <c r="A354" t="s">
        <v>194</v>
      </c>
      <c r="B354" s="8"/>
      <c r="C354" s="9" t="s">
        <v>15</v>
      </c>
      <c r="D354" s="15">
        <f>სულ!D846</f>
        <v>0</v>
      </c>
      <c r="E354" s="15">
        <f>სულ!E846</f>
        <v>0</v>
      </c>
      <c r="F354" s="15">
        <f>სულ!F846</f>
        <v>0</v>
      </c>
      <c r="G354" s="15">
        <f>სულ!G846</f>
        <v>0</v>
      </c>
      <c r="H354" s="15">
        <f>სულ!H846</f>
        <v>0</v>
      </c>
      <c r="I354" s="15">
        <f>სულ!I846</f>
        <v>0</v>
      </c>
      <c r="J354" s="15" t="str">
        <f>სულ!J846</f>
        <v/>
      </c>
      <c r="K354" s="40" t="str">
        <f>სულ!K846</f>
        <v/>
      </c>
    </row>
    <row r="355" spans="1:11" ht="31.5" thickTop="1" thickBot="1" x14ac:dyDescent="0.3">
      <c r="A355" t="str">
        <f t="shared" ref="A355" si="7">IF(OR(D355&lt;&gt;0,F355&lt;&gt;0,G355&lt;&gt;0,H355&lt;&gt;0,I355&lt;&gt;0,),"a","b")</f>
        <v>a</v>
      </c>
      <c r="B355" s="2" t="s">
        <v>144</v>
      </c>
      <c r="C355" s="3" t="s">
        <v>145</v>
      </c>
      <c r="D355" s="3">
        <f>სულ!D847</f>
        <v>1000000</v>
      </c>
      <c r="E355" s="3">
        <f>სულ!E847</f>
        <v>697288.63</v>
      </c>
      <c r="F355" s="3">
        <f>სულ!F847</f>
        <v>500015</v>
      </c>
      <c r="G355" s="3">
        <f>სულ!G847</f>
        <v>500015</v>
      </c>
      <c r="H355" s="3">
        <f>სულ!H847</f>
        <v>2000000</v>
      </c>
      <c r="I355" s="3">
        <f>სულ!I847</f>
        <v>1697318.63</v>
      </c>
      <c r="J355" s="3">
        <f>სულ!J847</f>
        <v>302681.37000000011</v>
      </c>
      <c r="K355" s="41">
        <f>სულ!K847</f>
        <v>0.84865931499999991</v>
      </c>
    </row>
    <row r="356" spans="1:11" ht="16.5" hidden="1" thickTop="1" thickBot="1" x14ac:dyDescent="0.3">
      <c r="A356" t="s">
        <v>194</v>
      </c>
      <c r="B356" s="4"/>
      <c r="C356" s="5" t="s">
        <v>5</v>
      </c>
      <c r="D356" s="13">
        <f>სულ!D848</f>
        <v>1000000</v>
      </c>
      <c r="E356" s="13">
        <f>სულ!E848</f>
        <v>697288.63</v>
      </c>
      <c r="F356" s="13">
        <f>სულ!F848</f>
        <v>500015</v>
      </c>
      <c r="G356" s="13">
        <f>სულ!G848</f>
        <v>500015</v>
      </c>
      <c r="H356" s="13">
        <f>სულ!H848</f>
        <v>2000000</v>
      </c>
      <c r="I356" s="13">
        <f>სულ!I848</f>
        <v>1697318.63</v>
      </c>
      <c r="J356" s="13">
        <f>სულ!J848</f>
        <v>302681.37000000011</v>
      </c>
      <c r="K356" s="38">
        <f>სულ!K848</f>
        <v>0.84865931499999991</v>
      </c>
    </row>
    <row r="357" spans="1:11" ht="16.5" hidden="1" thickTop="1" thickBot="1" x14ac:dyDescent="0.3">
      <c r="A357" t="s">
        <v>194</v>
      </c>
      <c r="B357" s="6"/>
      <c r="C357" s="7" t="s">
        <v>6</v>
      </c>
      <c r="D357" s="14">
        <f>სულ!D849</f>
        <v>0</v>
      </c>
      <c r="E357" s="14">
        <f>სულ!E849</f>
        <v>0</v>
      </c>
      <c r="F357" s="14">
        <f>სულ!F849</f>
        <v>0</v>
      </c>
      <c r="G357" s="14">
        <f>სულ!G849</f>
        <v>0</v>
      </c>
      <c r="H357" s="14">
        <f>სულ!H849</f>
        <v>0</v>
      </c>
      <c r="I357" s="14">
        <f>სულ!I849</f>
        <v>0</v>
      </c>
      <c r="J357" s="14" t="str">
        <f>სულ!J849</f>
        <v/>
      </c>
      <c r="K357" s="39" t="str">
        <f>სულ!K849</f>
        <v/>
      </c>
    </row>
    <row r="358" spans="1:11" ht="16.5" hidden="1" thickTop="1" thickBot="1" x14ac:dyDescent="0.3">
      <c r="A358" t="s">
        <v>194</v>
      </c>
      <c r="B358" s="6"/>
      <c r="C358" s="7" t="s">
        <v>7</v>
      </c>
      <c r="D358" s="14">
        <f>სულ!D850</f>
        <v>0</v>
      </c>
      <c r="E358" s="14">
        <f>სულ!E850</f>
        <v>0</v>
      </c>
      <c r="F358" s="14">
        <f>სულ!F850</f>
        <v>0</v>
      </c>
      <c r="G358" s="14">
        <f>სულ!G850</f>
        <v>0</v>
      </c>
      <c r="H358" s="14">
        <f>სულ!H850</f>
        <v>0</v>
      </c>
      <c r="I358" s="14">
        <f>სულ!I850</f>
        <v>0</v>
      </c>
      <c r="J358" s="14" t="str">
        <f>სულ!J850</f>
        <v/>
      </c>
      <c r="K358" s="39" t="str">
        <f>სულ!K850</f>
        <v/>
      </c>
    </row>
    <row r="359" spans="1:11" ht="16.5" hidden="1" thickTop="1" thickBot="1" x14ac:dyDescent="0.3">
      <c r="A359" t="s">
        <v>194</v>
      </c>
      <c r="B359" s="6"/>
      <c r="C359" s="7" t="s">
        <v>8</v>
      </c>
      <c r="D359" s="14">
        <f>სულ!D851</f>
        <v>0</v>
      </c>
      <c r="E359" s="14">
        <f>სულ!E851</f>
        <v>0</v>
      </c>
      <c r="F359" s="14">
        <f>სულ!F851</f>
        <v>0</v>
      </c>
      <c r="G359" s="14">
        <f>სულ!G851</f>
        <v>0</v>
      </c>
      <c r="H359" s="14">
        <f>სულ!H851</f>
        <v>0</v>
      </c>
      <c r="I359" s="14">
        <f>სულ!I851</f>
        <v>0</v>
      </c>
      <c r="J359" s="14" t="str">
        <f>სულ!J851</f>
        <v/>
      </c>
      <c r="K359" s="39" t="str">
        <f>სულ!K851</f>
        <v/>
      </c>
    </row>
    <row r="360" spans="1:11" ht="16.5" hidden="1" thickTop="1" thickBot="1" x14ac:dyDescent="0.3">
      <c r="A360" t="s">
        <v>194</v>
      </c>
      <c r="B360" s="6"/>
      <c r="C360" s="7" t="s">
        <v>9</v>
      </c>
      <c r="D360" s="14">
        <f>სულ!D852</f>
        <v>0</v>
      </c>
      <c r="E360" s="14">
        <f>სულ!E852</f>
        <v>0</v>
      </c>
      <c r="F360" s="14">
        <f>სულ!F852</f>
        <v>0</v>
      </c>
      <c r="G360" s="14">
        <f>სულ!G852</f>
        <v>0</v>
      </c>
      <c r="H360" s="14">
        <f>სულ!H852</f>
        <v>0</v>
      </c>
      <c r="I360" s="14">
        <f>სულ!I852</f>
        <v>0</v>
      </c>
      <c r="J360" s="14" t="str">
        <f>სულ!J852</f>
        <v/>
      </c>
      <c r="K360" s="39" t="str">
        <f>სულ!K852</f>
        <v/>
      </c>
    </row>
    <row r="361" spans="1:11" ht="16.5" hidden="1" thickTop="1" thickBot="1" x14ac:dyDescent="0.3">
      <c r="A361" t="s">
        <v>194</v>
      </c>
      <c r="B361" s="6"/>
      <c r="C361" s="7" t="s">
        <v>10</v>
      </c>
      <c r="D361" s="14">
        <f>სულ!D853</f>
        <v>0</v>
      </c>
      <c r="E361" s="14">
        <f>სულ!E853</f>
        <v>0</v>
      </c>
      <c r="F361" s="14">
        <f>სულ!F853</f>
        <v>0</v>
      </c>
      <c r="G361" s="14">
        <f>სულ!G853</f>
        <v>0</v>
      </c>
      <c r="H361" s="14">
        <f>სულ!H853</f>
        <v>0</v>
      </c>
      <c r="I361" s="14">
        <f>სულ!I853</f>
        <v>0</v>
      </c>
      <c r="J361" s="14" t="str">
        <f>სულ!J853</f>
        <v/>
      </c>
      <c r="K361" s="39" t="str">
        <f>სულ!K853</f>
        <v/>
      </c>
    </row>
    <row r="362" spans="1:11" ht="16.5" hidden="1" thickTop="1" thickBot="1" x14ac:dyDescent="0.3">
      <c r="A362" t="s">
        <v>194</v>
      </c>
      <c r="B362" s="6"/>
      <c r="C362" s="7" t="s">
        <v>11</v>
      </c>
      <c r="D362" s="14">
        <f>სულ!D854</f>
        <v>1000000</v>
      </c>
      <c r="E362" s="14">
        <f>სულ!E854</f>
        <v>697288.63</v>
      </c>
      <c r="F362" s="14">
        <f>სულ!F854</f>
        <v>500015</v>
      </c>
      <c r="G362" s="14">
        <f>სულ!G854</f>
        <v>500015</v>
      </c>
      <c r="H362" s="14">
        <f>სულ!H854</f>
        <v>2000000</v>
      </c>
      <c r="I362" s="14">
        <f>სულ!I854</f>
        <v>1697318.63</v>
      </c>
      <c r="J362" s="14">
        <f>სულ!J854</f>
        <v>302681.37000000011</v>
      </c>
      <c r="K362" s="39">
        <f>სულ!K854</f>
        <v>0.84865931499999991</v>
      </c>
    </row>
    <row r="363" spans="1:11" ht="16.5" hidden="1" thickTop="1" thickBot="1" x14ac:dyDescent="0.3">
      <c r="A363" t="s">
        <v>194</v>
      </c>
      <c r="B363" s="6"/>
      <c r="C363" s="7" t="s">
        <v>12</v>
      </c>
      <c r="D363" s="14">
        <f>სულ!D855</f>
        <v>0</v>
      </c>
      <c r="E363" s="14">
        <f>სულ!E855</f>
        <v>0</v>
      </c>
      <c r="F363" s="14">
        <f>სულ!F855</f>
        <v>0</v>
      </c>
      <c r="G363" s="14">
        <f>სულ!G855</f>
        <v>0</v>
      </c>
      <c r="H363" s="14">
        <f>სულ!H855</f>
        <v>0</v>
      </c>
      <c r="I363" s="14">
        <f>სულ!I855</f>
        <v>0</v>
      </c>
      <c r="J363" s="14" t="str">
        <f>სულ!J855</f>
        <v/>
      </c>
      <c r="K363" s="39" t="str">
        <f>სულ!K855</f>
        <v/>
      </c>
    </row>
    <row r="364" spans="1:11" ht="16.5" hidden="1" thickTop="1" thickBot="1" x14ac:dyDescent="0.3">
      <c r="A364" t="s">
        <v>194</v>
      </c>
      <c r="B364" s="4"/>
      <c r="C364" s="5" t="s">
        <v>13</v>
      </c>
      <c r="D364" s="13">
        <f>სულ!D856</f>
        <v>0</v>
      </c>
      <c r="E364" s="13">
        <f>სულ!E856</f>
        <v>0</v>
      </c>
      <c r="F364" s="13">
        <f>სულ!F856</f>
        <v>0</v>
      </c>
      <c r="G364" s="13">
        <f>სულ!G856</f>
        <v>0</v>
      </c>
      <c r="H364" s="13">
        <f>სულ!H856</f>
        <v>0</v>
      </c>
      <c r="I364" s="13">
        <f>სულ!I856</f>
        <v>0</v>
      </c>
      <c r="J364" s="13" t="str">
        <f>სულ!J856</f>
        <v/>
      </c>
      <c r="K364" s="38" t="str">
        <f>სულ!K856</f>
        <v/>
      </c>
    </row>
    <row r="365" spans="1:11" ht="16.5" hidden="1" thickTop="1" thickBot="1" x14ac:dyDescent="0.3">
      <c r="A365" t="s">
        <v>194</v>
      </c>
      <c r="B365" s="4"/>
      <c r="C365" s="5" t="s">
        <v>14</v>
      </c>
      <c r="D365" s="13">
        <f>სულ!D857</f>
        <v>0</v>
      </c>
      <c r="E365" s="13">
        <f>სულ!E857</f>
        <v>0</v>
      </c>
      <c r="F365" s="13">
        <f>სულ!F857</f>
        <v>0</v>
      </c>
      <c r="G365" s="13">
        <f>სულ!G857</f>
        <v>0</v>
      </c>
      <c r="H365" s="13">
        <f>სულ!H857</f>
        <v>0</v>
      </c>
      <c r="I365" s="13">
        <f>სულ!I857</f>
        <v>0</v>
      </c>
      <c r="J365" s="13" t="str">
        <f>სულ!J857</f>
        <v/>
      </c>
      <c r="K365" s="38" t="str">
        <f>სულ!K857</f>
        <v/>
      </c>
    </row>
    <row r="366" spans="1:11" ht="16.5" hidden="1" thickTop="1" thickBot="1" x14ac:dyDescent="0.3">
      <c r="A366" t="s">
        <v>194</v>
      </c>
      <c r="B366" s="8"/>
      <c r="C366" s="9" t="s">
        <v>15</v>
      </c>
      <c r="D366" s="15">
        <f>სულ!D858</f>
        <v>0</v>
      </c>
      <c r="E366" s="15">
        <f>სულ!E858</f>
        <v>0</v>
      </c>
      <c r="F366" s="15">
        <f>სულ!F858</f>
        <v>0</v>
      </c>
      <c r="G366" s="15">
        <f>სულ!G858</f>
        <v>0</v>
      </c>
      <c r="H366" s="15">
        <f>სულ!H858</f>
        <v>0</v>
      </c>
      <c r="I366" s="15">
        <f>სულ!I858</f>
        <v>0</v>
      </c>
      <c r="J366" s="15" t="str">
        <f>სულ!J858</f>
        <v/>
      </c>
      <c r="K366" s="40" t="str">
        <f>სულ!K858</f>
        <v/>
      </c>
    </row>
    <row r="367" spans="1:11" ht="16.5" thickTop="1" thickBot="1" x14ac:dyDescent="0.3">
      <c r="A367" t="str">
        <f t="shared" ref="A367" si="8">IF(OR(D367&lt;&gt;0,F367&lt;&gt;0,G367&lt;&gt;0,H367&lt;&gt;0,I367&lt;&gt;0,),"a","b")</f>
        <v>a</v>
      </c>
      <c r="B367" s="2" t="s">
        <v>146</v>
      </c>
      <c r="C367" s="3" t="s">
        <v>147</v>
      </c>
      <c r="D367" s="3">
        <f>სულ!D859</f>
        <v>13202800</v>
      </c>
      <c r="E367" s="3">
        <f>სულ!E859</f>
        <v>14381705.67</v>
      </c>
      <c r="F367" s="3">
        <f>სულ!F859</f>
        <v>7801348.5</v>
      </c>
      <c r="G367" s="3">
        <f>სულ!G859</f>
        <v>9140798</v>
      </c>
      <c r="H367" s="3">
        <f>სულ!H859</f>
        <v>32000000</v>
      </c>
      <c r="I367" s="3">
        <f>სულ!I859</f>
        <v>31323852.170000002</v>
      </c>
      <c r="J367" s="3">
        <f>სულ!J859</f>
        <v>676147.82999999821</v>
      </c>
      <c r="K367" s="41">
        <f>სულ!K859</f>
        <v>0.97887038031250007</v>
      </c>
    </row>
    <row r="368" spans="1:11" ht="16.5" hidden="1" thickTop="1" thickBot="1" x14ac:dyDescent="0.3">
      <c r="A368" t="s">
        <v>194</v>
      </c>
      <c r="B368" s="4"/>
      <c r="C368" s="5" t="s">
        <v>5</v>
      </c>
      <c r="D368" s="13">
        <f>სულ!D860</f>
        <v>13202800</v>
      </c>
      <c r="E368" s="13">
        <f>სულ!E860</f>
        <v>14381705.67</v>
      </c>
      <c r="F368" s="13">
        <f>სულ!F860</f>
        <v>7801348.5</v>
      </c>
      <c r="G368" s="13">
        <f>სულ!G860</f>
        <v>9140798</v>
      </c>
      <c r="H368" s="13">
        <f>სულ!H860</f>
        <v>32000000</v>
      </c>
      <c r="I368" s="13">
        <f>სულ!I860</f>
        <v>31323852.170000002</v>
      </c>
      <c r="J368" s="13">
        <f>სულ!J860</f>
        <v>676147.82999999821</v>
      </c>
      <c r="K368" s="38">
        <f>სულ!K860</f>
        <v>0.97887038031250007</v>
      </c>
    </row>
    <row r="369" spans="1:12" ht="16.5" hidden="1" thickTop="1" thickBot="1" x14ac:dyDescent="0.3">
      <c r="A369" t="s">
        <v>194</v>
      </c>
      <c r="B369" s="6"/>
      <c r="C369" s="7" t="s">
        <v>6</v>
      </c>
      <c r="D369" s="14">
        <f>სულ!D861</f>
        <v>0</v>
      </c>
      <c r="E369" s="14">
        <f>სულ!E861</f>
        <v>0</v>
      </c>
      <c r="F369" s="14">
        <f>სულ!F861</f>
        <v>0</v>
      </c>
      <c r="G369" s="14">
        <f>სულ!G861</f>
        <v>0</v>
      </c>
      <c r="H369" s="14">
        <f>სულ!H861</f>
        <v>0</v>
      </c>
      <c r="I369" s="14">
        <f>სულ!I861</f>
        <v>0</v>
      </c>
      <c r="J369" s="14" t="str">
        <f>სულ!J861</f>
        <v/>
      </c>
      <c r="K369" s="39" t="str">
        <f>სულ!K861</f>
        <v/>
      </c>
    </row>
    <row r="370" spans="1:12" ht="16.5" hidden="1" thickTop="1" thickBot="1" x14ac:dyDescent="0.3">
      <c r="A370" t="s">
        <v>194</v>
      </c>
      <c r="B370" s="6"/>
      <c r="C370" s="7" t="s">
        <v>7</v>
      </c>
      <c r="D370" s="14">
        <f>სულ!D862</f>
        <v>18000</v>
      </c>
      <c r="E370" s="14">
        <f>სულ!E862</f>
        <v>18000</v>
      </c>
      <c r="F370" s="14">
        <f>სულ!F862</f>
        <v>9000</v>
      </c>
      <c r="G370" s="14">
        <f>სულ!G862</f>
        <v>9000</v>
      </c>
      <c r="H370" s="14">
        <f>სულ!H862</f>
        <v>36000</v>
      </c>
      <c r="I370" s="14">
        <f>სულ!I862</f>
        <v>36000</v>
      </c>
      <c r="J370" s="14">
        <f>სულ!J862</f>
        <v>0</v>
      </c>
      <c r="K370" s="39">
        <f>სულ!K862</f>
        <v>1</v>
      </c>
    </row>
    <row r="371" spans="1:12" ht="16.5" hidden="1" thickTop="1" thickBot="1" x14ac:dyDescent="0.3">
      <c r="A371" t="s">
        <v>194</v>
      </c>
      <c r="B371" s="6"/>
      <c r="C371" s="7" t="s">
        <v>8</v>
      </c>
      <c r="D371" s="14">
        <f>სულ!D863</f>
        <v>0</v>
      </c>
      <c r="E371" s="14">
        <f>სულ!E863</f>
        <v>0</v>
      </c>
      <c r="F371" s="14">
        <f>სულ!F863</f>
        <v>0</v>
      </c>
      <c r="G371" s="14">
        <f>სულ!G863</f>
        <v>0</v>
      </c>
      <c r="H371" s="14">
        <f>სულ!H863</f>
        <v>0</v>
      </c>
      <c r="I371" s="14">
        <f>სულ!I863</f>
        <v>0</v>
      </c>
      <c r="J371" s="14" t="str">
        <f>სულ!J863</f>
        <v/>
      </c>
      <c r="K371" s="39" t="str">
        <f>სულ!K863</f>
        <v/>
      </c>
    </row>
    <row r="372" spans="1:12" ht="16.5" hidden="1" thickTop="1" thickBot="1" x14ac:dyDescent="0.3">
      <c r="A372" t="s">
        <v>194</v>
      </c>
      <c r="B372" s="6"/>
      <c r="C372" s="7" t="s">
        <v>9</v>
      </c>
      <c r="D372" s="14">
        <f>სულ!D864</f>
        <v>0</v>
      </c>
      <c r="E372" s="14">
        <f>სულ!E864</f>
        <v>0</v>
      </c>
      <c r="F372" s="14">
        <f>სულ!F864</f>
        <v>0</v>
      </c>
      <c r="G372" s="14">
        <f>სულ!G864</f>
        <v>0</v>
      </c>
      <c r="H372" s="14">
        <f>სულ!H864</f>
        <v>0</v>
      </c>
      <c r="I372" s="14">
        <f>სულ!I864</f>
        <v>0</v>
      </c>
      <c r="J372" s="14" t="str">
        <f>სულ!J864</f>
        <v/>
      </c>
      <c r="K372" s="39" t="str">
        <f>სულ!K864</f>
        <v/>
      </c>
    </row>
    <row r="373" spans="1:12" ht="16.5" hidden="1" thickTop="1" thickBot="1" x14ac:dyDescent="0.3">
      <c r="A373" t="s">
        <v>194</v>
      </c>
      <c r="B373" s="6"/>
      <c r="C373" s="7" t="s">
        <v>10</v>
      </c>
      <c r="D373" s="14">
        <f>სულ!D865</f>
        <v>0</v>
      </c>
      <c r="E373" s="14">
        <f>სულ!E865</f>
        <v>0</v>
      </c>
      <c r="F373" s="14">
        <f>სულ!F865</f>
        <v>0</v>
      </c>
      <c r="G373" s="14">
        <f>სულ!G865</f>
        <v>0</v>
      </c>
      <c r="H373" s="14">
        <f>სულ!H865</f>
        <v>0</v>
      </c>
      <c r="I373" s="14">
        <f>სულ!I865</f>
        <v>0</v>
      </c>
      <c r="J373" s="14" t="str">
        <f>სულ!J865</f>
        <v/>
      </c>
      <c r="K373" s="39" t="str">
        <f>სულ!K865</f>
        <v/>
      </c>
    </row>
    <row r="374" spans="1:12" ht="16.5" hidden="1" thickTop="1" thickBot="1" x14ac:dyDescent="0.3">
      <c r="A374" t="s">
        <v>194</v>
      </c>
      <c r="B374" s="6"/>
      <c r="C374" s="7" t="s">
        <v>11</v>
      </c>
      <c r="D374" s="14">
        <f>სულ!D866</f>
        <v>13184800</v>
      </c>
      <c r="E374" s="14">
        <f>სულ!E866</f>
        <v>14363705.67</v>
      </c>
      <c r="F374" s="14">
        <f>სულ!F866</f>
        <v>7792348.5</v>
      </c>
      <c r="G374" s="14">
        <f>სულ!G866</f>
        <v>9131798</v>
      </c>
      <c r="H374" s="14">
        <f>სულ!H866</f>
        <v>31964000</v>
      </c>
      <c r="I374" s="14">
        <f>სულ!I866</f>
        <v>31287852.170000002</v>
      </c>
      <c r="J374" s="14">
        <f>სულ!J866</f>
        <v>676147.82999999821</v>
      </c>
      <c r="K374" s="39">
        <f>სულ!K866</f>
        <v>0.97884658271805791</v>
      </c>
    </row>
    <row r="375" spans="1:12" ht="16.5" hidden="1" thickTop="1" thickBot="1" x14ac:dyDescent="0.3">
      <c r="A375" t="s">
        <v>194</v>
      </c>
      <c r="B375" s="6"/>
      <c r="C375" s="7" t="s">
        <v>12</v>
      </c>
      <c r="D375" s="14">
        <f>სულ!D867</f>
        <v>0</v>
      </c>
      <c r="E375" s="14">
        <f>სულ!E867</f>
        <v>0</v>
      </c>
      <c r="F375" s="14">
        <f>სულ!F867</f>
        <v>0</v>
      </c>
      <c r="G375" s="14">
        <f>სულ!G867</f>
        <v>0</v>
      </c>
      <c r="H375" s="14">
        <f>სულ!H867</f>
        <v>0</v>
      </c>
      <c r="I375" s="14">
        <f>სულ!I867</f>
        <v>0</v>
      </c>
      <c r="J375" s="14" t="str">
        <f>სულ!J867</f>
        <v/>
      </c>
      <c r="K375" s="39" t="str">
        <f>სულ!K867</f>
        <v/>
      </c>
    </row>
    <row r="376" spans="1:12" ht="16.5" hidden="1" thickTop="1" thickBot="1" x14ac:dyDescent="0.3">
      <c r="A376" t="s">
        <v>194</v>
      </c>
      <c r="B376" s="4"/>
      <c r="C376" s="5" t="s">
        <v>13</v>
      </c>
      <c r="D376" s="13">
        <f>სულ!D868</f>
        <v>0</v>
      </c>
      <c r="E376" s="13">
        <f>სულ!E868</f>
        <v>0</v>
      </c>
      <c r="F376" s="13">
        <f>სულ!F868</f>
        <v>0</v>
      </c>
      <c r="G376" s="13">
        <f>სულ!G868</f>
        <v>0</v>
      </c>
      <c r="H376" s="13">
        <f>სულ!H868</f>
        <v>0</v>
      </c>
      <c r="I376" s="13">
        <f>სულ!I868</f>
        <v>0</v>
      </c>
      <c r="J376" s="13" t="str">
        <f>სულ!J868</f>
        <v/>
      </c>
      <c r="K376" s="38" t="str">
        <f>სულ!K868</f>
        <v/>
      </c>
    </row>
    <row r="377" spans="1:12" ht="16.5" hidden="1" thickTop="1" thickBot="1" x14ac:dyDescent="0.3">
      <c r="A377" t="s">
        <v>194</v>
      </c>
      <c r="B377" s="4"/>
      <c r="C377" s="5" t="s">
        <v>14</v>
      </c>
      <c r="D377" s="13">
        <f>სულ!D869</f>
        <v>0</v>
      </c>
      <c r="E377" s="13">
        <f>სულ!E869</f>
        <v>0</v>
      </c>
      <c r="F377" s="13">
        <f>სულ!F869</f>
        <v>0</v>
      </c>
      <c r="G377" s="13">
        <f>სულ!G869</f>
        <v>0</v>
      </c>
      <c r="H377" s="13">
        <f>სულ!H869</f>
        <v>0</v>
      </c>
      <c r="I377" s="13">
        <f>სულ!I869</f>
        <v>0</v>
      </c>
      <c r="J377" s="13" t="str">
        <f>სულ!J869</f>
        <v/>
      </c>
      <c r="K377" s="38" t="str">
        <f>სულ!K869</f>
        <v/>
      </c>
    </row>
    <row r="378" spans="1:12" ht="16.5" hidden="1" thickTop="1" thickBot="1" x14ac:dyDescent="0.3">
      <c r="A378" t="s">
        <v>194</v>
      </c>
      <c r="B378" s="8"/>
      <c r="C378" s="9" t="s">
        <v>15</v>
      </c>
      <c r="D378" s="15">
        <f>სულ!D870</f>
        <v>0</v>
      </c>
      <c r="E378" s="15">
        <f>სულ!E870</f>
        <v>0</v>
      </c>
      <c r="F378" s="15">
        <f>სულ!F870</f>
        <v>0</v>
      </c>
      <c r="G378" s="15">
        <f>სულ!G870</f>
        <v>0</v>
      </c>
      <c r="H378" s="15">
        <f>სულ!H870</f>
        <v>0</v>
      </c>
      <c r="I378" s="15">
        <f>სულ!I870</f>
        <v>0</v>
      </c>
      <c r="J378" s="15" t="str">
        <f>სულ!J870</f>
        <v/>
      </c>
      <c r="K378" s="40" t="str">
        <f>სულ!K870</f>
        <v/>
      </c>
    </row>
    <row r="379" spans="1:12" ht="31.5" thickTop="1" thickBot="1" x14ac:dyDescent="0.3">
      <c r="A379" t="str">
        <f t="shared" ref="A379:A427" si="9">IF(OR(D379&lt;&gt;0,F379&lt;&gt;0,G379&lt;&gt;0,H379&lt;&gt;0,I379&lt;&gt;0,),"a","b")</f>
        <v>a</v>
      </c>
      <c r="B379" s="2" t="s">
        <v>148</v>
      </c>
      <c r="C379" s="3" t="s">
        <v>147</v>
      </c>
      <c r="D379" s="3">
        <f>სულ!D871</f>
        <v>13202800</v>
      </c>
      <c r="E379" s="3">
        <f>სულ!E871</f>
        <v>14381705.67</v>
      </c>
      <c r="F379" s="3">
        <f>სულ!F871</f>
        <v>7801348.5</v>
      </c>
      <c r="G379" s="3">
        <f>სულ!G871</f>
        <v>9140798</v>
      </c>
      <c r="H379" s="3">
        <f>სულ!H871</f>
        <v>32000000</v>
      </c>
      <c r="I379" s="3">
        <f>სულ!I871</f>
        <v>31323852.170000002</v>
      </c>
      <c r="J379" s="3">
        <f>სულ!J871</f>
        <v>676147.82999999821</v>
      </c>
      <c r="K379" s="41">
        <f>სულ!K871</f>
        <v>0.97887038031250007</v>
      </c>
      <c r="L379" s="35" t="str">
        <f>სულ!L871</f>
        <v>ტენდერიდან ეკონომია 334 593 ლარი</v>
      </c>
    </row>
    <row r="380" spans="1:12" ht="16.5" hidden="1" thickTop="1" thickBot="1" x14ac:dyDescent="0.3">
      <c r="A380" t="s">
        <v>194</v>
      </c>
      <c r="B380" s="4"/>
      <c r="C380" s="5" t="s">
        <v>5</v>
      </c>
      <c r="D380" s="13">
        <f>სულ!D872</f>
        <v>13202800</v>
      </c>
      <c r="E380" s="13">
        <f>სულ!E872</f>
        <v>14381705.67</v>
      </c>
      <c r="F380" s="13">
        <f>სულ!F872</f>
        <v>7801348.5</v>
      </c>
      <c r="G380" s="13">
        <f>სულ!G872</f>
        <v>9140798</v>
      </c>
      <c r="H380" s="13">
        <f>სულ!H872</f>
        <v>32000000</v>
      </c>
      <c r="I380" s="13">
        <f>სულ!I872</f>
        <v>31323852.170000002</v>
      </c>
      <c r="J380" s="13">
        <f>სულ!J872</f>
        <v>676147.82999999821</v>
      </c>
      <c r="K380" s="38">
        <f>სულ!K872</f>
        <v>0.97887038031250007</v>
      </c>
    </row>
    <row r="381" spans="1:12" ht="16.5" hidden="1" thickTop="1" thickBot="1" x14ac:dyDescent="0.3">
      <c r="A381" t="s">
        <v>194</v>
      </c>
      <c r="B381" s="6"/>
      <c r="C381" s="7" t="s">
        <v>6</v>
      </c>
      <c r="D381" s="14">
        <f>სულ!D873</f>
        <v>0</v>
      </c>
      <c r="E381" s="14">
        <f>სულ!E873</f>
        <v>0</v>
      </c>
      <c r="F381" s="14">
        <f>სულ!F873</f>
        <v>0</v>
      </c>
      <c r="G381" s="14">
        <f>სულ!G873</f>
        <v>0</v>
      </c>
      <c r="H381" s="14">
        <f>სულ!H873</f>
        <v>0</v>
      </c>
      <c r="I381" s="14">
        <f>სულ!I873</f>
        <v>0</v>
      </c>
      <c r="J381" s="14" t="str">
        <f>სულ!J873</f>
        <v/>
      </c>
      <c r="K381" s="39" t="str">
        <f>სულ!K873</f>
        <v/>
      </c>
    </row>
    <row r="382" spans="1:12" ht="16.5" hidden="1" thickTop="1" thickBot="1" x14ac:dyDescent="0.3">
      <c r="A382" t="s">
        <v>194</v>
      </c>
      <c r="B382" s="6"/>
      <c r="C382" s="7" t="s">
        <v>7</v>
      </c>
      <c r="D382" s="14">
        <f>სულ!D874</f>
        <v>18000</v>
      </c>
      <c r="E382" s="14">
        <f>სულ!E874</f>
        <v>18000</v>
      </c>
      <c r="F382" s="14">
        <f>სულ!F874</f>
        <v>9000</v>
      </c>
      <c r="G382" s="14">
        <f>სულ!G874</f>
        <v>9000</v>
      </c>
      <c r="H382" s="14">
        <f>სულ!H874</f>
        <v>36000</v>
      </c>
      <c r="I382" s="14">
        <f>სულ!I874</f>
        <v>36000</v>
      </c>
      <c r="J382" s="14">
        <f>სულ!J874</f>
        <v>0</v>
      </c>
      <c r="K382" s="39">
        <f>სულ!K874</f>
        <v>1</v>
      </c>
    </row>
    <row r="383" spans="1:12" ht="16.5" hidden="1" thickTop="1" thickBot="1" x14ac:dyDescent="0.3">
      <c r="A383" t="s">
        <v>194</v>
      </c>
      <c r="B383" s="6"/>
      <c r="C383" s="7" t="s">
        <v>8</v>
      </c>
      <c r="D383" s="14">
        <f>სულ!D875</f>
        <v>0</v>
      </c>
      <c r="E383" s="14">
        <f>სულ!E875</f>
        <v>0</v>
      </c>
      <c r="F383" s="14">
        <f>სულ!F875</f>
        <v>0</v>
      </c>
      <c r="G383" s="14">
        <f>სულ!G875</f>
        <v>0</v>
      </c>
      <c r="H383" s="14">
        <f>სულ!H875</f>
        <v>0</v>
      </c>
      <c r="I383" s="14">
        <f>სულ!I875</f>
        <v>0</v>
      </c>
      <c r="J383" s="14" t="str">
        <f>სულ!J875</f>
        <v/>
      </c>
      <c r="K383" s="39" t="str">
        <f>სულ!K875</f>
        <v/>
      </c>
    </row>
    <row r="384" spans="1:12" ht="16.5" hidden="1" thickTop="1" thickBot="1" x14ac:dyDescent="0.3">
      <c r="A384" t="s">
        <v>194</v>
      </c>
      <c r="B384" s="6"/>
      <c r="C384" s="7" t="s">
        <v>9</v>
      </c>
      <c r="D384" s="14">
        <f>სულ!D876</f>
        <v>0</v>
      </c>
      <c r="E384" s="14">
        <f>სულ!E876</f>
        <v>0</v>
      </c>
      <c r="F384" s="14">
        <f>სულ!F876</f>
        <v>0</v>
      </c>
      <c r="G384" s="14">
        <f>სულ!G876</f>
        <v>0</v>
      </c>
      <c r="H384" s="14">
        <f>სულ!H876</f>
        <v>0</v>
      </c>
      <c r="I384" s="14">
        <f>სულ!I876</f>
        <v>0</v>
      </c>
      <c r="J384" s="14" t="str">
        <f>სულ!J876</f>
        <v/>
      </c>
      <c r="K384" s="39" t="str">
        <f>სულ!K876</f>
        <v/>
      </c>
    </row>
    <row r="385" spans="1:12" ht="16.5" hidden="1" thickTop="1" thickBot="1" x14ac:dyDescent="0.3">
      <c r="A385" t="s">
        <v>194</v>
      </c>
      <c r="B385" s="6"/>
      <c r="C385" s="7" t="s">
        <v>10</v>
      </c>
      <c r="D385" s="14">
        <f>სულ!D877</f>
        <v>0</v>
      </c>
      <c r="E385" s="14">
        <f>სულ!E877</f>
        <v>0</v>
      </c>
      <c r="F385" s="14">
        <f>სულ!F877</f>
        <v>0</v>
      </c>
      <c r="G385" s="14">
        <f>სულ!G877</f>
        <v>0</v>
      </c>
      <c r="H385" s="14">
        <f>სულ!H877</f>
        <v>0</v>
      </c>
      <c r="I385" s="14">
        <f>სულ!I877</f>
        <v>0</v>
      </c>
      <c r="J385" s="14" t="str">
        <f>სულ!J877</f>
        <v/>
      </c>
      <c r="K385" s="39" t="str">
        <f>სულ!K877</f>
        <v/>
      </c>
    </row>
    <row r="386" spans="1:12" ht="16.5" hidden="1" thickTop="1" thickBot="1" x14ac:dyDescent="0.3">
      <c r="A386" t="s">
        <v>194</v>
      </c>
      <c r="B386" s="6"/>
      <c r="C386" s="7" t="s">
        <v>11</v>
      </c>
      <c r="D386" s="14">
        <f>სულ!D878</f>
        <v>13184800</v>
      </c>
      <c r="E386" s="14">
        <f>სულ!E878</f>
        <v>14363705.67</v>
      </c>
      <c r="F386" s="14">
        <f>სულ!F878</f>
        <v>7792348.5</v>
      </c>
      <c r="G386" s="14">
        <f>სულ!G878</f>
        <v>9131798</v>
      </c>
      <c r="H386" s="14">
        <f>სულ!H878</f>
        <v>31964000</v>
      </c>
      <c r="I386" s="14">
        <f>სულ!I878</f>
        <v>31287852.170000002</v>
      </c>
      <c r="J386" s="14">
        <f>სულ!J878</f>
        <v>676147.82999999821</v>
      </c>
      <c r="K386" s="39">
        <f>სულ!K878</f>
        <v>0.97884658271805791</v>
      </c>
    </row>
    <row r="387" spans="1:12" ht="16.5" hidden="1" thickTop="1" thickBot="1" x14ac:dyDescent="0.3">
      <c r="A387" t="s">
        <v>194</v>
      </c>
      <c r="B387" s="6"/>
      <c r="C387" s="7" t="s">
        <v>12</v>
      </c>
      <c r="D387" s="14">
        <f>სულ!D879</f>
        <v>0</v>
      </c>
      <c r="E387" s="14">
        <f>სულ!E879</f>
        <v>0</v>
      </c>
      <c r="F387" s="14">
        <f>სულ!F879</f>
        <v>0</v>
      </c>
      <c r="G387" s="14">
        <f>სულ!G879</f>
        <v>0</v>
      </c>
      <c r="H387" s="14">
        <f>სულ!H879</f>
        <v>0</v>
      </c>
      <c r="I387" s="14">
        <f>სულ!I879</f>
        <v>0</v>
      </c>
      <c r="J387" s="14" t="str">
        <f>სულ!J879</f>
        <v/>
      </c>
      <c r="K387" s="39" t="str">
        <f>სულ!K879</f>
        <v/>
      </c>
    </row>
    <row r="388" spans="1:12" ht="16.5" hidden="1" thickTop="1" thickBot="1" x14ac:dyDescent="0.3">
      <c r="A388" t="s">
        <v>194</v>
      </c>
      <c r="B388" s="4"/>
      <c r="C388" s="5" t="s">
        <v>13</v>
      </c>
      <c r="D388" s="13">
        <f>სულ!D880</f>
        <v>0</v>
      </c>
      <c r="E388" s="13">
        <f>სულ!E880</f>
        <v>0</v>
      </c>
      <c r="F388" s="13">
        <f>სულ!F880</f>
        <v>0</v>
      </c>
      <c r="G388" s="13">
        <f>სულ!G880</f>
        <v>0</v>
      </c>
      <c r="H388" s="13">
        <f>სულ!H880</f>
        <v>0</v>
      </c>
      <c r="I388" s="13">
        <f>სულ!I880</f>
        <v>0</v>
      </c>
      <c r="J388" s="13" t="str">
        <f>სულ!J880</f>
        <v/>
      </c>
      <c r="K388" s="38" t="str">
        <f>სულ!K880</f>
        <v/>
      </c>
    </row>
    <row r="389" spans="1:12" ht="16.5" hidden="1" thickTop="1" thickBot="1" x14ac:dyDescent="0.3">
      <c r="A389" t="s">
        <v>194</v>
      </c>
      <c r="B389" s="4"/>
      <c r="C389" s="5" t="s">
        <v>14</v>
      </c>
      <c r="D389" s="13">
        <f>სულ!D881</f>
        <v>0</v>
      </c>
      <c r="E389" s="13">
        <f>სულ!E881</f>
        <v>0</v>
      </c>
      <c r="F389" s="13">
        <f>სულ!F881</f>
        <v>0</v>
      </c>
      <c r="G389" s="13">
        <f>სულ!G881</f>
        <v>0</v>
      </c>
      <c r="H389" s="13">
        <f>სულ!H881</f>
        <v>0</v>
      </c>
      <c r="I389" s="13">
        <f>სულ!I881</f>
        <v>0</v>
      </c>
      <c r="J389" s="13" t="str">
        <f>სულ!J881</f>
        <v/>
      </c>
      <c r="K389" s="38" t="str">
        <f>სულ!K881</f>
        <v/>
      </c>
    </row>
    <row r="390" spans="1:12" ht="16.5" hidden="1" thickTop="1" thickBot="1" x14ac:dyDescent="0.3">
      <c r="A390" t="s">
        <v>194</v>
      </c>
      <c r="B390" s="8"/>
      <c r="C390" s="9" t="s">
        <v>15</v>
      </c>
      <c r="D390" s="15">
        <f>სულ!D882</f>
        <v>0</v>
      </c>
      <c r="E390" s="15">
        <f>სულ!E882</f>
        <v>0</v>
      </c>
      <c r="F390" s="15">
        <f>სულ!F882</f>
        <v>0</v>
      </c>
      <c r="G390" s="15">
        <f>სულ!G882</f>
        <v>0</v>
      </c>
      <c r="H390" s="15">
        <f>სულ!H882</f>
        <v>0</v>
      </c>
      <c r="I390" s="15">
        <f>სულ!I882</f>
        <v>0</v>
      </c>
      <c r="J390" s="15" t="str">
        <f>სულ!J882</f>
        <v/>
      </c>
      <c r="K390" s="40" t="str">
        <f>სულ!K882</f>
        <v/>
      </c>
    </row>
    <row r="391" spans="1:12" ht="31.5" thickTop="1" thickBot="1" x14ac:dyDescent="0.3">
      <c r="A391" t="str">
        <f t="shared" si="9"/>
        <v>a</v>
      </c>
      <c r="B391" s="2" t="s">
        <v>149</v>
      </c>
      <c r="C391" s="3" t="s">
        <v>150</v>
      </c>
      <c r="D391" s="3">
        <f>სულ!D883</f>
        <v>1064000</v>
      </c>
      <c r="E391" s="3">
        <f>სულ!E883</f>
        <v>883352.32000000007</v>
      </c>
      <c r="F391" s="3">
        <f>სულ!F883</f>
        <v>342495</v>
      </c>
      <c r="G391" s="3">
        <f>სულ!G883</f>
        <v>440912</v>
      </c>
      <c r="H391" s="3">
        <f>სულ!H883</f>
        <v>3100000</v>
      </c>
      <c r="I391" s="3">
        <f>სულ!I883</f>
        <v>1666759.32</v>
      </c>
      <c r="J391" s="3">
        <f>სულ!J883</f>
        <v>1433240.68</v>
      </c>
      <c r="K391" s="41">
        <f>სულ!K883</f>
        <v>0.53766429677419358</v>
      </c>
      <c r="L391" s="35" t="str">
        <f>სულ!L883</f>
        <v>ტენდერიდან ეკონომია 136 481 ლარი</v>
      </c>
    </row>
    <row r="392" spans="1:12" ht="16.5" hidden="1" thickTop="1" thickBot="1" x14ac:dyDescent="0.3">
      <c r="A392" t="s">
        <v>194</v>
      </c>
      <c r="B392" s="4"/>
      <c r="C392" s="5" t="s">
        <v>5</v>
      </c>
      <c r="D392" s="13">
        <f>სულ!D884</f>
        <v>979480</v>
      </c>
      <c r="E392" s="13">
        <f>სულ!E884</f>
        <v>798832.32000000007</v>
      </c>
      <c r="F392" s="13">
        <f>სულ!F884</f>
        <v>342495</v>
      </c>
      <c r="G392" s="13">
        <f>სულ!G884</f>
        <v>440912</v>
      </c>
      <c r="H392" s="13">
        <f>სულ!H884</f>
        <v>3015480</v>
      </c>
      <c r="I392" s="13">
        <f>სულ!I884</f>
        <v>1582239.32</v>
      </c>
      <c r="J392" s="13">
        <f>სულ!J884</f>
        <v>1433240.68</v>
      </c>
      <c r="K392" s="38">
        <f>სულ!K884</f>
        <v>0.52470562563837264</v>
      </c>
    </row>
    <row r="393" spans="1:12" ht="16.5" hidden="1" thickTop="1" thickBot="1" x14ac:dyDescent="0.3">
      <c r="A393" t="s">
        <v>194</v>
      </c>
      <c r="B393" s="6"/>
      <c r="C393" s="7" t="s">
        <v>6</v>
      </c>
      <c r="D393" s="14">
        <f>სულ!D885</f>
        <v>0</v>
      </c>
      <c r="E393" s="14">
        <f>სულ!E885</f>
        <v>0</v>
      </c>
      <c r="F393" s="14">
        <f>სულ!F885</f>
        <v>0</v>
      </c>
      <c r="G393" s="14">
        <f>სულ!G885</f>
        <v>0</v>
      </c>
      <c r="H393" s="14">
        <f>სულ!H885</f>
        <v>0</v>
      </c>
      <c r="I393" s="14">
        <f>სულ!I885</f>
        <v>0</v>
      </c>
      <c r="J393" s="14" t="str">
        <f>სულ!J885</f>
        <v/>
      </c>
      <c r="K393" s="39" t="str">
        <f>სულ!K885</f>
        <v/>
      </c>
    </row>
    <row r="394" spans="1:12" ht="16.5" hidden="1" thickTop="1" thickBot="1" x14ac:dyDescent="0.3">
      <c r="A394" t="s">
        <v>194</v>
      </c>
      <c r="B394" s="6"/>
      <c r="C394" s="7" t="s">
        <v>7</v>
      </c>
      <c r="D394" s="14">
        <f>სულ!D886</f>
        <v>144000</v>
      </c>
      <c r="E394" s="14">
        <f>სულ!E886</f>
        <v>141990</v>
      </c>
      <c r="F394" s="14">
        <f>სულ!F886</f>
        <v>70995</v>
      </c>
      <c r="G394" s="14">
        <f>სულ!G886</f>
        <v>70995</v>
      </c>
      <c r="H394" s="14">
        <f>სულ!H886</f>
        <v>286000</v>
      </c>
      <c r="I394" s="14">
        <f>სულ!I886</f>
        <v>283980</v>
      </c>
      <c r="J394" s="14">
        <f>სულ!J886</f>
        <v>2020</v>
      </c>
      <c r="K394" s="39">
        <f>სულ!K886</f>
        <v>0.99293706293706296</v>
      </c>
    </row>
    <row r="395" spans="1:12" ht="16.5" hidden="1" thickTop="1" thickBot="1" x14ac:dyDescent="0.3">
      <c r="A395" t="s">
        <v>194</v>
      </c>
      <c r="B395" s="6"/>
      <c r="C395" s="7" t="s">
        <v>8</v>
      </c>
      <c r="D395" s="14">
        <f>სულ!D887</f>
        <v>0</v>
      </c>
      <c r="E395" s="14">
        <f>სულ!E887</f>
        <v>0</v>
      </c>
      <c r="F395" s="14">
        <f>სულ!F887</f>
        <v>0</v>
      </c>
      <c r="G395" s="14">
        <f>სულ!G887</f>
        <v>0</v>
      </c>
      <c r="H395" s="14">
        <f>სულ!H887</f>
        <v>0</v>
      </c>
      <c r="I395" s="14">
        <f>სულ!I887</f>
        <v>0</v>
      </c>
      <c r="J395" s="14" t="str">
        <f>სულ!J887</f>
        <v/>
      </c>
      <c r="K395" s="39" t="str">
        <f>სულ!K887</f>
        <v/>
      </c>
    </row>
    <row r="396" spans="1:12" ht="16.5" hidden="1" thickTop="1" thickBot="1" x14ac:dyDescent="0.3">
      <c r="A396" t="s">
        <v>194</v>
      </c>
      <c r="B396" s="6"/>
      <c r="C396" s="7" t="s">
        <v>9</v>
      </c>
      <c r="D396" s="14">
        <f>სულ!D888</f>
        <v>0</v>
      </c>
      <c r="E396" s="14">
        <f>სულ!E888</f>
        <v>0</v>
      </c>
      <c r="F396" s="14">
        <f>სულ!F888</f>
        <v>0</v>
      </c>
      <c r="G396" s="14">
        <f>სულ!G888</f>
        <v>0</v>
      </c>
      <c r="H396" s="14">
        <f>სულ!H888</f>
        <v>0</v>
      </c>
      <c r="I396" s="14">
        <f>სულ!I888</f>
        <v>0</v>
      </c>
      <c r="J396" s="14" t="str">
        <f>სულ!J888</f>
        <v/>
      </c>
      <c r="K396" s="39" t="str">
        <f>სულ!K888</f>
        <v/>
      </c>
    </row>
    <row r="397" spans="1:12" ht="16.5" hidden="1" thickTop="1" thickBot="1" x14ac:dyDescent="0.3">
      <c r="A397" t="s">
        <v>194</v>
      </c>
      <c r="B397" s="6"/>
      <c r="C397" s="7" t="s">
        <v>10</v>
      </c>
      <c r="D397" s="14">
        <f>სულ!D889</f>
        <v>0</v>
      </c>
      <c r="E397" s="14">
        <f>სულ!E889</f>
        <v>0</v>
      </c>
      <c r="F397" s="14">
        <f>სულ!F889</f>
        <v>0</v>
      </c>
      <c r="G397" s="14">
        <f>სულ!G889</f>
        <v>0</v>
      </c>
      <c r="H397" s="14">
        <f>სულ!H889</f>
        <v>0</v>
      </c>
      <c r="I397" s="14">
        <f>სულ!I889</f>
        <v>0</v>
      </c>
      <c r="J397" s="14" t="str">
        <f>სულ!J889</f>
        <v/>
      </c>
      <c r="K397" s="39" t="str">
        <f>სულ!K889</f>
        <v/>
      </c>
    </row>
    <row r="398" spans="1:12" ht="16.5" hidden="1" thickTop="1" thickBot="1" x14ac:dyDescent="0.3">
      <c r="A398" t="s">
        <v>194</v>
      </c>
      <c r="B398" s="6"/>
      <c r="C398" s="7" t="s">
        <v>11</v>
      </c>
      <c r="D398" s="14">
        <f>სულ!D890</f>
        <v>679610</v>
      </c>
      <c r="E398" s="14">
        <f>სულ!E890</f>
        <v>500979.32</v>
      </c>
      <c r="F398" s="14">
        <f>სულ!F890</f>
        <v>271500</v>
      </c>
      <c r="G398" s="14">
        <f>სულ!G890</f>
        <v>369917</v>
      </c>
      <c r="H398" s="14">
        <f>სულ!H890</f>
        <v>2573610</v>
      </c>
      <c r="I398" s="14">
        <f>სულ!I890</f>
        <v>1142396.32</v>
      </c>
      <c r="J398" s="14">
        <f>სულ!J890</f>
        <v>1431213.68</v>
      </c>
      <c r="K398" s="39">
        <f>სულ!K890</f>
        <v>0.44388867000050514</v>
      </c>
    </row>
    <row r="399" spans="1:12" ht="16.5" hidden="1" thickTop="1" thickBot="1" x14ac:dyDescent="0.3">
      <c r="A399" t="s">
        <v>194</v>
      </c>
      <c r="B399" s="6"/>
      <c r="C399" s="7" t="s">
        <v>12</v>
      </c>
      <c r="D399" s="14">
        <f>სულ!D891</f>
        <v>155870</v>
      </c>
      <c r="E399" s="14">
        <f>სულ!E891</f>
        <v>155863</v>
      </c>
      <c r="F399" s="14">
        <f>სულ!F891</f>
        <v>0</v>
      </c>
      <c r="G399" s="14">
        <f>სულ!G891</f>
        <v>0</v>
      </c>
      <c r="H399" s="14">
        <f>სულ!H891</f>
        <v>155870</v>
      </c>
      <c r="I399" s="14">
        <f>სულ!I891</f>
        <v>155863</v>
      </c>
      <c r="J399" s="14">
        <f>სულ!J891</f>
        <v>7</v>
      </c>
      <c r="K399" s="39">
        <f>სულ!K891</f>
        <v>0.99995509078077882</v>
      </c>
    </row>
    <row r="400" spans="1:12" ht="16.5" hidden="1" thickTop="1" thickBot="1" x14ac:dyDescent="0.3">
      <c r="A400" t="s">
        <v>194</v>
      </c>
      <c r="B400" s="4"/>
      <c r="C400" s="5" t="s">
        <v>13</v>
      </c>
      <c r="D400" s="13">
        <f>სულ!D892</f>
        <v>0</v>
      </c>
      <c r="E400" s="13">
        <f>სულ!E892</f>
        <v>0</v>
      </c>
      <c r="F400" s="13">
        <f>სულ!F892</f>
        <v>0</v>
      </c>
      <c r="G400" s="13">
        <f>სულ!G892</f>
        <v>0</v>
      </c>
      <c r="H400" s="13">
        <f>სულ!H892</f>
        <v>0</v>
      </c>
      <c r="I400" s="13">
        <f>სულ!I892</f>
        <v>0</v>
      </c>
      <c r="J400" s="13" t="str">
        <f>სულ!J892</f>
        <v/>
      </c>
      <c r="K400" s="38" t="str">
        <f>სულ!K892</f>
        <v/>
      </c>
    </row>
    <row r="401" spans="1:12" ht="16.5" hidden="1" thickTop="1" thickBot="1" x14ac:dyDescent="0.3">
      <c r="A401" t="s">
        <v>194</v>
      </c>
      <c r="B401" s="4"/>
      <c r="C401" s="5" t="s">
        <v>14</v>
      </c>
      <c r="D401" s="13">
        <f>სულ!D893</f>
        <v>0</v>
      </c>
      <c r="E401" s="13">
        <f>სულ!E893</f>
        <v>0</v>
      </c>
      <c r="F401" s="13">
        <f>სულ!F893</f>
        <v>0</v>
      </c>
      <c r="G401" s="13">
        <f>სულ!G893</f>
        <v>0</v>
      </c>
      <c r="H401" s="13">
        <f>სულ!H893</f>
        <v>0</v>
      </c>
      <c r="I401" s="13">
        <f>სულ!I893</f>
        <v>0</v>
      </c>
      <c r="J401" s="13" t="str">
        <f>სულ!J893</f>
        <v/>
      </c>
      <c r="K401" s="38" t="str">
        <f>სულ!K893</f>
        <v/>
      </c>
    </row>
    <row r="402" spans="1:12" ht="16.5" hidden="1" thickTop="1" thickBot="1" x14ac:dyDescent="0.3">
      <c r="A402" t="s">
        <v>194</v>
      </c>
      <c r="B402" s="8"/>
      <c r="C402" s="9" t="s">
        <v>15</v>
      </c>
      <c r="D402" s="15">
        <f>სულ!D894</f>
        <v>84520</v>
      </c>
      <c r="E402" s="15">
        <f>სულ!E894</f>
        <v>84520</v>
      </c>
      <c r="F402" s="15">
        <f>სულ!F894</f>
        <v>0</v>
      </c>
      <c r="G402" s="15">
        <f>სულ!G894</f>
        <v>0</v>
      </c>
      <c r="H402" s="15">
        <f>სულ!H894</f>
        <v>84520</v>
      </c>
      <c r="I402" s="15">
        <f>სულ!I894</f>
        <v>84520</v>
      </c>
      <c r="J402" s="15">
        <f>სულ!J894</f>
        <v>0</v>
      </c>
      <c r="K402" s="40">
        <f>სულ!K894</f>
        <v>1</v>
      </c>
    </row>
    <row r="403" spans="1:12" ht="61.5" thickTop="1" thickBot="1" x14ac:dyDescent="0.3">
      <c r="A403" t="str">
        <f t="shared" si="9"/>
        <v>a</v>
      </c>
      <c r="B403" s="2" t="s">
        <v>151</v>
      </c>
      <c r="C403" s="3" t="s">
        <v>152</v>
      </c>
      <c r="D403" s="3">
        <f>სულ!D895</f>
        <v>3073800</v>
      </c>
      <c r="E403" s="3">
        <f>სულ!E895</f>
        <v>3175036.15</v>
      </c>
      <c r="F403" s="3">
        <f>სულ!F895</f>
        <v>673175</v>
      </c>
      <c r="G403" s="3">
        <f>სულ!G895</f>
        <v>1241819</v>
      </c>
      <c r="H403" s="3">
        <f>სულ!H895</f>
        <v>6000000</v>
      </c>
      <c r="I403" s="3">
        <f>სულ!I895</f>
        <v>5090030.1500000004</v>
      </c>
      <c r="J403" s="3">
        <f>სულ!J895</f>
        <v>909969.84999999963</v>
      </c>
      <c r="K403" s="41">
        <f>სულ!K895</f>
        <v>0.84833835833333338</v>
      </c>
      <c r="L403" s="35" t="str">
        <f>სულ!L895</f>
        <v>ტენდერიდან ეკონომია 563 106 ლარი</v>
      </c>
    </row>
    <row r="404" spans="1:12" ht="16.5" hidden="1" thickTop="1" thickBot="1" x14ac:dyDescent="0.3">
      <c r="A404" t="s">
        <v>194</v>
      </c>
      <c r="B404" s="4"/>
      <c r="C404" s="5" t="s">
        <v>5</v>
      </c>
      <c r="D404" s="13">
        <f>სულ!D896</f>
        <v>3073800</v>
      </c>
      <c r="E404" s="13">
        <f>სულ!E896</f>
        <v>3175036.15</v>
      </c>
      <c r="F404" s="13">
        <f>სულ!F896</f>
        <v>673175</v>
      </c>
      <c r="G404" s="13">
        <f>სულ!G896</f>
        <v>1241819</v>
      </c>
      <c r="H404" s="13">
        <f>სულ!H896</f>
        <v>6000000</v>
      </c>
      <c r="I404" s="13">
        <f>სულ!I896</f>
        <v>5090030.1500000004</v>
      </c>
      <c r="J404" s="13">
        <f>სულ!J896</f>
        <v>909969.84999999963</v>
      </c>
      <c r="K404" s="38">
        <f>სულ!K896</f>
        <v>0.84833835833333338</v>
      </c>
      <c r="L404" s="35"/>
    </row>
    <row r="405" spans="1:12" ht="16.5" hidden="1" thickTop="1" thickBot="1" x14ac:dyDescent="0.3">
      <c r="A405" t="s">
        <v>194</v>
      </c>
      <c r="B405" s="6"/>
      <c r="C405" s="7" t="s">
        <v>6</v>
      </c>
      <c r="D405" s="14">
        <f>სულ!D897</f>
        <v>0</v>
      </c>
      <c r="E405" s="14">
        <f>სულ!E897</f>
        <v>0</v>
      </c>
      <c r="F405" s="14">
        <f>სულ!F897</f>
        <v>0</v>
      </c>
      <c r="G405" s="14">
        <f>სულ!G897</f>
        <v>0</v>
      </c>
      <c r="H405" s="14">
        <f>სულ!H897</f>
        <v>0</v>
      </c>
      <c r="I405" s="14">
        <f>სულ!I897</f>
        <v>0</v>
      </c>
      <c r="J405" s="14" t="str">
        <f>სულ!J897</f>
        <v/>
      </c>
      <c r="K405" s="39" t="str">
        <f>სულ!K897</f>
        <v/>
      </c>
      <c r="L405" s="35"/>
    </row>
    <row r="406" spans="1:12" ht="16.5" hidden="1" thickTop="1" thickBot="1" x14ac:dyDescent="0.3">
      <c r="A406" t="s">
        <v>194</v>
      </c>
      <c r="B406" s="6"/>
      <c r="C406" s="7" t="s">
        <v>7</v>
      </c>
      <c r="D406" s="14">
        <f>სულ!D898</f>
        <v>126000</v>
      </c>
      <c r="E406" s="14">
        <f>სულ!E898</f>
        <v>108000</v>
      </c>
      <c r="F406" s="14">
        <f>სულ!F898</f>
        <v>54000</v>
      </c>
      <c r="G406" s="14">
        <f>სულ!G898</f>
        <v>54000</v>
      </c>
      <c r="H406" s="14">
        <f>სულ!H898</f>
        <v>252000</v>
      </c>
      <c r="I406" s="14">
        <f>სულ!I898</f>
        <v>216000</v>
      </c>
      <c r="J406" s="14">
        <f>სულ!J898</f>
        <v>36000</v>
      </c>
      <c r="K406" s="39">
        <f>სულ!K898</f>
        <v>0.8571428571428571</v>
      </c>
      <c r="L406" s="35"/>
    </row>
    <row r="407" spans="1:12" ht="16.5" hidden="1" thickTop="1" thickBot="1" x14ac:dyDescent="0.3">
      <c r="A407" t="s">
        <v>194</v>
      </c>
      <c r="B407" s="6"/>
      <c r="C407" s="7" t="s">
        <v>8</v>
      </c>
      <c r="D407" s="14">
        <f>სულ!D899</f>
        <v>0</v>
      </c>
      <c r="E407" s="14">
        <f>სულ!E899</f>
        <v>0</v>
      </c>
      <c r="F407" s="14">
        <f>სულ!F899</f>
        <v>0</v>
      </c>
      <c r="G407" s="14">
        <f>სულ!G899</f>
        <v>0</v>
      </c>
      <c r="H407" s="14">
        <f>სულ!H899</f>
        <v>0</v>
      </c>
      <c r="I407" s="14">
        <f>სულ!I899</f>
        <v>0</v>
      </c>
      <c r="J407" s="14" t="str">
        <f>სულ!J899</f>
        <v/>
      </c>
      <c r="K407" s="39" t="str">
        <f>სულ!K899</f>
        <v/>
      </c>
      <c r="L407" s="35"/>
    </row>
    <row r="408" spans="1:12" ht="16.5" hidden="1" thickTop="1" thickBot="1" x14ac:dyDescent="0.3">
      <c r="A408" t="s">
        <v>194</v>
      </c>
      <c r="B408" s="6"/>
      <c r="C408" s="7" t="s">
        <v>9</v>
      </c>
      <c r="D408" s="14">
        <f>სულ!D900</f>
        <v>0</v>
      </c>
      <c r="E408" s="14">
        <f>სულ!E900</f>
        <v>0</v>
      </c>
      <c r="F408" s="14">
        <f>სულ!F900</f>
        <v>0</v>
      </c>
      <c r="G408" s="14">
        <f>სულ!G900</f>
        <v>0</v>
      </c>
      <c r="H408" s="14">
        <f>სულ!H900</f>
        <v>0</v>
      </c>
      <c r="I408" s="14">
        <f>სულ!I900</f>
        <v>0</v>
      </c>
      <c r="J408" s="14" t="str">
        <f>სულ!J900</f>
        <v/>
      </c>
      <c r="K408" s="39" t="str">
        <f>სულ!K900</f>
        <v/>
      </c>
      <c r="L408" s="35"/>
    </row>
    <row r="409" spans="1:12" ht="16.5" hidden="1" thickTop="1" thickBot="1" x14ac:dyDescent="0.3">
      <c r="A409" t="s">
        <v>194</v>
      </c>
      <c r="B409" s="6"/>
      <c r="C409" s="7" t="s">
        <v>10</v>
      </c>
      <c r="D409" s="14">
        <f>სულ!D901</f>
        <v>0</v>
      </c>
      <c r="E409" s="14">
        <f>სულ!E901</f>
        <v>0</v>
      </c>
      <c r="F409" s="14">
        <f>სულ!F901</f>
        <v>0</v>
      </c>
      <c r="G409" s="14">
        <f>სულ!G901</f>
        <v>0</v>
      </c>
      <c r="H409" s="14">
        <f>სულ!H901</f>
        <v>0</v>
      </c>
      <c r="I409" s="14">
        <f>სულ!I901</f>
        <v>0</v>
      </c>
      <c r="J409" s="14" t="str">
        <f>სულ!J901</f>
        <v/>
      </c>
      <c r="K409" s="39" t="str">
        <f>სულ!K901</f>
        <v/>
      </c>
      <c r="L409" s="35"/>
    </row>
    <row r="410" spans="1:12" ht="16.5" hidden="1" thickTop="1" thickBot="1" x14ac:dyDescent="0.3">
      <c r="A410" t="s">
        <v>194</v>
      </c>
      <c r="B410" s="6"/>
      <c r="C410" s="7" t="s">
        <v>11</v>
      </c>
      <c r="D410" s="14">
        <f>სულ!D902</f>
        <v>2947800</v>
      </c>
      <c r="E410" s="14">
        <f>სულ!E902</f>
        <v>3067036.15</v>
      </c>
      <c r="F410" s="14">
        <f>სულ!F902</f>
        <v>619175</v>
      </c>
      <c r="G410" s="14">
        <f>სულ!G902</f>
        <v>1187819</v>
      </c>
      <c r="H410" s="14">
        <f>სულ!H902</f>
        <v>5748000</v>
      </c>
      <c r="I410" s="14">
        <f>სულ!I902</f>
        <v>4874030.1500000004</v>
      </c>
      <c r="J410" s="14">
        <f>სულ!J902</f>
        <v>873969.84999999963</v>
      </c>
      <c r="K410" s="39">
        <f>სულ!K902</f>
        <v>0.84795235734168417</v>
      </c>
      <c r="L410" s="35"/>
    </row>
    <row r="411" spans="1:12" ht="16.5" hidden="1" thickTop="1" thickBot="1" x14ac:dyDescent="0.3">
      <c r="A411" t="s">
        <v>194</v>
      </c>
      <c r="B411" s="6"/>
      <c r="C411" s="7" t="s">
        <v>12</v>
      </c>
      <c r="D411" s="14">
        <f>სულ!D903</f>
        <v>0</v>
      </c>
      <c r="E411" s="14">
        <f>სულ!E903</f>
        <v>0</v>
      </c>
      <c r="F411" s="14">
        <f>სულ!F903</f>
        <v>0</v>
      </c>
      <c r="G411" s="14">
        <f>სულ!G903</f>
        <v>0</v>
      </c>
      <c r="H411" s="14">
        <f>სულ!H903</f>
        <v>0</v>
      </c>
      <c r="I411" s="14">
        <f>სულ!I903</f>
        <v>0</v>
      </c>
      <c r="J411" s="14" t="str">
        <f>სულ!J903</f>
        <v/>
      </c>
      <c r="K411" s="39" t="str">
        <f>სულ!K903</f>
        <v/>
      </c>
      <c r="L411" s="35"/>
    </row>
    <row r="412" spans="1:12" ht="16.5" hidden="1" thickTop="1" thickBot="1" x14ac:dyDescent="0.3">
      <c r="A412" t="s">
        <v>194</v>
      </c>
      <c r="B412" s="4"/>
      <c r="C412" s="5" t="s">
        <v>13</v>
      </c>
      <c r="D412" s="13">
        <f>სულ!D904</f>
        <v>0</v>
      </c>
      <c r="E412" s="13">
        <f>სულ!E904</f>
        <v>0</v>
      </c>
      <c r="F412" s="13">
        <f>სულ!F904</f>
        <v>0</v>
      </c>
      <c r="G412" s="13">
        <f>სულ!G904</f>
        <v>0</v>
      </c>
      <c r="H412" s="13">
        <f>სულ!H904</f>
        <v>0</v>
      </c>
      <c r="I412" s="13">
        <f>სულ!I904</f>
        <v>0</v>
      </c>
      <c r="J412" s="13" t="str">
        <f>სულ!J904</f>
        <v/>
      </c>
      <c r="K412" s="38" t="str">
        <f>სულ!K904</f>
        <v/>
      </c>
      <c r="L412" s="35"/>
    </row>
    <row r="413" spans="1:12" ht="16.5" hidden="1" thickTop="1" thickBot="1" x14ac:dyDescent="0.3">
      <c r="A413" t="s">
        <v>194</v>
      </c>
      <c r="B413" s="4"/>
      <c r="C413" s="5" t="s">
        <v>14</v>
      </c>
      <c r="D413" s="13">
        <f>სულ!D905</f>
        <v>0</v>
      </c>
      <c r="E413" s="13">
        <f>სულ!E905</f>
        <v>0</v>
      </c>
      <c r="F413" s="13">
        <f>სულ!F905</f>
        <v>0</v>
      </c>
      <c r="G413" s="13">
        <f>სულ!G905</f>
        <v>0</v>
      </c>
      <c r="H413" s="13">
        <f>სულ!H905</f>
        <v>0</v>
      </c>
      <c r="I413" s="13">
        <f>სულ!I905</f>
        <v>0</v>
      </c>
      <c r="J413" s="13" t="str">
        <f>სულ!J905</f>
        <v/>
      </c>
      <c r="K413" s="38" t="str">
        <f>სულ!K905</f>
        <v/>
      </c>
      <c r="L413" s="35"/>
    </row>
    <row r="414" spans="1:12" ht="16.5" hidden="1" thickTop="1" thickBot="1" x14ac:dyDescent="0.3">
      <c r="A414" t="s">
        <v>194</v>
      </c>
      <c r="B414" s="8"/>
      <c r="C414" s="9" t="s">
        <v>15</v>
      </c>
      <c r="D414" s="15">
        <f>სულ!D906</f>
        <v>0</v>
      </c>
      <c r="E414" s="15">
        <f>სულ!E906</f>
        <v>0</v>
      </c>
      <c r="F414" s="15">
        <f>სულ!F906</f>
        <v>0</v>
      </c>
      <c r="G414" s="15">
        <f>სულ!G906</f>
        <v>0</v>
      </c>
      <c r="H414" s="15">
        <f>სულ!H906</f>
        <v>0</v>
      </c>
      <c r="I414" s="15">
        <f>სულ!I906</f>
        <v>0</v>
      </c>
      <c r="J414" s="15" t="str">
        <f>სულ!J906</f>
        <v/>
      </c>
      <c r="K414" s="40" t="str">
        <f>სულ!K906</f>
        <v/>
      </c>
      <c r="L414" s="35"/>
    </row>
    <row r="415" spans="1:12" ht="31.5" thickTop="1" thickBot="1" x14ac:dyDescent="0.3">
      <c r="A415" t="str">
        <f t="shared" si="9"/>
        <v>a</v>
      </c>
      <c r="B415" s="10" t="s">
        <v>155</v>
      </c>
      <c r="C415" s="11" t="s">
        <v>156</v>
      </c>
      <c r="D415" s="3">
        <f>სულ!D919</f>
        <v>5150000</v>
      </c>
      <c r="E415" s="3">
        <f>სულ!E919</f>
        <v>3966188.9699999997</v>
      </c>
      <c r="F415" s="3">
        <f>სულ!F919</f>
        <v>2032500</v>
      </c>
      <c r="G415" s="3">
        <f>სულ!G919</f>
        <v>2032500</v>
      </c>
      <c r="H415" s="3">
        <f>სულ!H919</f>
        <v>10500000</v>
      </c>
      <c r="I415" s="3">
        <f>სულ!I919</f>
        <v>8031188.9699999997</v>
      </c>
      <c r="J415" s="3">
        <f>სულ!J919</f>
        <v>2468811.0300000003</v>
      </c>
      <c r="K415" s="41">
        <f>სულ!K919</f>
        <v>0.76487514000000001</v>
      </c>
      <c r="L415" s="35"/>
    </row>
    <row r="416" spans="1:12" ht="16.5" hidden="1" thickTop="1" thickBot="1" x14ac:dyDescent="0.3">
      <c r="A416" t="s">
        <v>194</v>
      </c>
      <c r="B416" s="4"/>
      <c r="C416" s="5" t="s">
        <v>5</v>
      </c>
      <c r="D416" s="13">
        <f>სულ!D920</f>
        <v>5150000</v>
      </c>
      <c r="E416" s="13">
        <f>სულ!E920</f>
        <v>3966188.9699999997</v>
      </c>
      <c r="F416" s="13">
        <f>სულ!F920</f>
        <v>2032500</v>
      </c>
      <c r="G416" s="13">
        <f>სულ!G920</f>
        <v>2032500</v>
      </c>
      <c r="H416" s="13">
        <f>სულ!H920</f>
        <v>10500000</v>
      </c>
      <c r="I416" s="13">
        <f>სულ!I920</f>
        <v>8031188.9699999997</v>
      </c>
      <c r="J416" s="13">
        <f>სულ!J920</f>
        <v>2468811.0300000003</v>
      </c>
      <c r="K416" s="38">
        <f>სულ!K920</f>
        <v>0.76487514000000001</v>
      </c>
      <c r="L416" s="35"/>
    </row>
    <row r="417" spans="1:12" ht="16.5" hidden="1" thickTop="1" thickBot="1" x14ac:dyDescent="0.3">
      <c r="A417" t="s">
        <v>194</v>
      </c>
      <c r="B417" s="6"/>
      <c r="C417" s="7" t="s">
        <v>6</v>
      </c>
      <c r="D417" s="14">
        <f>სულ!D921</f>
        <v>0</v>
      </c>
      <c r="E417" s="14">
        <f>სულ!E921</f>
        <v>0</v>
      </c>
      <c r="F417" s="14">
        <f>სულ!F921</f>
        <v>0</v>
      </c>
      <c r="G417" s="14">
        <f>სულ!G921</f>
        <v>0</v>
      </c>
      <c r="H417" s="14">
        <f>სულ!H921</f>
        <v>0</v>
      </c>
      <c r="I417" s="14">
        <f>სულ!I921</f>
        <v>0</v>
      </c>
      <c r="J417" s="14" t="str">
        <f>სულ!J921</f>
        <v/>
      </c>
      <c r="K417" s="39" t="str">
        <f>სულ!K921</f>
        <v/>
      </c>
      <c r="L417" s="35"/>
    </row>
    <row r="418" spans="1:12" ht="16.5" hidden="1" thickTop="1" thickBot="1" x14ac:dyDescent="0.3">
      <c r="A418" t="s">
        <v>194</v>
      </c>
      <c r="B418" s="6"/>
      <c r="C418" s="7" t="s">
        <v>7</v>
      </c>
      <c r="D418" s="14">
        <f>სულ!D922</f>
        <v>0</v>
      </c>
      <c r="E418" s="14">
        <f>სულ!E922</f>
        <v>0</v>
      </c>
      <c r="F418" s="14">
        <f>სულ!F922</f>
        <v>0</v>
      </c>
      <c r="G418" s="14">
        <f>სულ!G922</f>
        <v>0</v>
      </c>
      <c r="H418" s="14">
        <f>სულ!H922</f>
        <v>0</v>
      </c>
      <c r="I418" s="14">
        <f>სულ!I922</f>
        <v>0</v>
      </c>
      <c r="J418" s="14" t="str">
        <f>სულ!J922</f>
        <v/>
      </c>
      <c r="K418" s="39" t="str">
        <f>სულ!K922</f>
        <v/>
      </c>
      <c r="L418" s="35"/>
    </row>
    <row r="419" spans="1:12" ht="16.5" hidden="1" thickTop="1" thickBot="1" x14ac:dyDescent="0.3">
      <c r="A419" t="s">
        <v>194</v>
      </c>
      <c r="B419" s="6"/>
      <c r="C419" s="7" t="s">
        <v>8</v>
      </c>
      <c r="D419" s="14">
        <f>სულ!D923</f>
        <v>0</v>
      </c>
      <c r="E419" s="14">
        <f>სულ!E923</f>
        <v>0</v>
      </c>
      <c r="F419" s="14">
        <f>სულ!F923</f>
        <v>0</v>
      </c>
      <c r="G419" s="14">
        <f>სულ!G923</f>
        <v>0</v>
      </c>
      <c r="H419" s="14">
        <f>სულ!H923</f>
        <v>0</v>
      </c>
      <c r="I419" s="14">
        <f>სულ!I923</f>
        <v>0</v>
      </c>
      <c r="J419" s="14" t="str">
        <f>სულ!J923</f>
        <v/>
      </c>
      <c r="K419" s="39" t="str">
        <f>სულ!K923</f>
        <v/>
      </c>
      <c r="L419" s="35"/>
    </row>
    <row r="420" spans="1:12" ht="16.5" hidden="1" thickTop="1" thickBot="1" x14ac:dyDescent="0.3">
      <c r="A420" t="s">
        <v>194</v>
      </c>
      <c r="B420" s="6"/>
      <c r="C420" s="7" t="s">
        <v>9</v>
      </c>
      <c r="D420" s="14">
        <f>სულ!D924</f>
        <v>0</v>
      </c>
      <c r="E420" s="14">
        <f>სულ!E924</f>
        <v>0</v>
      </c>
      <c r="F420" s="14">
        <f>სულ!F924</f>
        <v>0</v>
      </c>
      <c r="G420" s="14">
        <f>სულ!G924</f>
        <v>0</v>
      </c>
      <c r="H420" s="14">
        <f>სულ!H924</f>
        <v>0</v>
      </c>
      <c r="I420" s="14">
        <f>სულ!I924</f>
        <v>0</v>
      </c>
      <c r="J420" s="14" t="str">
        <f>სულ!J924</f>
        <v/>
      </c>
      <c r="K420" s="39" t="str">
        <f>სულ!K924</f>
        <v/>
      </c>
      <c r="L420" s="35"/>
    </row>
    <row r="421" spans="1:12" ht="16.5" hidden="1" thickTop="1" thickBot="1" x14ac:dyDescent="0.3">
      <c r="A421" t="s">
        <v>194</v>
      </c>
      <c r="B421" s="6"/>
      <c r="C421" s="7" t="s">
        <v>10</v>
      </c>
      <c r="D421" s="14">
        <f>სულ!D925</f>
        <v>0</v>
      </c>
      <c r="E421" s="14">
        <f>სულ!E925</f>
        <v>0</v>
      </c>
      <c r="F421" s="14">
        <f>სულ!F925</f>
        <v>0</v>
      </c>
      <c r="G421" s="14">
        <f>სულ!G925</f>
        <v>0</v>
      </c>
      <c r="H421" s="14">
        <f>სულ!H925</f>
        <v>0</v>
      </c>
      <c r="I421" s="14">
        <f>სულ!I925</f>
        <v>0</v>
      </c>
      <c r="J421" s="14" t="str">
        <f>სულ!J925</f>
        <v/>
      </c>
      <c r="K421" s="39" t="str">
        <f>სულ!K925</f>
        <v/>
      </c>
      <c r="L421" s="35"/>
    </row>
    <row r="422" spans="1:12" ht="16.5" hidden="1" thickTop="1" thickBot="1" x14ac:dyDescent="0.3">
      <c r="A422" t="s">
        <v>194</v>
      </c>
      <c r="B422" s="6"/>
      <c r="C422" s="7" t="s">
        <v>11</v>
      </c>
      <c r="D422" s="14">
        <f>სულ!D926</f>
        <v>5150000</v>
      </c>
      <c r="E422" s="14">
        <f>სულ!E926</f>
        <v>3966188.9699999997</v>
      </c>
      <c r="F422" s="14">
        <f>სულ!F926</f>
        <v>2032500</v>
      </c>
      <c r="G422" s="14">
        <f>სულ!G926</f>
        <v>2032500</v>
      </c>
      <c r="H422" s="14">
        <f>სულ!H926</f>
        <v>10500000</v>
      </c>
      <c r="I422" s="14">
        <f>სულ!I926</f>
        <v>8031188.9699999997</v>
      </c>
      <c r="J422" s="14">
        <f>სულ!J926</f>
        <v>2468811.0300000003</v>
      </c>
      <c r="K422" s="39">
        <f>სულ!K926</f>
        <v>0.76487514000000001</v>
      </c>
      <c r="L422" s="35"/>
    </row>
    <row r="423" spans="1:12" ht="16.5" hidden="1" thickTop="1" thickBot="1" x14ac:dyDescent="0.3">
      <c r="A423" t="s">
        <v>194</v>
      </c>
      <c r="B423" s="6"/>
      <c r="C423" s="7" t="s">
        <v>12</v>
      </c>
      <c r="D423" s="14">
        <f>სულ!D927</f>
        <v>0</v>
      </c>
      <c r="E423" s="14">
        <f>სულ!E927</f>
        <v>0</v>
      </c>
      <c r="F423" s="14">
        <f>სულ!F927</f>
        <v>0</v>
      </c>
      <c r="G423" s="14">
        <f>სულ!G927</f>
        <v>0</v>
      </c>
      <c r="H423" s="14">
        <f>სულ!H927</f>
        <v>0</v>
      </c>
      <c r="I423" s="14">
        <f>სულ!I927</f>
        <v>0</v>
      </c>
      <c r="J423" s="14" t="str">
        <f>სულ!J927</f>
        <v/>
      </c>
      <c r="K423" s="39" t="str">
        <f>სულ!K927</f>
        <v/>
      </c>
      <c r="L423" s="35"/>
    </row>
    <row r="424" spans="1:12" ht="16.5" hidden="1" thickTop="1" thickBot="1" x14ac:dyDescent="0.3">
      <c r="A424" t="s">
        <v>194</v>
      </c>
      <c r="B424" s="4"/>
      <c r="C424" s="5" t="s">
        <v>13</v>
      </c>
      <c r="D424" s="13">
        <f>სულ!D928</f>
        <v>0</v>
      </c>
      <c r="E424" s="13">
        <f>სულ!E928</f>
        <v>0</v>
      </c>
      <c r="F424" s="13">
        <f>სულ!F928</f>
        <v>0</v>
      </c>
      <c r="G424" s="13">
        <f>სულ!G928</f>
        <v>0</v>
      </c>
      <c r="H424" s="13">
        <f>სულ!H928</f>
        <v>0</v>
      </c>
      <c r="I424" s="13">
        <f>სულ!I928</f>
        <v>0</v>
      </c>
      <c r="J424" s="13" t="str">
        <f>სულ!J928</f>
        <v/>
      </c>
      <c r="K424" s="38" t="str">
        <f>სულ!K928</f>
        <v/>
      </c>
      <c r="L424" s="35"/>
    </row>
    <row r="425" spans="1:12" ht="16.5" hidden="1" thickTop="1" thickBot="1" x14ac:dyDescent="0.3">
      <c r="A425" t="s">
        <v>194</v>
      </c>
      <c r="B425" s="4"/>
      <c r="C425" s="5" t="s">
        <v>14</v>
      </c>
      <c r="D425" s="13">
        <f>სულ!D929</f>
        <v>0</v>
      </c>
      <c r="E425" s="13">
        <f>სულ!E929</f>
        <v>0</v>
      </c>
      <c r="F425" s="13">
        <f>სულ!F929</f>
        <v>0</v>
      </c>
      <c r="G425" s="13">
        <f>სულ!G929</f>
        <v>0</v>
      </c>
      <c r="H425" s="13">
        <f>სულ!H929</f>
        <v>0</v>
      </c>
      <c r="I425" s="13">
        <f>სულ!I929</f>
        <v>0</v>
      </c>
      <c r="J425" s="13" t="str">
        <f>სულ!J929</f>
        <v/>
      </c>
      <c r="K425" s="38" t="str">
        <f>სულ!K929</f>
        <v/>
      </c>
      <c r="L425" s="35"/>
    </row>
    <row r="426" spans="1:12" ht="16.5" hidden="1" thickTop="1" thickBot="1" x14ac:dyDescent="0.3">
      <c r="A426" t="s">
        <v>194</v>
      </c>
      <c r="B426" s="8"/>
      <c r="C426" s="9" t="s">
        <v>15</v>
      </c>
      <c r="D426" s="15">
        <f>სულ!D930</f>
        <v>0</v>
      </c>
      <c r="E426" s="15">
        <f>სულ!E930</f>
        <v>0</v>
      </c>
      <c r="F426" s="15">
        <f>სულ!F930</f>
        <v>0</v>
      </c>
      <c r="G426" s="15">
        <f>სულ!G930</f>
        <v>0</v>
      </c>
      <c r="H426" s="15">
        <f>სულ!H930</f>
        <v>0</v>
      </c>
      <c r="I426" s="15">
        <f>სულ!I930</f>
        <v>0</v>
      </c>
      <c r="J426" s="15" t="str">
        <f>სულ!J930</f>
        <v/>
      </c>
      <c r="K426" s="40" t="str">
        <f>სულ!K930</f>
        <v/>
      </c>
      <c r="L426" s="35"/>
    </row>
    <row r="427" spans="1:12" ht="16.5" thickTop="1" thickBot="1" x14ac:dyDescent="0.3">
      <c r="A427" t="str">
        <f t="shared" si="9"/>
        <v>a</v>
      </c>
      <c r="B427" s="2" t="s">
        <v>159</v>
      </c>
      <c r="C427" s="3" t="s">
        <v>160</v>
      </c>
      <c r="D427" s="3">
        <f>სულ!D943</f>
        <v>13005000</v>
      </c>
      <c r="E427" s="3">
        <f>სულ!E943</f>
        <v>12330225.969999999</v>
      </c>
      <c r="F427" s="3">
        <f>სულ!F943</f>
        <v>6088300</v>
      </c>
      <c r="G427" s="3">
        <f>სულ!G943</f>
        <v>6079700</v>
      </c>
      <c r="H427" s="3">
        <f>სულ!H943</f>
        <v>26000000</v>
      </c>
      <c r="I427" s="3">
        <f>სულ!I943</f>
        <v>24498225.969999999</v>
      </c>
      <c r="J427" s="3">
        <f>სულ!J943</f>
        <v>1501774.0300000012</v>
      </c>
      <c r="K427" s="41">
        <f>სულ!K943</f>
        <v>0.94223946038461537</v>
      </c>
      <c r="L427" s="35"/>
    </row>
    <row r="428" spans="1:12" ht="16.5" hidden="1" thickTop="1" thickBot="1" x14ac:dyDescent="0.3">
      <c r="A428" t="s">
        <v>194</v>
      </c>
      <c r="B428" s="4"/>
      <c r="C428" s="5" t="s">
        <v>5</v>
      </c>
      <c r="D428" s="13">
        <f>სულ!D944</f>
        <v>13005000</v>
      </c>
      <c r="E428" s="13">
        <f>სულ!E944</f>
        <v>12330225.969999999</v>
      </c>
      <c r="F428" s="13">
        <f>სულ!F944</f>
        <v>6088300</v>
      </c>
      <c r="G428" s="13">
        <f>სულ!G944</f>
        <v>6079700</v>
      </c>
      <c r="H428" s="13">
        <f>სულ!H944</f>
        <v>26000000</v>
      </c>
      <c r="I428" s="13">
        <f>სულ!I944</f>
        <v>24498225.969999999</v>
      </c>
      <c r="J428" s="13">
        <f>სულ!J944</f>
        <v>1501774.0300000012</v>
      </c>
      <c r="K428" s="38">
        <f>სულ!K944</f>
        <v>0.94223946038461537</v>
      </c>
      <c r="L428" s="35"/>
    </row>
    <row r="429" spans="1:12" ht="16.5" hidden="1" thickTop="1" thickBot="1" x14ac:dyDescent="0.3">
      <c r="A429" t="s">
        <v>194</v>
      </c>
      <c r="B429" s="6"/>
      <c r="C429" s="7" t="s">
        <v>6</v>
      </c>
      <c r="D429" s="14">
        <f>სულ!D945</f>
        <v>0</v>
      </c>
      <c r="E429" s="14">
        <f>სულ!E945</f>
        <v>0</v>
      </c>
      <c r="F429" s="14">
        <f>სულ!F945</f>
        <v>0</v>
      </c>
      <c r="G429" s="14">
        <f>სულ!G945</f>
        <v>0</v>
      </c>
      <c r="H429" s="14">
        <f>სულ!H945</f>
        <v>0</v>
      </c>
      <c r="I429" s="14">
        <f>სულ!I945</f>
        <v>0</v>
      </c>
      <c r="J429" s="14" t="str">
        <f>სულ!J945</f>
        <v/>
      </c>
      <c r="K429" s="39" t="str">
        <f>სულ!K945</f>
        <v/>
      </c>
      <c r="L429" s="35"/>
    </row>
    <row r="430" spans="1:12" ht="16.5" hidden="1" thickTop="1" thickBot="1" x14ac:dyDescent="0.3">
      <c r="A430" t="s">
        <v>194</v>
      </c>
      <c r="B430" s="6"/>
      <c r="C430" s="7" t="s">
        <v>7</v>
      </c>
      <c r="D430" s="14">
        <f>სულ!D946</f>
        <v>10000</v>
      </c>
      <c r="E430" s="14">
        <f>სულ!E946</f>
        <v>0</v>
      </c>
      <c r="F430" s="14">
        <f>სულ!F946</f>
        <v>10000</v>
      </c>
      <c r="G430" s="14">
        <f>სულ!G946</f>
        <v>0</v>
      </c>
      <c r="H430" s="14">
        <f>სულ!H946</f>
        <v>10000</v>
      </c>
      <c r="I430" s="14">
        <f>სულ!I946</f>
        <v>10000</v>
      </c>
      <c r="J430" s="14">
        <f>სულ!J946</f>
        <v>0</v>
      </c>
      <c r="K430" s="39">
        <f>სულ!K946</f>
        <v>1</v>
      </c>
      <c r="L430" s="35"/>
    </row>
    <row r="431" spans="1:12" ht="16.5" hidden="1" thickTop="1" thickBot="1" x14ac:dyDescent="0.3">
      <c r="A431" t="s">
        <v>194</v>
      </c>
      <c r="B431" s="6"/>
      <c r="C431" s="7" t="s">
        <v>8</v>
      </c>
      <c r="D431" s="14">
        <f>სულ!D947</f>
        <v>0</v>
      </c>
      <c r="E431" s="14">
        <f>სულ!E947</f>
        <v>0</v>
      </c>
      <c r="F431" s="14">
        <f>სულ!F947</f>
        <v>0</v>
      </c>
      <c r="G431" s="14">
        <f>სულ!G947</f>
        <v>0</v>
      </c>
      <c r="H431" s="14">
        <f>სულ!H947</f>
        <v>0</v>
      </c>
      <c r="I431" s="14">
        <f>სულ!I947</f>
        <v>0</v>
      </c>
      <c r="J431" s="14" t="str">
        <f>სულ!J947</f>
        <v/>
      </c>
      <c r="K431" s="39" t="str">
        <f>სულ!K947</f>
        <v/>
      </c>
      <c r="L431" s="35"/>
    </row>
    <row r="432" spans="1:12" ht="16.5" hidden="1" thickTop="1" thickBot="1" x14ac:dyDescent="0.3">
      <c r="A432" t="s">
        <v>194</v>
      </c>
      <c r="B432" s="6"/>
      <c r="C432" s="7" t="s">
        <v>9</v>
      </c>
      <c r="D432" s="14">
        <f>სულ!D948</f>
        <v>0</v>
      </c>
      <c r="E432" s="14">
        <f>სულ!E948</f>
        <v>0</v>
      </c>
      <c r="F432" s="14">
        <f>სულ!F948</f>
        <v>0</v>
      </c>
      <c r="G432" s="14">
        <f>სულ!G948</f>
        <v>0</v>
      </c>
      <c r="H432" s="14">
        <f>სულ!H948</f>
        <v>0</v>
      </c>
      <c r="I432" s="14">
        <f>სულ!I948</f>
        <v>0</v>
      </c>
      <c r="J432" s="14" t="str">
        <f>სულ!J948</f>
        <v/>
      </c>
      <c r="K432" s="39" t="str">
        <f>სულ!K948</f>
        <v/>
      </c>
      <c r="L432" s="35"/>
    </row>
    <row r="433" spans="1:12" ht="16.5" hidden="1" thickTop="1" thickBot="1" x14ac:dyDescent="0.3">
      <c r="A433" t="s">
        <v>194</v>
      </c>
      <c r="B433" s="6"/>
      <c r="C433" s="7" t="s">
        <v>10</v>
      </c>
      <c r="D433" s="14">
        <f>სულ!D949</f>
        <v>0</v>
      </c>
      <c r="E433" s="14">
        <f>სულ!E949</f>
        <v>0</v>
      </c>
      <c r="F433" s="14">
        <f>სულ!F949</f>
        <v>0</v>
      </c>
      <c r="G433" s="14">
        <f>სულ!G949</f>
        <v>0</v>
      </c>
      <c r="H433" s="14">
        <f>სულ!H949</f>
        <v>0</v>
      </c>
      <c r="I433" s="14">
        <f>სულ!I949</f>
        <v>0</v>
      </c>
      <c r="J433" s="14" t="str">
        <f>სულ!J949</f>
        <v/>
      </c>
      <c r="K433" s="39" t="str">
        <f>სულ!K949</f>
        <v/>
      </c>
      <c r="L433" s="35"/>
    </row>
    <row r="434" spans="1:12" ht="16.5" hidden="1" thickTop="1" thickBot="1" x14ac:dyDescent="0.3">
      <c r="A434" t="s">
        <v>194</v>
      </c>
      <c r="B434" s="6"/>
      <c r="C434" s="7" t="s">
        <v>11</v>
      </c>
      <c r="D434" s="14">
        <f>სულ!D950</f>
        <v>12995000</v>
      </c>
      <c r="E434" s="14">
        <f>სულ!E950</f>
        <v>12330225.969999999</v>
      </c>
      <c r="F434" s="14">
        <f>სულ!F950</f>
        <v>6078300</v>
      </c>
      <c r="G434" s="14">
        <f>სულ!G950</f>
        <v>6079700</v>
      </c>
      <c r="H434" s="14">
        <f>სულ!H950</f>
        <v>25990000</v>
      </c>
      <c r="I434" s="14">
        <f>სულ!I950</f>
        <v>24488225.969999999</v>
      </c>
      <c r="J434" s="14">
        <f>სულ!J950</f>
        <v>1501774.0300000012</v>
      </c>
      <c r="K434" s="39">
        <f>სულ!K950</f>
        <v>0.94221723624470943</v>
      </c>
      <c r="L434" s="35"/>
    </row>
    <row r="435" spans="1:12" ht="16.5" hidden="1" thickTop="1" thickBot="1" x14ac:dyDescent="0.3">
      <c r="A435" t="s">
        <v>194</v>
      </c>
      <c r="B435" s="6"/>
      <c r="C435" s="7" t="s">
        <v>12</v>
      </c>
      <c r="D435" s="14">
        <f>სულ!D951</f>
        <v>0</v>
      </c>
      <c r="E435" s="14">
        <f>სულ!E951</f>
        <v>0</v>
      </c>
      <c r="F435" s="14">
        <f>სულ!F951</f>
        <v>0</v>
      </c>
      <c r="G435" s="14">
        <f>სულ!G951</f>
        <v>0</v>
      </c>
      <c r="H435" s="14">
        <f>სულ!H951</f>
        <v>0</v>
      </c>
      <c r="I435" s="14">
        <f>სულ!I951</f>
        <v>0</v>
      </c>
      <c r="J435" s="14" t="str">
        <f>სულ!J951</f>
        <v/>
      </c>
      <c r="K435" s="39" t="str">
        <f>სულ!K951</f>
        <v/>
      </c>
      <c r="L435" s="35"/>
    </row>
    <row r="436" spans="1:12" ht="16.5" hidden="1" thickTop="1" thickBot="1" x14ac:dyDescent="0.3">
      <c r="A436" t="s">
        <v>194</v>
      </c>
      <c r="B436" s="4"/>
      <c r="C436" s="5" t="s">
        <v>13</v>
      </c>
      <c r="D436" s="13">
        <f>სულ!D952</f>
        <v>0</v>
      </c>
      <c r="E436" s="13">
        <f>სულ!E952</f>
        <v>0</v>
      </c>
      <c r="F436" s="13">
        <f>სულ!F952</f>
        <v>0</v>
      </c>
      <c r="G436" s="13">
        <f>სულ!G952</f>
        <v>0</v>
      </c>
      <c r="H436" s="13">
        <f>სულ!H952</f>
        <v>0</v>
      </c>
      <c r="I436" s="13">
        <f>სულ!I952</f>
        <v>0</v>
      </c>
      <c r="J436" s="13" t="str">
        <f>სულ!J952</f>
        <v/>
      </c>
      <c r="K436" s="38" t="str">
        <f>სულ!K952</f>
        <v/>
      </c>
      <c r="L436" s="35"/>
    </row>
    <row r="437" spans="1:12" ht="16.5" hidden="1" thickTop="1" thickBot="1" x14ac:dyDescent="0.3">
      <c r="A437" t="s">
        <v>194</v>
      </c>
      <c r="B437" s="4"/>
      <c r="C437" s="5" t="s">
        <v>14</v>
      </c>
      <c r="D437" s="13">
        <f>სულ!D953</f>
        <v>0</v>
      </c>
      <c r="E437" s="13">
        <f>სულ!E953</f>
        <v>0</v>
      </c>
      <c r="F437" s="13">
        <f>სულ!F953</f>
        <v>0</v>
      </c>
      <c r="G437" s="13">
        <f>სულ!G953</f>
        <v>0</v>
      </c>
      <c r="H437" s="13">
        <f>სულ!H953</f>
        <v>0</v>
      </c>
      <c r="I437" s="13">
        <f>სულ!I953</f>
        <v>0</v>
      </c>
      <c r="J437" s="13" t="str">
        <f>სულ!J953</f>
        <v/>
      </c>
      <c r="K437" s="38" t="str">
        <f>სულ!K953</f>
        <v/>
      </c>
      <c r="L437" s="35"/>
    </row>
    <row r="438" spans="1:12" ht="16.5" hidden="1" thickTop="1" thickBot="1" x14ac:dyDescent="0.3">
      <c r="A438" t="s">
        <v>194</v>
      </c>
      <c r="B438" s="8"/>
      <c r="C438" s="9" t="s">
        <v>15</v>
      </c>
      <c r="D438" s="15">
        <f>სულ!D954</f>
        <v>0</v>
      </c>
      <c r="E438" s="15">
        <f>სულ!E954</f>
        <v>0</v>
      </c>
      <c r="F438" s="15">
        <f>სულ!F954</f>
        <v>0</v>
      </c>
      <c r="G438" s="15">
        <f>სულ!G954</f>
        <v>0</v>
      </c>
      <c r="H438" s="15">
        <f>სულ!H954</f>
        <v>0</v>
      </c>
      <c r="I438" s="15">
        <f>სულ!I954</f>
        <v>0</v>
      </c>
      <c r="J438" s="15" t="str">
        <f>სულ!J954</f>
        <v/>
      </c>
      <c r="K438" s="40" t="str">
        <f>სულ!K954</f>
        <v/>
      </c>
      <c r="L438" s="35"/>
    </row>
    <row r="439" spans="1:12" ht="31.5" thickTop="1" thickBot="1" x14ac:dyDescent="0.3">
      <c r="A439" t="str">
        <f t="shared" ref="A439:A475" si="10">IF(OR(D439&lt;&gt;0,F439&lt;&gt;0,G439&lt;&gt;0,H439&lt;&gt;0,I439&lt;&gt;0,),"a","b")</f>
        <v>a</v>
      </c>
      <c r="B439" s="2" t="s">
        <v>161</v>
      </c>
      <c r="C439" s="3" t="s">
        <v>162</v>
      </c>
      <c r="D439" s="3">
        <f>სულ!D955</f>
        <v>12398000</v>
      </c>
      <c r="E439" s="3">
        <f>სულ!E955</f>
        <v>13298541.870000001</v>
      </c>
      <c r="F439" s="3">
        <f>სულ!F955</f>
        <v>3360720</v>
      </c>
      <c r="G439" s="3">
        <f>სულ!G955</f>
        <v>3340738.129999999</v>
      </c>
      <c r="H439" s="3">
        <f>სულ!H955</f>
        <v>20000000</v>
      </c>
      <c r="I439" s="3">
        <f>სულ!I955</f>
        <v>20000000</v>
      </c>
      <c r="J439" s="3">
        <f>სულ!J955</f>
        <v>0</v>
      </c>
      <c r="K439" s="41">
        <f>სულ!K955</f>
        <v>1</v>
      </c>
      <c r="L439" s="35" t="str">
        <f>სულ!L955</f>
        <v>კომისიის გადაწყვეტილების მიხედვით</v>
      </c>
    </row>
    <row r="440" spans="1:12" ht="16.5" hidden="1" thickTop="1" thickBot="1" x14ac:dyDescent="0.3">
      <c r="A440" t="s">
        <v>194</v>
      </c>
      <c r="B440" s="4"/>
      <c r="C440" s="5" t="s">
        <v>5</v>
      </c>
      <c r="D440" s="13">
        <f>სულ!D956</f>
        <v>12398000</v>
      </c>
      <c r="E440" s="13">
        <f>სულ!E956</f>
        <v>13298541.870000001</v>
      </c>
      <c r="F440" s="13">
        <f>სულ!F956</f>
        <v>3360720</v>
      </c>
      <c r="G440" s="13">
        <f>სულ!G956</f>
        <v>3340738.129999999</v>
      </c>
      <c r="H440" s="13">
        <f>სულ!H956</f>
        <v>20000000</v>
      </c>
      <c r="I440" s="13">
        <f>სულ!I956</f>
        <v>20000000</v>
      </c>
      <c r="J440" s="13">
        <f>სულ!J956</f>
        <v>0</v>
      </c>
      <c r="K440" s="38">
        <f>სულ!K956</f>
        <v>1</v>
      </c>
      <c r="L440" s="35"/>
    </row>
    <row r="441" spans="1:12" ht="16.5" hidden="1" thickTop="1" thickBot="1" x14ac:dyDescent="0.3">
      <c r="A441" t="s">
        <v>194</v>
      </c>
      <c r="B441" s="6"/>
      <c r="C441" s="7" t="s">
        <v>6</v>
      </c>
      <c r="D441" s="14">
        <f>სულ!D957</f>
        <v>0</v>
      </c>
      <c r="E441" s="14">
        <f>სულ!E957</f>
        <v>0</v>
      </c>
      <c r="F441" s="14">
        <f>სულ!F957</f>
        <v>0</v>
      </c>
      <c r="G441" s="14">
        <f>სულ!G957</f>
        <v>0</v>
      </c>
      <c r="H441" s="14">
        <f>სულ!H957</f>
        <v>0</v>
      </c>
      <c r="I441" s="14">
        <f>სულ!I957</f>
        <v>0</v>
      </c>
      <c r="J441" s="14" t="str">
        <f>სულ!J957</f>
        <v/>
      </c>
      <c r="K441" s="39" t="str">
        <f>სულ!K957</f>
        <v/>
      </c>
      <c r="L441" s="35"/>
    </row>
    <row r="442" spans="1:12" ht="16.5" hidden="1" thickTop="1" thickBot="1" x14ac:dyDescent="0.3">
      <c r="A442" t="s">
        <v>194</v>
      </c>
      <c r="B442" s="6"/>
      <c r="C442" s="7" t="s">
        <v>7</v>
      </c>
      <c r="D442" s="14">
        <f>სულ!D958</f>
        <v>5000</v>
      </c>
      <c r="E442" s="14">
        <f>სულ!E958</f>
        <v>0</v>
      </c>
      <c r="F442" s="14">
        <f>სულ!F958</f>
        <v>10000</v>
      </c>
      <c r="G442" s="14">
        <f>სულ!G958</f>
        <v>10000</v>
      </c>
      <c r="H442" s="14">
        <f>სულ!H958</f>
        <v>20000</v>
      </c>
      <c r="I442" s="14">
        <f>სულ!I958</f>
        <v>20000</v>
      </c>
      <c r="J442" s="14">
        <f>სულ!J958</f>
        <v>0</v>
      </c>
      <c r="K442" s="39">
        <f>სულ!K958</f>
        <v>1</v>
      </c>
      <c r="L442" s="35"/>
    </row>
    <row r="443" spans="1:12" ht="16.5" hidden="1" thickTop="1" thickBot="1" x14ac:dyDescent="0.3">
      <c r="A443" t="s">
        <v>194</v>
      </c>
      <c r="B443" s="6"/>
      <c r="C443" s="7" t="s">
        <v>8</v>
      </c>
      <c r="D443" s="14">
        <f>სულ!D959</f>
        <v>0</v>
      </c>
      <c r="E443" s="14">
        <f>სულ!E959</f>
        <v>0</v>
      </c>
      <c r="F443" s="14">
        <f>სულ!F959</f>
        <v>0</v>
      </c>
      <c r="G443" s="14">
        <f>სულ!G959</f>
        <v>0</v>
      </c>
      <c r="H443" s="14">
        <f>სულ!H959</f>
        <v>0</v>
      </c>
      <c r="I443" s="14">
        <f>სულ!I959</f>
        <v>0</v>
      </c>
      <c r="J443" s="14" t="str">
        <f>სულ!J959</f>
        <v/>
      </c>
      <c r="K443" s="39" t="str">
        <f>სულ!K959</f>
        <v/>
      </c>
      <c r="L443" s="35"/>
    </row>
    <row r="444" spans="1:12" ht="16.5" hidden="1" thickTop="1" thickBot="1" x14ac:dyDescent="0.3">
      <c r="A444" t="s">
        <v>194</v>
      </c>
      <c r="B444" s="6"/>
      <c r="C444" s="7" t="s">
        <v>9</v>
      </c>
      <c r="D444" s="14">
        <f>სულ!D960</f>
        <v>0</v>
      </c>
      <c r="E444" s="14">
        <f>სულ!E960</f>
        <v>0</v>
      </c>
      <c r="F444" s="14">
        <f>სულ!F960</f>
        <v>0</v>
      </c>
      <c r="G444" s="14">
        <f>სულ!G960</f>
        <v>0</v>
      </c>
      <c r="H444" s="14">
        <f>სულ!H960</f>
        <v>0</v>
      </c>
      <c r="I444" s="14">
        <f>სულ!I960</f>
        <v>0</v>
      </c>
      <c r="J444" s="14" t="str">
        <f>სულ!J960</f>
        <v/>
      </c>
      <c r="K444" s="39" t="str">
        <f>სულ!K960</f>
        <v/>
      </c>
      <c r="L444" s="35"/>
    </row>
    <row r="445" spans="1:12" ht="16.5" hidden="1" thickTop="1" thickBot="1" x14ac:dyDescent="0.3">
      <c r="A445" t="s">
        <v>194</v>
      </c>
      <c r="B445" s="6"/>
      <c r="C445" s="7" t="s">
        <v>10</v>
      </c>
      <c r="D445" s="14">
        <f>სულ!D961</f>
        <v>0</v>
      </c>
      <c r="E445" s="14">
        <f>სულ!E961</f>
        <v>0</v>
      </c>
      <c r="F445" s="14">
        <f>სულ!F961</f>
        <v>0</v>
      </c>
      <c r="G445" s="14">
        <f>სულ!G961</f>
        <v>0</v>
      </c>
      <c r="H445" s="14">
        <f>სულ!H961</f>
        <v>0</v>
      </c>
      <c r="I445" s="14">
        <f>სულ!I961</f>
        <v>0</v>
      </c>
      <c r="J445" s="14" t="str">
        <f>სულ!J961</f>
        <v/>
      </c>
      <c r="K445" s="39" t="str">
        <f>სულ!K961</f>
        <v/>
      </c>
      <c r="L445" s="35"/>
    </row>
    <row r="446" spans="1:12" ht="16.5" hidden="1" thickTop="1" thickBot="1" x14ac:dyDescent="0.3">
      <c r="A446" t="s">
        <v>194</v>
      </c>
      <c r="B446" s="6"/>
      <c r="C446" s="7" t="s">
        <v>11</v>
      </c>
      <c r="D446" s="14">
        <f>სულ!D962</f>
        <v>12393000</v>
      </c>
      <c r="E446" s="14">
        <f>სულ!E962</f>
        <v>13298541.870000001</v>
      </c>
      <c r="F446" s="14">
        <f>სულ!F962</f>
        <v>3350720</v>
      </c>
      <c r="G446" s="14">
        <f>სულ!G962</f>
        <v>3330738.129999999</v>
      </c>
      <c r="H446" s="14">
        <f>სულ!H962</f>
        <v>19980000</v>
      </c>
      <c r="I446" s="14">
        <f>სულ!I962</f>
        <v>19980000</v>
      </c>
      <c r="J446" s="14">
        <f>სულ!J962</f>
        <v>0</v>
      </c>
      <c r="K446" s="39">
        <f>სულ!K962</f>
        <v>1</v>
      </c>
      <c r="L446" s="35"/>
    </row>
    <row r="447" spans="1:12" ht="16.5" hidden="1" thickTop="1" thickBot="1" x14ac:dyDescent="0.3">
      <c r="A447" t="s">
        <v>194</v>
      </c>
      <c r="B447" s="6"/>
      <c r="C447" s="7" t="s">
        <v>12</v>
      </c>
      <c r="D447" s="14">
        <f>სულ!D963</f>
        <v>0</v>
      </c>
      <c r="E447" s="14">
        <f>სულ!E963</f>
        <v>0</v>
      </c>
      <c r="F447" s="14">
        <f>სულ!F963</f>
        <v>0</v>
      </c>
      <c r="G447" s="14">
        <f>სულ!G963</f>
        <v>0</v>
      </c>
      <c r="H447" s="14">
        <f>სულ!H963</f>
        <v>0</v>
      </c>
      <c r="I447" s="14">
        <f>სულ!I963</f>
        <v>0</v>
      </c>
      <c r="J447" s="14" t="str">
        <f>სულ!J963</f>
        <v/>
      </c>
      <c r="K447" s="39" t="str">
        <f>სულ!K963</f>
        <v/>
      </c>
      <c r="L447" s="35"/>
    </row>
    <row r="448" spans="1:12" ht="16.5" hidden="1" thickTop="1" thickBot="1" x14ac:dyDescent="0.3">
      <c r="A448" t="s">
        <v>194</v>
      </c>
      <c r="B448" s="4"/>
      <c r="C448" s="5" t="s">
        <v>13</v>
      </c>
      <c r="D448" s="13">
        <f>სულ!D964</f>
        <v>0</v>
      </c>
      <c r="E448" s="13">
        <f>სულ!E964</f>
        <v>0</v>
      </c>
      <c r="F448" s="13">
        <f>სულ!F964</f>
        <v>0</v>
      </c>
      <c r="G448" s="13">
        <f>სულ!G964</f>
        <v>0</v>
      </c>
      <c r="H448" s="13">
        <f>სულ!H964</f>
        <v>0</v>
      </c>
      <c r="I448" s="13">
        <f>სულ!I964</f>
        <v>0</v>
      </c>
      <c r="J448" s="13" t="str">
        <f>სულ!J964</f>
        <v/>
      </c>
      <c r="K448" s="38" t="str">
        <f>სულ!K964</f>
        <v/>
      </c>
      <c r="L448" s="35"/>
    </row>
    <row r="449" spans="1:12" ht="16.5" hidden="1" thickTop="1" thickBot="1" x14ac:dyDescent="0.3">
      <c r="A449" t="s">
        <v>194</v>
      </c>
      <c r="B449" s="4"/>
      <c r="C449" s="5" t="s">
        <v>14</v>
      </c>
      <c r="D449" s="13">
        <f>სულ!D965</f>
        <v>0</v>
      </c>
      <c r="E449" s="13">
        <f>სულ!E965</f>
        <v>0</v>
      </c>
      <c r="F449" s="13">
        <f>სულ!F965</f>
        <v>0</v>
      </c>
      <c r="G449" s="13">
        <f>სულ!G965</f>
        <v>0</v>
      </c>
      <c r="H449" s="13">
        <f>სულ!H965</f>
        <v>0</v>
      </c>
      <c r="I449" s="13">
        <f>სულ!I965</f>
        <v>0</v>
      </c>
      <c r="J449" s="13" t="str">
        <f>სულ!J965</f>
        <v/>
      </c>
      <c r="K449" s="38" t="str">
        <f>სულ!K965</f>
        <v/>
      </c>
      <c r="L449" s="35"/>
    </row>
    <row r="450" spans="1:12" ht="16.5" hidden="1" thickTop="1" thickBot="1" x14ac:dyDescent="0.3">
      <c r="A450" t="s">
        <v>194</v>
      </c>
      <c r="B450" s="8"/>
      <c r="C450" s="9" t="s">
        <v>15</v>
      </c>
      <c r="D450" s="15">
        <f>სულ!D966</f>
        <v>0</v>
      </c>
      <c r="E450" s="15">
        <f>სულ!E966</f>
        <v>0</v>
      </c>
      <c r="F450" s="15">
        <f>სულ!F966</f>
        <v>0</v>
      </c>
      <c r="G450" s="15">
        <f>სულ!G966</f>
        <v>0</v>
      </c>
      <c r="H450" s="15">
        <f>სულ!H966</f>
        <v>0</v>
      </c>
      <c r="I450" s="15">
        <f>სულ!I966</f>
        <v>0</v>
      </c>
      <c r="J450" s="15" t="str">
        <f>სულ!J966</f>
        <v/>
      </c>
      <c r="K450" s="40" t="str">
        <f>სულ!K966</f>
        <v/>
      </c>
      <c r="L450" s="35"/>
    </row>
    <row r="451" spans="1:12" ht="31.5" thickTop="1" thickBot="1" x14ac:dyDescent="0.3">
      <c r="A451" t="str">
        <f t="shared" si="10"/>
        <v>a</v>
      </c>
      <c r="B451" s="10" t="s">
        <v>163</v>
      </c>
      <c r="C451" s="11" t="s">
        <v>164</v>
      </c>
      <c r="D451" s="3">
        <f>სულ!D967</f>
        <v>500000</v>
      </c>
      <c r="E451" s="3">
        <f>სულ!E967</f>
        <v>378240.25</v>
      </c>
      <c r="F451" s="3">
        <f>სულ!F967</f>
        <v>255000</v>
      </c>
      <c r="G451" s="3">
        <f>სულ!G967</f>
        <v>365000</v>
      </c>
      <c r="H451" s="3">
        <f>სულ!H967</f>
        <v>1000000</v>
      </c>
      <c r="I451" s="3">
        <f>სულ!I967</f>
        <v>998240.25</v>
      </c>
      <c r="J451" s="3">
        <f>სულ!J967</f>
        <v>1759.75</v>
      </c>
      <c r="K451" s="41">
        <f>სულ!K967</f>
        <v>0.99824025000000005</v>
      </c>
      <c r="L451" s="35"/>
    </row>
    <row r="452" spans="1:12" ht="16.5" hidden="1" thickTop="1" thickBot="1" x14ac:dyDescent="0.3">
      <c r="A452" t="s">
        <v>194</v>
      </c>
      <c r="B452" s="4"/>
      <c r="C452" s="5" t="s">
        <v>5</v>
      </c>
      <c r="D452" s="13">
        <f>სულ!D968</f>
        <v>500000</v>
      </c>
      <c r="E452" s="13">
        <f>სულ!E968</f>
        <v>378240.25</v>
      </c>
      <c r="F452" s="13">
        <f>სულ!F968</f>
        <v>255000</v>
      </c>
      <c r="G452" s="13">
        <f>სულ!G968</f>
        <v>365000</v>
      </c>
      <c r="H452" s="13">
        <f>სულ!H968</f>
        <v>1000000</v>
      </c>
      <c r="I452" s="13">
        <f>სულ!I968</f>
        <v>998240.25</v>
      </c>
      <c r="J452" s="13">
        <f>სულ!J968</f>
        <v>1759.75</v>
      </c>
      <c r="K452" s="38">
        <f>სულ!K968</f>
        <v>0.99824025000000005</v>
      </c>
      <c r="L452" s="35"/>
    </row>
    <row r="453" spans="1:12" ht="16.5" hidden="1" thickTop="1" thickBot="1" x14ac:dyDescent="0.3">
      <c r="A453" t="s">
        <v>194</v>
      </c>
      <c r="B453" s="6"/>
      <c r="C453" s="7" t="s">
        <v>6</v>
      </c>
      <c r="D453" s="14">
        <f>სულ!D969</f>
        <v>0</v>
      </c>
      <c r="E453" s="14">
        <f>სულ!E969</f>
        <v>0</v>
      </c>
      <c r="F453" s="14">
        <f>სულ!F969</f>
        <v>0</v>
      </c>
      <c r="G453" s="14">
        <f>სულ!G969</f>
        <v>0</v>
      </c>
      <c r="H453" s="14">
        <f>სულ!H969</f>
        <v>0</v>
      </c>
      <c r="I453" s="14">
        <f>სულ!I969</f>
        <v>0</v>
      </c>
      <c r="J453" s="14" t="str">
        <f>სულ!J969</f>
        <v/>
      </c>
      <c r="K453" s="39" t="str">
        <f>სულ!K969</f>
        <v/>
      </c>
      <c r="L453" s="35"/>
    </row>
    <row r="454" spans="1:12" ht="16.5" hidden="1" thickTop="1" thickBot="1" x14ac:dyDescent="0.3">
      <c r="A454" t="s">
        <v>194</v>
      </c>
      <c r="B454" s="6"/>
      <c r="C454" s="7" t="s">
        <v>7</v>
      </c>
      <c r="D454" s="14">
        <f>სულ!D970</f>
        <v>500000</v>
      </c>
      <c r="E454" s="14">
        <f>სულ!E970</f>
        <v>378240.25</v>
      </c>
      <c r="F454" s="14">
        <f>სულ!F970</f>
        <v>255000</v>
      </c>
      <c r="G454" s="14">
        <f>სულ!G970</f>
        <v>365000</v>
      </c>
      <c r="H454" s="14">
        <f>სულ!H970</f>
        <v>1000000</v>
      </c>
      <c r="I454" s="14">
        <f>სულ!I970</f>
        <v>998240.25</v>
      </c>
      <c r="J454" s="14">
        <f>სულ!J970</f>
        <v>1759.75</v>
      </c>
      <c r="K454" s="39">
        <f>სულ!K970</f>
        <v>0.99824025000000005</v>
      </c>
      <c r="L454" s="35"/>
    </row>
    <row r="455" spans="1:12" ht="16.5" hidden="1" thickTop="1" thickBot="1" x14ac:dyDescent="0.3">
      <c r="A455" t="s">
        <v>194</v>
      </c>
      <c r="B455" s="6"/>
      <c r="C455" s="7" t="s">
        <v>8</v>
      </c>
      <c r="D455" s="14">
        <f>სულ!D971</f>
        <v>0</v>
      </c>
      <c r="E455" s="14">
        <f>სულ!E971</f>
        <v>0</v>
      </c>
      <c r="F455" s="14">
        <f>სულ!F971</f>
        <v>0</v>
      </c>
      <c r="G455" s="14">
        <f>სულ!G971</f>
        <v>0</v>
      </c>
      <c r="H455" s="14">
        <f>სულ!H971</f>
        <v>0</v>
      </c>
      <c r="I455" s="14">
        <f>სულ!I971</f>
        <v>0</v>
      </c>
      <c r="J455" s="14" t="str">
        <f>სულ!J971</f>
        <v/>
      </c>
      <c r="K455" s="39" t="str">
        <f>სულ!K971</f>
        <v/>
      </c>
      <c r="L455" s="35"/>
    </row>
    <row r="456" spans="1:12" ht="16.5" hidden="1" thickTop="1" thickBot="1" x14ac:dyDescent="0.3">
      <c r="A456" t="s">
        <v>194</v>
      </c>
      <c r="B456" s="6"/>
      <c r="C456" s="7" t="s">
        <v>9</v>
      </c>
      <c r="D456" s="14">
        <f>სულ!D972</f>
        <v>0</v>
      </c>
      <c r="E456" s="14">
        <f>სულ!E972</f>
        <v>0</v>
      </c>
      <c r="F456" s="14">
        <f>სულ!F972</f>
        <v>0</v>
      </c>
      <c r="G456" s="14">
        <f>სულ!G972</f>
        <v>0</v>
      </c>
      <c r="H456" s="14">
        <f>სულ!H972</f>
        <v>0</v>
      </c>
      <c r="I456" s="14">
        <f>სულ!I972</f>
        <v>0</v>
      </c>
      <c r="J456" s="14" t="str">
        <f>სულ!J972</f>
        <v/>
      </c>
      <c r="K456" s="39" t="str">
        <f>სულ!K972</f>
        <v/>
      </c>
      <c r="L456" s="35"/>
    </row>
    <row r="457" spans="1:12" ht="16.5" hidden="1" thickTop="1" thickBot="1" x14ac:dyDescent="0.3">
      <c r="A457" t="s">
        <v>194</v>
      </c>
      <c r="B457" s="6"/>
      <c r="C457" s="7" t="s">
        <v>10</v>
      </c>
      <c r="D457" s="14">
        <f>სულ!D973</f>
        <v>0</v>
      </c>
      <c r="E457" s="14">
        <f>სულ!E973</f>
        <v>0</v>
      </c>
      <c r="F457" s="14">
        <f>სულ!F973</f>
        <v>0</v>
      </c>
      <c r="G457" s="14">
        <f>სულ!G973</f>
        <v>0</v>
      </c>
      <c r="H457" s="14">
        <f>სულ!H973</f>
        <v>0</v>
      </c>
      <c r="I457" s="14">
        <f>სულ!I973</f>
        <v>0</v>
      </c>
      <c r="J457" s="14" t="str">
        <f>სულ!J973</f>
        <v/>
      </c>
      <c r="K457" s="39" t="str">
        <f>სულ!K973</f>
        <v/>
      </c>
      <c r="L457" s="35"/>
    </row>
    <row r="458" spans="1:12" ht="16.5" hidden="1" thickTop="1" thickBot="1" x14ac:dyDescent="0.3">
      <c r="A458" t="s">
        <v>194</v>
      </c>
      <c r="B458" s="6"/>
      <c r="C458" s="7" t="s">
        <v>11</v>
      </c>
      <c r="D458" s="14">
        <f>სულ!D974</f>
        <v>0</v>
      </c>
      <c r="E458" s="14">
        <f>სულ!E974</f>
        <v>0</v>
      </c>
      <c r="F458" s="14">
        <f>სულ!F974</f>
        <v>0</v>
      </c>
      <c r="G458" s="14">
        <f>სულ!G974</f>
        <v>0</v>
      </c>
      <c r="H458" s="14">
        <f>სულ!H974</f>
        <v>0</v>
      </c>
      <c r="I458" s="14">
        <f>სულ!I974</f>
        <v>0</v>
      </c>
      <c r="J458" s="14" t="str">
        <f>სულ!J974</f>
        <v/>
      </c>
      <c r="K458" s="39" t="str">
        <f>სულ!K974</f>
        <v/>
      </c>
      <c r="L458" s="35"/>
    </row>
    <row r="459" spans="1:12" ht="16.5" hidden="1" thickTop="1" thickBot="1" x14ac:dyDescent="0.3">
      <c r="A459" t="s">
        <v>194</v>
      </c>
      <c r="B459" s="6"/>
      <c r="C459" s="7" t="s">
        <v>12</v>
      </c>
      <c r="D459" s="14">
        <f>სულ!D975</f>
        <v>0</v>
      </c>
      <c r="E459" s="14">
        <f>სულ!E975</f>
        <v>0</v>
      </c>
      <c r="F459" s="14">
        <f>სულ!F975</f>
        <v>0</v>
      </c>
      <c r="G459" s="14">
        <f>სულ!G975</f>
        <v>0</v>
      </c>
      <c r="H459" s="14">
        <f>სულ!H975</f>
        <v>0</v>
      </c>
      <c r="I459" s="14">
        <f>სულ!I975</f>
        <v>0</v>
      </c>
      <c r="J459" s="14" t="str">
        <f>სულ!J975</f>
        <v/>
      </c>
      <c r="K459" s="39" t="str">
        <f>სულ!K975</f>
        <v/>
      </c>
      <c r="L459" s="35"/>
    </row>
    <row r="460" spans="1:12" ht="16.5" hidden="1" thickTop="1" thickBot="1" x14ac:dyDescent="0.3">
      <c r="A460" t="s">
        <v>194</v>
      </c>
      <c r="B460" s="4"/>
      <c r="C460" s="5" t="s">
        <v>13</v>
      </c>
      <c r="D460" s="13">
        <f>სულ!D976</f>
        <v>0</v>
      </c>
      <c r="E460" s="13">
        <f>სულ!E976</f>
        <v>0</v>
      </c>
      <c r="F460" s="13">
        <f>სულ!F976</f>
        <v>0</v>
      </c>
      <c r="G460" s="13">
        <f>სულ!G976</f>
        <v>0</v>
      </c>
      <c r="H460" s="13">
        <f>სულ!H976</f>
        <v>0</v>
      </c>
      <c r="I460" s="13">
        <f>სულ!I976</f>
        <v>0</v>
      </c>
      <c r="J460" s="13" t="str">
        <f>სულ!J976</f>
        <v/>
      </c>
      <c r="K460" s="38" t="str">
        <f>სულ!K976</f>
        <v/>
      </c>
      <c r="L460" s="35"/>
    </row>
    <row r="461" spans="1:12" ht="16.5" hidden="1" thickTop="1" thickBot="1" x14ac:dyDescent="0.3">
      <c r="A461" t="s">
        <v>194</v>
      </c>
      <c r="B461" s="4"/>
      <c r="C461" s="5" t="s">
        <v>14</v>
      </c>
      <c r="D461" s="13">
        <f>სულ!D977</f>
        <v>0</v>
      </c>
      <c r="E461" s="13">
        <f>სულ!E977</f>
        <v>0</v>
      </c>
      <c r="F461" s="13">
        <f>სულ!F977</f>
        <v>0</v>
      </c>
      <c r="G461" s="13">
        <f>სულ!G977</f>
        <v>0</v>
      </c>
      <c r="H461" s="13">
        <f>სულ!H977</f>
        <v>0</v>
      </c>
      <c r="I461" s="13">
        <f>სულ!I977</f>
        <v>0</v>
      </c>
      <c r="J461" s="13" t="str">
        <f>სულ!J977</f>
        <v/>
      </c>
      <c r="K461" s="38" t="str">
        <f>სულ!K977</f>
        <v/>
      </c>
      <c r="L461" s="35"/>
    </row>
    <row r="462" spans="1:12" ht="16.5" hidden="1" thickTop="1" thickBot="1" x14ac:dyDescent="0.3">
      <c r="A462" t="s">
        <v>194</v>
      </c>
      <c r="B462" s="8"/>
      <c r="C462" s="9" t="s">
        <v>15</v>
      </c>
      <c r="D462" s="15">
        <f>სულ!D978</f>
        <v>0</v>
      </c>
      <c r="E462" s="15">
        <f>სულ!E978</f>
        <v>0</v>
      </c>
      <c r="F462" s="15">
        <f>სულ!F978</f>
        <v>0</v>
      </c>
      <c r="G462" s="15">
        <f>სულ!G978</f>
        <v>0</v>
      </c>
      <c r="H462" s="15">
        <f>სულ!H978</f>
        <v>0</v>
      </c>
      <c r="I462" s="15">
        <f>სულ!I978</f>
        <v>0</v>
      </c>
      <c r="J462" s="15" t="str">
        <f>სულ!J978</f>
        <v/>
      </c>
      <c r="K462" s="40" t="str">
        <f>სულ!K978</f>
        <v/>
      </c>
      <c r="L462" s="35"/>
    </row>
    <row r="463" spans="1:12" ht="31.5" thickTop="1" thickBot="1" x14ac:dyDescent="0.3">
      <c r="A463" t="str">
        <f t="shared" si="10"/>
        <v>a</v>
      </c>
      <c r="B463" s="2" t="s">
        <v>175</v>
      </c>
      <c r="C463" s="3" t="s">
        <v>176</v>
      </c>
      <c r="D463" s="3">
        <f>სულ!D1039</f>
        <v>402400</v>
      </c>
      <c r="E463" s="3">
        <f>სულ!E1039</f>
        <v>130125</v>
      </c>
      <c r="F463" s="3">
        <f>სულ!F1039</f>
        <v>25000</v>
      </c>
      <c r="G463" s="3">
        <f>სულ!G1039</f>
        <v>25000</v>
      </c>
      <c r="H463" s="3">
        <f>სულ!H1039</f>
        <v>676000</v>
      </c>
      <c r="I463" s="3">
        <f>სულ!I1039</f>
        <v>180125</v>
      </c>
      <c r="J463" s="3">
        <f>სულ!J1039</f>
        <v>495875</v>
      </c>
      <c r="K463" s="41">
        <f>სულ!K1039</f>
        <v>0.26645710059171596</v>
      </c>
      <c r="L463" s="35"/>
    </row>
    <row r="464" spans="1:12" ht="16.5" hidden="1" thickTop="1" thickBot="1" x14ac:dyDescent="0.3">
      <c r="A464" t="s">
        <v>194</v>
      </c>
      <c r="B464" s="4"/>
      <c r="C464" s="5" t="s">
        <v>5</v>
      </c>
      <c r="D464" s="13">
        <f>სულ!D1040</f>
        <v>402400</v>
      </c>
      <c r="E464" s="13">
        <f>სულ!E1040</f>
        <v>130125</v>
      </c>
      <c r="F464" s="13">
        <f>სულ!F1040</f>
        <v>25000</v>
      </c>
      <c r="G464" s="13">
        <f>სულ!G1040</f>
        <v>25000</v>
      </c>
      <c r="H464" s="13">
        <f>სულ!H1040</f>
        <v>676000</v>
      </c>
      <c r="I464" s="13">
        <f>სულ!I1040</f>
        <v>180125</v>
      </c>
      <c r="J464" s="13">
        <f>სულ!J1040</f>
        <v>495875</v>
      </c>
      <c r="K464" s="38">
        <f>სულ!K1040</f>
        <v>0.26645710059171596</v>
      </c>
      <c r="L464" s="35"/>
    </row>
    <row r="465" spans="1:12" ht="16.5" hidden="1" thickTop="1" thickBot="1" x14ac:dyDescent="0.3">
      <c r="A465" t="s">
        <v>194</v>
      </c>
      <c r="B465" s="6"/>
      <c r="C465" s="7" t="s">
        <v>6</v>
      </c>
      <c r="D465" s="14">
        <f>სულ!D1041</f>
        <v>0</v>
      </c>
      <c r="E465" s="14">
        <f>სულ!E1041</f>
        <v>0</v>
      </c>
      <c r="F465" s="14">
        <f>სულ!F1041</f>
        <v>0</v>
      </c>
      <c r="G465" s="14">
        <f>სულ!G1041</f>
        <v>0</v>
      </c>
      <c r="H465" s="14">
        <f>სულ!H1041</f>
        <v>0</v>
      </c>
      <c r="I465" s="14">
        <f>სულ!I1041</f>
        <v>0</v>
      </c>
      <c r="J465" s="14" t="str">
        <f>სულ!J1041</f>
        <v/>
      </c>
      <c r="K465" s="39" t="str">
        <f>სულ!K1041</f>
        <v/>
      </c>
      <c r="L465" s="35"/>
    </row>
    <row r="466" spans="1:12" ht="16.5" hidden="1" thickTop="1" thickBot="1" x14ac:dyDescent="0.3">
      <c r="A466" t="s">
        <v>194</v>
      </c>
      <c r="B466" s="6"/>
      <c r="C466" s="7" t="s">
        <v>7</v>
      </c>
      <c r="D466" s="14">
        <f>სულ!D1042</f>
        <v>402400</v>
      </c>
      <c r="E466" s="14">
        <f>სულ!E1042</f>
        <v>130125</v>
      </c>
      <c r="F466" s="14">
        <f>სულ!F1042</f>
        <v>25000</v>
      </c>
      <c r="G466" s="14">
        <f>სულ!G1042</f>
        <v>25000</v>
      </c>
      <c r="H466" s="14">
        <f>სულ!H1042</f>
        <v>676000</v>
      </c>
      <c r="I466" s="14">
        <f>სულ!I1042</f>
        <v>180125</v>
      </c>
      <c r="J466" s="14">
        <f>სულ!J1042</f>
        <v>495875</v>
      </c>
      <c r="K466" s="39">
        <f>სულ!K1042</f>
        <v>0.26645710059171596</v>
      </c>
      <c r="L466" s="35">
        <f>სულ!L1042</f>
        <v>0</v>
      </c>
    </row>
    <row r="467" spans="1:12" ht="16.5" hidden="1" thickTop="1" thickBot="1" x14ac:dyDescent="0.3">
      <c r="A467" t="s">
        <v>194</v>
      </c>
      <c r="B467" s="6"/>
      <c r="C467" s="7" t="s">
        <v>8</v>
      </c>
      <c r="D467" s="14">
        <f>სულ!D1043</f>
        <v>0</v>
      </c>
      <c r="E467" s="14">
        <f>სულ!E1043</f>
        <v>0</v>
      </c>
      <c r="F467" s="14">
        <f>სულ!F1043</f>
        <v>0</v>
      </c>
      <c r="G467" s="14">
        <f>სულ!G1043</f>
        <v>0</v>
      </c>
      <c r="H467" s="14">
        <f>სულ!H1043</f>
        <v>0</v>
      </c>
      <c r="I467" s="14">
        <f>სულ!I1043</f>
        <v>0</v>
      </c>
      <c r="J467" s="14" t="str">
        <f>სულ!J1043</f>
        <v/>
      </c>
      <c r="K467" s="39" t="str">
        <f>სულ!K1043</f>
        <v/>
      </c>
      <c r="L467" s="35"/>
    </row>
    <row r="468" spans="1:12" ht="16.5" hidden="1" thickTop="1" thickBot="1" x14ac:dyDescent="0.3">
      <c r="A468" t="s">
        <v>194</v>
      </c>
      <c r="B468" s="6"/>
      <c r="C468" s="7" t="s">
        <v>9</v>
      </c>
      <c r="D468" s="14">
        <f>სულ!D1044</f>
        <v>0</v>
      </c>
      <c r="E468" s="14">
        <f>სულ!E1044</f>
        <v>0</v>
      </c>
      <c r="F468" s="14">
        <f>სულ!F1044</f>
        <v>0</v>
      </c>
      <c r="G468" s="14">
        <f>სულ!G1044</f>
        <v>0</v>
      </c>
      <c r="H468" s="14">
        <f>სულ!H1044</f>
        <v>0</v>
      </c>
      <c r="I468" s="14">
        <f>სულ!I1044</f>
        <v>0</v>
      </c>
      <c r="J468" s="14" t="str">
        <f>სულ!J1044</f>
        <v/>
      </c>
      <c r="K468" s="39" t="str">
        <f>სულ!K1044</f>
        <v/>
      </c>
      <c r="L468" s="35"/>
    </row>
    <row r="469" spans="1:12" ht="16.5" hidden="1" thickTop="1" thickBot="1" x14ac:dyDescent="0.3">
      <c r="A469" t="s">
        <v>194</v>
      </c>
      <c r="B469" s="6"/>
      <c r="C469" s="7" t="s">
        <v>10</v>
      </c>
      <c r="D469" s="14">
        <f>სულ!D1045</f>
        <v>0</v>
      </c>
      <c r="E469" s="14">
        <f>სულ!E1045</f>
        <v>0</v>
      </c>
      <c r="F469" s="14">
        <f>სულ!F1045</f>
        <v>0</v>
      </c>
      <c r="G469" s="14">
        <f>სულ!G1045</f>
        <v>0</v>
      </c>
      <c r="H469" s="14">
        <f>სულ!H1045</f>
        <v>0</v>
      </c>
      <c r="I469" s="14">
        <f>სულ!I1045</f>
        <v>0</v>
      </c>
      <c r="J469" s="14" t="str">
        <f>სულ!J1045</f>
        <v/>
      </c>
      <c r="K469" s="39" t="str">
        <f>სულ!K1045</f>
        <v/>
      </c>
      <c r="L469" s="35"/>
    </row>
    <row r="470" spans="1:12" ht="16.5" hidden="1" thickTop="1" thickBot="1" x14ac:dyDescent="0.3">
      <c r="A470" t="s">
        <v>194</v>
      </c>
      <c r="B470" s="6"/>
      <c r="C470" s="7" t="s">
        <v>11</v>
      </c>
      <c r="D470" s="14">
        <f>სულ!D1046</f>
        <v>0</v>
      </c>
      <c r="E470" s="14">
        <f>სულ!E1046</f>
        <v>0</v>
      </c>
      <c r="F470" s="14">
        <f>სულ!F1046</f>
        <v>0</v>
      </c>
      <c r="G470" s="14">
        <f>სულ!G1046</f>
        <v>0</v>
      </c>
      <c r="H470" s="14">
        <f>სულ!H1046</f>
        <v>0</v>
      </c>
      <c r="I470" s="14">
        <f>სულ!I1046</f>
        <v>0</v>
      </c>
      <c r="J470" s="14" t="str">
        <f>სულ!J1046</f>
        <v/>
      </c>
      <c r="K470" s="39" t="str">
        <f>სულ!K1046</f>
        <v/>
      </c>
      <c r="L470" s="35"/>
    </row>
    <row r="471" spans="1:12" ht="16.5" hidden="1" thickTop="1" thickBot="1" x14ac:dyDescent="0.3">
      <c r="A471" t="s">
        <v>194</v>
      </c>
      <c r="B471" s="6"/>
      <c r="C471" s="7" t="s">
        <v>12</v>
      </c>
      <c r="D471" s="14">
        <f>სულ!D1047</f>
        <v>0</v>
      </c>
      <c r="E471" s="14">
        <f>სულ!E1047</f>
        <v>0</v>
      </c>
      <c r="F471" s="14">
        <f>სულ!F1047</f>
        <v>0</v>
      </c>
      <c r="G471" s="14">
        <f>სულ!G1047</f>
        <v>0</v>
      </c>
      <c r="H471" s="14">
        <f>სულ!H1047</f>
        <v>0</v>
      </c>
      <c r="I471" s="14">
        <f>სულ!I1047</f>
        <v>0</v>
      </c>
      <c r="J471" s="14" t="str">
        <f>სულ!J1047</f>
        <v/>
      </c>
      <c r="K471" s="39" t="str">
        <f>სულ!K1047</f>
        <v/>
      </c>
      <c r="L471" s="35"/>
    </row>
    <row r="472" spans="1:12" ht="16.5" hidden="1" thickTop="1" thickBot="1" x14ac:dyDescent="0.3">
      <c r="A472" t="s">
        <v>194</v>
      </c>
      <c r="B472" s="4"/>
      <c r="C472" s="5" t="s">
        <v>13</v>
      </c>
      <c r="D472" s="13">
        <f>სულ!D1048</f>
        <v>0</v>
      </c>
      <c r="E472" s="13">
        <f>სულ!E1048</f>
        <v>0</v>
      </c>
      <c r="F472" s="13">
        <f>სულ!F1048</f>
        <v>0</v>
      </c>
      <c r="G472" s="13">
        <f>სულ!G1048</f>
        <v>0</v>
      </c>
      <c r="H472" s="13">
        <f>სულ!H1048</f>
        <v>0</v>
      </c>
      <c r="I472" s="13">
        <f>სულ!I1048</f>
        <v>0</v>
      </c>
      <c r="J472" s="13" t="str">
        <f>სულ!J1048</f>
        <v/>
      </c>
      <c r="K472" s="38" t="str">
        <f>სულ!K1048</f>
        <v/>
      </c>
      <c r="L472" s="35"/>
    </row>
    <row r="473" spans="1:12" ht="16.5" hidden="1" thickTop="1" thickBot="1" x14ac:dyDescent="0.3">
      <c r="A473" t="s">
        <v>194</v>
      </c>
      <c r="B473" s="4"/>
      <c r="C473" s="5" t="s">
        <v>14</v>
      </c>
      <c r="D473" s="13">
        <f>სულ!D1049</f>
        <v>0</v>
      </c>
      <c r="E473" s="13">
        <f>სულ!E1049</f>
        <v>0</v>
      </c>
      <c r="F473" s="13">
        <f>სულ!F1049</f>
        <v>0</v>
      </c>
      <c r="G473" s="13">
        <f>სულ!G1049</f>
        <v>0</v>
      </c>
      <c r="H473" s="13">
        <f>სულ!H1049</f>
        <v>0</v>
      </c>
      <c r="I473" s="13">
        <f>სულ!I1049</f>
        <v>0</v>
      </c>
      <c r="J473" s="13" t="str">
        <f>სულ!J1049</f>
        <v/>
      </c>
      <c r="K473" s="38" t="str">
        <f>სულ!K1049</f>
        <v/>
      </c>
      <c r="L473" s="35"/>
    </row>
    <row r="474" spans="1:12" ht="16.5" hidden="1" thickTop="1" thickBot="1" x14ac:dyDescent="0.3">
      <c r="A474" t="s">
        <v>194</v>
      </c>
      <c r="B474" s="8"/>
      <c r="C474" s="9" t="s">
        <v>15</v>
      </c>
      <c r="D474" s="15">
        <f>სულ!D1050</f>
        <v>0</v>
      </c>
      <c r="E474" s="15">
        <f>სულ!E1050</f>
        <v>0</v>
      </c>
      <c r="F474" s="15">
        <f>სულ!F1050</f>
        <v>0</v>
      </c>
      <c r="G474" s="15">
        <f>სულ!G1050</f>
        <v>0</v>
      </c>
      <c r="H474" s="15">
        <f>სულ!H1050</f>
        <v>0</v>
      </c>
      <c r="I474" s="15">
        <f>სულ!I1050</f>
        <v>0</v>
      </c>
      <c r="J474" s="15" t="str">
        <f>სულ!J1050</f>
        <v/>
      </c>
      <c r="K474" s="40" t="str">
        <f>სულ!K1050</f>
        <v/>
      </c>
      <c r="L474" s="35"/>
    </row>
    <row r="475" spans="1:12" ht="46.5" thickTop="1" thickBot="1" x14ac:dyDescent="0.3">
      <c r="A475" t="str">
        <f t="shared" si="10"/>
        <v>a</v>
      </c>
      <c r="B475" s="10" t="s">
        <v>179</v>
      </c>
      <c r="C475" s="11" t="s">
        <v>180</v>
      </c>
      <c r="D475" s="3">
        <f>სულ!D1063</f>
        <v>1007000</v>
      </c>
      <c r="E475" s="3">
        <f>სულ!E1063</f>
        <v>0</v>
      </c>
      <c r="F475" s="3">
        <f>სულ!F1063</f>
        <v>0</v>
      </c>
      <c r="G475" s="3">
        <f>სულ!G1063</f>
        <v>0</v>
      </c>
      <c r="H475" s="3">
        <f>სულ!H1063</f>
        <v>2014000</v>
      </c>
      <c r="I475" s="3">
        <f>სულ!I1063</f>
        <v>0</v>
      </c>
      <c r="J475" s="3">
        <f>სულ!J1063</f>
        <v>2014000</v>
      </c>
      <c r="K475" s="41">
        <f>სულ!K1063</f>
        <v>0</v>
      </c>
      <c r="L475" s="35"/>
    </row>
    <row r="476" spans="1:12" ht="15.75" hidden="1" thickTop="1" x14ac:dyDescent="0.25">
      <c r="A476" t="s">
        <v>194</v>
      </c>
      <c r="B476" s="4"/>
      <c r="C476" s="5" t="s">
        <v>5</v>
      </c>
      <c r="D476" s="13">
        <f>სულ!D1064</f>
        <v>1007000</v>
      </c>
      <c r="E476" s="13">
        <f>სულ!E1064</f>
        <v>0</v>
      </c>
      <c r="F476" s="13">
        <f>სულ!F1064</f>
        <v>0</v>
      </c>
      <c r="G476" s="13">
        <f>სულ!G1064</f>
        <v>0</v>
      </c>
      <c r="H476" s="13">
        <f>სულ!H1064</f>
        <v>2014000</v>
      </c>
      <c r="I476" s="13">
        <f>სულ!I1064</f>
        <v>0</v>
      </c>
      <c r="J476" s="13">
        <f>სულ!J1064</f>
        <v>2014000</v>
      </c>
      <c r="K476" s="38">
        <f>სულ!K1064</f>
        <v>0</v>
      </c>
      <c r="L476" s="35"/>
    </row>
    <row r="477" spans="1:12" ht="15.75" hidden="1" thickTop="1" x14ac:dyDescent="0.25">
      <c r="A477" t="s">
        <v>194</v>
      </c>
      <c r="B477" s="6"/>
      <c r="C477" s="7" t="s">
        <v>6</v>
      </c>
      <c r="D477" s="14">
        <f>სულ!D1065</f>
        <v>0</v>
      </c>
      <c r="E477" s="14">
        <f>სულ!E1065</f>
        <v>0</v>
      </c>
      <c r="F477" s="14">
        <f>სულ!F1065</f>
        <v>0</v>
      </c>
      <c r="G477" s="14">
        <f>სულ!G1065</f>
        <v>0</v>
      </c>
      <c r="H477" s="14">
        <f>სულ!H1065</f>
        <v>0</v>
      </c>
      <c r="I477" s="14">
        <f>სულ!I1065</f>
        <v>0</v>
      </c>
      <c r="J477" s="14" t="str">
        <f>სულ!J1065</f>
        <v/>
      </c>
      <c r="K477" s="39" t="str">
        <f>სულ!K1065</f>
        <v/>
      </c>
      <c r="L477" s="35"/>
    </row>
    <row r="478" spans="1:12" ht="15.75" hidden="1" thickTop="1" x14ac:dyDescent="0.25">
      <c r="A478" t="s">
        <v>194</v>
      </c>
      <c r="B478" s="6"/>
      <c r="C478" s="7" t="s">
        <v>7</v>
      </c>
      <c r="D478" s="14">
        <f>სულ!D1066</f>
        <v>1007000</v>
      </c>
      <c r="E478" s="14">
        <f>სულ!E1066</f>
        <v>0</v>
      </c>
      <c r="F478" s="14">
        <f>სულ!F1066</f>
        <v>0</v>
      </c>
      <c r="G478" s="14">
        <f>სულ!G1066</f>
        <v>0</v>
      </c>
      <c r="H478" s="14">
        <f>სულ!H1066</f>
        <v>2014000</v>
      </c>
      <c r="I478" s="14">
        <f>სულ!I1066</f>
        <v>0</v>
      </c>
      <c r="J478" s="14">
        <f>სულ!J1066</f>
        <v>2014000</v>
      </c>
      <c r="K478" s="39">
        <f>სულ!K1066</f>
        <v>0</v>
      </c>
      <c r="L478" s="35"/>
    </row>
    <row r="479" spans="1:12" ht="15.75" hidden="1" thickTop="1" x14ac:dyDescent="0.25">
      <c r="A479" t="s">
        <v>194</v>
      </c>
      <c r="B479" s="6"/>
      <c r="C479" s="7" t="s">
        <v>8</v>
      </c>
      <c r="D479" s="14">
        <f>სულ!D1067</f>
        <v>0</v>
      </c>
      <c r="E479" s="14">
        <f>სულ!E1067</f>
        <v>0</v>
      </c>
      <c r="F479" s="14">
        <f>სულ!F1067</f>
        <v>0</v>
      </c>
      <c r="G479" s="14">
        <f>სულ!G1067</f>
        <v>0</v>
      </c>
      <c r="H479" s="14">
        <f>სულ!H1067</f>
        <v>0</v>
      </c>
      <c r="I479" s="14">
        <f>სულ!I1067</f>
        <v>0</v>
      </c>
      <c r="J479" s="14" t="str">
        <f>სულ!J1067</f>
        <v/>
      </c>
      <c r="K479" s="39" t="str">
        <f>სულ!K1067</f>
        <v/>
      </c>
      <c r="L479" s="35"/>
    </row>
    <row r="480" spans="1:12" ht="15.75" hidden="1" thickTop="1" x14ac:dyDescent="0.25">
      <c r="A480" t="s">
        <v>194</v>
      </c>
      <c r="B480" s="6"/>
      <c r="C480" s="7" t="s">
        <v>9</v>
      </c>
      <c r="D480" s="14">
        <f>სულ!D1068</f>
        <v>0</v>
      </c>
      <c r="E480" s="14">
        <f>სულ!E1068</f>
        <v>0</v>
      </c>
      <c r="F480" s="14">
        <f>სულ!F1068</f>
        <v>0</v>
      </c>
      <c r="G480" s="14">
        <f>სულ!G1068</f>
        <v>0</v>
      </c>
      <c r="H480" s="14">
        <f>სულ!H1068</f>
        <v>0</v>
      </c>
      <c r="I480" s="14">
        <f>სულ!I1068</f>
        <v>0</v>
      </c>
      <c r="J480" s="14" t="str">
        <f>სულ!J1068</f>
        <v/>
      </c>
      <c r="K480" s="39" t="str">
        <f>სულ!K1068</f>
        <v/>
      </c>
      <c r="L480" s="35"/>
    </row>
    <row r="481" spans="1:12" ht="15.75" hidden="1" thickTop="1" x14ac:dyDescent="0.25">
      <c r="A481" t="s">
        <v>194</v>
      </c>
      <c r="B481" s="6"/>
      <c r="C481" s="7" t="s">
        <v>10</v>
      </c>
      <c r="D481" s="14">
        <f>სულ!D1069</f>
        <v>0</v>
      </c>
      <c r="E481" s="14">
        <f>სულ!E1069</f>
        <v>0</v>
      </c>
      <c r="F481" s="14">
        <f>სულ!F1069</f>
        <v>0</v>
      </c>
      <c r="G481" s="14">
        <f>სულ!G1069</f>
        <v>0</v>
      </c>
      <c r="H481" s="14">
        <f>სულ!H1069</f>
        <v>0</v>
      </c>
      <c r="I481" s="14">
        <f>სულ!I1069</f>
        <v>0</v>
      </c>
      <c r="J481" s="14" t="str">
        <f>სულ!J1069</f>
        <v/>
      </c>
      <c r="K481" s="39" t="str">
        <f>სულ!K1069</f>
        <v/>
      </c>
      <c r="L481" s="35"/>
    </row>
    <row r="482" spans="1:12" ht="15.75" hidden="1" thickTop="1" x14ac:dyDescent="0.25">
      <c r="A482" t="s">
        <v>194</v>
      </c>
      <c r="B482" s="6"/>
      <c r="C482" s="7" t="s">
        <v>11</v>
      </c>
      <c r="D482" s="14">
        <f>სულ!D1070</f>
        <v>0</v>
      </c>
      <c r="E482" s="14">
        <f>სულ!E1070</f>
        <v>0</v>
      </c>
      <c r="F482" s="14">
        <f>სულ!F1070</f>
        <v>0</v>
      </c>
      <c r="G482" s="14">
        <f>სულ!G1070</f>
        <v>0</v>
      </c>
      <c r="H482" s="14">
        <f>სულ!H1070</f>
        <v>0</v>
      </c>
      <c r="I482" s="14">
        <f>სულ!I1070</f>
        <v>0</v>
      </c>
      <c r="J482" s="14" t="str">
        <f>სულ!J1070</f>
        <v/>
      </c>
      <c r="K482" s="39" t="str">
        <f>სულ!K1070</f>
        <v/>
      </c>
      <c r="L482" s="35"/>
    </row>
    <row r="483" spans="1:12" ht="15.75" hidden="1" thickTop="1" x14ac:dyDescent="0.25">
      <c r="A483" t="s">
        <v>194</v>
      </c>
      <c r="B483" s="6"/>
      <c r="C483" s="7" t="s">
        <v>12</v>
      </c>
      <c r="D483" s="14">
        <f>სულ!D1071</f>
        <v>0</v>
      </c>
      <c r="E483" s="14">
        <f>სულ!E1071</f>
        <v>0</v>
      </c>
      <c r="F483" s="14">
        <f>სულ!F1071</f>
        <v>0</v>
      </c>
      <c r="G483" s="14">
        <f>სულ!G1071</f>
        <v>0</v>
      </c>
      <c r="H483" s="14">
        <f>სულ!H1071</f>
        <v>0</v>
      </c>
      <c r="I483" s="14">
        <f>სულ!I1071</f>
        <v>0</v>
      </c>
      <c r="J483" s="14" t="str">
        <f>სულ!J1071</f>
        <v/>
      </c>
      <c r="K483" s="39" t="str">
        <f>სულ!K1071</f>
        <v/>
      </c>
      <c r="L483" s="35"/>
    </row>
    <row r="484" spans="1:12" ht="15.75" hidden="1" thickTop="1" x14ac:dyDescent="0.25">
      <c r="A484" t="s">
        <v>194</v>
      </c>
      <c r="B484" s="4"/>
      <c r="C484" s="5" t="s">
        <v>13</v>
      </c>
      <c r="D484" s="13">
        <f>სულ!D1072</f>
        <v>0</v>
      </c>
      <c r="E484" s="13">
        <f>სულ!E1072</f>
        <v>0</v>
      </c>
      <c r="F484" s="13">
        <f>სულ!F1072</f>
        <v>0</v>
      </c>
      <c r="G484" s="13">
        <f>სულ!G1072</f>
        <v>0</v>
      </c>
      <c r="H484" s="13">
        <f>სულ!H1072</f>
        <v>0</v>
      </c>
      <c r="I484" s="13">
        <f>სულ!I1072</f>
        <v>0</v>
      </c>
      <c r="J484" s="13" t="str">
        <f>სულ!J1072</f>
        <v/>
      </c>
      <c r="K484" s="38" t="str">
        <f>სულ!K1072</f>
        <v/>
      </c>
      <c r="L484" s="35"/>
    </row>
    <row r="485" spans="1:12" ht="15.75" hidden="1" thickTop="1" x14ac:dyDescent="0.25">
      <c r="A485" t="s">
        <v>194</v>
      </c>
      <c r="B485" s="4"/>
      <c r="C485" s="5" t="s">
        <v>14</v>
      </c>
      <c r="D485" s="13">
        <f>სულ!D1073</f>
        <v>0</v>
      </c>
      <c r="E485" s="13">
        <f>სულ!E1073</f>
        <v>0</v>
      </c>
      <c r="F485" s="13">
        <f>სულ!F1073</f>
        <v>0</v>
      </c>
      <c r="G485" s="13">
        <f>სულ!G1073</f>
        <v>0</v>
      </c>
      <c r="H485" s="13">
        <f>სულ!H1073</f>
        <v>0</v>
      </c>
      <c r="I485" s="13">
        <f>სულ!I1073</f>
        <v>0</v>
      </c>
      <c r="J485" s="13" t="str">
        <f>სულ!J1073</f>
        <v/>
      </c>
      <c r="K485" s="38" t="str">
        <f>სულ!K1073</f>
        <v/>
      </c>
      <c r="L485" s="35"/>
    </row>
    <row r="486" spans="1:12" ht="16.5" hidden="1" thickTop="1" thickBot="1" x14ac:dyDescent="0.3">
      <c r="A486" t="s">
        <v>194</v>
      </c>
      <c r="B486" s="8"/>
      <c r="C486" s="9" t="s">
        <v>15</v>
      </c>
      <c r="D486" s="15">
        <f>სულ!D1074</f>
        <v>0</v>
      </c>
      <c r="E486" s="15">
        <f>სულ!E1074</f>
        <v>0</v>
      </c>
      <c r="F486" s="15">
        <f>სულ!F1074</f>
        <v>0</v>
      </c>
      <c r="G486" s="15">
        <f>სულ!G1074</f>
        <v>0</v>
      </c>
      <c r="H486" s="15">
        <f>სულ!H1074</f>
        <v>0</v>
      </c>
      <c r="I486" s="15">
        <f>სულ!I1074</f>
        <v>0</v>
      </c>
      <c r="J486" s="15" t="str">
        <f>სულ!J1074</f>
        <v/>
      </c>
      <c r="K486" s="40" t="str">
        <f>სულ!K1074</f>
        <v/>
      </c>
      <c r="L486" s="35"/>
    </row>
    <row r="487" spans="1:12" ht="15.75" thickTop="1" x14ac:dyDescent="0.25">
      <c r="L487" s="35"/>
    </row>
  </sheetData>
  <autoFilter ref="A2:L486">
    <filterColumn colId="0">
      <filters>
        <filter val="a"/>
      </filters>
    </filterColumn>
  </autoFilter>
  <pageMargins left="0.7" right="0.7" top="0.75" bottom="0.75" header="0.3" footer="0.3"/>
  <pageSetup scale="42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B1:H14"/>
  <sheetViews>
    <sheetView workbookViewId="0">
      <selection activeCell="E4" sqref="E4"/>
    </sheetView>
  </sheetViews>
  <sheetFormatPr defaultRowHeight="15" x14ac:dyDescent="0.25"/>
  <cols>
    <col min="1" max="1" width="2" customWidth="1"/>
    <col min="2" max="2" width="26.42578125" customWidth="1"/>
    <col min="3" max="3" width="16.5703125" bestFit="1" customWidth="1"/>
    <col min="4" max="4" width="2.42578125" customWidth="1"/>
    <col min="5" max="5" width="16.5703125" bestFit="1" customWidth="1"/>
    <col min="6" max="6" width="3.28515625" customWidth="1"/>
    <col min="7" max="8" width="14.28515625" bestFit="1" customWidth="1"/>
    <col min="9" max="9" width="11.28515625" bestFit="1" customWidth="1"/>
  </cols>
  <sheetData>
    <row r="1" spans="2:8" x14ac:dyDescent="0.25">
      <c r="B1" s="20"/>
      <c r="C1" t="s">
        <v>195</v>
      </c>
      <c r="E1" t="s">
        <v>210</v>
      </c>
      <c r="G1" t="s">
        <v>209</v>
      </c>
      <c r="H1" t="s">
        <v>193</v>
      </c>
    </row>
    <row r="2" spans="2:8" x14ac:dyDescent="0.25">
      <c r="B2" s="20" t="s">
        <v>186</v>
      </c>
      <c r="C2" s="21">
        <f>აპარატი!I3+აპარატი!I19+აპარატი!I43+აპარატი!I55+აპარატი!I67</f>
        <v>43054535</v>
      </c>
      <c r="D2" s="19"/>
      <c r="E2" s="21">
        <f>[1]ნიმუში!$D$3+[1]ნიმუში!$E$3+[1]ნიმუში!$F$3+[1]ნიმუში!$D$19+[1]ნიმუში!$E$19+[1]ნიმუში!$F$19+[1]ნიმუში!$D$35+[1]ნიმუში!$E$35+[1]ნიმუში!$F$35+[1]ნიმუში!$D$51+[1]ნიმუში!$E$51+[1]ნიმუში!$F$51+[1]ნიმუში!$D$67+[1]ნიმუში!$E$67+[1]ნიმუში!$F$67</f>
        <v>43170135</v>
      </c>
      <c r="G2" s="33">
        <f t="shared" ref="G2:G8" si="0">C2-E2</f>
        <v>-115600</v>
      </c>
      <c r="H2" s="21">
        <f>აპარატი!H3+აპარატი!H19+აპარატი!H43+აპარატი!H55+აპარატი!H67</f>
        <v>43749000</v>
      </c>
    </row>
    <row r="3" spans="2:8" x14ac:dyDescent="0.25">
      <c r="B3" s="20" t="s">
        <v>187</v>
      </c>
      <c r="C3" s="21">
        <f>'დაავადებათა კონტროლი'!I3+'დაავადებათა კონტროლი'!I19+'დაავადებათა კონტროლი'!I31+'დაავადებათა კონტროლი'!I43+'დაავადებათა კონტროლი'!I55+'დაავადებათა კონტროლი'!I67+'დაავადებათა კონტროლი'!I79+'დაავადებათა კონტროლი'!I91+'დაავადებათა კონტროლი'!I103+'დაავადებათა კონტროლი'!I115+'დაავადებათა კონტროლი'!I127+'დაავადებათა კონტროლი'!I139</f>
        <v>33218357.979999997</v>
      </c>
      <c r="E3" s="21">
        <f>[2]დაკორექტირებული!$E$3+[2]დაკორექტირებული!$E$19+[2]დაკორექტირებული!$E$31+[2]დაკორექტირებული!$E$43+[2]დაკორექტირებული!$E$55+[2]დაკორექტირებული!$E$67+[2]დაკორექტირებული!$E$79+[2]დაკორექტირებული!$E$91+[2]დაკორექტირებული!$E$103+[2]დაკორექტირებული!$E$115+[2]დაკორექტირებული!$E$127+[2]დაკორექტირებული!$E$139</f>
        <v>33218357.979999997</v>
      </c>
      <c r="G3" s="33">
        <f t="shared" si="0"/>
        <v>0</v>
      </c>
      <c r="H3" s="21">
        <f>'დაავადებათა კონტროლი'!H3+'დაავადებათა კონტროლი'!H19+'დაავადებათა კონტროლი'!H31+'დაავადებათა კონტროლი'!H43+'დაავადებათა კონტროლი'!H55+'დაავადებათა კონტროლი'!H67+'დაავადებათა კონტროლი'!H79+'დაავადებათა კონტროლი'!H91+'დაავადებათა კონტროლი'!H103+'დაავადებათა კონტროლი'!H115+'დაავადებათა კონტროლი'!H127+'დაავადებათა კონტროლი'!H139</f>
        <v>33868000</v>
      </c>
    </row>
    <row r="4" spans="2:8" x14ac:dyDescent="0.25">
      <c r="B4" s="20" t="s">
        <v>188</v>
      </c>
      <c r="C4" s="21">
        <f>რეგულირება!I3</f>
        <v>3545000</v>
      </c>
      <c r="E4" s="21">
        <f>('[3]35 01 02 01-22.05.16წ.'!$D$3+'[3]35 01 02 01-22.05.16წ.'!$E$3+'[3]35 01 02 01-22.05.16წ.'!$F$3+'[4]35 01 02 02-22.05.16წ.'!$D$3+'[4]35 01 02 02-22.05.16წ.'!$E$3+'[4]35 01 02 02-22.05.16წ.'!$F$3+'[5]35 01 02 03-22.05.16წ.'!$D$3+'[5]35 01 02 03-22.05.16წ.'!$E$3+'[5]35 01 02 03-22.05.16წ.'!$F$3)*1000</f>
        <v>3545000</v>
      </c>
      <c r="G4" s="33">
        <f t="shared" si="0"/>
        <v>0</v>
      </c>
      <c r="H4" s="21">
        <f>რეგულირება!H3</f>
        <v>3298000</v>
      </c>
    </row>
    <row r="5" spans="2:8" x14ac:dyDescent="0.25">
      <c r="B5" s="20" t="s">
        <v>189</v>
      </c>
      <c r="C5" s="21">
        <f>სასწრაფო!I3+სასწრაფო!I19</f>
        <v>25029094.433333334</v>
      </c>
      <c r="E5" s="21">
        <f>[6]ნიმუში!$J$3+[6]ნიმუში!$J$19</f>
        <v>25029094.433333334</v>
      </c>
      <c r="G5" s="33">
        <f t="shared" si="0"/>
        <v>0</v>
      </c>
      <c r="H5" s="21">
        <f>სასწრაფო!H3+სასწრაფო!H19</f>
        <v>25320000</v>
      </c>
    </row>
    <row r="6" spans="2:8" x14ac:dyDescent="0.25">
      <c r="B6" s="20" t="s">
        <v>190</v>
      </c>
      <c r="C6" s="21">
        <f>ტრეფიკინგი!I3</f>
        <v>6533878.5899999999</v>
      </c>
      <c r="E6" s="21">
        <f>[7]ნიმუში!$D$3+[7]ნიმუში!$E$3+[7]ნიმუში!$F$3</f>
        <v>6533878.5899999999</v>
      </c>
      <c r="G6" s="33">
        <f t="shared" si="0"/>
        <v>0</v>
      </c>
      <c r="H6" s="21">
        <f>ტრეფიკინგი!H3</f>
        <v>6610000</v>
      </c>
    </row>
    <row r="7" spans="2:8" x14ac:dyDescent="0.25">
      <c r="B7" s="20" t="s">
        <v>191</v>
      </c>
      <c r="C7" s="21">
        <f>სააგენტო!I3+სააგენტო!I31+სააგენტო!I43+სააგენტო!I55+სააგენტო!I235+სააგენტო!I247+სააგენტო!I271+სააგენტო!I283+სააგენტო!I295+სააგენტო!I307+სააგენტო!I319+სააგენტო!I331+სააგენტო!I343+სააგენტო!I355+სააგენტო!I379+სააგენტო!I391+სააგენტო!I403+სააგენტო!I415+სააგენტო!I427+სააგენტო!I439+სააგენტო!I451+სააგენტო!I463+სააგენტო!I475</f>
        <v>3086371430.3100004</v>
      </c>
      <c r="E7" s="21">
        <f>'[8]2016 იანვარ-აპრილი'!$M$264</f>
        <v>3086371430.3100004</v>
      </c>
      <c r="G7" s="33">
        <f t="shared" si="0"/>
        <v>0</v>
      </c>
      <c r="H7" s="21">
        <f>სააგენტო!H3+სააგენტო!H31+სააგენტო!H43+სააგენტო!H55+სააგენტო!H235+სააგენტო!H247+სააგენტო!H271+სააგენტო!H283+სააგენტო!H295+სააგენტო!H307+სააგენტო!H319+სააგენტო!H331+სააგენტო!H343+სააგენტო!H355+სააგენტო!H379+სააგენტო!H391+სააგენტო!H403+სააგენტო!H415+სააგენტო!H427+სააგენტო!H439+სააგენტო!H451+სააგენტო!H463+სააგენტო!H475</f>
        <v>3049155000</v>
      </c>
    </row>
    <row r="8" spans="2:8" x14ac:dyDescent="0.25">
      <c r="B8" s="22" t="s">
        <v>192</v>
      </c>
      <c r="C8" s="23">
        <f>SUM(C2:C7)</f>
        <v>3197752296.3133335</v>
      </c>
      <c r="E8" s="23">
        <f>SUM(E2:E7)</f>
        <v>3197867896.3133335</v>
      </c>
      <c r="G8" s="33">
        <f t="shared" si="0"/>
        <v>-115600</v>
      </c>
      <c r="H8" s="23">
        <f>SUM(H2:H7)</f>
        <v>3162000000</v>
      </c>
    </row>
    <row r="9" spans="2:8" x14ac:dyDescent="0.25">
      <c r="H9" s="32"/>
    </row>
    <row r="11" spans="2:8" x14ac:dyDescent="0.25">
      <c r="B11" t="s">
        <v>182</v>
      </c>
    </row>
    <row r="12" spans="2:8" x14ac:dyDescent="0.25">
      <c r="B12" t="s">
        <v>183</v>
      </c>
    </row>
    <row r="13" spans="2:8" x14ac:dyDescent="0.25">
      <c r="B13" t="s">
        <v>184</v>
      </c>
    </row>
    <row r="14" spans="2:8" x14ac:dyDescent="0.25">
      <c r="B14" t="s">
        <v>185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R1075"/>
  <sheetViews>
    <sheetView showGridLines="0" view="pageBreakPreview" zoomScale="90" zoomScaleNormal="90" zoomScaleSheetLayoutView="9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I19" sqref="I19"/>
    </sheetView>
  </sheetViews>
  <sheetFormatPr defaultRowHeight="15" x14ac:dyDescent="0.25"/>
  <cols>
    <col min="1" max="1" width="3.28515625" customWidth="1"/>
    <col min="2" max="2" width="16.140625" style="28" bestFit="1" customWidth="1"/>
    <col min="3" max="3" width="65.28515625" style="28" customWidth="1"/>
    <col min="4" max="5" width="18" customWidth="1"/>
    <col min="6" max="6" width="21.28515625" customWidth="1"/>
    <col min="7" max="7" width="18.42578125" customWidth="1"/>
    <col min="8" max="8" width="12.140625" bestFit="1" customWidth="1"/>
    <col min="9" max="9" width="15.42578125" bestFit="1" customWidth="1"/>
    <col min="10" max="11" width="11.140625" bestFit="1" customWidth="1"/>
    <col min="13" max="13" width="16" bestFit="1" customWidth="1"/>
  </cols>
  <sheetData>
    <row r="1" spans="1:18" x14ac:dyDescent="0.25">
      <c r="E1" s="17">
        <f>სულ!D3-HIDE!E3</f>
        <v>0</v>
      </c>
    </row>
    <row r="2" spans="1:18" ht="30.75" thickBot="1" x14ac:dyDescent="0.3">
      <c r="B2" s="25" t="s">
        <v>0</v>
      </c>
      <c r="C2" s="25" t="s">
        <v>1</v>
      </c>
      <c r="D2" s="1" t="s">
        <v>196</v>
      </c>
      <c r="E2" s="1" t="s">
        <v>197</v>
      </c>
      <c r="F2" s="1" t="s">
        <v>198</v>
      </c>
      <c r="G2" s="1" t="s">
        <v>199</v>
      </c>
    </row>
    <row r="3" spans="1:18" ht="31.5" thickTop="1" thickBot="1" x14ac:dyDescent="0.3">
      <c r="A3" t="str">
        <f>IF(OR(D3&lt;&gt;0,G3&lt;&gt;0,),"a","b")</f>
        <v>a</v>
      </c>
      <c r="B3" s="2" t="s">
        <v>2</v>
      </c>
      <c r="C3" s="24" t="s">
        <v>3</v>
      </c>
      <c r="D3" s="3">
        <f>E3+F3+G3</f>
        <v>3162000000</v>
      </c>
      <c r="E3" s="3">
        <f>SUM(E15,E307,E523,E1003,E1015)</f>
        <v>1557639100</v>
      </c>
      <c r="F3" s="3">
        <f t="shared" ref="F3:G3" si="0">SUM(F15,F307,F523,F1003,F1015)</f>
        <v>820242800</v>
      </c>
      <c r="G3" s="3">
        <f t="shared" si="0"/>
        <v>784118100</v>
      </c>
      <c r="I3" s="17"/>
      <c r="M3" s="17"/>
      <c r="N3" s="17"/>
      <c r="O3" s="17"/>
      <c r="P3" s="17"/>
    </row>
    <row r="4" spans="1:18" ht="15.75" thickTop="1" x14ac:dyDescent="0.25">
      <c r="A4" t="str">
        <f t="shared" ref="A4:A13" si="1">IF(OR(D4&lt;&gt;0,G4&lt;&gt;0,),"a","b")</f>
        <v>a</v>
      </c>
      <c r="B4" s="29" t="s">
        <v>4</v>
      </c>
      <c r="C4" s="5" t="s">
        <v>5</v>
      </c>
      <c r="D4" s="13">
        <f t="shared" ref="D4:D67" si="2">E4+F4+G4</f>
        <v>3136231007</v>
      </c>
      <c r="E4" s="13">
        <f t="shared" ref="E4:G5" si="3">SUM(E16,E308,E524,E1004,E1016)</f>
        <v>1543958707</v>
      </c>
      <c r="F4" s="13">
        <f t="shared" si="3"/>
        <v>810254500</v>
      </c>
      <c r="G4" s="13">
        <f t="shared" si="3"/>
        <v>782017800</v>
      </c>
      <c r="I4" s="17"/>
      <c r="M4" s="17"/>
      <c r="N4" s="17"/>
      <c r="O4" s="17"/>
      <c r="P4" s="17"/>
    </row>
    <row r="5" spans="1:18" x14ac:dyDescent="0.25">
      <c r="A5" t="str">
        <f t="shared" si="1"/>
        <v>a</v>
      </c>
      <c r="B5" s="30" t="s">
        <v>4</v>
      </c>
      <c r="C5" s="7" t="s">
        <v>6</v>
      </c>
      <c r="D5" s="14">
        <f t="shared" si="2"/>
        <v>31413500</v>
      </c>
      <c r="E5" s="14">
        <f t="shared" si="3"/>
        <v>15869000</v>
      </c>
      <c r="F5" s="14">
        <f t="shared" si="3"/>
        <v>7879200</v>
      </c>
      <c r="G5" s="14">
        <f t="shared" si="3"/>
        <v>7665300</v>
      </c>
      <c r="I5" s="17"/>
      <c r="M5" s="17"/>
      <c r="N5" s="17"/>
      <c r="O5" s="17"/>
      <c r="P5" s="17"/>
    </row>
    <row r="6" spans="1:18" x14ac:dyDescent="0.25">
      <c r="A6" t="str">
        <f t="shared" si="1"/>
        <v>a</v>
      </c>
      <c r="B6" s="30" t="s">
        <v>4</v>
      </c>
      <c r="C6" s="7" t="s">
        <v>7</v>
      </c>
      <c r="D6" s="14">
        <f t="shared" si="2"/>
        <v>78637744</v>
      </c>
      <c r="E6" s="14">
        <f>SUM(E21,E310,E526,E1006,E1018)</f>
        <v>44568044</v>
      </c>
      <c r="F6" s="14">
        <f t="shared" ref="F6:G6" si="4">SUM(F21,F310,F526,F1006,F1018)</f>
        <v>16589400</v>
      </c>
      <c r="G6" s="14">
        <f t="shared" si="4"/>
        <v>17480300</v>
      </c>
      <c r="I6" s="17"/>
      <c r="M6" s="17"/>
      <c r="N6" s="17"/>
      <c r="O6" s="17"/>
      <c r="P6" s="17"/>
    </row>
    <row r="7" spans="1:18" x14ac:dyDescent="0.25">
      <c r="A7" t="str">
        <f t="shared" si="1"/>
        <v>b</v>
      </c>
      <c r="B7" s="30" t="s">
        <v>4</v>
      </c>
      <c r="C7" s="7" t="s">
        <v>8</v>
      </c>
      <c r="D7" s="14">
        <f t="shared" si="2"/>
        <v>0</v>
      </c>
      <c r="E7" s="14">
        <f>SUM(E23,E311,E527,E1007,E1019)</f>
        <v>0</v>
      </c>
      <c r="F7" s="14">
        <f t="shared" ref="F7:G7" si="5">SUM(F23,F311,F527,F1007,F1019)</f>
        <v>0</v>
      </c>
      <c r="G7" s="14">
        <f t="shared" si="5"/>
        <v>0</v>
      </c>
      <c r="I7" s="17"/>
      <c r="M7" s="17"/>
      <c r="N7" s="17"/>
      <c r="O7" s="17"/>
      <c r="P7" s="17"/>
    </row>
    <row r="8" spans="1:18" x14ac:dyDescent="0.25">
      <c r="A8" t="str">
        <f t="shared" si="1"/>
        <v>b</v>
      </c>
      <c r="B8" s="30" t="s">
        <v>4</v>
      </c>
      <c r="C8" s="7" t="s">
        <v>9</v>
      </c>
      <c r="D8" s="14">
        <f t="shared" si="2"/>
        <v>0</v>
      </c>
      <c r="E8" s="14">
        <f t="shared" ref="E8:G14" si="6">SUM(E24,E312,E528,E1008,E1020)</f>
        <v>0</v>
      </c>
      <c r="F8" s="14">
        <f t="shared" si="6"/>
        <v>0</v>
      </c>
      <c r="G8" s="14">
        <f t="shared" si="6"/>
        <v>0</v>
      </c>
      <c r="I8" s="17"/>
      <c r="M8" s="17"/>
      <c r="N8" s="17"/>
      <c r="O8" s="17"/>
      <c r="P8" s="17"/>
    </row>
    <row r="9" spans="1:18" x14ac:dyDescent="0.25">
      <c r="A9" t="str">
        <f t="shared" si="1"/>
        <v>a</v>
      </c>
      <c r="B9" s="30" t="s">
        <v>4</v>
      </c>
      <c r="C9" s="7" t="s">
        <v>10</v>
      </c>
      <c r="D9" s="14">
        <f t="shared" si="2"/>
        <v>2078000</v>
      </c>
      <c r="E9" s="14">
        <f t="shared" si="6"/>
        <v>625000</v>
      </c>
      <c r="F9" s="14">
        <f t="shared" si="6"/>
        <v>1453000</v>
      </c>
      <c r="G9" s="14">
        <f t="shared" si="6"/>
        <v>0</v>
      </c>
      <c r="I9" s="17"/>
      <c r="M9" s="17"/>
      <c r="N9" s="17"/>
      <c r="O9" s="17"/>
      <c r="P9" s="17"/>
    </row>
    <row r="10" spans="1:18" x14ac:dyDescent="0.25">
      <c r="A10" t="str">
        <f t="shared" si="1"/>
        <v>a</v>
      </c>
      <c r="B10" s="30" t="s">
        <v>4</v>
      </c>
      <c r="C10" s="7" t="s">
        <v>11</v>
      </c>
      <c r="D10" s="14">
        <f t="shared" si="2"/>
        <v>3012363558</v>
      </c>
      <c r="E10" s="14">
        <f t="shared" si="6"/>
        <v>1474819658</v>
      </c>
      <c r="F10" s="14">
        <f t="shared" si="6"/>
        <v>781141500</v>
      </c>
      <c r="G10" s="14">
        <f t="shared" si="6"/>
        <v>756402400</v>
      </c>
      <c r="I10" s="17"/>
      <c r="M10" s="17"/>
      <c r="N10" s="17"/>
      <c r="O10" s="17"/>
      <c r="P10" s="17"/>
    </row>
    <row r="11" spans="1:18" x14ac:dyDescent="0.25">
      <c r="A11" t="str">
        <f t="shared" si="1"/>
        <v>a</v>
      </c>
      <c r="B11" s="30" t="s">
        <v>4</v>
      </c>
      <c r="C11" s="7" t="s">
        <v>12</v>
      </c>
      <c r="D11" s="14">
        <f t="shared" si="2"/>
        <v>11738205</v>
      </c>
      <c r="E11" s="14">
        <f t="shared" si="6"/>
        <v>8077005</v>
      </c>
      <c r="F11" s="14">
        <f t="shared" si="6"/>
        <v>3191400</v>
      </c>
      <c r="G11" s="14">
        <f t="shared" si="6"/>
        <v>469800</v>
      </c>
      <c r="I11" s="17"/>
      <c r="M11" s="17"/>
      <c r="N11" s="17"/>
      <c r="O11" s="17"/>
      <c r="P11" s="17"/>
    </row>
    <row r="12" spans="1:18" x14ac:dyDescent="0.25">
      <c r="A12" t="str">
        <f t="shared" si="1"/>
        <v>a</v>
      </c>
      <c r="B12" s="29" t="s">
        <v>4</v>
      </c>
      <c r="C12" s="5" t="s">
        <v>13</v>
      </c>
      <c r="D12" s="13">
        <f t="shared" si="2"/>
        <v>25340037</v>
      </c>
      <c r="E12" s="13">
        <f t="shared" si="6"/>
        <v>13251437</v>
      </c>
      <c r="F12" s="13">
        <f t="shared" si="6"/>
        <v>9988300</v>
      </c>
      <c r="G12" s="13">
        <f t="shared" si="6"/>
        <v>2100300</v>
      </c>
      <c r="I12" s="17"/>
      <c r="M12" s="17"/>
      <c r="N12" s="17"/>
      <c r="O12" s="17"/>
      <c r="P12" s="17"/>
    </row>
    <row r="13" spans="1:18" x14ac:dyDescent="0.25">
      <c r="A13" t="str">
        <f t="shared" si="1"/>
        <v>b</v>
      </c>
      <c r="B13" s="29" t="s">
        <v>4</v>
      </c>
      <c r="C13" s="5" t="s">
        <v>14</v>
      </c>
      <c r="D13" s="13">
        <f t="shared" si="2"/>
        <v>0</v>
      </c>
      <c r="E13" s="13">
        <f t="shared" si="6"/>
        <v>0</v>
      </c>
      <c r="F13" s="13">
        <f t="shared" si="6"/>
        <v>0</v>
      </c>
      <c r="G13" s="13">
        <f t="shared" si="6"/>
        <v>0</v>
      </c>
      <c r="I13" s="17"/>
      <c r="M13" s="17"/>
      <c r="N13" s="17"/>
      <c r="O13" s="17"/>
      <c r="P13" s="17"/>
    </row>
    <row r="14" spans="1:18" ht="15.75" thickBot="1" x14ac:dyDescent="0.3">
      <c r="A14" t="str">
        <f>IF(OR(D14&lt;&gt;0,G14&lt;&gt;0,),"a","b")</f>
        <v>a</v>
      </c>
      <c r="B14" s="31" t="s">
        <v>4</v>
      </c>
      <c r="C14" s="9" t="s">
        <v>15</v>
      </c>
      <c r="D14" s="15">
        <f t="shared" si="2"/>
        <v>428956</v>
      </c>
      <c r="E14" s="15">
        <f t="shared" si="6"/>
        <v>428956</v>
      </c>
      <c r="F14" s="15">
        <f t="shared" si="6"/>
        <v>0</v>
      </c>
      <c r="G14" s="15">
        <f t="shared" si="6"/>
        <v>0</v>
      </c>
      <c r="I14" s="17"/>
      <c r="M14" s="17"/>
      <c r="N14" s="17"/>
      <c r="O14" s="17"/>
      <c r="P14" s="17"/>
    </row>
    <row r="15" spans="1:18" ht="31.5" thickTop="1" thickBot="1" x14ac:dyDescent="0.3">
      <c r="A15" t="str">
        <f t="shared" ref="A15:A78" si="7">IF(OR(D15&lt;&gt;0,G15&lt;&gt;0,),"a","b")</f>
        <v>a</v>
      </c>
      <c r="B15" s="2" t="s">
        <v>16</v>
      </c>
      <c r="C15" s="24" t="s">
        <v>17</v>
      </c>
      <c r="D15" s="3">
        <f t="shared" si="2"/>
        <v>51615600</v>
      </c>
      <c r="E15" s="3">
        <f>SUM(E31,E47,E111,E127,E275,E291)</f>
        <v>25352800</v>
      </c>
      <c r="F15" s="3">
        <f t="shared" ref="F15:G15" si="8">SUM(F31,F47,F111,F127,F275,F291)</f>
        <v>13911000</v>
      </c>
      <c r="G15" s="3">
        <f t="shared" si="8"/>
        <v>12351800</v>
      </c>
      <c r="I15" s="17"/>
      <c r="L15" s="17"/>
      <c r="M15" s="17"/>
      <c r="N15" s="17"/>
      <c r="O15" s="17"/>
      <c r="P15" s="17"/>
      <c r="Q15" s="17"/>
      <c r="R15" s="17"/>
    </row>
    <row r="16" spans="1:18" ht="15.75" thickTop="1" x14ac:dyDescent="0.25">
      <c r="A16" t="str">
        <f t="shared" si="7"/>
        <v>a</v>
      </c>
      <c r="B16" s="29"/>
      <c r="C16" s="5" t="s">
        <v>5</v>
      </c>
      <c r="D16" s="13">
        <f t="shared" si="2"/>
        <v>50690777</v>
      </c>
      <c r="E16" s="13">
        <f t="shared" ref="E16:G30" si="9">SUM(E32,E48,E112,E128,E276,E292)</f>
        <v>24782977</v>
      </c>
      <c r="F16" s="13">
        <f t="shared" si="9"/>
        <v>13666200</v>
      </c>
      <c r="G16" s="13">
        <f t="shared" si="9"/>
        <v>12241600</v>
      </c>
      <c r="I16" s="17"/>
      <c r="L16" s="17"/>
      <c r="M16" s="17"/>
      <c r="N16" s="17"/>
      <c r="O16" s="17"/>
      <c r="P16" s="17"/>
      <c r="Q16" s="17"/>
    </row>
    <row r="17" spans="1:17" x14ac:dyDescent="0.25">
      <c r="A17" t="str">
        <f t="shared" si="7"/>
        <v>a</v>
      </c>
      <c r="B17" s="30"/>
      <c r="C17" s="7" t="s">
        <v>6</v>
      </c>
      <c r="D17" s="14">
        <f t="shared" si="2"/>
        <v>31413500</v>
      </c>
      <c r="E17" s="14">
        <f t="shared" si="9"/>
        <v>15869000</v>
      </c>
      <c r="F17" s="14">
        <f t="shared" si="9"/>
        <v>7879200</v>
      </c>
      <c r="G17" s="14">
        <f t="shared" si="9"/>
        <v>7665300</v>
      </c>
      <c r="I17" s="17"/>
      <c r="L17" s="17"/>
      <c r="M17" s="17"/>
      <c r="N17" s="17"/>
      <c r="O17" s="17"/>
      <c r="P17" s="17"/>
      <c r="Q17" s="17"/>
    </row>
    <row r="18" spans="1:17" x14ac:dyDescent="0.25">
      <c r="A18" t="str">
        <f t="shared" si="7"/>
        <v>b</v>
      </c>
      <c r="B18" s="30"/>
      <c r="C18" s="18" t="s">
        <v>182</v>
      </c>
      <c r="D18" s="14">
        <f t="shared" si="2"/>
        <v>0</v>
      </c>
      <c r="E18" s="14">
        <f t="shared" si="9"/>
        <v>0</v>
      </c>
      <c r="F18" s="14">
        <f t="shared" si="9"/>
        <v>0</v>
      </c>
      <c r="G18" s="14">
        <f t="shared" si="9"/>
        <v>0</v>
      </c>
      <c r="L18" s="17"/>
      <c r="M18" s="17"/>
      <c r="N18" s="17"/>
      <c r="O18" s="17"/>
      <c r="P18" s="17"/>
      <c r="Q18" s="17"/>
    </row>
    <row r="19" spans="1:17" x14ac:dyDescent="0.25">
      <c r="A19" t="str">
        <f t="shared" si="7"/>
        <v>b</v>
      </c>
      <c r="B19" s="30"/>
      <c r="C19" s="18" t="s">
        <v>183</v>
      </c>
      <c r="D19" s="14">
        <f t="shared" si="2"/>
        <v>0</v>
      </c>
      <c r="E19" s="14">
        <f t="shared" si="9"/>
        <v>0</v>
      </c>
      <c r="F19" s="14">
        <f t="shared" si="9"/>
        <v>0</v>
      </c>
      <c r="G19" s="14">
        <f t="shared" si="9"/>
        <v>0</v>
      </c>
      <c r="L19" s="17"/>
      <c r="M19" s="17"/>
      <c r="N19" s="17"/>
      <c r="O19" s="17"/>
      <c r="P19" s="17"/>
      <c r="Q19" s="17"/>
    </row>
    <row r="20" spans="1:17" x14ac:dyDescent="0.25">
      <c r="A20" t="str">
        <f t="shared" si="7"/>
        <v>b</v>
      </c>
      <c r="B20" s="30"/>
      <c r="C20" s="18" t="s">
        <v>184</v>
      </c>
      <c r="D20" s="14">
        <f t="shared" si="2"/>
        <v>0</v>
      </c>
      <c r="E20" s="14">
        <f t="shared" si="9"/>
        <v>0</v>
      </c>
      <c r="F20" s="14">
        <f t="shared" si="9"/>
        <v>0</v>
      </c>
      <c r="G20" s="14">
        <f t="shared" si="9"/>
        <v>0</v>
      </c>
      <c r="L20" s="17"/>
      <c r="M20" s="17"/>
      <c r="N20" s="17"/>
      <c r="O20" s="17"/>
      <c r="P20" s="17"/>
      <c r="Q20" s="17"/>
    </row>
    <row r="21" spans="1:17" x14ac:dyDescent="0.25">
      <c r="A21" t="str">
        <f t="shared" si="7"/>
        <v>a</v>
      </c>
      <c r="B21" s="30"/>
      <c r="C21" s="7" t="s">
        <v>7</v>
      </c>
      <c r="D21" s="14">
        <f t="shared" si="2"/>
        <v>16637797</v>
      </c>
      <c r="E21" s="14">
        <f t="shared" si="9"/>
        <v>7957497</v>
      </c>
      <c r="F21" s="14">
        <f t="shared" si="9"/>
        <v>4193900</v>
      </c>
      <c r="G21" s="14">
        <f t="shared" si="9"/>
        <v>4486400</v>
      </c>
      <c r="I21" s="17"/>
      <c r="L21" s="17"/>
      <c r="M21" s="17"/>
      <c r="N21" s="17"/>
      <c r="O21" s="17"/>
      <c r="P21" s="17"/>
      <c r="Q21" s="17"/>
    </row>
    <row r="22" spans="1:17" x14ac:dyDescent="0.25">
      <c r="A22" t="str">
        <f t="shared" si="7"/>
        <v>b</v>
      </c>
      <c r="B22" s="30"/>
      <c r="C22" s="18" t="s">
        <v>185</v>
      </c>
      <c r="D22" s="14">
        <f t="shared" si="2"/>
        <v>0</v>
      </c>
      <c r="E22" s="14">
        <f t="shared" si="9"/>
        <v>0</v>
      </c>
      <c r="F22" s="14">
        <f t="shared" si="9"/>
        <v>0</v>
      </c>
      <c r="G22" s="14">
        <f t="shared" si="9"/>
        <v>0</v>
      </c>
      <c r="I22" s="17"/>
      <c r="L22" s="17"/>
      <c r="M22" s="17"/>
      <c r="N22" s="17"/>
      <c r="O22" s="17"/>
      <c r="P22" s="17"/>
      <c r="Q22" s="17"/>
    </row>
    <row r="23" spans="1:17" x14ac:dyDescent="0.25">
      <c r="A23" t="str">
        <f t="shared" si="7"/>
        <v>b</v>
      </c>
      <c r="B23" s="30"/>
      <c r="C23" s="7" t="s">
        <v>8</v>
      </c>
      <c r="D23" s="14">
        <f t="shared" si="2"/>
        <v>0</v>
      </c>
      <c r="E23" s="14">
        <f t="shared" si="9"/>
        <v>0</v>
      </c>
      <c r="F23" s="14">
        <f t="shared" si="9"/>
        <v>0</v>
      </c>
      <c r="G23" s="14">
        <f t="shared" si="9"/>
        <v>0</v>
      </c>
      <c r="I23" s="17"/>
      <c r="L23" s="17"/>
      <c r="M23" s="17"/>
      <c r="N23" s="17"/>
      <c r="O23" s="17"/>
      <c r="P23" s="17"/>
      <c r="Q23" s="17"/>
    </row>
    <row r="24" spans="1:17" x14ac:dyDescent="0.25">
      <c r="A24" t="str">
        <f t="shared" si="7"/>
        <v>b</v>
      </c>
      <c r="B24" s="30"/>
      <c r="C24" s="7" t="s">
        <v>9</v>
      </c>
      <c r="D24" s="14">
        <f t="shared" si="2"/>
        <v>0</v>
      </c>
      <c r="E24" s="14">
        <f t="shared" si="9"/>
        <v>0</v>
      </c>
      <c r="F24" s="14">
        <f t="shared" si="9"/>
        <v>0</v>
      </c>
      <c r="G24" s="14">
        <f t="shared" si="9"/>
        <v>0</v>
      </c>
      <c r="L24" s="17"/>
      <c r="M24" s="17"/>
      <c r="N24" s="17"/>
      <c r="O24" s="17"/>
      <c r="P24" s="17"/>
      <c r="Q24" s="17"/>
    </row>
    <row r="25" spans="1:17" x14ac:dyDescent="0.25">
      <c r="A25" t="str">
        <f t="shared" si="7"/>
        <v>a</v>
      </c>
      <c r="B25" s="30"/>
      <c r="C25" s="7" t="s">
        <v>10</v>
      </c>
      <c r="D25" s="14">
        <f t="shared" si="2"/>
        <v>2078000</v>
      </c>
      <c r="E25" s="14">
        <f t="shared" si="9"/>
        <v>625000</v>
      </c>
      <c r="F25" s="14">
        <f t="shared" si="9"/>
        <v>1453000</v>
      </c>
      <c r="G25" s="14">
        <f t="shared" si="9"/>
        <v>0</v>
      </c>
      <c r="I25" s="17"/>
      <c r="L25" s="17"/>
      <c r="M25" s="17"/>
      <c r="N25" s="17"/>
      <c r="O25" s="17"/>
      <c r="P25" s="17"/>
      <c r="Q25" s="17"/>
    </row>
    <row r="26" spans="1:17" x14ac:dyDescent="0.25">
      <c r="A26" t="str">
        <f t="shared" si="7"/>
        <v>a</v>
      </c>
      <c r="B26" s="30"/>
      <c r="C26" s="7" t="s">
        <v>11</v>
      </c>
      <c r="D26" s="14">
        <f t="shared" si="2"/>
        <v>384500</v>
      </c>
      <c r="E26" s="14">
        <f t="shared" si="9"/>
        <v>252200</v>
      </c>
      <c r="F26" s="14">
        <f t="shared" si="9"/>
        <v>72500</v>
      </c>
      <c r="G26" s="14">
        <f t="shared" si="9"/>
        <v>59800</v>
      </c>
      <c r="I26" s="17"/>
      <c r="L26" s="17"/>
      <c r="M26" s="17"/>
      <c r="N26" s="17"/>
      <c r="O26" s="17"/>
      <c r="P26" s="17"/>
      <c r="Q26" s="17"/>
    </row>
    <row r="27" spans="1:17" x14ac:dyDescent="0.25">
      <c r="A27" t="str">
        <f t="shared" si="7"/>
        <v>a</v>
      </c>
      <c r="B27" s="30"/>
      <c r="C27" s="7" t="s">
        <v>12</v>
      </c>
      <c r="D27" s="14">
        <f t="shared" si="2"/>
        <v>176980</v>
      </c>
      <c r="E27" s="14">
        <f t="shared" si="9"/>
        <v>79280</v>
      </c>
      <c r="F27" s="14">
        <f t="shared" si="9"/>
        <v>67600</v>
      </c>
      <c r="G27" s="14">
        <f t="shared" si="9"/>
        <v>30100</v>
      </c>
      <c r="I27" s="17"/>
      <c r="L27" s="17"/>
      <c r="M27" s="17"/>
      <c r="N27" s="17"/>
      <c r="O27" s="17"/>
      <c r="P27" s="17"/>
      <c r="Q27" s="17"/>
    </row>
    <row r="28" spans="1:17" x14ac:dyDescent="0.25">
      <c r="A28" t="str">
        <f t="shared" si="7"/>
        <v>a</v>
      </c>
      <c r="B28" s="29"/>
      <c r="C28" s="5" t="s">
        <v>13</v>
      </c>
      <c r="D28" s="13">
        <f t="shared" si="2"/>
        <v>904637</v>
      </c>
      <c r="E28" s="13">
        <f t="shared" si="9"/>
        <v>549637</v>
      </c>
      <c r="F28" s="13">
        <f t="shared" si="9"/>
        <v>244800</v>
      </c>
      <c r="G28" s="13">
        <f t="shared" si="9"/>
        <v>110200</v>
      </c>
      <c r="I28" s="17"/>
      <c r="L28" s="17"/>
      <c r="M28" s="17"/>
      <c r="N28" s="17"/>
      <c r="O28" s="17"/>
      <c r="P28" s="17"/>
      <c r="Q28" s="17"/>
    </row>
    <row r="29" spans="1:17" x14ac:dyDescent="0.25">
      <c r="A29" t="str">
        <f t="shared" si="7"/>
        <v>b</v>
      </c>
      <c r="B29" s="29"/>
      <c r="C29" s="5" t="s">
        <v>14</v>
      </c>
      <c r="D29" s="13">
        <f t="shared" si="2"/>
        <v>0</v>
      </c>
      <c r="E29" s="13">
        <f t="shared" si="9"/>
        <v>0</v>
      </c>
      <c r="F29" s="13">
        <f t="shared" si="9"/>
        <v>0</v>
      </c>
      <c r="G29" s="13">
        <f t="shared" si="9"/>
        <v>0</v>
      </c>
      <c r="I29" s="17"/>
      <c r="L29" s="17"/>
      <c r="M29" s="17"/>
      <c r="N29" s="17"/>
      <c r="O29" s="17"/>
      <c r="P29" s="17"/>
      <c r="Q29" s="17"/>
    </row>
    <row r="30" spans="1:17" ht="15.75" thickBot="1" x14ac:dyDescent="0.3">
      <c r="A30" t="str">
        <f t="shared" si="7"/>
        <v>a</v>
      </c>
      <c r="B30" s="31"/>
      <c r="C30" s="9" t="s">
        <v>15</v>
      </c>
      <c r="D30" s="15">
        <f t="shared" si="2"/>
        <v>20186</v>
      </c>
      <c r="E30" s="15">
        <f t="shared" si="9"/>
        <v>20186</v>
      </c>
      <c r="F30" s="15">
        <f t="shared" si="9"/>
        <v>0</v>
      </c>
      <c r="G30" s="15">
        <f t="shared" si="9"/>
        <v>0</v>
      </c>
      <c r="I30" s="17"/>
      <c r="L30" s="17"/>
      <c r="M30" s="17"/>
      <c r="N30" s="17"/>
      <c r="O30" s="17"/>
      <c r="P30" s="17"/>
      <c r="Q30" s="17"/>
    </row>
    <row r="31" spans="1:17" ht="31.5" thickTop="1" thickBot="1" x14ac:dyDescent="0.3">
      <c r="A31" t="str">
        <f t="shared" si="7"/>
        <v>a</v>
      </c>
      <c r="B31" s="2" t="s">
        <v>18</v>
      </c>
      <c r="C31" s="24" t="s">
        <v>19</v>
      </c>
      <c r="D31" s="3">
        <f t="shared" si="2"/>
        <v>9529600</v>
      </c>
      <c r="E31" s="3">
        <f t="shared" ref="E31:G31" si="10">SUM(E32,E44,E45,E46)</f>
        <v>4376100</v>
      </c>
      <c r="F31" s="3">
        <f t="shared" si="10"/>
        <v>3206300</v>
      </c>
      <c r="G31" s="3">
        <f t="shared" si="10"/>
        <v>1947200</v>
      </c>
    </row>
    <row r="32" spans="1:17" ht="15.75" thickTop="1" x14ac:dyDescent="0.25">
      <c r="A32" t="str">
        <f t="shared" si="7"/>
        <v>a</v>
      </c>
      <c r="B32" s="29"/>
      <c r="C32" s="5" t="s">
        <v>5</v>
      </c>
      <c r="D32" s="13">
        <f t="shared" si="2"/>
        <v>9316653</v>
      </c>
      <c r="E32" s="13">
        <f>SUM(E33,E37,E39,E40,E41,E42,E43)</f>
        <v>4209653</v>
      </c>
      <c r="F32" s="13">
        <f>SUM(F33,F37,F39,F40,F41,F42,F43)</f>
        <v>3183000</v>
      </c>
      <c r="G32" s="13">
        <f>SUM(G33,G37,G39,G40,G41,G42,G43)</f>
        <v>1924000</v>
      </c>
    </row>
    <row r="33" spans="1:7" x14ac:dyDescent="0.25">
      <c r="A33" t="str">
        <f t="shared" si="7"/>
        <v>a</v>
      </c>
      <c r="B33" s="30"/>
      <c r="C33" s="7" t="s">
        <v>6</v>
      </c>
      <c r="D33" s="14">
        <f t="shared" si="2"/>
        <v>4192000</v>
      </c>
      <c r="E33" s="14">
        <v>2092000</v>
      </c>
      <c r="F33" s="14">
        <v>1050000</v>
      </c>
      <c r="G33" s="14">
        <v>1050000</v>
      </c>
    </row>
    <row r="34" spans="1:7" x14ac:dyDescent="0.25">
      <c r="A34" t="str">
        <f t="shared" si="7"/>
        <v>b</v>
      </c>
      <c r="B34" s="30"/>
      <c r="C34" s="18" t="s">
        <v>182</v>
      </c>
      <c r="D34" s="14">
        <f t="shared" si="2"/>
        <v>0</v>
      </c>
      <c r="E34" s="14"/>
      <c r="F34" s="14"/>
      <c r="G34" s="14"/>
    </row>
    <row r="35" spans="1:7" x14ac:dyDescent="0.25">
      <c r="A35" t="str">
        <f t="shared" si="7"/>
        <v>b</v>
      </c>
      <c r="B35" s="30"/>
      <c r="C35" s="18" t="s">
        <v>183</v>
      </c>
      <c r="D35" s="14">
        <f t="shared" si="2"/>
        <v>0</v>
      </c>
      <c r="E35" s="14"/>
      <c r="F35" s="14"/>
      <c r="G35" s="14"/>
    </row>
    <row r="36" spans="1:7" x14ac:dyDescent="0.25">
      <c r="A36" t="str">
        <f t="shared" si="7"/>
        <v>b</v>
      </c>
      <c r="B36" s="30"/>
      <c r="C36" s="18" t="s">
        <v>184</v>
      </c>
      <c r="D36" s="14">
        <f t="shared" si="2"/>
        <v>0</v>
      </c>
      <c r="E36" s="14"/>
      <c r="F36" s="14"/>
      <c r="G36" s="14"/>
    </row>
    <row r="37" spans="1:7" x14ac:dyDescent="0.25">
      <c r="A37" t="str">
        <f t="shared" si="7"/>
        <v>a</v>
      </c>
      <c r="B37" s="30"/>
      <c r="C37" s="7" t="s">
        <v>7</v>
      </c>
      <c r="D37" s="14">
        <f t="shared" si="2"/>
        <v>2995653</v>
      </c>
      <c r="E37" s="14">
        <v>1461653</v>
      </c>
      <c r="F37" s="14">
        <v>684000</v>
      </c>
      <c r="G37" s="14">
        <v>850000</v>
      </c>
    </row>
    <row r="38" spans="1:7" x14ac:dyDescent="0.25">
      <c r="A38" t="str">
        <f t="shared" si="7"/>
        <v>b</v>
      </c>
      <c r="B38" s="30"/>
      <c r="C38" s="18" t="s">
        <v>185</v>
      </c>
      <c r="D38" s="14">
        <f t="shared" si="2"/>
        <v>0</v>
      </c>
      <c r="E38" s="14"/>
      <c r="F38" s="14"/>
      <c r="G38" s="14"/>
    </row>
    <row r="39" spans="1:7" x14ac:dyDescent="0.25">
      <c r="A39" t="str">
        <f t="shared" si="7"/>
        <v>b</v>
      </c>
      <c r="B39" s="30"/>
      <c r="C39" s="7" t="s">
        <v>8</v>
      </c>
      <c r="D39" s="14">
        <f t="shared" si="2"/>
        <v>0</v>
      </c>
      <c r="E39" s="14"/>
      <c r="F39" s="14"/>
      <c r="G39" s="14"/>
    </row>
    <row r="40" spans="1:7" x14ac:dyDescent="0.25">
      <c r="A40" t="str">
        <f t="shared" si="7"/>
        <v>b</v>
      </c>
      <c r="B40" s="30"/>
      <c r="C40" s="7" t="s">
        <v>9</v>
      </c>
      <c r="D40" s="14">
        <f t="shared" si="2"/>
        <v>0</v>
      </c>
      <c r="E40" s="14"/>
      <c r="F40" s="14"/>
      <c r="G40" s="14"/>
    </row>
    <row r="41" spans="1:7" x14ac:dyDescent="0.25">
      <c r="A41" t="str">
        <f t="shared" si="7"/>
        <v>a</v>
      </c>
      <c r="B41" s="30"/>
      <c r="C41" s="7" t="s">
        <v>10</v>
      </c>
      <c r="D41" s="14">
        <f t="shared" si="2"/>
        <v>2025000</v>
      </c>
      <c r="E41" s="14">
        <v>600000</v>
      </c>
      <c r="F41" s="14">
        <v>1425000</v>
      </c>
      <c r="G41" s="14">
        <v>0</v>
      </c>
    </row>
    <row r="42" spans="1:7" x14ac:dyDescent="0.25">
      <c r="A42" t="str">
        <f t="shared" si="7"/>
        <v>a</v>
      </c>
      <c r="B42" s="30"/>
      <c r="C42" s="7" t="s">
        <v>11</v>
      </c>
      <c r="D42" s="14">
        <f t="shared" si="2"/>
        <v>78000</v>
      </c>
      <c r="E42" s="14">
        <v>43000</v>
      </c>
      <c r="F42" s="14">
        <v>17500</v>
      </c>
      <c r="G42" s="14">
        <v>17500</v>
      </c>
    </row>
    <row r="43" spans="1:7" x14ac:dyDescent="0.25">
      <c r="A43" t="str">
        <f t="shared" si="7"/>
        <v>a</v>
      </c>
      <c r="B43" s="30"/>
      <c r="C43" s="7" t="s">
        <v>12</v>
      </c>
      <c r="D43" s="14">
        <f t="shared" si="2"/>
        <v>26000</v>
      </c>
      <c r="E43" s="14">
        <v>13000</v>
      </c>
      <c r="F43" s="14">
        <v>6500</v>
      </c>
      <c r="G43" s="14">
        <v>6500</v>
      </c>
    </row>
    <row r="44" spans="1:7" x14ac:dyDescent="0.25">
      <c r="A44" t="str">
        <f t="shared" si="7"/>
        <v>a</v>
      </c>
      <c r="B44" s="29"/>
      <c r="C44" s="5" t="s">
        <v>13</v>
      </c>
      <c r="D44" s="13">
        <f t="shared" si="2"/>
        <v>208600</v>
      </c>
      <c r="E44" s="13">
        <v>162100</v>
      </c>
      <c r="F44" s="13">
        <v>23300</v>
      </c>
      <c r="G44" s="13">
        <v>23200</v>
      </c>
    </row>
    <row r="45" spans="1:7" x14ac:dyDescent="0.25">
      <c r="A45" t="str">
        <f t="shared" si="7"/>
        <v>b</v>
      </c>
      <c r="B45" s="29"/>
      <c r="C45" s="5" t="s">
        <v>14</v>
      </c>
      <c r="D45" s="13">
        <f t="shared" si="2"/>
        <v>0</v>
      </c>
      <c r="E45" s="13">
        <v>0</v>
      </c>
      <c r="F45" s="13">
        <v>0</v>
      </c>
      <c r="G45" s="13">
        <v>0</v>
      </c>
    </row>
    <row r="46" spans="1:7" ht="15.75" thickBot="1" x14ac:dyDescent="0.3">
      <c r="A46" t="str">
        <f t="shared" si="7"/>
        <v>a</v>
      </c>
      <c r="B46" s="31"/>
      <c r="C46" s="9" t="s">
        <v>15</v>
      </c>
      <c r="D46" s="15">
        <f t="shared" si="2"/>
        <v>4347</v>
      </c>
      <c r="E46" s="15">
        <v>4347</v>
      </c>
      <c r="F46" s="15">
        <v>0</v>
      </c>
      <c r="G46" s="15">
        <v>0</v>
      </c>
    </row>
    <row r="47" spans="1:7" ht="31.5" customHeight="1" thickTop="1" thickBot="1" x14ac:dyDescent="0.3">
      <c r="A47" t="str">
        <f t="shared" si="7"/>
        <v>a</v>
      </c>
      <c r="B47" s="2" t="s">
        <v>20</v>
      </c>
      <c r="C47" s="24" t="s">
        <v>21</v>
      </c>
      <c r="D47" s="3">
        <f t="shared" si="2"/>
        <v>3298000</v>
      </c>
      <c r="E47" s="3">
        <f>SUM(E63,E79,E95)</f>
        <v>1617000</v>
      </c>
      <c r="F47" s="3">
        <f t="shared" ref="F47:G47" si="11">SUM(F63,F79,F95)</f>
        <v>830500</v>
      </c>
      <c r="G47" s="3">
        <f t="shared" si="11"/>
        <v>850500</v>
      </c>
    </row>
    <row r="48" spans="1:7" ht="15.75" thickTop="1" x14ac:dyDescent="0.25">
      <c r="A48" t="str">
        <f t="shared" si="7"/>
        <v>a</v>
      </c>
      <c r="B48" s="29"/>
      <c r="C48" s="5" t="s">
        <v>5</v>
      </c>
      <c r="D48" s="13">
        <f t="shared" si="2"/>
        <v>3278000</v>
      </c>
      <c r="E48" s="13">
        <f t="shared" ref="E48:G50" si="12">SUM(E64,E80,E96)</f>
        <v>1597000</v>
      </c>
      <c r="F48" s="13">
        <f t="shared" si="12"/>
        <v>830500</v>
      </c>
      <c r="G48" s="13">
        <f t="shared" si="12"/>
        <v>850500</v>
      </c>
    </row>
    <row r="49" spans="1:7" x14ac:dyDescent="0.25">
      <c r="A49" t="str">
        <f t="shared" si="7"/>
        <v>a</v>
      </c>
      <c r="B49" s="30"/>
      <c r="C49" s="7" t="s">
        <v>6</v>
      </c>
      <c r="D49" s="14">
        <f t="shared" si="2"/>
        <v>2415000</v>
      </c>
      <c r="E49" s="14">
        <f>SUM(E65,E81,E97)</f>
        <v>1200000</v>
      </c>
      <c r="F49" s="14">
        <f t="shared" si="12"/>
        <v>607500</v>
      </c>
      <c r="G49" s="14">
        <f t="shared" si="12"/>
        <v>607500</v>
      </c>
    </row>
    <row r="50" spans="1:7" x14ac:dyDescent="0.25">
      <c r="A50" t="str">
        <f t="shared" si="7"/>
        <v>b</v>
      </c>
      <c r="B50" s="30"/>
      <c r="C50" s="18" t="s">
        <v>182</v>
      </c>
      <c r="D50" s="14">
        <f t="shared" si="2"/>
        <v>0</v>
      </c>
      <c r="E50" s="14">
        <f>SUM(E66,E82,E98)</f>
        <v>0</v>
      </c>
      <c r="F50" s="14">
        <f t="shared" si="12"/>
        <v>0</v>
      </c>
      <c r="G50" s="14">
        <f t="shared" si="12"/>
        <v>0</v>
      </c>
    </row>
    <row r="51" spans="1:7" x14ac:dyDescent="0.25">
      <c r="A51" t="str">
        <f t="shared" si="7"/>
        <v>b</v>
      </c>
      <c r="B51" s="30"/>
      <c r="C51" s="18" t="s">
        <v>183</v>
      </c>
      <c r="D51" s="14">
        <f t="shared" si="2"/>
        <v>0</v>
      </c>
      <c r="E51" s="14">
        <f t="shared" ref="E51:G53" si="13">SUM(E67,E83,E99)</f>
        <v>0</v>
      </c>
      <c r="F51" s="14">
        <f t="shared" si="13"/>
        <v>0</v>
      </c>
      <c r="G51" s="14">
        <f t="shared" si="13"/>
        <v>0</v>
      </c>
    </row>
    <row r="52" spans="1:7" x14ac:dyDescent="0.25">
      <c r="A52" t="str">
        <f t="shared" si="7"/>
        <v>b</v>
      </c>
      <c r="B52" s="30"/>
      <c r="C52" s="18" t="s">
        <v>184</v>
      </c>
      <c r="D52" s="14">
        <f t="shared" si="2"/>
        <v>0</v>
      </c>
      <c r="E52" s="14">
        <f t="shared" si="13"/>
        <v>0</v>
      </c>
      <c r="F52" s="14">
        <f t="shared" si="13"/>
        <v>0</v>
      </c>
      <c r="G52" s="14">
        <f t="shared" si="13"/>
        <v>0</v>
      </c>
    </row>
    <row r="53" spans="1:7" x14ac:dyDescent="0.25">
      <c r="A53" t="str">
        <f t="shared" si="7"/>
        <v>a</v>
      </c>
      <c r="B53" s="30"/>
      <c r="C53" s="7" t="s">
        <v>7</v>
      </c>
      <c r="D53" s="14">
        <f t="shared" si="2"/>
        <v>819000</v>
      </c>
      <c r="E53" s="14">
        <f>SUM(E69,E85,E101)</f>
        <v>359000</v>
      </c>
      <c r="F53" s="14">
        <f t="shared" si="13"/>
        <v>220000</v>
      </c>
      <c r="G53" s="14">
        <f t="shared" si="13"/>
        <v>240000</v>
      </c>
    </row>
    <row r="54" spans="1:7" x14ac:dyDescent="0.25">
      <c r="A54" t="str">
        <f t="shared" si="7"/>
        <v>b</v>
      </c>
      <c r="B54" s="30"/>
      <c r="C54" s="18" t="s">
        <v>185</v>
      </c>
      <c r="D54" s="14">
        <f t="shared" si="2"/>
        <v>0</v>
      </c>
      <c r="E54" s="14">
        <f t="shared" ref="E54:G62" si="14">SUM(E70,E86,E102)</f>
        <v>0</v>
      </c>
      <c r="F54" s="14">
        <f t="shared" si="14"/>
        <v>0</v>
      </c>
      <c r="G54" s="14">
        <f t="shared" si="14"/>
        <v>0</v>
      </c>
    </row>
    <row r="55" spans="1:7" x14ac:dyDescent="0.25">
      <c r="A55" t="str">
        <f t="shared" si="7"/>
        <v>b</v>
      </c>
      <c r="B55" s="30"/>
      <c r="C55" s="7" t="s">
        <v>8</v>
      </c>
      <c r="D55" s="14">
        <f t="shared" si="2"/>
        <v>0</v>
      </c>
      <c r="E55" s="14">
        <f t="shared" si="14"/>
        <v>0</v>
      </c>
      <c r="F55" s="14">
        <f t="shared" si="14"/>
        <v>0</v>
      </c>
      <c r="G55" s="14">
        <f t="shared" si="14"/>
        <v>0</v>
      </c>
    </row>
    <row r="56" spans="1:7" x14ac:dyDescent="0.25">
      <c r="A56" t="str">
        <f t="shared" si="7"/>
        <v>b</v>
      </c>
      <c r="B56" s="30"/>
      <c r="C56" s="7" t="s">
        <v>9</v>
      </c>
      <c r="D56" s="14">
        <f t="shared" si="2"/>
        <v>0</v>
      </c>
      <c r="E56" s="14">
        <f t="shared" si="14"/>
        <v>0</v>
      </c>
      <c r="F56" s="14">
        <f t="shared" si="14"/>
        <v>0</v>
      </c>
      <c r="G56" s="14">
        <f t="shared" si="14"/>
        <v>0</v>
      </c>
    </row>
    <row r="57" spans="1:7" x14ac:dyDescent="0.25">
      <c r="A57" t="str">
        <f t="shared" si="7"/>
        <v>b</v>
      </c>
      <c r="B57" s="30"/>
      <c r="C57" s="7" t="s">
        <v>10</v>
      </c>
      <c r="D57" s="14">
        <f t="shared" si="2"/>
        <v>0</v>
      </c>
      <c r="E57" s="14">
        <f t="shared" si="14"/>
        <v>0</v>
      </c>
      <c r="F57" s="14">
        <f t="shared" si="14"/>
        <v>0</v>
      </c>
      <c r="G57" s="14">
        <f t="shared" si="14"/>
        <v>0</v>
      </c>
    </row>
    <row r="58" spans="1:7" x14ac:dyDescent="0.25">
      <c r="A58" t="str">
        <f t="shared" si="7"/>
        <v>a</v>
      </c>
      <c r="B58" s="30"/>
      <c r="C58" s="7" t="s">
        <v>11</v>
      </c>
      <c r="D58" s="14">
        <f t="shared" si="2"/>
        <v>30000</v>
      </c>
      <c r="E58" s="14">
        <f t="shared" si="14"/>
        <v>30000</v>
      </c>
      <c r="F58" s="14">
        <f t="shared" si="14"/>
        <v>0</v>
      </c>
      <c r="G58" s="14">
        <f t="shared" si="14"/>
        <v>0</v>
      </c>
    </row>
    <row r="59" spans="1:7" x14ac:dyDescent="0.25">
      <c r="A59" t="str">
        <f t="shared" si="7"/>
        <v>a</v>
      </c>
      <c r="B59" s="30"/>
      <c r="C59" s="7" t="s">
        <v>12</v>
      </c>
      <c r="D59" s="14">
        <f t="shared" si="2"/>
        <v>14000</v>
      </c>
      <c r="E59" s="14">
        <f t="shared" si="14"/>
        <v>8000</v>
      </c>
      <c r="F59" s="14">
        <f t="shared" si="14"/>
        <v>3000</v>
      </c>
      <c r="G59" s="14">
        <f t="shared" si="14"/>
        <v>3000</v>
      </c>
    </row>
    <row r="60" spans="1:7" x14ac:dyDescent="0.25">
      <c r="A60" t="str">
        <f t="shared" si="7"/>
        <v>a</v>
      </c>
      <c r="B60" s="29"/>
      <c r="C60" s="5" t="s">
        <v>13</v>
      </c>
      <c r="D60" s="13">
        <f t="shared" si="2"/>
        <v>20000</v>
      </c>
      <c r="E60" s="13">
        <f t="shared" si="14"/>
        <v>20000</v>
      </c>
      <c r="F60" s="13">
        <f t="shared" si="14"/>
        <v>0</v>
      </c>
      <c r="G60" s="13">
        <f t="shared" si="14"/>
        <v>0</v>
      </c>
    </row>
    <row r="61" spans="1:7" x14ac:dyDescent="0.25">
      <c r="A61" t="str">
        <f t="shared" si="7"/>
        <v>b</v>
      </c>
      <c r="B61" s="29"/>
      <c r="C61" s="5" t="s">
        <v>14</v>
      </c>
      <c r="D61" s="13">
        <f t="shared" si="2"/>
        <v>0</v>
      </c>
      <c r="E61" s="13">
        <f t="shared" si="14"/>
        <v>0</v>
      </c>
      <c r="F61" s="13">
        <f t="shared" si="14"/>
        <v>0</v>
      </c>
      <c r="G61" s="13">
        <f t="shared" si="14"/>
        <v>0</v>
      </c>
    </row>
    <row r="62" spans="1:7" ht="15.75" thickBot="1" x14ac:dyDescent="0.3">
      <c r="A62" t="str">
        <f t="shared" si="7"/>
        <v>b</v>
      </c>
      <c r="B62" s="31"/>
      <c r="C62" s="9" t="s">
        <v>15</v>
      </c>
      <c r="D62" s="15">
        <f t="shared" si="2"/>
        <v>0</v>
      </c>
      <c r="E62" s="15">
        <f t="shared" si="14"/>
        <v>0</v>
      </c>
      <c r="F62" s="15">
        <f t="shared" si="14"/>
        <v>0</v>
      </c>
      <c r="G62" s="15">
        <f t="shared" si="14"/>
        <v>0</v>
      </c>
    </row>
    <row r="63" spans="1:7" ht="31.5" customHeight="1" thickTop="1" thickBot="1" x14ac:dyDescent="0.3">
      <c r="A63" t="str">
        <f t="shared" si="7"/>
        <v>a</v>
      </c>
      <c r="B63" s="2" t="s">
        <v>22</v>
      </c>
      <c r="C63" s="24" t="s">
        <v>21</v>
      </c>
      <c r="D63" s="3">
        <f t="shared" si="2"/>
        <v>3048000</v>
      </c>
      <c r="E63" s="3">
        <f t="shared" ref="E63:G63" si="15">SUM(E64,E76,E77,E78)</f>
        <v>1541000</v>
      </c>
      <c r="F63" s="3">
        <f t="shared" si="15"/>
        <v>753500</v>
      </c>
      <c r="G63" s="3">
        <f t="shared" si="15"/>
        <v>753500</v>
      </c>
    </row>
    <row r="64" spans="1:7" ht="15.75" thickTop="1" x14ac:dyDescent="0.25">
      <c r="A64" t="str">
        <f t="shared" si="7"/>
        <v>a</v>
      </c>
      <c r="B64" s="29"/>
      <c r="C64" s="5" t="s">
        <v>5</v>
      </c>
      <c r="D64" s="13">
        <f t="shared" si="2"/>
        <v>3028000</v>
      </c>
      <c r="E64" s="13">
        <f>SUM(E65,E69,E71,E72,E73,E74,E75)</f>
        <v>1521000</v>
      </c>
      <c r="F64" s="13">
        <f t="shared" ref="F64:G64" si="16">SUM(F65,F69,F71,F72,F73,F74,F75)</f>
        <v>753500</v>
      </c>
      <c r="G64" s="13">
        <f t="shared" si="16"/>
        <v>753500</v>
      </c>
    </row>
    <row r="65" spans="1:7" x14ac:dyDescent="0.25">
      <c r="A65" t="str">
        <f t="shared" si="7"/>
        <v>a</v>
      </c>
      <c r="B65" s="30"/>
      <c r="C65" s="7" t="s">
        <v>6</v>
      </c>
      <c r="D65" s="14">
        <f t="shared" si="2"/>
        <v>2415000</v>
      </c>
      <c r="E65" s="14">
        <v>1200000</v>
      </c>
      <c r="F65" s="14">
        <v>607500</v>
      </c>
      <c r="G65" s="14">
        <v>607500</v>
      </c>
    </row>
    <row r="66" spans="1:7" x14ac:dyDescent="0.25">
      <c r="A66" t="str">
        <f t="shared" si="7"/>
        <v>b</v>
      </c>
      <c r="B66" s="30"/>
      <c r="C66" s="18" t="s">
        <v>182</v>
      </c>
      <c r="D66" s="14">
        <f t="shared" si="2"/>
        <v>0</v>
      </c>
      <c r="E66" s="14"/>
      <c r="F66" s="14"/>
      <c r="G66" s="14"/>
    </row>
    <row r="67" spans="1:7" x14ac:dyDescent="0.25">
      <c r="A67" t="str">
        <f t="shared" si="7"/>
        <v>b</v>
      </c>
      <c r="B67" s="30"/>
      <c r="C67" s="18" t="s">
        <v>183</v>
      </c>
      <c r="D67" s="14">
        <f t="shared" si="2"/>
        <v>0</v>
      </c>
      <c r="E67" s="14"/>
      <c r="F67" s="14"/>
      <c r="G67" s="14"/>
    </row>
    <row r="68" spans="1:7" x14ac:dyDescent="0.25">
      <c r="A68" t="str">
        <f t="shared" si="7"/>
        <v>b</v>
      </c>
      <c r="B68" s="30"/>
      <c r="C68" s="18" t="s">
        <v>184</v>
      </c>
      <c r="D68" s="14">
        <f t="shared" ref="D68:D131" si="17">E68+F68+G68</f>
        <v>0</v>
      </c>
      <c r="E68" s="14"/>
      <c r="F68" s="14"/>
      <c r="G68" s="14"/>
    </row>
    <row r="69" spans="1:7" x14ac:dyDescent="0.25">
      <c r="A69" t="str">
        <f t="shared" si="7"/>
        <v>a</v>
      </c>
      <c r="B69" s="30"/>
      <c r="C69" s="7" t="s">
        <v>7</v>
      </c>
      <c r="D69" s="14">
        <f t="shared" si="17"/>
        <v>579000</v>
      </c>
      <c r="E69" s="14">
        <v>289000</v>
      </c>
      <c r="F69" s="14">
        <v>145000</v>
      </c>
      <c r="G69" s="14">
        <v>145000</v>
      </c>
    </row>
    <row r="70" spans="1:7" x14ac:dyDescent="0.25">
      <c r="A70" t="str">
        <f t="shared" si="7"/>
        <v>b</v>
      </c>
      <c r="B70" s="30"/>
      <c r="C70" s="18" t="s">
        <v>185</v>
      </c>
      <c r="D70" s="14">
        <f t="shared" si="17"/>
        <v>0</v>
      </c>
      <c r="E70" s="14"/>
      <c r="F70" s="14"/>
      <c r="G70" s="14"/>
    </row>
    <row r="71" spans="1:7" x14ac:dyDescent="0.25">
      <c r="A71" t="str">
        <f t="shared" si="7"/>
        <v>b</v>
      </c>
      <c r="B71" s="30"/>
      <c r="C71" s="7" t="s">
        <v>8</v>
      </c>
      <c r="D71" s="14">
        <f t="shared" si="17"/>
        <v>0</v>
      </c>
      <c r="E71" s="14"/>
      <c r="F71" s="14"/>
      <c r="G71" s="14"/>
    </row>
    <row r="72" spans="1:7" x14ac:dyDescent="0.25">
      <c r="A72" t="str">
        <f t="shared" si="7"/>
        <v>b</v>
      </c>
      <c r="B72" s="30"/>
      <c r="C72" s="7" t="s">
        <v>9</v>
      </c>
      <c r="D72" s="14">
        <f t="shared" si="17"/>
        <v>0</v>
      </c>
      <c r="E72" s="14"/>
      <c r="F72" s="14"/>
      <c r="G72" s="14"/>
    </row>
    <row r="73" spans="1:7" x14ac:dyDescent="0.25">
      <c r="A73" t="str">
        <f t="shared" si="7"/>
        <v>b</v>
      </c>
      <c r="B73" s="30"/>
      <c r="C73" s="7" t="s">
        <v>10</v>
      </c>
      <c r="D73" s="14">
        <f t="shared" si="17"/>
        <v>0</v>
      </c>
      <c r="E73" s="14"/>
      <c r="F73" s="14"/>
      <c r="G73" s="14"/>
    </row>
    <row r="74" spans="1:7" x14ac:dyDescent="0.25">
      <c r="A74" t="str">
        <f t="shared" si="7"/>
        <v>a</v>
      </c>
      <c r="B74" s="30"/>
      <c r="C74" s="7" t="s">
        <v>11</v>
      </c>
      <c r="D74" s="14">
        <f t="shared" si="17"/>
        <v>30000</v>
      </c>
      <c r="E74" s="14">
        <v>30000</v>
      </c>
      <c r="F74" s="14">
        <v>0</v>
      </c>
      <c r="G74" s="14">
        <v>0</v>
      </c>
    </row>
    <row r="75" spans="1:7" x14ac:dyDescent="0.25">
      <c r="A75" t="str">
        <f t="shared" si="7"/>
        <v>a</v>
      </c>
      <c r="B75" s="30"/>
      <c r="C75" s="7" t="s">
        <v>12</v>
      </c>
      <c r="D75" s="14">
        <f t="shared" si="17"/>
        <v>4000</v>
      </c>
      <c r="E75" s="14">
        <v>2000</v>
      </c>
      <c r="F75" s="14">
        <v>1000</v>
      </c>
      <c r="G75" s="14">
        <v>1000</v>
      </c>
    </row>
    <row r="76" spans="1:7" x14ac:dyDescent="0.25">
      <c r="A76" t="str">
        <f t="shared" si="7"/>
        <v>a</v>
      </c>
      <c r="B76" s="29"/>
      <c r="C76" s="5" t="s">
        <v>13</v>
      </c>
      <c r="D76" s="13">
        <f t="shared" si="17"/>
        <v>20000</v>
      </c>
      <c r="E76" s="13">
        <v>20000</v>
      </c>
      <c r="F76" s="13">
        <v>0</v>
      </c>
      <c r="G76" s="13">
        <v>0</v>
      </c>
    </row>
    <row r="77" spans="1:7" x14ac:dyDescent="0.25">
      <c r="A77" t="str">
        <f t="shared" si="7"/>
        <v>b</v>
      </c>
      <c r="B77" s="29"/>
      <c r="C77" s="5" t="s">
        <v>14</v>
      </c>
      <c r="D77" s="13">
        <f t="shared" si="17"/>
        <v>0</v>
      </c>
      <c r="E77" s="13">
        <v>0</v>
      </c>
      <c r="F77" s="13">
        <v>0</v>
      </c>
      <c r="G77" s="13">
        <v>0</v>
      </c>
    </row>
    <row r="78" spans="1:7" ht="15.75" thickBot="1" x14ac:dyDescent="0.3">
      <c r="A78" t="str">
        <f t="shared" si="7"/>
        <v>b</v>
      </c>
      <c r="B78" s="31"/>
      <c r="C78" s="9" t="s">
        <v>15</v>
      </c>
      <c r="D78" s="15">
        <f t="shared" si="17"/>
        <v>0</v>
      </c>
      <c r="E78" s="15">
        <v>0</v>
      </c>
      <c r="F78" s="15">
        <v>0</v>
      </c>
      <c r="G78" s="15">
        <v>0</v>
      </c>
    </row>
    <row r="79" spans="1:7" ht="31.5" customHeight="1" thickTop="1" thickBot="1" x14ac:dyDescent="0.3">
      <c r="A79" t="str">
        <f t="shared" ref="A79:A142" si="18">IF(OR(D79&lt;&gt;0,G79&lt;&gt;0,),"a","b")</f>
        <v>a</v>
      </c>
      <c r="B79" s="2" t="s">
        <v>23</v>
      </c>
      <c r="C79" s="24" t="s">
        <v>24</v>
      </c>
      <c r="D79" s="3">
        <f t="shared" si="17"/>
        <v>150000</v>
      </c>
      <c r="E79" s="3">
        <f>SUM(E80,E92,E93,E94)</f>
        <v>35000</v>
      </c>
      <c r="F79" s="3">
        <f>SUM(F80,F92,F93,F94)</f>
        <v>50000</v>
      </c>
      <c r="G79" s="3">
        <f t="shared" ref="G79" si="19">SUM(G80,G92,G93,G94)</f>
        <v>65000</v>
      </c>
    </row>
    <row r="80" spans="1:7" ht="15.75" thickTop="1" x14ac:dyDescent="0.25">
      <c r="A80" t="str">
        <f t="shared" si="18"/>
        <v>a</v>
      </c>
      <c r="B80" s="29"/>
      <c r="C80" s="5" t="s">
        <v>5</v>
      </c>
      <c r="D80" s="13">
        <f t="shared" si="17"/>
        <v>150000</v>
      </c>
      <c r="E80" s="13">
        <f>SUM(E81,E85,E87,E88,E89,E90,E91)</f>
        <v>35000</v>
      </c>
      <c r="F80" s="13">
        <f t="shared" ref="F80:G80" si="20">SUM(F81,F85,F87,F88,F89,F90,F91)</f>
        <v>50000</v>
      </c>
      <c r="G80" s="13">
        <f t="shared" si="20"/>
        <v>65000</v>
      </c>
    </row>
    <row r="81" spans="1:7" x14ac:dyDescent="0.25">
      <c r="A81" t="str">
        <f t="shared" si="18"/>
        <v>b</v>
      </c>
      <c r="B81" s="30"/>
      <c r="C81" s="7" t="s">
        <v>6</v>
      </c>
      <c r="D81" s="14">
        <f t="shared" si="17"/>
        <v>0</v>
      </c>
      <c r="E81" s="14"/>
      <c r="F81" s="14"/>
      <c r="G81" s="14"/>
    </row>
    <row r="82" spans="1:7" x14ac:dyDescent="0.25">
      <c r="A82" t="str">
        <f t="shared" si="18"/>
        <v>b</v>
      </c>
      <c r="B82" s="30"/>
      <c r="C82" s="18" t="s">
        <v>182</v>
      </c>
      <c r="D82" s="14">
        <f t="shared" si="17"/>
        <v>0</v>
      </c>
      <c r="E82" s="14"/>
      <c r="F82" s="14"/>
      <c r="G82" s="14"/>
    </row>
    <row r="83" spans="1:7" x14ac:dyDescent="0.25">
      <c r="A83" t="str">
        <f t="shared" si="18"/>
        <v>b</v>
      </c>
      <c r="B83" s="30"/>
      <c r="C83" s="18" t="s">
        <v>183</v>
      </c>
      <c r="D83" s="14">
        <f t="shared" si="17"/>
        <v>0</v>
      </c>
      <c r="E83" s="14"/>
      <c r="F83" s="14"/>
      <c r="G83" s="14"/>
    </row>
    <row r="84" spans="1:7" x14ac:dyDescent="0.25">
      <c r="A84" t="str">
        <f t="shared" si="18"/>
        <v>b</v>
      </c>
      <c r="B84" s="30"/>
      <c r="C84" s="18" t="s">
        <v>184</v>
      </c>
      <c r="D84" s="14">
        <f t="shared" si="17"/>
        <v>0</v>
      </c>
      <c r="E84" s="14"/>
      <c r="F84" s="14"/>
      <c r="G84" s="14"/>
    </row>
    <row r="85" spans="1:7" x14ac:dyDescent="0.25">
      <c r="A85" t="str">
        <f t="shared" si="18"/>
        <v>a</v>
      </c>
      <c r="B85" s="30"/>
      <c r="C85" s="7" t="s">
        <v>7</v>
      </c>
      <c r="D85" s="14">
        <f t="shared" si="17"/>
        <v>150000</v>
      </c>
      <c r="E85" s="14">
        <v>35000</v>
      </c>
      <c r="F85" s="14">
        <v>50000</v>
      </c>
      <c r="G85" s="14">
        <v>65000</v>
      </c>
    </row>
    <row r="86" spans="1:7" x14ac:dyDescent="0.25">
      <c r="A86" t="str">
        <f t="shared" si="18"/>
        <v>b</v>
      </c>
      <c r="B86" s="30"/>
      <c r="C86" s="18" t="s">
        <v>185</v>
      </c>
      <c r="D86" s="14">
        <f t="shared" si="17"/>
        <v>0</v>
      </c>
      <c r="E86" s="14"/>
      <c r="F86" s="14"/>
      <c r="G86" s="14"/>
    </row>
    <row r="87" spans="1:7" x14ac:dyDescent="0.25">
      <c r="A87" t="str">
        <f t="shared" si="18"/>
        <v>b</v>
      </c>
      <c r="B87" s="30"/>
      <c r="C87" s="7" t="s">
        <v>8</v>
      </c>
      <c r="D87" s="14">
        <f t="shared" si="17"/>
        <v>0</v>
      </c>
      <c r="E87" s="14"/>
      <c r="F87" s="14"/>
      <c r="G87" s="14"/>
    </row>
    <row r="88" spans="1:7" x14ac:dyDescent="0.25">
      <c r="A88" t="str">
        <f t="shared" si="18"/>
        <v>b</v>
      </c>
      <c r="B88" s="30"/>
      <c r="C88" s="7" t="s">
        <v>9</v>
      </c>
      <c r="D88" s="14">
        <f t="shared" si="17"/>
        <v>0</v>
      </c>
      <c r="E88" s="14"/>
      <c r="F88" s="14"/>
      <c r="G88" s="14"/>
    </row>
    <row r="89" spans="1:7" x14ac:dyDescent="0.25">
      <c r="A89" t="str">
        <f t="shared" si="18"/>
        <v>b</v>
      </c>
      <c r="B89" s="30"/>
      <c r="C89" s="7" t="s">
        <v>10</v>
      </c>
      <c r="D89" s="14">
        <f t="shared" si="17"/>
        <v>0</v>
      </c>
      <c r="E89" s="14"/>
      <c r="F89" s="14"/>
      <c r="G89" s="14"/>
    </row>
    <row r="90" spans="1:7" x14ac:dyDescent="0.25">
      <c r="A90" t="str">
        <f t="shared" si="18"/>
        <v>b</v>
      </c>
      <c r="B90" s="30"/>
      <c r="C90" s="7" t="s">
        <v>11</v>
      </c>
      <c r="D90" s="14">
        <f t="shared" si="17"/>
        <v>0</v>
      </c>
      <c r="E90" s="14"/>
      <c r="F90" s="14"/>
      <c r="G90" s="14"/>
    </row>
    <row r="91" spans="1:7" x14ac:dyDescent="0.25">
      <c r="A91" t="str">
        <f t="shared" si="18"/>
        <v>b</v>
      </c>
      <c r="B91" s="30"/>
      <c r="C91" s="7" t="s">
        <v>12</v>
      </c>
      <c r="D91" s="14">
        <f t="shared" si="17"/>
        <v>0</v>
      </c>
      <c r="E91" s="14"/>
      <c r="F91" s="14"/>
      <c r="G91" s="14"/>
    </row>
    <row r="92" spans="1:7" x14ac:dyDescent="0.25">
      <c r="A92" t="str">
        <f t="shared" si="18"/>
        <v>b</v>
      </c>
      <c r="B92" s="29"/>
      <c r="C92" s="5" t="s">
        <v>13</v>
      </c>
      <c r="D92" s="14">
        <f t="shared" si="17"/>
        <v>0</v>
      </c>
      <c r="E92" s="13"/>
      <c r="F92" s="13"/>
      <c r="G92" s="13"/>
    </row>
    <row r="93" spans="1:7" x14ac:dyDescent="0.25">
      <c r="A93" t="str">
        <f t="shared" si="18"/>
        <v>b</v>
      </c>
      <c r="B93" s="29"/>
      <c r="C93" s="5" t="s">
        <v>14</v>
      </c>
      <c r="D93" s="13">
        <f t="shared" si="17"/>
        <v>0</v>
      </c>
      <c r="E93" s="13"/>
      <c r="F93" s="13"/>
      <c r="G93" s="13"/>
    </row>
    <row r="94" spans="1:7" ht="15.75" thickBot="1" x14ac:dyDescent="0.3">
      <c r="A94" t="str">
        <f t="shared" si="18"/>
        <v>b</v>
      </c>
      <c r="B94" s="31"/>
      <c r="C94" s="9" t="s">
        <v>15</v>
      </c>
      <c r="D94" s="15">
        <f t="shared" si="17"/>
        <v>0</v>
      </c>
      <c r="E94" s="15"/>
      <c r="F94" s="15"/>
      <c r="G94" s="15"/>
    </row>
    <row r="95" spans="1:7" ht="31.5" thickTop="1" thickBot="1" x14ac:dyDescent="0.3">
      <c r="A95" t="str">
        <f t="shared" si="18"/>
        <v>a</v>
      </c>
      <c r="B95" s="2" t="s">
        <v>25</v>
      </c>
      <c r="C95" s="24" t="s">
        <v>26</v>
      </c>
      <c r="D95" s="3">
        <f t="shared" si="17"/>
        <v>100000</v>
      </c>
      <c r="E95" s="3">
        <f t="shared" ref="E95:G95" si="21">SUM(E96,E108,E109,E110)</f>
        <v>41000</v>
      </c>
      <c r="F95" s="3">
        <f t="shared" si="21"/>
        <v>27000</v>
      </c>
      <c r="G95" s="3">
        <f t="shared" si="21"/>
        <v>32000</v>
      </c>
    </row>
    <row r="96" spans="1:7" ht="15.75" thickTop="1" x14ac:dyDescent="0.25">
      <c r="A96" t="str">
        <f t="shared" si="18"/>
        <v>a</v>
      </c>
      <c r="B96" s="29"/>
      <c r="C96" s="5" t="s">
        <v>5</v>
      </c>
      <c r="D96" s="13">
        <f t="shared" si="17"/>
        <v>100000</v>
      </c>
      <c r="E96" s="13">
        <f>SUM(E97,E101,E103,E104,E105,E106,E107)</f>
        <v>41000</v>
      </c>
      <c r="F96" s="13">
        <f t="shared" ref="F96:G96" si="22">SUM(F97,F101,F103,F104,F105,F106,F107)</f>
        <v>27000</v>
      </c>
      <c r="G96" s="13">
        <f t="shared" si="22"/>
        <v>32000</v>
      </c>
    </row>
    <row r="97" spans="1:7" x14ac:dyDescent="0.25">
      <c r="A97" t="str">
        <f t="shared" si="18"/>
        <v>b</v>
      </c>
      <c r="B97" s="30"/>
      <c r="C97" s="7" t="s">
        <v>6</v>
      </c>
      <c r="D97" s="14">
        <f t="shared" si="17"/>
        <v>0</v>
      </c>
      <c r="E97" s="14"/>
      <c r="F97" s="14"/>
      <c r="G97" s="14"/>
    </row>
    <row r="98" spans="1:7" x14ac:dyDescent="0.25">
      <c r="A98" t="str">
        <f t="shared" si="18"/>
        <v>b</v>
      </c>
      <c r="B98" s="30"/>
      <c r="C98" s="18" t="s">
        <v>182</v>
      </c>
      <c r="D98" s="14">
        <f t="shared" si="17"/>
        <v>0</v>
      </c>
      <c r="E98" s="14"/>
      <c r="F98" s="14"/>
      <c r="G98" s="14"/>
    </row>
    <row r="99" spans="1:7" x14ac:dyDescent="0.25">
      <c r="A99" t="str">
        <f t="shared" si="18"/>
        <v>b</v>
      </c>
      <c r="B99" s="30"/>
      <c r="C99" s="18" t="s">
        <v>183</v>
      </c>
      <c r="D99" s="14">
        <f t="shared" si="17"/>
        <v>0</v>
      </c>
      <c r="E99" s="14"/>
      <c r="F99" s="14"/>
      <c r="G99" s="14"/>
    </row>
    <row r="100" spans="1:7" x14ac:dyDescent="0.25">
      <c r="A100" t="str">
        <f t="shared" si="18"/>
        <v>b</v>
      </c>
      <c r="B100" s="30"/>
      <c r="C100" s="18" t="s">
        <v>184</v>
      </c>
      <c r="D100" s="14">
        <f t="shared" si="17"/>
        <v>0</v>
      </c>
      <c r="E100" s="14"/>
      <c r="F100" s="14"/>
      <c r="G100" s="14"/>
    </row>
    <row r="101" spans="1:7" x14ac:dyDescent="0.25">
      <c r="A101" t="str">
        <f t="shared" si="18"/>
        <v>a</v>
      </c>
      <c r="B101" s="30"/>
      <c r="C101" s="7" t="s">
        <v>7</v>
      </c>
      <c r="D101" s="14">
        <f t="shared" si="17"/>
        <v>90000</v>
      </c>
      <c r="E101" s="14">
        <v>35000</v>
      </c>
      <c r="F101" s="14">
        <v>25000</v>
      </c>
      <c r="G101" s="14">
        <v>30000</v>
      </c>
    </row>
    <row r="102" spans="1:7" x14ac:dyDescent="0.25">
      <c r="A102" t="str">
        <f t="shared" si="18"/>
        <v>b</v>
      </c>
      <c r="B102" s="30"/>
      <c r="C102" s="18" t="s">
        <v>185</v>
      </c>
      <c r="D102" s="14">
        <f t="shared" si="17"/>
        <v>0</v>
      </c>
      <c r="E102" s="14"/>
      <c r="F102" s="14"/>
      <c r="G102" s="14"/>
    </row>
    <row r="103" spans="1:7" x14ac:dyDescent="0.25">
      <c r="A103" t="str">
        <f t="shared" si="18"/>
        <v>b</v>
      </c>
      <c r="B103" s="30"/>
      <c r="C103" s="7" t="s">
        <v>8</v>
      </c>
      <c r="D103" s="14">
        <f t="shared" si="17"/>
        <v>0</v>
      </c>
      <c r="E103" s="14"/>
      <c r="F103" s="14"/>
      <c r="G103" s="14"/>
    </row>
    <row r="104" spans="1:7" x14ac:dyDescent="0.25">
      <c r="A104" t="str">
        <f t="shared" si="18"/>
        <v>b</v>
      </c>
      <c r="B104" s="30"/>
      <c r="C104" s="7" t="s">
        <v>9</v>
      </c>
      <c r="D104" s="14">
        <f t="shared" si="17"/>
        <v>0</v>
      </c>
      <c r="E104" s="14"/>
      <c r="F104" s="14"/>
      <c r="G104" s="14"/>
    </row>
    <row r="105" spans="1:7" x14ac:dyDescent="0.25">
      <c r="A105" t="str">
        <f t="shared" si="18"/>
        <v>b</v>
      </c>
      <c r="B105" s="30"/>
      <c r="C105" s="7" t="s">
        <v>10</v>
      </c>
      <c r="D105" s="14">
        <f t="shared" si="17"/>
        <v>0</v>
      </c>
      <c r="E105" s="14"/>
      <c r="F105" s="14"/>
      <c r="G105" s="14"/>
    </row>
    <row r="106" spans="1:7" x14ac:dyDescent="0.25">
      <c r="A106" t="str">
        <f t="shared" si="18"/>
        <v>b</v>
      </c>
      <c r="B106" s="30"/>
      <c r="C106" s="7" t="s">
        <v>11</v>
      </c>
      <c r="D106" s="14">
        <f t="shared" si="17"/>
        <v>0</v>
      </c>
      <c r="E106" s="14"/>
      <c r="F106" s="14"/>
      <c r="G106" s="14"/>
    </row>
    <row r="107" spans="1:7" x14ac:dyDescent="0.25">
      <c r="A107" t="str">
        <f t="shared" si="18"/>
        <v>a</v>
      </c>
      <c r="B107" s="30"/>
      <c r="C107" s="7" t="s">
        <v>12</v>
      </c>
      <c r="D107" s="14">
        <f t="shared" si="17"/>
        <v>10000</v>
      </c>
      <c r="E107" s="14">
        <v>6000</v>
      </c>
      <c r="F107" s="14">
        <v>2000</v>
      </c>
      <c r="G107" s="14">
        <v>2000</v>
      </c>
    </row>
    <row r="108" spans="1:7" x14ac:dyDescent="0.25">
      <c r="A108" t="str">
        <f t="shared" si="18"/>
        <v>b</v>
      </c>
      <c r="B108" s="29"/>
      <c r="C108" s="5" t="s">
        <v>13</v>
      </c>
      <c r="D108" s="13">
        <f t="shared" si="17"/>
        <v>0</v>
      </c>
      <c r="E108" s="13"/>
      <c r="F108" s="13"/>
      <c r="G108" s="13"/>
    </row>
    <row r="109" spans="1:7" x14ac:dyDescent="0.25">
      <c r="A109" t="str">
        <f t="shared" si="18"/>
        <v>b</v>
      </c>
      <c r="B109" s="29"/>
      <c r="C109" s="5" t="s">
        <v>14</v>
      </c>
      <c r="D109" s="13">
        <f t="shared" si="17"/>
        <v>0</v>
      </c>
      <c r="E109" s="13"/>
      <c r="F109" s="13"/>
      <c r="G109" s="13"/>
    </row>
    <row r="110" spans="1:7" ht="15.75" thickBot="1" x14ac:dyDescent="0.3">
      <c r="A110" t="str">
        <f t="shared" si="18"/>
        <v>b</v>
      </c>
      <c r="B110" s="31"/>
      <c r="C110" s="9" t="s">
        <v>15</v>
      </c>
      <c r="D110" s="13">
        <f t="shared" si="17"/>
        <v>0</v>
      </c>
      <c r="E110" s="15"/>
      <c r="F110" s="15"/>
      <c r="G110" s="15"/>
    </row>
    <row r="111" spans="1:7" ht="31.5" thickTop="1" thickBot="1" x14ac:dyDescent="0.3">
      <c r="A111" t="str">
        <f t="shared" si="18"/>
        <v>a</v>
      </c>
      <c r="B111" s="2" t="s">
        <v>27</v>
      </c>
      <c r="C111" s="26" t="s">
        <v>28</v>
      </c>
      <c r="D111" s="3">
        <f t="shared" si="17"/>
        <v>7260000</v>
      </c>
      <c r="E111" s="3">
        <f t="shared" ref="E111:G111" si="23">SUM(E112,E124,E125,E126)</f>
        <v>3539500</v>
      </c>
      <c r="F111" s="3">
        <f t="shared" si="23"/>
        <v>1872300</v>
      </c>
      <c r="G111" s="3">
        <f t="shared" si="23"/>
        <v>1848200</v>
      </c>
    </row>
    <row r="112" spans="1:7" ht="15.75" thickTop="1" x14ac:dyDescent="0.25">
      <c r="A112" t="str">
        <f t="shared" si="18"/>
        <v>a</v>
      </c>
      <c r="B112" s="29"/>
      <c r="C112" s="5" t="s">
        <v>5</v>
      </c>
      <c r="D112" s="13">
        <f t="shared" si="17"/>
        <v>7227963</v>
      </c>
      <c r="E112" s="13">
        <f>SUM(E113,E117,E119,E120,E121,E122,E123)</f>
        <v>3518963</v>
      </c>
      <c r="F112" s="13">
        <f>SUM(F113,F117,F119,F120,F121,F122,F123)</f>
        <v>1861800</v>
      </c>
      <c r="G112" s="13">
        <f>SUM(G113,G117,G119,G120,G121,G122,G123)</f>
        <v>1847200</v>
      </c>
    </row>
    <row r="113" spans="1:8" x14ac:dyDescent="0.25">
      <c r="A113" t="str">
        <f t="shared" si="18"/>
        <v>a</v>
      </c>
      <c r="B113" s="30"/>
      <c r="C113" s="7" t="s">
        <v>6</v>
      </c>
      <c r="D113" s="14">
        <f t="shared" si="17"/>
        <v>3068000</v>
      </c>
      <c r="E113" s="14">
        <v>1534000</v>
      </c>
      <c r="F113" s="14">
        <v>759000</v>
      </c>
      <c r="G113" s="14">
        <v>775000</v>
      </c>
    </row>
    <row r="114" spans="1:8" x14ac:dyDescent="0.25">
      <c r="A114" t="str">
        <f t="shared" si="18"/>
        <v>b</v>
      </c>
      <c r="B114" s="30"/>
      <c r="C114" s="18" t="s">
        <v>182</v>
      </c>
      <c r="D114" s="14">
        <f t="shared" si="17"/>
        <v>0</v>
      </c>
      <c r="E114" s="14"/>
      <c r="F114" s="14"/>
      <c r="G114" s="14"/>
    </row>
    <row r="115" spans="1:8" x14ac:dyDescent="0.25">
      <c r="A115" t="str">
        <f t="shared" si="18"/>
        <v>b</v>
      </c>
      <c r="B115" s="30"/>
      <c r="C115" s="18" t="s">
        <v>183</v>
      </c>
      <c r="D115" s="14">
        <f t="shared" si="17"/>
        <v>0</v>
      </c>
      <c r="E115" s="14"/>
      <c r="F115" s="14"/>
      <c r="G115" s="14"/>
    </row>
    <row r="116" spans="1:8" x14ac:dyDescent="0.25">
      <c r="A116" t="str">
        <f t="shared" si="18"/>
        <v>b</v>
      </c>
      <c r="B116" s="30"/>
      <c r="C116" s="18" t="s">
        <v>184</v>
      </c>
      <c r="D116" s="14">
        <f t="shared" si="17"/>
        <v>0</v>
      </c>
      <c r="E116" s="14"/>
      <c r="F116" s="14"/>
      <c r="G116" s="14"/>
    </row>
    <row r="117" spans="1:8" x14ac:dyDescent="0.25">
      <c r="A117" t="str">
        <f t="shared" si="18"/>
        <v>a</v>
      </c>
      <c r="B117" s="30"/>
      <c r="C117" s="7" t="s">
        <v>7</v>
      </c>
      <c r="D117" s="14">
        <f t="shared" si="17"/>
        <v>4003963</v>
      </c>
      <c r="E117" s="14">
        <v>1898663</v>
      </c>
      <c r="F117" s="14">
        <v>1038100</v>
      </c>
      <c r="G117" s="14">
        <v>1067200</v>
      </c>
      <c r="H117" s="36"/>
    </row>
    <row r="118" spans="1:8" x14ac:dyDescent="0.25">
      <c r="A118" t="str">
        <f t="shared" si="18"/>
        <v>b</v>
      </c>
      <c r="B118" s="30"/>
      <c r="C118" s="18" t="s">
        <v>185</v>
      </c>
      <c r="D118" s="14">
        <f t="shared" si="17"/>
        <v>0</v>
      </c>
      <c r="E118" s="14"/>
      <c r="F118" s="14"/>
      <c r="G118" s="14"/>
    </row>
    <row r="119" spans="1:8" x14ac:dyDescent="0.25">
      <c r="A119" t="str">
        <f t="shared" si="18"/>
        <v>b</v>
      </c>
      <c r="B119" s="30"/>
      <c r="C119" s="7" t="s">
        <v>8</v>
      </c>
      <c r="D119" s="14">
        <f t="shared" si="17"/>
        <v>0</v>
      </c>
      <c r="E119" s="14"/>
      <c r="F119" s="14"/>
      <c r="G119" s="14"/>
    </row>
    <row r="120" spans="1:8" x14ac:dyDescent="0.25">
      <c r="A120" t="str">
        <f t="shared" si="18"/>
        <v>b</v>
      </c>
      <c r="B120" s="30"/>
      <c r="C120" s="7" t="s">
        <v>9</v>
      </c>
      <c r="D120" s="14">
        <f t="shared" si="17"/>
        <v>0</v>
      </c>
      <c r="E120" s="14"/>
      <c r="F120" s="14"/>
      <c r="G120" s="14"/>
    </row>
    <row r="121" spans="1:8" x14ac:dyDescent="0.25">
      <c r="A121" t="str">
        <f t="shared" si="18"/>
        <v>a</v>
      </c>
      <c r="B121" s="30"/>
      <c r="C121" s="7" t="s">
        <v>10</v>
      </c>
      <c r="D121" s="14">
        <f t="shared" si="17"/>
        <v>50000</v>
      </c>
      <c r="E121" s="14">
        <v>25000</v>
      </c>
      <c r="F121" s="14">
        <v>25000</v>
      </c>
      <c r="G121" s="14">
        <v>0</v>
      </c>
    </row>
    <row r="122" spans="1:8" x14ac:dyDescent="0.25">
      <c r="A122" t="str">
        <f t="shared" si="18"/>
        <v>a</v>
      </c>
      <c r="B122" s="30"/>
      <c r="C122" s="7" t="s">
        <v>11</v>
      </c>
      <c r="D122" s="14">
        <f t="shared" si="17"/>
        <v>62000</v>
      </c>
      <c r="E122" s="14">
        <v>39300</v>
      </c>
      <c r="F122" s="14">
        <v>19200</v>
      </c>
      <c r="G122" s="14">
        <v>3500</v>
      </c>
    </row>
    <row r="123" spans="1:8" x14ac:dyDescent="0.25">
      <c r="A123" t="str">
        <f t="shared" si="18"/>
        <v>a</v>
      </c>
      <c r="B123" s="30"/>
      <c r="C123" s="7" t="s">
        <v>12</v>
      </c>
      <c r="D123" s="14">
        <f t="shared" si="17"/>
        <v>44000</v>
      </c>
      <c r="E123" s="14">
        <v>22000</v>
      </c>
      <c r="F123" s="14">
        <v>20500</v>
      </c>
      <c r="G123" s="14">
        <v>1500</v>
      </c>
    </row>
    <row r="124" spans="1:8" x14ac:dyDescent="0.25">
      <c r="A124" t="str">
        <f t="shared" si="18"/>
        <v>a</v>
      </c>
      <c r="B124" s="29"/>
      <c r="C124" s="5" t="s">
        <v>13</v>
      </c>
      <c r="D124" s="13">
        <f t="shared" si="17"/>
        <v>32037</v>
      </c>
      <c r="E124" s="13">
        <v>20537</v>
      </c>
      <c r="F124" s="13">
        <v>10500</v>
      </c>
      <c r="G124" s="13">
        <v>1000</v>
      </c>
    </row>
    <row r="125" spans="1:8" x14ac:dyDescent="0.25">
      <c r="A125" t="str">
        <f t="shared" si="18"/>
        <v>b</v>
      </c>
      <c r="B125" s="29"/>
      <c r="C125" s="5" t="s">
        <v>14</v>
      </c>
      <c r="D125" s="13">
        <f t="shared" si="17"/>
        <v>0</v>
      </c>
      <c r="E125" s="13">
        <v>0</v>
      </c>
      <c r="F125" s="13">
        <v>0</v>
      </c>
      <c r="G125" s="13">
        <v>0</v>
      </c>
    </row>
    <row r="126" spans="1:8" ht="15.75" thickBot="1" x14ac:dyDescent="0.3">
      <c r="A126" t="str">
        <f t="shared" si="18"/>
        <v>b</v>
      </c>
      <c r="B126" s="31"/>
      <c r="C126" s="9" t="s">
        <v>15</v>
      </c>
      <c r="D126" s="15">
        <f t="shared" si="17"/>
        <v>0</v>
      </c>
      <c r="E126" s="15">
        <v>0</v>
      </c>
      <c r="F126" s="15">
        <v>0</v>
      </c>
      <c r="G126" s="15">
        <v>0</v>
      </c>
    </row>
    <row r="127" spans="1:8" ht="31.5" thickTop="1" thickBot="1" x14ac:dyDescent="0.3">
      <c r="A127" t="str">
        <f t="shared" si="18"/>
        <v>a</v>
      </c>
      <c r="B127" s="2" t="s">
        <v>29</v>
      </c>
      <c r="C127" s="26" t="s">
        <v>30</v>
      </c>
      <c r="D127" s="3">
        <f t="shared" si="17"/>
        <v>22349000</v>
      </c>
      <c r="E127" s="3">
        <f t="shared" ref="E127:G129" si="24">SUM(E143,E155,E167,E179,E191,E203,E215,E227,E239,E251,E263)</f>
        <v>11256200</v>
      </c>
      <c r="F127" s="3">
        <f t="shared" si="24"/>
        <v>5573900</v>
      </c>
      <c r="G127" s="3">
        <f t="shared" si="24"/>
        <v>5518900</v>
      </c>
    </row>
    <row r="128" spans="1:8" ht="15.75" thickTop="1" x14ac:dyDescent="0.25">
      <c r="A128" t="str">
        <f t="shared" si="18"/>
        <v>a</v>
      </c>
      <c r="B128" s="29"/>
      <c r="C128" s="5" t="s">
        <v>5</v>
      </c>
      <c r="D128" s="13">
        <f t="shared" si="17"/>
        <v>22049000</v>
      </c>
      <c r="E128" s="13">
        <f t="shared" si="24"/>
        <v>11138200</v>
      </c>
      <c r="F128" s="13">
        <f t="shared" si="24"/>
        <v>5463900</v>
      </c>
      <c r="G128" s="13">
        <f t="shared" si="24"/>
        <v>5446900</v>
      </c>
    </row>
    <row r="129" spans="1:7" x14ac:dyDescent="0.25">
      <c r="A129" t="str">
        <f t="shared" si="18"/>
        <v>a</v>
      </c>
      <c r="B129" s="30"/>
      <c r="C129" s="7" t="s">
        <v>6</v>
      </c>
      <c r="D129" s="14">
        <f t="shared" si="17"/>
        <v>16977500</v>
      </c>
      <c r="E129" s="14">
        <f t="shared" si="24"/>
        <v>8717500</v>
      </c>
      <c r="F129" s="14">
        <f t="shared" si="24"/>
        <v>4150000</v>
      </c>
      <c r="G129" s="14">
        <f t="shared" si="24"/>
        <v>4110000</v>
      </c>
    </row>
    <row r="130" spans="1:7" x14ac:dyDescent="0.25">
      <c r="A130" t="str">
        <f t="shared" si="18"/>
        <v>b</v>
      </c>
      <c r="B130" s="30"/>
      <c r="C130" s="18" t="s">
        <v>182</v>
      </c>
      <c r="D130" s="14">
        <f t="shared" si="17"/>
        <v>0</v>
      </c>
      <c r="E130" s="14">
        <v>0</v>
      </c>
      <c r="F130" s="14">
        <v>0</v>
      </c>
      <c r="G130" s="14">
        <v>0</v>
      </c>
    </row>
    <row r="131" spans="1:7" x14ac:dyDescent="0.25">
      <c r="A131" t="str">
        <f t="shared" si="18"/>
        <v>b</v>
      </c>
      <c r="B131" s="30"/>
      <c r="C131" s="18" t="s">
        <v>183</v>
      </c>
      <c r="D131" s="14">
        <f t="shared" si="17"/>
        <v>0</v>
      </c>
      <c r="E131" s="14">
        <v>0</v>
      </c>
      <c r="F131" s="14">
        <v>0</v>
      </c>
      <c r="G131" s="14">
        <v>0</v>
      </c>
    </row>
    <row r="132" spans="1:7" x14ac:dyDescent="0.25">
      <c r="A132" t="str">
        <f t="shared" si="18"/>
        <v>b</v>
      </c>
      <c r="B132" s="30"/>
      <c r="C132" s="18" t="s">
        <v>184</v>
      </c>
      <c r="D132" s="14">
        <f t="shared" ref="D132:D195" si="25">E132+F132+G132</f>
        <v>0</v>
      </c>
      <c r="E132" s="14">
        <v>0</v>
      </c>
      <c r="F132" s="14">
        <v>0</v>
      </c>
      <c r="G132" s="14">
        <v>0</v>
      </c>
    </row>
    <row r="133" spans="1:7" x14ac:dyDescent="0.25">
      <c r="A133" t="str">
        <f t="shared" si="18"/>
        <v>a</v>
      </c>
      <c r="B133" s="30"/>
      <c r="C133" s="7" t="s">
        <v>7</v>
      </c>
      <c r="D133" s="14">
        <f t="shared" si="25"/>
        <v>4900000</v>
      </c>
      <c r="E133" s="14">
        <f t="shared" ref="E133:G133" si="26">SUM(E146,E158,E170,E182,E194,E206,E218,E230,E242,E254,E266)</f>
        <v>2310500</v>
      </c>
      <c r="F133" s="14">
        <f t="shared" si="26"/>
        <v>1281500</v>
      </c>
      <c r="G133" s="14">
        <f t="shared" si="26"/>
        <v>1308000</v>
      </c>
    </row>
    <row r="134" spans="1:7" x14ac:dyDescent="0.25">
      <c r="A134" t="str">
        <f t="shared" si="18"/>
        <v>b</v>
      </c>
      <c r="B134" s="30"/>
      <c r="C134" s="18" t="s">
        <v>185</v>
      </c>
      <c r="D134" s="14">
        <f t="shared" si="25"/>
        <v>0</v>
      </c>
      <c r="E134" s="14">
        <v>0</v>
      </c>
      <c r="F134" s="14">
        <v>0</v>
      </c>
      <c r="G134" s="14">
        <v>0</v>
      </c>
    </row>
    <row r="135" spans="1:7" x14ac:dyDescent="0.25">
      <c r="A135" t="str">
        <f t="shared" si="18"/>
        <v>b</v>
      </c>
      <c r="B135" s="30"/>
      <c r="C135" s="7" t="s">
        <v>8</v>
      </c>
      <c r="D135" s="14">
        <f t="shared" si="25"/>
        <v>0</v>
      </c>
      <c r="E135" s="14">
        <f t="shared" ref="E135:G142" si="27">SUM(E147,E159,E171,E183,E195,E207,E219,E231,E243,E255,E267)</f>
        <v>0</v>
      </c>
      <c r="F135" s="14">
        <f t="shared" si="27"/>
        <v>0</v>
      </c>
      <c r="G135" s="14">
        <f t="shared" si="27"/>
        <v>0</v>
      </c>
    </row>
    <row r="136" spans="1:7" x14ac:dyDescent="0.25">
      <c r="A136" t="str">
        <f t="shared" si="18"/>
        <v>b</v>
      </c>
      <c r="B136" s="30"/>
      <c r="C136" s="7" t="s">
        <v>9</v>
      </c>
      <c r="D136" s="14">
        <f t="shared" si="25"/>
        <v>0</v>
      </c>
      <c r="E136" s="14">
        <f t="shared" si="27"/>
        <v>0</v>
      </c>
      <c r="F136" s="14">
        <f t="shared" si="27"/>
        <v>0</v>
      </c>
      <c r="G136" s="14">
        <f t="shared" si="27"/>
        <v>0</v>
      </c>
    </row>
    <row r="137" spans="1:7" x14ac:dyDescent="0.25">
      <c r="A137" t="str">
        <f t="shared" si="18"/>
        <v>a</v>
      </c>
      <c r="B137" s="30"/>
      <c r="C137" s="7" t="s">
        <v>10</v>
      </c>
      <c r="D137" s="14">
        <f t="shared" si="25"/>
        <v>3000</v>
      </c>
      <c r="E137" s="14">
        <f t="shared" si="27"/>
        <v>0</v>
      </c>
      <c r="F137" s="14">
        <f t="shared" si="27"/>
        <v>3000</v>
      </c>
      <c r="G137" s="14">
        <f t="shared" si="27"/>
        <v>0</v>
      </c>
    </row>
    <row r="138" spans="1:7" x14ac:dyDescent="0.25">
      <c r="A138" t="str">
        <f t="shared" si="18"/>
        <v>a</v>
      </c>
      <c r="B138" s="30"/>
      <c r="C138" s="7" t="s">
        <v>11</v>
      </c>
      <c r="D138" s="14">
        <f t="shared" si="25"/>
        <v>124500</v>
      </c>
      <c r="E138" s="14">
        <f t="shared" si="27"/>
        <v>89900</v>
      </c>
      <c r="F138" s="14">
        <f t="shared" si="27"/>
        <v>18300</v>
      </c>
      <c r="G138" s="14">
        <f t="shared" si="27"/>
        <v>16300</v>
      </c>
    </row>
    <row r="139" spans="1:7" x14ac:dyDescent="0.25">
      <c r="A139" t="str">
        <f t="shared" si="18"/>
        <v>a</v>
      </c>
      <c r="B139" s="30"/>
      <c r="C139" s="7" t="s">
        <v>12</v>
      </c>
      <c r="D139" s="14">
        <f t="shared" si="25"/>
        <v>44000</v>
      </c>
      <c r="E139" s="14">
        <f t="shared" si="27"/>
        <v>20300</v>
      </c>
      <c r="F139" s="14">
        <f t="shared" si="27"/>
        <v>11100</v>
      </c>
      <c r="G139" s="14">
        <f t="shared" si="27"/>
        <v>12600</v>
      </c>
    </row>
    <row r="140" spans="1:7" x14ac:dyDescent="0.25">
      <c r="A140" t="str">
        <f t="shared" si="18"/>
        <v>a</v>
      </c>
      <c r="B140" s="29"/>
      <c r="C140" s="5" t="s">
        <v>13</v>
      </c>
      <c r="D140" s="13">
        <f t="shared" si="25"/>
        <v>300000</v>
      </c>
      <c r="E140" s="13">
        <f t="shared" si="27"/>
        <v>118000</v>
      </c>
      <c r="F140" s="13">
        <f t="shared" si="27"/>
        <v>110000</v>
      </c>
      <c r="G140" s="13">
        <f t="shared" si="27"/>
        <v>72000</v>
      </c>
    </row>
    <row r="141" spans="1:7" x14ac:dyDescent="0.25">
      <c r="A141" t="str">
        <f t="shared" si="18"/>
        <v>b</v>
      </c>
      <c r="B141" s="29"/>
      <c r="C141" s="5" t="s">
        <v>14</v>
      </c>
      <c r="D141" s="13">
        <f t="shared" si="25"/>
        <v>0</v>
      </c>
      <c r="E141" s="13">
        <f t="shared" si="27"/>
        <v>0</v>
      </c>
      <c r="F141" s="13">
        <f t="shared" si="27"/>
        <v>0</v>
      </c>
      <c r="G141" s="13">
        <f t="shared" si="27"/>
        <v>0</v>
      </c>
    </row>
    <row r="142" spans="1:7" ht="15.75" thickBot="1" x14ac:dyDescent="0.3">
      <c r="A142" t="str">
        <f t="shared" si="18"/>
        <v>b</v>
      </c>
      <c r="B142" s="31"/>
      <c r="C142" s="9" t="s">
        <v>15</v>
      </c>
      <c r="D142" s="15">
        <f t="shared" si="25"/>
        <v>0</v>
      </c>
      <c r="E142" s="15">
        <f t="shared" si="27"/>
        <v>0</v>
      </c>
      <c r="F142" s="15">
        <f t="shared" si="27"/>
        <v>0</v>
      </c>
      <c r="G142" s="15">
        <f t="shared" si="27"/>
        <v>0</v>
      </c>
    </row>
    <row r="143" spans="1:7" ht="31.5" customHeight="1" thickTop="1" thickBot="1" x14ac:dyDescent="0.3">
      <c r="A143" t="s">
        <v>194</v>
      </c>
      <c r="B143" s="2" t="s">
        <v>31</v>
      </c>
      <c r="C143" s="26" t="s">
        <v>32</v>
      </c>
      <c r="D143" s="3">
        <f t="shared" si="25"/>
        <v>21753780</v>
      </c>
      <c r="E143" s="3">
        <v>10895220</v>
      </c>
      <c r="F143" s="3">
        <v>5475780</v>
      </c>
      <c r="G143" s="3">
        <v>5382780</v>
      </c>
    </row>
    <row r="144" spans="1:7" ht="15.75" thickTop="1" x14ac:dyDescent="0.25">
      <c r="A144" t="s">
        <v>194</v>
      </c>
      <c r="B144" s="29"/>
      <c r="C144" s="5" t="s">
        <v>5</v>
      </c>
      <c r="D144" s="13">
        <f t="shared" si="25"/>
        <v>21453780</v>
      </c>
      <c r="E144" s="13">
        <v>10777220</v>
      </c>
      <c r="F144" s="13">
        <v>5365780</v>
      </c>
      <c r="G144" s="13">
        <v>5310780</v>
      </c>
    </row>
    <row r="145" spans="1:7" x14ac:dyDescent="0.25">
      <c r="A145" t="s">
        <v>194</v>
      </c>
      <c r="B145" s="30"/>
      <c r="C145" s="7" t="s">
        <v>6</v>
      </c>
      <c r="D145" s="14">
        <f t="shared" si="25"/>
        <v>16977500</v>
      </c>
      <c r="E145" s="14">
        <v>8717500</v>
      </c>
      <c r="F145" s="14">
        <v>4150000</v>
      </c>
      <c r="G145" s="14">
        <v>4110000</v>
      </c>
    </row>
    <row r="146" spans="1:7" x14ac:dyDescent="0.25">
      <c r="A146" t="s">
        <v>194</v>
      </c>
      <c r="B146" s="30"/>
      <c r="C146" s="7" t="s">
        <v>7</v>
      </c>
      <c r="D146" s="14">
        <f t="shared" si="25"/>
        <v>4385100</v>
      </c>
      <c r="E146" s="14">
        <v>1998100</v>
      </c>
      <c r="F146" s="14">
        <v>1200000</v>
      </c>
      <c r="G146" s="14">
        <v>1187000</v>
      </c>
    </row>
    <row r="147" spans="1:7" x14ac:dyDescent="0.25">
      <c r="A147" t="s">
        <v>194</v>
      </c>
      <c r="B147" s="30"/>
      <c r="C147" s="7" t="s">
        <v>8</v>
      </c>
      <c r="D147" s="14">
        <f t="shared" si="25"/>
        <v>0</v>
      </c>
      <c r="E147" s="14">
        <v>0</v>
      </c>
      <c r="F147" s="14">
        <v>0</v>
      </c>
      <c r="G147" s="14">
        <v>0</v>
      </c>
    </row>
    <row r="148" spans="1:7" x14ac:dyDescent="0.25">
      <c r="A148" t="s">
        <v>194</v>
      </c>
      <c r="B148" s="30"/>
      <c r="C148" s="7" t="s">
        <v>9</v>
      </c>
      <c r="D148" s="14">
        <f t="shared" si="25"/>
        <v>0</v>
      </c>
      <c r="E148" s="14">
        <v>0</v>
      </c>
      <c r="F148" s="14">
        <v>0</v>
      </c>
      <c r="G148" s="14">
        <v>0</v>
      </c>
    </row>
    <row r="149" spans="1:7" x14ac:dyDescent="0.25">
      <c r="A149" t="s">
        <v>194</v>
      </c>
      <c r="B149" s="30"/>
      <c r="C149" s="7" t="s">
        <v>10</v>
      </c>
      <c r="D149" s="14">
        <f t="shared" si="25"/>
        <v>3000</v>
      </c>
      <c r="E149" s="14">
        <v>0</v>
      </c>
      <c r="F149" s="14">
        <v>3000</v>
      </c>
      <c r="G149" s="14">
        <v>0</v>
      </c>
    </row>
    <row r="150" spans="1:7" x14ac:dyDescent="0.25">
      <c r="A150" t="s">
        <v>194</v>
      </c>
      <c r="B150" s="30"/>
      <c r="C150" s="7" t="s">
        <v>11</v>
      </c>
      <c r="D150" s="14">
        <f t="shared" si="25"/>
        <v>57000</v>
      </c>
      <c r="E150" s="14">
        <v>48000</v>
      </c>
      <c r="F150" s="14">
        <v>5000</v>
      </c>
      <c r="G150" s="14">
        <v>4000</v>
      </c>
    </row>
    <row r="151" spans="1:7" x14ac:dyDescent="0.25">
      <c r="A151" t="s">
        <v>194</v>
      </c>
      <c r="B151" s="30"/>
      <c r="C151" s="7" t="s">
        <v>12</v>
      </c>
      <c r="D151" s="14">
        <f t="shared" si="25"/>
        <v>31180</v>
      </c>
      <c r="E151" s="14">
        <v>13620</v>
      </c>
      <c r="F151" s="14">
        <v>7780</v>
      </c>
      <c r="G151" s="14">
        <v>9780</v>
      </c>
    </row>
    <row r="152" spans="1:7" x14ac:dyDescent="0.25">
      <c r="A152" t="s">
        <v>194</v>
      </c>
      <c r="B152" s="29"/>
      <c r="C152" s="5" t="s">
        <v>13</v>
      </c>
      <c r="D152" s="13">
        <f t="shared" si="25"/>
        <v>300000</v>
      </c>
      <c r="E152" s="13">
        <v>118000</v>
      </c>
      <c r="F152" s="13">
        <v>110000</v>
      </c>
      <c r="G152" s="13">
        <v>72000</v>
      </c>
    </row>
    <row r="153" spans="1:7" x14ac:dyDescent="0.25">
      <c r="A153" t="s">
        <v>194</v>
      </c>
      <c r="B153" s="29"/>
      <c r="C153" s="5" t="s">
        <v>14</v>
      </c>
      <c r="D153" s="13">
        <f t="shared" si="25"/>
        <v>0</v>
      </c>
      <c r="E153" s="13">
        <v>0</v>
      </c>
      <c r="F153" s="13">
        <v>0</v>
      </c>
      <c r="G153" s="13">
        <v>0</v>
      </c>
    </row>
    <row r="154" spans="1:7" ht="15.75" thickBot="1" x14ac:dyDescent="0.3">
      <c r="A154" t="s">
        <v>194</v>
      </c>
      <c r="B154" s="31"/>
      <c r="C154" s="9" t="s">
        <v>15</v>
      </c>
      <c r="D154" s="15">
        <f t="shared" si="25"/>
        <v>0</v>
      </c>
      <c r="E154" s="15">
        <v>0</v>
      </c>
      <c r="F154" s="15">
        <v>0</v>
      </c>
      <c r="G154" s="15">
        <v>0</v>
      </c>
    </row>
    <row r="155" spans="1:7" ht="31.5" thickTop="1" thickBot="1" x14ac:dyDescent="0.3">
      <c r="A155" t="s">
        <v>194</v>
      </c>
      <c r="B155" s="2" t="s">
        <v>33</v>
      </c>
      <c r="C155" s="26" t="s">
        <v>34</v>
      </c>
      <c r="D155" s="3">
        <f t="shared" si="25"/>
        <v>107330</v>
      </c>
      <c r="E155" s="3">
        <v>68850</v>
      </c>
      <c r="F155" s="3">
        <v>16890</v>
      </c>
      <c r="G155" s="3">
        <v>21590</v>
      </c>
    </row>
    <row r="156" spans="1:7" ht="15.75" thickTop="1" x14ac:dyDescent="0.25">
      <c r="A156" t="s">
        <v>194</v>
      </c>
      <c r="B156" s="29"/>
      <c r="C156" s="5" t="s">
        <v>5</v>
      </c>
      <c r="D156" s="13">
        <f t="shared" si="25"/>
        <v>107330</v>
      </c>
      <c r="E156" s="13">
        <v>68850</v>
      </c>
      <c r="F156" s="13">
        <v>16890</v>
      </c>
      <c r="G156" s="13">
        <v>21590</v>
      </c>
    </row>
    <row r="157" spans="1:7" x14ac:dyDescent="0.25">
      <c r="A157" t="s">
        <v>194</v>
      </c>
      <c r="B157" s="30"/>
      <c r="C157" s="7" t="s">
        <v>6</v>
      </c>
      <c r="D157" s="14">
        <f t="shared" si="25"/>
        <v>0</v>
      </c>
      <c r="E157" s="14">
        <v>0</v>
      </c>
      <c r="F157" s="14">
        <v>0</v>
      </c>
      <c r="G157" s="14">
        <v>0</v>
      </c>
    </row>
    <row r="158" spans="1:7" x14ac:dyDescent="0.25">
      <c r="A158" t="s">
        <v>194</v>
      </c>
      <c r="B158" s="30"/>
      <c r="C158" s="7" t="s">
        <v>7</v>
      </c>
      <c r="D158" s="14">
        <f t="shared" si="25"/>
        <v>99000</v>
      </c>
      <c r="E158" s="14">
        <v>64500</v>
      </c>
      <c r="F158" s="14">
        <v>15000</v>
      </c>
      <c r="G158" s="14">
        <v>19500</v>
      </c>
    </row>
    <row r="159" spans="1:7" x14ac:dyDescent="0.25">
      <c r="A159" t="s">
        <v>194</v>
      </c>
      <c r="B159" s="30"/>
      <c r="C159" s="7" t="s">
        <v>8</v>
      </c>
      <c r="D159" s="14">
        <f t="shared" si="25"/>
        <v>0</v>
      </c>
      <c r="E159" s="14">
        <v>0</v>
      </c>
      <c r="F159" s="14">
        <v>0</v>
      </c>
      <c r="G159" s="14">
        <v>0</v>
      </c>
    </row>
    <row r="160" spans="1:7" x14ac:dyDescent="0.25">
      <c r="A160" t="s">
        <v>194</v>
      </c>
      <c r="B160" s="30"/>
      <c r="C160" s="7" t="s">
        <v>9</v>
      </c>
      <c r="D160" s="14">
        <f t="shared" si="25"/>
        <v>0</v>
      </c>
      <c r="E160" s="14">
        <v>0</v>
      </c>
      <c r="F160" s="14">
        <v>0</v>
      </c>
      <c r="G160" s="14">
        <v>0</v>
      </c>
    </row>
    <row r="161" spans="1:7" x14ac:dyDescent="0.25">
      <c r="A161" t="s">
        <v>194</v>
      </c>
      <c r="B161" s="30"/>
      <c r="C161" s="7" t="s">
        <v>10</v>
      </c>
      <c r="D161" s="14">
        <f t="shared" si="25"/>
        <v>0</v>
      </c>
      <c r="E161" s="14">
        <v>0</v>
      </c>
      <c r="F161" s="14">
        <v>0</v>
      </c>
      <c r="G161" s="14">
        <v>0</v>
      </c>
    </row>
    <row r="162" spans="1:7" x14ac:dyDescent="0.25">
      <c r="A162" t="s">
        <v>194</v>
      </c>
      <c r="B162" s="30"/>
      <c r="C162" s="7" t="s">
        <v>11</v>
      </c>
      <c r="D162" s="14">
        <f t="shared" si="25"/>
        <v>7000</v>
      </c>
      <c r="E162" s="14">
        <v>3500</v>
      </c>
      <c r="F162" s="14">
        <v>1500</v>
      </c>
      <c r="G162" s="14">
        <v>2000</v>
      </c>
    </row>
    <row r="163" spans="1:7" x14ac:dyDescent="0.25">
      <c r="A163" t="s">
        <v>194</v>
      </c>
      <c r="B163" s="30"/>
      <c r="C163" s="7" t="s">
        <v>12</v>
      </c>
      <c r="D163" s="14">
        <f t="shared" si="25"/>
        <v>1330</v>
      </c>
      <c r="E163" s="14">
        <v>850</v>
      </c>
      <c r="F163" s="14">
        <v>390</v>
      </c>
      <c r="G163" s="14">
        <v>90</v>
      </c>
    </row>
    <row r="164" spans="1:7" x14ac:dyDescent="0.25">
      <c r="A164" t="s">
        <v>194</v>
      </c>
      <c r="B164" s="29"/>
      <c r="C164" s="5" t="s">
        <v>13</v>
      </c>
      <c r="D164" s="13">
        <f t="shared" si="25"/>
        <v>0</v>
      </c>
      <c r="E164" s="13">
        <v>0</v>
      </c>
      <c r="F164" s="13">
        <v>0</v>
      </c>
      <c r="G164" s="13">
        <v>0</v>
      </c>
    </row>
    <row r="165" spans="1:7" x14ac:dyDescent="0.25">
      <c r="A165" t="s">
        <v>194</v>
      </c>
      <c r="B165" s="29"/>
      <c r="C165" s="5" t="s">
        <v>14</v>
      </c>
      <c r="D165" s="13">
        <f t="shared" si="25"/>
        <v>0</v>
      </c>
      <c r="E165" s="13">
        <v>0</v>
      </c>
      <c r="F165" s="13">
        <v>0</v>
      </c>
      <c r="G165" s="13">
        <v>0</v>
      </c>
    </row>
    <row r="166" spans="1:7" ht="15.75" thickBot="1" x14ac:dyDescent="0.3">
      <c r="A166" t="s">
        <v>194</v>
      </c>
      <c r="B166" s="31"/>
      <c r="C166" s="9" t="s">
        <v>15</v>
      </c>
      <c r="D166" s="15">
        <f t="shared" si="25"/>
        <v>0</v>
      </c>
      <c r="E166" s="15">
        <v>0</v>
      </c>
      <c r="F166" s="15">
        <v>0</v>
      </c>
      <c r="G166" s="15">
        <v>0</v>
      </c>
    </row>
    <row r="167" spans="1:7" ht="31.5" thickTop="1" thickBot="1" x14ac:dyDescent="0.3">
      <c r="A167" t="s">
        <v>194</v>
      </c>
      <c r="B167" s="2" t="s">
        <v>35</v>
      </c>
      <c r="C167" s="26" t="s">
        <v>36</v>
      </c>
      <c r="D167" s="3">
        <f t="shared" si="25"/>
        <v>87220</v>
      </c>
      <c r="E167" s="3">
        <v>56620</v>
      </c>
      <c r="F167" s="3">
        <v>12300</v>
      </c>
      <c r="G167" s="3">
        <v>18300</v>
      </c>
    </row>
    <row r="168" spans="1:7" ht="15.75" thickTop="1" x14ac:dyDescent="0.25">
      <c r="A168" t="s">
        <v>194</v>
      </c>
      <c r="B168" s="29"/>
      <c r="C168" s="5" t="s">
        <v>5</v>
      </c>
      <c r="D168" s="13">
        <f t="shared" si="25"/>
        <v>87220</v>
      </c>
      <c r="E168" s="13">
        <v>56620</v>
      </c>
      <c r="F168" s="13">
        <v>12300</v>
      </c>
      <c r="G168" s="13">
        <v>18300</v>
      </c>
    </row>
    <row r="169" spans="1:7" x14ac:dyDescent="0.25">
      <c r="A169" t="s">
        <v>194</v>
      </c>
      <c r="B169" s="30"/>
      <c r="C169" s="7" t="s">
        <v>6</v>
      </c>
      <c r="D169" s="14">
        <f t="shared" si="25"/>
        <v>0</v>
      </c>
      <c r="E169" s="14">
        <v>0</v>
      </c>
      <c r="F169" s="14">
        <v>0</v>
      </c>
      <c r="G169" s="14">
        <v>0</v>
      </c>
    </row>
    <row r="170" spans="1:7" x14ac:dyDescent="0.25">
      <c r="A170" t="s">
        <v>194</v>
      </c>
      <c r="B170" s="30"/>
      <c r="C170" s="7" t="s">
        <v>7</v>
      </c>
      <c r="D170" s="14">
        <f t="shared" si="25"/>
        <v>74720</v>
      </c>
      <c r="E170" s="14">
        <v>48720</v>
      </c>
      <c r="F170" s="14">
        <v>10000</v>
      </c>
      <c r="G170" s="14">
        <v>16000</v>
      </c>
    </row>
    <row r="171" spans="1:7" x14ac:dyDescent="0.25">
      <c r="A171" t="s">
        <v>194</v>
      </c>
      <c r="B171" s="30"/>
      <c r="C171" s="7" t="s">
        <v>8</v>
      </c>
      <c r="D171" s="14">
        <f t="shared" si="25"/>
        <v>0</v>
      </c>
      <c r="E171" s="14">
        <v>0</v>
      </c>
      <c r="F171" s="14">
        <v>0</v>
      </c>
      <c r="G171" s="14">
        <v>0</v>
      </c>
    </row>
    <row r="172" spans="1:7" x14ac:dyDescent="0.25">
      <c r="A172" t="s">
        <v>194</v>
      </c>
      <c r="B172" s="30"/>
      <c r="C172" s="7" t="s">
        <v>9</v>
      </c>
      <c r="D172" s="14">
        <f t="shared" si="25"/>
        <v>0</v>
      </c>
      <c r="E172" s="14">
        <v>0</v>
      </c>
      <c r="F172" s="14">
        <v>0</v>
      </c>
      <c r="G172" s="14">
        <v>0</v>
      </c>
    </row>
    <row r="173" spans="1:7" x14ac:dyDescent="0.25">
      <c r="A173" t="s">
        <v>194</v>
      </c>
      <c r="B173" s="30"/>
      <c r="C173" s="7" t="s">
        <v>10</v>
      </c>
      <c r="D173" s="14">
        <f t="shared" si="25"/>
        <v>0</v>
      </c>
      <c r="E173" s="14">
        <v>0</v>
      </c>
      <c r="F173" s="14">
        <v>0</v>
      </c>
      <c r="G173" s="14">
        <v>0</v>
      </c>
    </row>
    <row r="174" spans="1:7" x14ac:dyDescent="0.25">
      <c r="A174" t="s">
        <v>194</v>
      </c>
      <c r="B174" s="30"/>
      <c r="C174" s="7" t="s">
        <v>11</v>
      </c>
      <c r="D174" s="14">
        <f t="shared" si="25"/>
        <v>11500</v>
      </c>
      <c r="E174" s="14">
        <v>7500</v>
      </c>
      <c r="F174" s="14">
        <v>2000</v>
      </c>
      <c r="G174" s="14">
        <v>2000</v>
      </c>
    </row>
    <row r="175" spans="1:7" x14ac:dyDescent="0.25">
      <c r="A175" t="s">
        <v>194</v>
      </c>
      <c r="B175" s="30"/>
      <c r="C175" s="7" t="s">
        <v>12</v>
      </c>
      <c r="D175" s="14">
        <f t="shared" si="25"/>
        <v>1000</v>
      </c>
      <c r="E175" s="14">
        <v>400</v>
      </c>
      <c r="F175" s="14">
        <v>300</v>
      </c>
      <c r="G175" s="14">
        <v>300</v>
      </c>
    </row>
    <row r="176" spans="1:7" x14ac:dyDescent="0.25">
      <c r="A176" t="s">
        <v>194</v>
      </c>
      <c r="B176" s="29"/>
      <c r="C176" s="5" t="s">
        <v>13</v>
      </c>
      <c r="D176" s="13">
        <f t="shared" si="25"/>
        <v>0</v>
      </c>
      <c r="E176" s="13">
        <v>0</v>
      </c>
      <c r="F176" s="13">
        <v>0</v>
      </c>
      <c r="G176" s="13">
        <v>0</v>
      </c>
    </row>
    <row r="177" spans="1:7" x14ac:dyDescent="0.25">
      <c r="A177" t="s">
        <v>194</v>
      </c>
      <c r="B177" s="29"/>
      <c r="C177" s="5" t="s">
        <v>14</v>
      </c>
      <c r="D177" s="13">
        <f t="shared" si="25"/>
        <v>0</v>
      </c>
      <c r="E177" s="13">
        <v>0</v>
      </c>
      <c r="F177" s="13">
        <v>0</v>
      </c>
      <c r="G177" s="13">
        <v>0</v>
      </c>
    </row>
    <row r="178" spans="1:7" ht="15.75" thickBot="1" x14ac:dyDescent="0.3">
      <c r="A178" t="s">
        <v>194</v>
      </c>
      <c r="B178" s="31"/>
      <c r="C178" s="9" t="s">
        <v>15</v>
      </c>
      <c r="D178" s="15">
        <f t="shared" si="25"/>
        <v>0</v>
      </c>
      <c r="E178" s="15">
        <v>0</v>
      </c>
      <c r="F178" s="15">
        <v>0</v>
      </c>
      <c r="G178" s="15">
        <v>0</v>
      </c>
    </row>
    <row r="179" spans="1:7" ht="31.5" thickTop="1" thickBot="1" x14ac:dyDescent="0.3">
      <c r="A179" t="s">
        <v>194</v>
      </c>
      <c r="B179" s="2" t="s">
        <v>37</v>
      </c>
      <c r="C179" s="26" t="s">
        <v>38</v>
      </c>
      <c r="D179" s="3">
        <f t="shared" si="25"/>
        <v>88000</v>
      </c>
      <c r="E179" s="3">
        <v>49000</v>
      </c>
      <c r="F179" s="3">
        <v>14000</v>
      </c>
      <c r="G179" s="3">
        <v>25000</v>
      </c>
    </row>
    <row r="180" spans="1:7" ht="15.75" thickTop="1" x14ac:dyDescent="0.25">
      <c r="A180" t="s">
        <v>194</v>
      </c>
      <c r="B180" s="29"/>
      <c r="C180" s="5" t="s">
        <v>5</v>
      </c>
      <c r="D180" s="13">
        <f t="shared" si="25"/>
        <v>88000</v>
      </c>
      <c r="E180" s="13">
        <v>49000</v>
      </c>
      <c r="F180" s="13">
        <v>14000</v>
      </c>
      <c r="G180" s="13">
        <v>25000</v>
      </c>
    </row>
    <row r="181" spans="1:7" x14ac:dyDescent="0.25">
      <c r="A181" t="s">
        <v>194</v>
      </c>
      <c r="B181" s="30"/>
      <c r="C181" s="7" t="s">
        <v>6</v>
      </c>
      <c r="D181" s="14">
        <f t="shared" si="25"/>
        <v>0</v>
      </c>
      <c r="E181" s="14">
        <v>0</v>
      </c>
      <c r="F181" s="14">
        <v>0</v>
      </c>
      <c r="G181" s="14">
        <v>0</v>
      </c>
    </row>
    <row r="182" spans="1:7" x14ac:dyDescent="0.25">
      <c r="A182" t="s">
        <v>194</v>
      </c>
      <c r="B182" s="30"/>
      <c r="C182" s="7" t="s">
        <v>7</v>
      </c>
      <c r="D182" s="14">
        <f t="shared" si="25"/>
        <v>80000</v>
      </c>
      <c r="E182" s="14">
        <v>45000</v>
      </c>
      <c r="F182" s="14">
        <v>12000</v>
      </c>
      <c r="G182" s="14">
        <v>23000</v>
      </c>
    </row>
    <row r="183" spans="1:7" x14ac:dyDescent="0.25">
      <c r="A183" t="s">
        <v>194</v>
      </c>
      <c r="B183" s="30"/>
      <c r="C183" s="7" t="s">
        <v>8</v>
      </c>
      <c r="D183" s="14">
        <f t="shared" si="25"/>
        <v>0</v>
      </c>
      <c r="E183" s="14">
        <v>0</v>
      </c>
      <c r="F183" s="14">
        <v>0</v>
      </c>
      <c r="G183" s="14">
        <v>0</v>
      </c>
    </row>
    <row r="184" spans="1:7" x14ac:dyDescent="0.25">
      <c r="A184" t="s">
        <v>194</v>
      </c>
      <c r="B184" s="30"/>
      <c r="C184" s="7" t="s">
        <v>9</v>
      </c>
      <c r="D184" s="14">
        <f t="shared" si="25"/>
        <v>0</v>
      </c>
      <c r="E184" s="14">
        <v>0</v>
      </c>
      <c r="F184" s="14">
        <v>0</v>
      </c>
      <c r="G184" s="14">
        <v>0</v>
      </c>
    </row>
    <row r="185" spans="1:7" x14ac:dyDescent="0.25">
      <c r="A185" t="s">
        <v>194</v>
      </c>
      <c r="B185" s="30"/>
      <c r="C185" s="7" t="s">
        <v>10</v>
      </c>
      <c r="D185" s="14">
        <f t="shared" si="25"/>
        <v>0</v>
      </c>
      <c r="E185" s="14">
        <v>0</v>
      </c>
      <c r="F185" s="14">
        <v>0</v>
      </c>
      <c r="G185" s="14">
        <v>0</v>
      </c>
    </row>
    <row r="186" spans="1:7" x14ac:dyDescent="0.25">
      <c r="A186" t="s">
        <v>194</v>
      </c>
      <c r="B186" s="30"/>
      <c r="C186" s="7" t="s">
        <v>11</v>
      </c>
      <c r="D186" s="14">
        <f t="shared" si="25"/>
        <v>8000</v>
      </c>
      <c r="E186" s="14">
        <v>4000</v>
      </c>
      <c r="F186" s="14">
        <v>2000</v>
      </c>
      <c r="G186" s="14">
        <v>2000</v>
      </c>
    </row>
    <row r="187" spans="1:7" x14ac:dyDescent="0.25">
      <c r="A187" t="s">
        <v>194</v>
      </c>
      <c r="B187" s="30"/>
      <c r="C187" s="7" t="s">
        <v>12</v>
      </c>
      <c r="D187" s="14">
        <f t="shared" si="25"/>
        <v>0</v>
      </c>
      <c r="E187" s="14">
        <v>0</v>
      </c>
      <c r="F187" s="14">
        <v>0</v>
      </c>
      <c r="G187" s="14">
        <v>0</v>
      </c>
    </row>
    <row r="188" spans="1:7" x14ac:dyDescent="0.25">
      <c r="A188" t="s">
        <v>194</v>
      </c>
      <c r="B188" s="29"/>
      <c r="C188" s="5" t="s">
        <v>13</v>
      </c>
      <c r="D188" s="13">
        <f t="shared" si="25"/>
        <v>0</v>
      </c>
      <c r="E188" s="13">
        <v>0</v>
      </c>
      <c r="F188" s="13">
        <v>0</v>
      </c>
      <c r="G188" s="13">
        <v>0</v>
      </c>
    </row>
    <row r="189" spans="1:7" x14ac:dyDescent="0.25">
      <c r="A189" t="s">
        <v>194</v>
      </c>
      <c r="B189" s="29"/>
      <c r="C189" s="5" t="s">
        <v>14</v>
      </c>
      <c r="D189" s="13">
        <f t="shared" si="25"/>
        <v>0</v>
      </c>
      <c r="E189" s="13">
        <v>0</v>
      </c>
      <c r="F189" s="13">
        <v>0</v>
      </c>
      <c r="G189" s="13">
        <v>0</v>
      </c>
    </row>
    <row r="190" spans="1:7" ht="15.75" thickBot="1" x14ac:dyDescent="0.3">
      <c r="A190" t="s">
        <v>194</v>
      </c>
      <c r="B190" s="31"/>
      <c r="C190" s="9" t="s">
        <v>15</v>
      </c>
      <c r="D190" s="15">
        <f t="shared" si="25"/>
        <v>0</v>
      </c>
      <c r="E190" s="15">
        <v>0</v>
      </c>
      <c r="F190" s="15">
        <v>0</v>
      </c>
      <c r="G190" s="15">
        <v>0</v>
      </c>
    </row>
    <row r="191" spans="1:7" ht="31.5" thickTop="1" thickBot="1" x14ac:dyDescent="0.3">
      <c r="A191" t="s">
        <v>194</v>
      </c>
      <c r="B191" s="2" t="s">
        <v>39</v>
      </c>
      <c r="C191" s="26" t="s">
        <v>40</v>
      </c>
      <c r="D191" s="3">
        <f t="shared" si="25"/>
        <v>55000</v>
      </c>
      <c r="E191" s="3">
        <v>32600</v>
      </c>
      <c r="F191" s="3">
        <v>10300</v>
      </c>
      <c r="G191" s="3">
        <v>12100</v>
      </c>
    </row>
    <row r="192" spans="1:7" ht="15.75" thickTop="1" x14ac:dyDescent="0.25">
      <c r="A192" t="s">
        <v>194</v>
      </c>
      <c r="B192" s="29"/>
      <c r="C192" s="5" t="s">
        <v>5</v>
      </c>
      <c r="D192" s="13">
        <f t="shared" si="25"/>
        <v>55000</v>
      </c>
      <c r="E192" s="13">
        <v>32600</v>
      </c>
      <c r="F192" s="13">
        <v>10300</v>
      </c>
      <c r="G192" s="13">
        <v>12100</v>
      </c>
    </row>
    <row r="193" spans="1:7" x14ac:dyDescent="0.25">
      <c r="A193" t="s">
        <v>194</v>
      </c>
      <c r="B193" s="30"/>
      <c r="C193" s="7" t="s">
        <v>6</v>
      </c>
      <c r="D193" s="14">
        <f t="shared" si="25"/>
        <v>0</v>
      </c>
      <c r="E193" s="14">
        <v>0</v>
      </c>
      <c r="F193" s="14">
        <v>0</v>
      </c>
      <c r="G193" s="14">
        <v>0</v>
      </c>
    </row>
    <row r="194" spans="1:7" x14ac:dyDescent="0.25">
      <c r="A194" t="s">
        <v>194</v>
      </c>
      <c r="B194" s="30"/>
      <c r="C194" s="7" t="s">
        <v>7</v>
      </c>
      <c r="D194" s="14">
        <f t="shared" si="25"/>
        <v>46000</v>
      </c>
      <c r="E194" s="14">
        <v>26000</v>
      </c>
      <c r="F194" s="14">
        <v>9000</v>
      </c>
      <c r="G194" s="14">
        <v>11000</v>
      </c>
    </row>
    <row r="195" spans="1:7" x14ac:dyDescent="0.25">
      <c r="A195" t="s">
        <v>194</v>
      </c>
      <c r="B195" s="30"/>
      <c r="C195" s="7" t="s">
        <v>8</v>
      </c>
      <c r="D195" s="14">
        <f t="shared" si="25"/>
        <v>0</v>
      </c>
      <c r="E195" s="14">
        <v>0</v>
      </c>
      <c r="F195" s="14">
        <v>0</v>
      </c>
      <c r="G195" s="14">
        <v>0</v>
      </c>
    </row>
    <row r="196" spans="1:7" x14ac:dyDescent="0.25">
      <c r="A196" t="s">
        <v>194</v>
      </c>
      <c r="B196" s="30"/>
      <c r="C196" s="7" t="s">
        <v>9</v>
      </c>
      <c r="D196" s="14">
        <f t="shared" ref="D196:D259" si="28">E196+F196+G196</f>
        <v>0</v>
      </c>
      <c r="E196" s="14">
        <v>0</v>
      </c>
      <c r="F196" s="14">
        <v>0</v>
      </c>
      <c r="G196" s="14">
        <v>0</v>
      </c>
    </row>
    <row r="197" spans="1:7" x14ac:dyDescent="0.25">
      <c r="A197" t="s">
        <v>194</v>
      </c>
      <c r="B197" s="30"/>
      <c r="C197" s="7" t="s">
        <v>10</v>
      </c>
      <c r="D197" s="14">
        <f t="shared" si="28"/>
        <v>0</v>
      </c>
      <c r="E197" s="14">
        <v>0</v>
      </c>
      <c r="F197" s="14">
        <v>0</v>
      </c>
      <c r="G197" s="14">
        <v>0</v>
      </c>
    </row>
    <row r="198" spans="1:7" x14ac:dyDescent="0.25">
      <c r="A198" t="s">
        <v>194</v>
      </c>
      <c r="B198" s="30"/>
      <c r="C198" s="7" t="s">
        <v>11</v>
      </c>
      <c r="D198" s="14">
        <f t="shared" si="28"/>
        <v>8000</v>
      </c>
      <c r="E198" s="14">
        <v>6000</v>
      </c>
      <c r="F198" s="14">
        <v>1000</v>
      </c>
      <c r="G198" s="14">
        <v>1000</v>
      </c>
    </row>
    <row r="199" spans="1:7" x14ac:dyDescent="0.25">
      <c r="A199" t="s">
        <v>194</v>
      </c>
      <c r="B199" s="30"/>
      <c r="C199" s="7" t="s">
        <v>12</v>
      </c>
      <c r="D199" s="14">
        <f t="shared" si="28"/>
        <v>1000</v>
      </c>
      <c r="E199" s="14">
        <v>600</v>
      </c>
      <c r="F199" s="14">
        <v>300</v>
      </c>
      <c r="G199" s="14">
        <v>100</v>
      </c>
    </row>
    <row r="200" spans="1:7" x14ac:dyDescent="0.25">
      <c r="A200" t="s">
        <v>194</v>
      </c>
      <c r="B200" s="29"/>
      <c r="C200" s="5" t="s">
        <v>13</v>
      </c>
      <c r="D200" s="13">
        <f t="shared" si="28"/>
        <v>0</v>
      </c>
      <c r="E200" s="13">
        <v>0</v>
      </c>
      <c r="F200" s="13">
        <v>0</v>
      </c>
      <c r="G200" s="13">
        <v>0</v>
      </c>
    </row>
    <row r="201" spans="1:7" x14ac:dyDescent="0.25">
      <c r="A201" t="s">
        <v>194</v>
      </c>
      <c r="B201" s="29"/>
      <c r="C201" s="5" t="s">
        <v>14</v>
      </c>
      <c r="D201" s="13">
        <f t="shared" si="28"/>
        <v>0</v>
      </c>
      <c r="E201" s="13">
        <v>0</v>
      </c>
      <c r="F201" s="13">
        <v>0</v>
      </c>
      <c r="G201" s="13">
        <v>0</v>
      </c>
    </row>
    <row r="202" spans="1:7" ht="15.75" thickBot="1" x14ac:dyDescent="0.3">
      <c r="A202" t="s">
        <v>194</v>
      </c>
      <c r="B202" s="31"/>
      <c r="C202" s="9" t="s">
        <v>15</v>
      </c>
      <c r="D202" s="15">
        <f t="shared" si="28"/>
        <v>0</v>
      </c>
      <c r="E202" s="15">
        <v>0</v>
      </c>
      <c r="F202" s="15">
        <v>0</v>
      </c>
      <c r="G202" s="15">
        <v>0</v>
      </c>
    </row>
    <row r="203" spans="1:7" ht="31.5" thickTop="1" thickBot="1" x14ac:dyDescent="0.3">
      <c r="A203" t="s">
        <v>194</v>
      </c>
      <c r="B203" s="2" t="s">
        <v>41</v>
      </c>
      <c r="C203" s="26" t="s">
        <v>42</v>
      </c>
      <c r="D203" s="3">
        <f t="shared" si="28"/>
        <v>67500</v>
      </c>
      <c r="E203" s="3">
        <v>36300</v>
      </c>
      <c r="F203" s="3">
        <v>13800</v>
      </c>
      <c r="G203" s="3">
        <v>17400</v>
      </c>
    </row>
    <row r="204" spans="1:7" ht="15.75" thickTop="1" x14ac:dyDescent="0.25">
      <c r="A204" t="s">
        <v>194</v>
      </c>
      <c r="B204" s="29"/>
      <c r="C204" s="5" t="s">
        <v>5</v>
      </c>
      <c r="D204" s="13">
        <f t="shared" si="28"/>
        <v>67500</v>
      </c>
      <c r="E204" s="13">
        <v>36300</v>
      </c>
      <c r="F204" s="13">
        <v>13800</v>
      </c>
      <c r="G204" s="13">
        <v>17400</v>
      </c>
    </row>
    <row r="205" spans="1:7" x14ac:dyDescent="0.25">
      <c r="A205" t="s">
        <v>194</v>
      </c>
      <c r="B205" s="30"/>
      <c r="C205" s="7" t="s">
        <v>6</v>
      </c>
      <c r="D205" s="14">
        <f t="shared" si="28"/>
        <v>0</v>
      </c>
      <c r="E205" s="14">
        <v>0</v>
      </c>
      <c r="F205" s="14">
        <v>0</v>
      </c>
      <c r="G205" s="14">
        <v>0</v>
      </c>
    </row>
    <row r="206" spans="1:7" x14ac:dyDescent="0.25">
      <c r="A206" t="s">
        <v>194</v>
      </c>
      <c r="B206" s="30"/>
      <c r="C206" s="7" t="s">
        <v>7</v>
      </c>
      <c r="D206" s="14">
        <f t="shared" si="28"/>
        <v>54000</v>
      </c>
      <c r="E206" s="14">
        <v>28500</v>
      </c>
      <c r="F206" s="14">
        <v>10500</v>
      </c>
      <c r="G206" s="14">
        <v>15000</v>
      </c>
    </row>
    <row r="207" spans="1:7" x14ac:dyDescent="0.25">
      <c r="A207" t="s">
        <v>194</v>
      </c>
      <c r="B207" s="30"/>
      <c r="C207" s="7" t="s">
        <v>8</v>
      </c>
      <c r="D207" s="14">
        <f t="shared" si="28"/>
        <v>0</v>
      </c>
      <c r="E207" s="14">
        <v>0</v>
      </c>
      <c r="F207" s="14">
        <v>0</v>
      </c>
      <c r="G207" s="14">
        <v>0</v>
      </c>
    </row>
    <row r="208" spans="1:7" x14ac:dyDescent="0.25">
      <c r="A208" t="s">
        <v>194</v>
      </c>
      <c r="B208" s="30"/>
      <c r="C208" s="7" t="s">
        <v>9</v>
      </c>
      <c r="D208" s="14">
        <f t="shared" si="28"/>
        <v>0</v>
      </c>
      <c r="E208" s="14">
        <v>0</v>
      </c>
      <c r="F208" s="14">
        <v>0</v>
      </c>
      <c r="G208" s="14">
        <v>0</v>
      </c>
    </row>
    <row r="209" spans="1:7" x14ac:dyDescent="0.25">
      <c r="A209" t="s">
        <v>194</v>
      </c>
      <c r="B209" s="30"/>
      <c r="C209" s="7" t="s">
        <v>10</v>
      </c>
      <c r="D209" s="14">
        <f t="shared" si="28"/>
        <v>0</v>
      </c>
      <c r="E209" s="14">
        <v>0</v>
      </c>
      <c r="F209" s="14">
        <v>0</v>
      </c>
      <c r="G209" s="14">
        <v>0</v>
      </c>
    </row>
    <row r="210" spans="1:7" x14ac:dyDescent="0.25">
      <c r="A210" t="s">
        <v>194</v>
      </c>
      <c r="B210" s="30"/>
      <c r="C210" s="7" t="s">
        <v>11</v>
      </c>
      <c r="D210" s="14">
        <f t="shared" si="28"/>
        <v>8500</v>
      </c>
      <c r="E210" s="14">
        <v>5000</v>
      </c>
      <c r="F210" s="14">
        <v>2000</v>
      </c>
      <c r="G210" s="14">
        <v>1500</v>
      </c>
    </row>
    <row r="211" spans="1:7" x14ac:dyDescent="0.25">
      <c r="A211" t="s">
        <v>194</v>
      </c>
      <c r="B211" s="30"/>
      <c r="C211" s="7" t="s">
        <v>12</v>
      </c>
      <c r="D211" s="14">
        <f t="shared" si="28"/>
        <v>5000</v>
      </c>
      <c r="E211" s="14">
        <v>2800</v>
      </c>
      <c r="F211" s="14">
        <v>1300</v>
      </c>
      <c r="G211" s="14">
        <v>900</v>
      </c>
    </row>
    <row r="212" spans="1:7" x14ac:dyDescent="0.25">
      <c r="A212" t="s">
        <v>194</v>
      </c>
      <c r="B212" s="29"/>
      <c r="C212" s="5" t="s">
        <v>13</v>
      </c>
      <c r="D212" s="13">
        <f t="shared" si="28"/>
        <v>0</v>
      </c>
      <c r="E212" s="13">
        <v>0</v>
      </c>
      <c r="F212" s="13">
        <v>0</v>
      </c>
      <c r="G212" s="13">
        <v>0</v>
      </c>
    </row>
    <row r="213" spans="1:7" x14ac:dyDescent="0.25">
      <c r="A213" t="s">
        <v>194</v>
      </c>
      <c r="B213" s="29"/>
      <c r="C213" s="5" t="s">
        <v>14</v>
      </c>
      <c r="D213" s="13">
        <f t="shared" si="28"/>
        <v>0</v>
      </c>
      <c r="E213" s="13">
        <v>0</v>
      </c>
      <c r="F213" s="13">
        <v>0</v>
      </c>
      <c r="G213" s="13">
        <v>0</v>
      </c>
    </row>
    <row r="214" spans="1:7" ht="15.75" thickBot="1" x14ac:dyDescent="0.3">
      <c r="A214" t="s">
        <v>194</v>
      </c>
      <c r="B214" s="31"/>
      <c r="C214" s="9" t="s">
        <v>15</v>
      </c>
      <c r="D214" s="15">
        <f t="shared" si="28"/>
        <v>0</v>
      </c>
      <c r="E214" s="15">
        <v>0</v>
      </c>
      <c r="F214" s="15">
        <v>0</v>
      </c>
      <c r="G214" s="15">
        <v>0</v>
      </c>
    </row>
    <row r="215" spans="1:7" ht="31.5" thickTop="1" thickBot="1" x14ac:dyDescent="0.3">
      <c r="A215" t="s">
        <v>194</v>
      </c>
      <c r="B215" s="2" t="s">
        <v>43</v>
      </c>
      <c r="C215" s="26" t="s">
        <v>44</v>
      </c>
      <c r="D215" s="3">
        <f t="shared" si="28"/>
        <v>44500</v>
      </c>
      <c r="E215" s="3">
        <v>27800</v>
      </c>
      <c r="F215" s="3">
        <v>5600</v>
      </c>
      <c r="G215" s="3">
        <v>11100</v>
      </c>
    </row>
    <row r="216" spans="1:7" ht="15.75" thickTop="1" x14ac:dyDescent="0.25">
      <c r="A216" t="s">
        <v>194</v>
      </c>
      <c r="B216" s="29"/>
      <c r="C216" s="5" t="s">
        <v>5</v>
      </c>
      <c r="D216" s="13">
        <f t="shared" si="28"/>
        <v>44500</v>
      </c>
      <c r="E216" s="13">
        <v>27800</v>
      </c>
      <c r="F216" s="13">
        <v>5600</v>
      </c>
      <c r="G216" s="13">
        <v>11100</v>
      </c>
    </row>
    <row r="217" spans="1:7" x14ac:dyDescent="0.25">
      <c r="A217" t="s">
        <v>194</v>
      </c>
      <c r="B217" s="30"/>
      <c r="C217" s="7" t="s">
        <v>6</v>
      </c>
      <c r="D217" s="14">
        <f t="shared" si="28"/>
        <v>0</v>
      </c>
      <c r="E217" s="14">
        <v>0</v>
      </c>
      <c r="F217" s="14">
        <v>0</v>
      </c>
      <c r="G217" s="14">
        <v>0</v>
      </c>
    </row>
    <row r="218" spans="1:7" x14ac:dyDescent="0.25">
      <c r="A218" t="s">
        <v>194</v>
      </c>
      <c r="B218" s="30"/>
      <c r="C218" s="7" t="s">
        <v>7</v>
      </c>
      <c r="D218" s="14">
        <f t="shared" si="28"/>
        <v>41000</v>
      </c>
      <c r="E218" s="14">
        <v>25000</v>
      </c>
      <c r="F218" s="14">
        <v>5000</v>
      </c>
      <c r="G218" s="14">
        <v>11000</v>
      </c>
    </row>
    <row r="219" spans="1:7" x14ac:dyDescent="0.25">
      <c r="A219" t="s">
        <v>194</v>
      </c>
      <c r="B219" s="30"/>
      <c r="C219" s="7" t="s">
        <v>8</v>
      </c>
      <c r="D219" s="14">
        <f t="shared" si="28"/>
        <v>0</v>
      </c>
      <c r="E219" s="14">
        <v>0</v>
      </c>
      <c r="F219" s="14">
        <v>0</v>
      </c>
      <c r="G219" s="14">
        <v>0</v>
      </c>
    </row>
    <row r="220" spans="1:7" x14ac:dyDescent="0.25">
      <c r="A220" t="s">
        <v>194</v>
      </c>
      <c r="B220" s="30"/>
      <c r="C220" s="7" t="s">
        <v>9</v>
      </c>
      <c r="D220" s="14">
        <f t="shared" si="28"/>
        <v>0</v>
      </c>
      <c r="E220" s="14">
        <v>0</v>
      </c>
      <c r="F220" s="14">
        <v>0</v>
      </c>
      <c r="G220" s="14">
        <v>0</v>
      </c>
    </row>
    <row r="221" spans="1:7" x14ac:dyDescent="0.25">
      <c r="A221" t="s">
        <v>194</v>
      </c>
      <c r="B221" s="30"/>
      <c r="C221" s="7" t="s">
        <v>10</v>
      </c>
      <c r="D221" s="14">
        <f t="shared" si="28"/>
        <v>0</v>
      </c>
      <c r="E221" s="14">
        <v>0</v>
      </c>
      <c r="F221" s="14">
        <v>0</v>
      </c>
      <c r="G221" s="14">
        <v>0</v>
      </c>
    </row>
    <row r="222" spans="1:7" x14ac:dyDescent="0.25">
      <c r="A222" t="s">
        <v>194</v>
      </c>
      <c r="B222" s="30"/>
      <c r="C222" s="7" t="s">
        <v>11</v>
      </c>
      <c r="D222" s="14">
        <f t="shared" si="28"/>
        <v>2500</v>
      </c>
      <c r="E222" s="14">
        <v>2200</v>
      </c>
      <c r="F222" s="14">
        <v>300</v>
      </c>
      <c r="G222" s="14">
        <v>0</v>
      </c>
    </row>
    <row r="223" spans="1:7" x14ac:dyDescent="0.25">
      <c r="A223" t="s">
        <v>194</v>
      </c>
      <c r="B223" s="30"/>
      <c r="C223" s="7" t="s">
        <v>12</v>
      </c>
      <c r="D223" s="14">
        <f t="shared" si="28"/>
        <v>1000</v>
      </c>
      <c r="E223" s="14">
        <v>600</v>
      </c>
      <c r="F223" s="14">
        <v>300</v>
      </c>
      <c r="G223" s="14">
        <v>100</v>
      </c>
    </row>
    <row r="224" spans="1:7" x14ac:dyDescent="0.25">
      <c r="A224" t="s">
        <v>194</v>
      </c>
      <c r="B224" s="29"/>
      <c r="C224" s="5" t="s">
        <v>13</v>
      </c>
      <c r="D224" s="13">
        <f t="shared" si="28"/>
        <v>0</v>
      </c>
      <c r="E224" s="13">
        <v>0</v>
      </c>
      <c r="F224" s="13">
        <v>0</v>
      </c>
      <c r="G224" s="13">
        <v>0</v>
      </c>
    </row>
    <row r="225" spans="1:7" x14ac:dyDescent="0.25">
      <c r="A225" t="s">
        <v>194</v>
      </c>
      <c r="B225" s="29"/>
      <c r="C225" s="5" t="s">
        <v>14</v>
      </c>
      <c r="D225" s="13">
        <f t="shared" si="28"/>
        <v>0</v>
      </c>
      <c r="E225" s="13">
        <v>0</v>
      </c>
      <c r="F225" s="13">
        <v>0</v>
      </c>
      <c r="G225" s="13">
        <v>0</v>
      </c>
    </row>
    <row r="226" spans="1:7" ht="15.75" thickBot="1" x14ac:dyDescent="0.3">
      <c r="A226" t="s">
        <v>194</v>
      </c>
      <c r="B226" s="31"/>
      <c r="C226" s="9" t="s">
        <v>15</v>
      </c>
      <c r="D226" s="15">
        <f t="shared" si="28"/>
        <v>0</v>
      </c>
      <c r="E226" s="15">
        <v>0</v>
      </c>
      <c r="F226" s="15">
        <v>0</v>
      </c>
      <c r="G226" s="15">
        <v>0</v>
      </c>
    </row>
    <row r="227" spans="1:7" ht="31.5" thickTop="1" thickBot="1" x14ac:dyDescent="0.3">
      <c r="A227" t="s">
        <v>194</v>
      </c>
      <c r="B227" s="2" t="s">
        <v>45</v>
      </c>
      <c r="C227" s="26" t="s">
        <v>46</v>
      </c>
      <c r="D227" s="3">
        <f t="shared" si="28"/>
        <v>45000</v>
      </c>
      <c r="E227" s="3">
        <v>29900</v>
      </c>
      <c r="F227" s="3">
        <v>7200</v>
      </c>
      <c r="G227" s="3">
        <v>7900</v>
      </c>
    </row>
    <row r="228" spans="1:7" ht="15.75" thickTop="1" x14ac:dyDescent="0.25">
      <c r="A228" t="s">
        <v>194</v>
      </c>
      <c r="B228" s="29"/>
      <c r="C228" s="5" t="s">
        <v>5</v>
      </c>
      <c r="D228" s="13">
        <f t="shared" si="28"/>
        <v>45000</v>
      </c>
      <c r="E228" s="13">
        <v>29900</v>
      </c>
      <c r="F228" s="13">
        <v>7200</v>
      </c>
      <c r="G228" s="13">
        <v>7900</v>
      </c>
    </row>
    <row r="229" spans="1:7" x14ac:dyDescent="0.25">
      <c r="A229" t="s">
        <v>194</v>
      </c>
      <c r="B229" s="30"/>
      <c r="C229" s="7" t="s">
        <v>6</v>
      </c>
      <c r="D229" s="14">
        <f t="shared" si="28"/>
        <v>0</v>
      </c>
      <c r="E229" s="14">
        <v>0</v>
      </c>
      <c r="F229" s="14">
        <v>0</v>
      </c>
      <c r="G229" s="14">
        <v>0</v>
      </c>
    </row>
    <row r="230" spans="1:7" x14ac:dyDescent="0.25">
      <c r="A230" t="s">
        <v>194</v>
      </c>
      <c r="B230" s="30"/>
      <c r="C230" s="7" t="s">
        <v>7</v>
      </c>
      <c r="D230" s="14">
        <f t="shared" si="28"/>
        <v>36000</v>
      </c>
      <c r="E230" s="14">
        <v>25000</v>
      </c>
      <c r="F230" s="14">
        <v>5000</v>
      </c>
      <c r="G230" s="14">
        <v>6000</v>
      </c>
    </row>
    <row r="231" spans="1:7" x14ac:dyDescent="0.25">
      <c r="A231" t="s">
        <v>194</v>
      </c>
      <c r="B231" s="30"/>
      <c r="C231" s="7" t="s">
        <v>8</v>
      </c>
      <c r="D231" s="14">
        <f t="shared" si="28"/>
        <v>0</v>
      </c>
      <c r="E231" s="14">
        <v>0</v>
      </c>
      <c r="F231" s="14">
        <v>0</v>
      </c>
      <c r="G231" s="14">
        <v>0</v>
      </c>
    </row>
    <row r="232" spans="1:7" x14ac:dyDescent="0.25">
      <c r="A232" t="s">
        <v>194</v>
      </c>
      <c r="B232" s="30"/>
      <c r="C232" s="7" t="s">
        <v>9</v>
      </c>
      <c r="D232" s="14">
        <f t="shared" si="28"/>
        <v>0</v>
      </c>
      <c r="E232" s="14">
        <v>0</v>
      </c>
      <c r="F232" s="14">
        <v>0</v>
      </c>
      <c r="G232" s="14">
        <v>0</v>
      </c>
    </row>
    <row r="233" spans="1:7" x14ac:dyDescent="0.25">
      <c r="A233" t="s">
        <v>194</v>
      </c>
      <c r="B233" s="30"/>
      <c r="C233" s="7" t="s">
        <v>10</v>
      </c>
      <c r="D233" s="14">
        <f t="shared" si="28"/>
        <v>0</v>
      </c>
      <c r="E233" s="14">
        <v>0</v>
      </c>
      <c r="F233" s="14">
        <v>0</v>
      </c>
      <c r="G233" s="14">
        <v>0</v>
      </c>
    </row>
    <row r="234" spans="1:7" x14ac:dyDescent="0.25">
      <c r="A234" t="s">
        <v>194</v>
      </c>
      <c r="B234" s="30"/>
      <c r="C234" s="7" t="s">
        <v>11</v>
      </c>
      <c r="D234" s="14">
        <f t="shared" si="28"/>
        <v>8000</v>
      </c>
      <c r="E234" s="14">
        <v>4500</v>
      </c>
      <c r="F234" s="14">
        <v>2000</v>
      </c>
      <c r="G234" s="14">
        <v>1500</v>
      </c>
    </row>
    <row r="235" spans="1:7" x14ac:dyDescent="0.25">
      <c r="A235" t="s">
        <v>194</v>
      </c>
      <c r="B235" s="30"/>
      <c r="C235" s="7" t="s">
        <v>12</v>
      </c>
      <c r="D235" s="14">
        <f t="shared" si="28"/>
        <v>1000</v>
      </c>
      <c r="E235" s="14">
        <v>400</v>
      </c>
      <c r="F235" s="14">
        <v>200</v>
      </c>
      <c r="G235" s="14">
        <v>400</v>
      </c>
    </row>
    <row r="236" spans="1:7" x14ac:dyDescent="0.25">
      <c r="A236" t="s">
        <v>194</v>
      </c>
      <c r="B236" s="29"/>
      <c r="C236" s="5" t="s">
        <v>13</v>
      </c>
      <c r="D236" s="13">
        <f t="shared" si="28"/>
        <v>0</v>
      </c>
      <c r="E236" s="13">
        <v>0</v>
      </c>
      <c r="F236" s="13">
        <v>0</v>
      </c>
      <c r="G236" s="13">
        <v>0</v>
      </c>
    </row>
    <row r="237" spans="1:7" x14ac:dyDescent="0.25">
      <c r="A237" t="s">
        <v>194</v>
      </c>
      <c r="B237" s="29"/>
      <c r="C237" s="5" t="s">
        <v>14</v>
      </c>
      <c r="D237" s="13">
        <f t="shared" si="28"/>
        <v>0</v>
      </c>
      <c r="E237" s="13">
        <v>0</v>
      </c>
      <c r="F237" s="13">
        <v>0</v>
      </c>
      <c r="G237" s="13">
        <v>0</v>
      </c>
    </row>
    <row r="238" spans="1:7" ht="15.75" thickBot="1" x14ac:dyDescent="0.3">
      <c r="A238" t="s">
        <v>194</v>
      </c>
      <c r="B238" s="31"/>
      <c r="C238" s="9" t="s">
        <v>15</v>
      </c>
      <c r="D238" s="15">
        <f t="shared" si="28"/>
        <v>0</v>
      </c>
      <c r="E238" s="15">
        <v>0</v>
      </c>
      <c r="F238" s="15">
        <v>0</v>
      </c>
      <c r="G238" s="15">
        <v>0</v>
      </c>
    </row>
    <row r="239" spans="1:7" ht="31.5" thickTop="1" thickBot="1" x14ac:dyDescent="0.3">
      <c r="A239" t="s">
        <v>194</v>
      </c>
      <c r="B239" s="2" t="s">
        <v>47</v>
      </c>
      <c r="C239" s="26" t="s">
        <v>48</v>
      </c>
      <c r="D239" s="3">
        <f t="shared" si="28"/>
        <v>27000</v>
      </c>
      <c r="E239" s="3">
        <v>14900</v>
      </c>
      <c r="F239" s="3">
        <v>5200</v>
      </c>
      <c r="G239" s="3">
        <v>6900</v>
      </c>
    </row>
    <row r="240" spans="1:7" ht="15.75" thickTop="1" x14ac:dyDescent="0.25">
      <c r="A240" t="s">
        <v>194</v>
      </c>
      <c r="B240" s="29"/>
      <c r="C240" s="5" t="s">
        <v>5</v>
      </c>
      <c r="D240" s="13">
        <f t="shared" si="28"/>
        <v>27000</v>
      </c>
      <c r="E240" s="13">
        <v>14900</v>
      </c>
      <c r="F240" s="13">
        <v>5200</v>
      </c>
      <c r="G240" s="13">
        <v>6900</v>
      </c>
    </row>
    <row r="241" spans="1:7" x14ac:dyDescent="0.25">
      <c r="A241" t="s">
        <v>194</v>
      </c>
      <c r="B241" s="30"/>
      <c r="C241" s="7" t="s">
        <v>6</v>
      </c>
      <c r="D241" s="14">
        <f t="shared" si="28"/>
        <v>0</v>
      </c>
      <c r="E241" s="14">
        <v>0</v>
      </c>
      <c r="F241" s="14">
        <v>0</v>
      </c>
      <c r="G241" s="14">
        <v>0</v>
      </c>
    </row>
    <row r="242" spans="1:7" x14ac:dyDescent="0.25">
      <c r="A242" t="s">
        <v>194</v>
      </c>
      <c r="B242" s="30"/>
      <c r="C242" s="7" t="s">
        <v>7</v>
      </c>
      <c r="D242" s="14">
        <f t="shared" si="28"/>
        <v>21000</v>
      </c>
      <c r="E242" s="14">
        <v>12000</v>
      </c>
      <c r="F242" s="14">
        <v>4000</v>
      </c>
      <c r="G242" s="14">
        <v>5000</v>
      </c>
    </row>
    <row r="243" spans="1:7" x14ac:dyDescent="0.25">
      <c r="A243" t="s">
        <v>194</v>
      </c>
      <c r="B243" s="30"/>
      <c r="C243" s="7" t="s">
        <v>8</v>
      </c>
      <c r="D243" s="14">
        <f t="shared" si="28"/>
        <v>0</v>
      </c>
      <c r="E243" s="14">
        <v>0</v>
      </c>
      <c r="F243" s="14">
        <v>0</v>
      </c>
      <c r="G243" s="14">
        <v>0</v>
      </c>
    </row>
    <row r="244" spans="1:7" x14ac:dyDescent="0.25">
      <c r="A244" t="s">
        <v>194</v>
      </c>
      <c r="B244" s="30"/>
      <c r="C244" s="7" t="s">
        <v>9</v>
      </c>
      <c r="D244" s="14">
        <f t="shared" si="28"/>
        <v>0</v>
      </c>
      <c r="E244" s="14">
        <v>0</v>
      </c>
      <c r="F244" s="14">
        <v>0</v>
      </c>
      <c r="G244" s="14">
        <v>0</v>
      </c>
    </row>
    <row r="245" spans="1:7" x14ac:dyDescent="0.25">
      <c r="A245" t="s">
        <v>194</v>
      </c>
      <c r="B245" s="30"/>
      <c r="C245" s="7" t="s">
        <v>10</v>
      </c>
      <c r="D245" s="14">
        <f t="shared" si="28"/>
        <v>0</v>
      </c>
      <c r="E245" s="14">
        <v>0</v>
      </c>
      <c r="F245" s="14">
        <v>0</v>
      </c>
      <c r="G245" s="14">
        <v>0</v>
      </c>
    </row>
    <row r="246" spans="1:7" x14ac:dyDescent="0.25">
      <c r="A246" t="s">
        <v>194</v>
      </c>
      <c r="B246" s="30"/>
      <c r="C246" s="7" t="s">
        <v>11</v>
      </c>
      <c r="D246" s="14">
        <f t="shared" si="28"/>
        <v>5000</v>
      </c>
      <c r="E246" s="14">
        <v>2500</v>
      </c>
      <c r="F246" s="14">
        <v>1000</v>
      </c>
      <c r="G246" s="14">
        <v>1500</v>
      </c>
    </row>
    <row r="247" spans="1:7" x14ac:dyDescent="0.25">
      <c r="A247" t="s">
        <v>194</v>
      </c>
      <c r="B247" s="30"/>
      <c r="C247" s="7" t="s">
        <v>12</v>
      </c>
      <c r="D247" s="14">
        <f t="shared" si="28"/>
        <v>1000</v>
      </c>
      <c r="E247" s="14">
        <v>400</v>
      </c>
      <c r="F247" s="14">
        <v>200</v>
      </c>
      <c r="G247" s="14">
        <v>400</v>
      </c>
    </row>
    <row r="248" spans="1:7" x14ac:dyDescent="0.25">
      <c r="A248" t="s">
        <v>194</v>
      </c>
      <c r="B248" s="29"/>
      <c r="C248" s="5" t="s">
        <v>13</v>
      </c>
      <c r="D248" s="13">
        <f t="shared" si="28"/>
        <v>0</v>
      </c>
      <c r="E248" s="13">
        <v>0</v>
      </c>
      <c r="F248" s="13">
        <v>0</v>
      </c>
      <c r="G248" s="13">
        <v>0</v>
      </c>
    </row>
    <row r="249" spans="1:7" x14ac:dyDescent="0.25">
      <c r="A249" t="s">
        <v>194</v>
      </c>
      <c r="B249" s="29"/>
      <c r="C249" s="5" t="s">
        <v>14</v>
      </c>
      <c r="D249" s="13">
        <f t="shared" si="28"/>
        <v>0</v>
      </c>
      <c r="E249" s="13">
        <v>0</v>
      </c>
      <c r="F249" s="13">
        <v>0</v>
      </c>
      <c r="G249" s="13">
        <v>0</v>
      </c>
    </row>
    <row r="250" spans="1:7" ht="15.75" thickBot="1" x14ac:dyDescent="0.3">
      <c r="A250" t="s">
        <v>194</v>
      </c>
      <c r="B250" s="31"/>
      <c r="C250" s="9" t="s">
        <v>15</v>
      </c>
      <c r="D250" s="15">
        <f t="shared" si="28"/>
        <v>0</v>
      </c>
      <c r="E250" s="15">
        <v>0</v>
      </c>
      <c r="F250" s="15">
        <v>0</v>
      </c>
      <c r="G250" s="15">
        <v>0</v>
      </c>
    </row>
    <row r="251" spans="1:7" ht="46.5" thickTop="1" thickBot="1" x14ac:dyDescent="0.3">
      <c r="A251" t="s">
        <v>194</v>
      </c>
      <c r="B251" s="2" t="s">
        <v>49</v>
      </c>
      <c r="C251" s="26" t="s">
        <v>50</v>
      </c>
      <c r="D251" s="3">
        <f t="shared" si="28"/>
        <v>21670</v>
      </c>
      <c r="E251" s="3">
        <v>12610</v>
      </c>
      <c r="F251" s="3">
        <v>3630</v>
      </c>
      <c r="G251" s="3">
        <v>5430</v>
      </c>
    </row>
    <row r="252" spans="1:7" ht="15.75" thickTop="1" x14ac:dyDescent="0.25">
      <c r="A252" t="s">
        <v>194</v>
      </c>
      <c r="B252" s="29"/>
      <c r="C252" s="5" t="s">
        <v>5</v>
      </c>
      <c r="D252" s="13">
        <f t="shared" si="28"/>
        <v>21670</v>
      </c>
      <c r="E252" s="13">
        <v>12610</v>
      </c>
      <c r="F252" s="13">
        <v>3630</v>
      </c>
      <c r="G252" s="13">
        <v>5430</v>
      </c>
    </row>
    <row r="253" spans="1:7" x14ac:dyDescent="0.25">
      <c r="A253" t="s">
        <v>194</v>
      </c>
      <c r="B253" s="30"/>
      <c r="C253" s="7" t="s">
        <v>6</v>
      </c>
      <c r="D253" s="14">
        <f t="shared" si="28"/>
        <v>0</v>
      </c>
      <c r="E253" s="14">
        <v>0</v>
      </c>
      <c r="F253" s="14">
        <v>0</v>
      </c>
      <c r="G253" s="14">
        <v>0</v>
      </c>
    </row>
    <row r="254" spans="1:7" x14ac:dyDescent="0.25">
      <c r="A254" t="s">
        <v>194</v>
      </c>
      <c r="B254" s="30"/>
      <c r="C254" s="7" t="s">
        <v>7</v>
      </c>
      <c r="D254" s="14">
        <f t="shared" si="28"/>
        <v>19180</v>
      </c>
      <c r="E254" s="14">
        <v>11180</v>
      </c>
      <c r="F254" s="14">
        <v>3000</v>
      </c>
      <c r="G254" s="14">
        <v>5000</v>
      </c>
    </row>
    <row r="255" spans="1:7" x14ac:dyDescent="0.25">
      <c r="A255" t="s">
        <v>194</v>
      </c>
      <c r="B255" s="30"/>
      <c r="C255" s="7" t="s">
        <v>8</v>
      </c>
      <c r="D255" s="14">
        <f t="shared" si="28"/>
        <v>0</v>
      </c>
      <c r="E255" s="14">
        <v>0</v>
      </c>
      <c r="F255" s="14">
        <v>0</v>
      </c>
      <c r="G255" s="14">
        <v>0</v>
      </c>
    </row>
    <row r="256" spans="1:7" x14ac:dyDescent="0.25">
      <c r="A256" t="s">
        <v>194</v>
      </c>
      <c r="B256" s="30"/>
      <c r="C256" s="7" t="s">
        <v>9</v>
      </c>
      <c r="D256" s="14">
        <f t="shared" si="28"/>
        <v>0</v>
      </c>
      <c r="E256" s="14">
        <v>0</v>
      </c>
      <c r="F256" s="14">
        <v>0</v>
      </c>
      <c r="G256" s="14">
        <v>0</v>
      </c>
    </row>
    <row r="257" spans="1:7" x14ac:dyDescent="0.25">
      <c r="A257" t="s">
        <v>194</v>
      </c>
      <c r="B257" s="30"/>
      <c r="C257" s="7" t="s">
        <v>10</v>
      </c>
      <c r="D257" s="14">
        <f t="shared" si="28"/>
        <v>0</v>
      </c>
      <c r="E257" s="14">
        <v>0</v>
      </c>
      <c r="F257" s="14">
        <v>0</v>
      </c>
      <c r="G257" s="14">
        <v>0</v>
      </c>
    </row>
    <row r="258" spans="1:7" x14ac:dyDescent="0.25">
      <c r="A258" t="s">
        <v>194</v>
      </c>
      <c r="B258" s="30"/>
      <c r="C258" s="7" t="s">
        <v>11</v>
      </c>
      <c r="D258" s="14">
        <f t="shared" si="28"/>
        <v>2000</v>
      </c>
      <c r="E258" s="14">
        <v>1200</v>
      </c>
      <c r="F258" s="14">
        <v>500</v>
      </c>
      <c r="G258" s="14">
        <v>300</v>
      </c>
    </row>
    <row r="259" spans="1:7" x14ac:dyDescent="0.25">
      <c r="A259" t="s">
        <v>194</v>
      </c>
      <c r="B259" s="30"/>
      <c r="C259" s="7" t="s">
        <v>12</v>
      </c>
      <c r="D259" s="14">
        <f t="shared" si="28"/>
        <v>490</v>
      </c>
      <c r="E259" s="14">
        <v>230</v>
      </c>
      <c r="F259" s="14">
        <v>130</v>
      </c>
      <c r="G259" s="14">
        <v>130</v>
      </c>
    </row>
    <row r="260" spans="1:7" x14ac:dyDescent="0.25">
      <c r="A260" t="s">
        <v>194</v>
      </c>
      <c r="B260" s="29"/>
      <c r="C260" s="5" t="s">
        <v>13</v>
      </c>
      <c r="D260" s="13">
        <f t="shared" ref="D260:D323" si="29">E260+F260+G260</f>
        <v>0</v>
      </c>
      <c r="E260" s="13">
        <v>0</v>
      </c>
      <c r="F260" s="13">
        <v>0</v>
      </c>
      <c r="G260" s="13">
        <v>0</v>
      </c>
    </row>
    <row r="261" spans="1:7" x14ac:dyDescent="0.25">
      <c r="A261" t="s">
        <v>194</v>
      </c>
      <c r="B261" s="29"/>
      <c r="C261" s="5" t="s">
        <v>14</v>
      </c>
      <c r="D261" s="13">
        <f t="shared" si="29"/>
        <v>0</v>
      </c>
      <c r="E261" s="13">
        <v>0</v>
      </c>
      <c r="F261" s="13">
        <v>0</v>
      </c>
      <c r="G261" s="13">
        <v>0</v>
      </c>
    </row>
    <row r="262" spans="1:7" ht="15.75" thickBot="1" x14ac:dyDescent="0.3">
      <c r="A262" t="s">
        <v>194</v>
      </c>
      <c r="B262" s="31"/>
      <c r="C262" s="9" t="s">
        <v>15</v>
      </c>
      <c r="D262" s="15">
        <f t="shared" si="29"/>
        <v>0</v>
      </c>
      <c r="E262" s="15">
        <v>0</v>
      </c>
      <c r="F262" s="15">
        <v>0</v>
      </c>
      <c r="G262" s="15">
        <v>0</v>
      </c>
    </row>
    <row r="263" spans="1:7" ht="31.5" thickTop="1" thickBot="1" x14ac:dyDescent="0.3">
      <c r="A263" t="s">
        <v>194</v>
      </c>
      <c r="B263" s="2" t="s">
        <v>51</v>
      </c>
      <c r="C263" s="26" t="s">
        <v>52</v>
      </c>
      <c r="D263" s="3">
        <f t="shared" si="29"/>
        <v>52000</v>
      </c>
      <c r="E263" s="3">
        <v>32400</v>
      </c>
      <c r="F263" s="3">
        <v>9200</v>
      </c>
      <c r="G263" s="3">
        <v>10400</v>
      </c>
    </row>
    <row r="264" spans="1:7" ht="15.75" thickTop="1" x14ac:dyDescent="0.25">
      <c r="A264" t="s">
        <v>194</v>
      </c>
      <c r="B264" s="29"/>
      <c r="C264" s="5" t="s">
        <v>5</v>
      </c>
      <c r="D264" s="13">
        <f t="shared" si="29"/>
        <v>52000</v>
      </c>
      <c r="E264" s="13">
        <v>32400</v>
      </c>
      <c r="F264" s="13">
        <v>9200</v>
      </c>
      <c r="G264" s="13">
        <v>10400</v>
      </c>
    </row>
    <row r="265" spans="1:7" x14ac:dyDescent="0.25">
      <c r="A265" t="s">
        <v>194</v>
      </c>
      <c r="B265" s="30"/>
      <c r="C265" s="7" t="s">
        <v>6</v>
      </c>
      <c r="D265" s="14">
        <f t="shared" si="29"/>
        <v>0</v>
      </c>
      <c r="E265" s="14">
        <v>0</v>
      </c>
      <c r="F265" s="14">
        <v>0</v>
      </c>
      <c r="G265" s="14">
        <v>0</v>
      </c>
    </row>
    <row r="266" spans="1:7" x14ac:dyDescent="0.25">
      <c r="A266" t="s">
        <v>194</v>
      </c>
      <c r="B266" s="30"/>
      <c r="C266" s="7" t="s">
        <v>7</v>
      </c>
      <c r="D266" s="14">
        <f t="shared" si="29"/>
        <v>44000</v>
      </c>
      <c r="E266" s="14">
        <v>26500</v>
      </c>
      <c r="F266" s="14">
        <v>8000</v>
      </c>
      <c r="G266" s="14">
        <v>9500</v>
      </c>
    </row>
    <row r="267" spans="1:7" x14ac:dyDescent="0.25">
      <c r="A267" t="s">
        <v>194</v>
      </c>
      <c r="B267" s="30"/>
      <c r="C267" s="7" t="s">
        <v>8</v>
      </c>
      <c r="D267" s="14">
        <f t="shared" si="29"/>
        <v>0</v>
      </c>
      <c r="E267" s="14">
        <v>0</v>
      </c>
      <c r="F267" s="14">
        <v>0</v>
      </c>
      <c r="G267" s="14">
        <v>0</v>
      </c>
    </row>
    <row r="268" spans="1:7" x14ac:dyDescent="0.25">
      <c r="A268" t="s">
        <v>194</v>
      </c>
      <c r="B268" s="30"/>
      <c r="C268" s="7" t="s">
        <v>9</v>
      </c>
      <c r="D268" s="14">
        <f t="shared" si="29"/>
        <v>0</v>
      </c>
      <c r="E268" s="14">
        <v>0</v>
      </c>
      <c r="F268" s="14">
        <v>0</v>
      </c>
      <c r="G268" s="14">
        <v>0</v>
      </c>
    </row>
    <row r="269" spans="1:7" x14ac:dyDescent="0.25">
      <c r="A269" t="s">
        <v>194</v>
      </c>
      <c r="B269" s="30"/>
      <c r="C269" s="7" t="s">
        <v>10</v>
      </c>
      <c r="D269" s="14">
        <f t="shared" si="29"/>
        <v>0</v>
      </c>
      <c r="E269" s="14">
        <v>0</v>
      </c>
      <c r="F269" s="14">
        <v>0</v>
      </c>
      <c r="G269" s="14">
        <v>0</v>
      </c>
    </row>
    <row r="270" spans="1:7" x14ac:dyDescent="0.25">
      <c r="A270" t="s">
        <v>194</v>
      </c>
      <c r="B270" s="30"/>
      <c r="C270" s="7" t="s">
        <v>11</v>
      </c>
      <c r="D270" s="14">
        <f t="shared" si="29"/>
        <v>7000</v>
      </c>
      <c r="E270" s="14">
        <v>5500</v>
      </c>
      <c r="F270" s="14">
        <v>1000</v>
      </c>
      <c r="G270" s="14">
        <v>500</v>
      </c>
    </row>
    <row r="271" spans="1:7" x14ac:dyDescent="0.25">
      <c r="A271" t="s">
        <v>194</v>
      </c>
      <c r="B271" s="30"/>
      <c r="C271" s="7" t="s">
        <v>12</v>
      </c>
      <c r="D271" s="14">
        <f t="shared" si="29"/>
        <v>1000</v>
      </c>
      <c r="E271" s="14">
        <v>400</v>
      </c>
      <c r="F271" s="14">
        <v>200</v>
      </c>
      <c r="G271" s="14">
        <v>400</v>
      </c>
    </row>
    <row r="272" spans="1:7" x14ac:dyDescent="0.25">
      <c r="A272" t="s">
        <v>194</v>
      </c>
      <c r="B272" s="29"/>
      <c r="C272" s="5" t="s">
        <v>13</v>
      </c>
      <c r="D272" s="13">
        <f t="shared" si="29"/>
        <v>0</v>
      </c>
      <c r="E272" s="13">
        <v>0</v>
      </c>
      <c r="F272" s="13">
        <v>0</v>
      </c>
      <c r="G272" s="13">
        <v>0</v>
      </c>
    </row>
    <row r="273" spans="1:7" x14ac:dyDescent="0.25">
      <c r="A273" t="s">
        <v>194</v>
      </c>
      <c r="B273" s="29"/>
      <c r="C273" s="5" t="s">
        <v>14</v>
      </c>
      <c r="D273" s="13">
        <f t="shared" si="29"/>
        <v>0</v>
      </c>
      <c r="E273" s="13">
        <v>0</v>
      </c>
      <c r="F273" s="13">
        <v>0</v>
      </c>
      <c r="G273" s="13">
        <v>0</v>
      </c>
    </row>
    <row r="274" spans="1:7" ht="15.75" thickBot="1" x14ac:dyDescent="0.3">
      <c r="A274" t="s">
        <v>194</v>
      </c>
      <c r="B274" s="31"/>
      <c r="C274" s="9" t="s">
        <v>15</v>
      </c>
      <c r="D274" s="15">
        <f t="shared" si="29"/>
        <v>0</v>
      </c>
      <c r="E274" s="15">
        <v>0</v>
      </c>
      <c r="F274" s="15">
        <v>0</v>
      </c>
      <c r="G274" s="15">
        <v>0</v>
      </c>
    </row>
    <row r="275" spans="1:7" ht="46.5" thickTop="1" thickBot="1" x14ac:dyDescent="0.3">
      <c r="A275" t="str">
        <f t="shared" ref="A275:A307" si="30">IF(OR(D275&lt;&gt;0,G275&lt;&gt;0,),"a","b")</f>
        <v>a</v>
      </c>
      <c r="B275" s="2" t="s">
        <v>53</v>
      </c>
      <c r="C275" s="26" t="s">
        <v>54</v>
      </c>
      <c r="D275" s="3">
        <f t="shared" si="29"/>
        <v>6610000</v>
      </c>
      <c r="E275" s="3">
        <f t="shared" ref="E275:G275" si="31">SUM(E276,E288,E289,E290)</f>
        <v>3279500</v>
      </c>
      <c r="F275" s="3">
        <f t="shared" si="31"/>
        <v>1785700</v>
      </c>
      <c r="G275" s="3">
        <f t="shared" si="31"/>
        <v>1544800</v>
      </c>
    </row>
    <row r="276" spans="1:7" ht="15.75" thickTop="1" x14ac:dyDescent="0.25">
      <c r="A276" t="str">
        <f t="shared" si="30"/>
        <v>a</v>
      </c>
      <c r="B276" s="29"/>
      <c r="C276" s="5" t="s">
        <v>5</v>
      </c>
      <c r="D276" s="13">
        <f t="shared" si="29"/>
        <v>6281518</v>
      </c>
      <c r="E276" s="13">
        <f>SUM(E277,E281,E283,E284,E285,E286,E287)</f>
        <v>3060018</v>
      </c>
      <c r="F276" s="13">
        <f t="shared" ref="F276:G276" si="32">SUM(F277,F281,F283,F284,F285,F286,F287)</f>
        <v>1685700</v>
      </c>
      <c r="G276" s="13">
        <f t="shared" si="32"/>
        <v>1535800</v>
      </c>
    </row>
    <row r="277" spans="1:7" x14ac:dyDescent="0.25">
      <c r="A277" t="str">
        <f t="shared" si="30"/>
        <v>a</v>
      </c>
      <c r="B277" s="30"/>
      <c r="C277" s="7" t="s">
        <v>6</v>
      </c>
      <c r="D277" s="14">
        <f t="shared" si="29"/>
        <v>3513000</v>
      </c>
      <c r="E277" s="14">
        <v>1756500</v>
      </c>
      <c r="F277" s="14">
        <v>945700</v>
      </c>
      <c r="G277" s="14">
        <v>810800</v>
      </c>
    </row>
    <row r="278" spans="1:7" x14ac:dyDescent="0.25">
      <c r="A278" t="str">
        <f t="shared" si="30"/>
        <v>b</v>
      </c>
      <c r="B278" s="30"/>
      <c r="C278" s="18" t="s">
        <v>182</v>
      </c>
      <c r="D278" s="14">
        <f t="shared" si="29"/>
        <v>0</v>
      </c>
      <c r="E278" s="14"/>
      <c r="F278" s="14"/>
      <c r="G278" s="14"/>
    </row>
    <row r="279" spans="1:7" x14ac:dyDescent="0.25">
      <c r="A279" t="str">
        <f t="shared" si="30"/>
        <v>b</v>
      </c>
      <c r="B279" s="30"/>
      <c r="C279" s="18" t="s">
        <v>183</v>
      </c>
      <c r="D279" s="14">
        <f t="shared" si="29"/>
        <v>0</v>
      </c>
      <c r="E279" s="14"/>
      <c r="F279" s="14"/>
      <c r="G279" s="14"/>
    </row>
    <row r="280" spans="1:7" x14ac:dyDescent="0.25">
      <c r="A280" t="str">
        <f t="shared" si="30"/>
        <v>b</v>
      </c>
      <c r="B280" s="30"/>
      <c r="C280" s="18" t="s">
        <v>184</v>
      </c>
      <c r="D280" s="14">
        <f t="shared" si="29"/>
        <v>0</v>
      </c>
      <c r="E280" s="14"/>
      <c r="F280" s="14"/>
      <c r="G280" s="14"/>
    </row>
    <row r="281" spans="1:7" x14ac:dyDescent="0.25">
      <c r="A281" t="str">
        <f t="shared" si="30"/>
        <v>a</v>
      </c>
      <c r="B281" s="30"/>
      <c r="C281" s="7" t="s">
        <v>7</v>
      </c>
      <c r="D281" s="14">
        <f t="shared" si="29"/>
        <v>2645518</v>
      </c>
      <c r="E281" s="14">
        <v>1245518</v>
      </c>
      <c r="F281" s="14">
        <v>700000</v>
      </c>
      <c r="G281" s="14">
        <v>700000</v>
      </c>
    </row>
    <row r="282" spans="1:7" x14ac:dyDescent="0.25">
      <c r="A282" t="str">
        <f t="shared" si="30"/>
        <v>b</v>
      </c>
      <c r="B282" s="30"/>
      <c r="C282" s="18" t="s">
        <v>185</v>
      </c>
      <c r="D282" s="14">
        <f t="shared" si="29"/>
        <v>0</v>
      </c>
      <c r="E282" s="14"/>
      <c r="F282" s="14"/>
      <c r="G282" s="14"/>
    </row>
    <row r="283" spans="1:7" x14ac:dyDescent="0.25">
      <c r="A283" t="str">
        <f t="shared" si="30"/>
        <v>b</v>
      </c>
      <c r="B283" s="30"/>
      <c r="C283" s="7" t="s">
        <v>8</v>
      </c>
      <c r="D283" s="14">
        <f t="shared" si="29"/>
        <v>0</v>
      </c>
      <c r="E283" s="14"/>
      <c r="F283" s="14"/>
      <c r="G283" s="14"/>
    </row>
    <row r="284" spans="1:7" x14ac:dyDescent="0.25">
      <c r="A284" t="str">
        <f t="shared" si="30"/>
        <v>b</v>
      </c>
      <c r="B284" s="30"/>
      <c r="C284" s="7" t="s">
        <v>9</v>
      </c>
      <c r="D284" s="14">
        <f t="shared" si="29"/>
        <v>0</v>
      </c>
      <c r="E284" s="14"/>
      <c r="F284" s="14"/>
      <c r="G284" s="14"/>
    </row>
    <row r="285" spans="1:7" x14ac:dyDescent="0.25">
      <c r="A285" t="str">
        <f t="shared" si="30"/>
        <v>b</v>
      </c>
      <c r="B285" s="30"/>
      <c r="C285" s="7" t="s">
        <v>10</v>
      </c>
      <c r="D285" s="14">
        <f t="shared" si="29"/>
        <v>0</v>
      </c>
      <c r="E285" s="14"/>
      <c r="F285" s="14"/>
      <c r="G285" s="14"/>
    </row>
    <row r="286" spans="1:7" x14ac:dyDescent="0.25">
      <c r="A286" t="str">
        <f t="shared" si="30"/>
        <v>a</v>
      </c>
      <c r="B286" s="30"/>
      <c r="C286" s="7" t="s">
        <v>11</v>
      </c>
      <c r="D286" s="14">
        <f t="shared" si="29"/>
        <v>80000</v>
      </c>
      <c r="E286" s="14">
        <v>45000</v>
      </c>
      <c r="F286" s="14">
        <v>15000</v>
      </c>
      <c r="G286" s="14">
        <v>20000</v>
      </c>
    </row>
    <row r="287" spans="1:7" x14ac:dyDescent="0.25">
      <c r="A287" t="str">
        <f t="shared" si="30"/>
        <v>a</v>
      </c>
      <c r="B287" s="30"/>
      <c r="C287" s="7" t="s">
        <v>12</v>
      </c>
      <c r="D287" s="14">
        <f t="shared" si="29"/>
        <v>43000</v>
      </c>
      <c r="E287" s="14">
        <v>13000</v>
      </c>
      <c r="F287" s="14">
        <v>25000</v>
      </c>
      <c r="G287" s="14">
        <v>5000</v>
      </c>
    </row>
    <row r="288" spans="1:7" x14ac:dyDescent="0.25">
      <c r="A288" t="str">
        <f t="shared" si="30"/>
        <v>a</v>
      </c>
      <c r="B288" s="29"/>
      <c r="C288" s="5" t="s">
        <v>13</v>
      </c>
      <c r="D288" s="13">
        <f t="shared" si="29"/>
        <v>324000</v>
      </c>
      <c r="E288" s="13">
        <v>215000</v>
      </c>
      <c r="F288" s="13">
        <v>100000</v>
      </c>
      <c r="G288" s="13">
        <v>9000</v>
      </c>
    </row>
    <row r="289" spans="1:7" x14ac:dyDescent="0.25">
      <c r="A289" t="str">
        <f t="shared" si="30"/>
        <v>b</v>
      </c>
      <c r="B289" s="29"/>
      <c r="C289" s="5" t="s">
        <v>14</v>
      </c>
      <c r="D289" s="13">
        <f t="shared" si="29"/>
        <v>0</v>
      </c>
      <c r="E289" s="13">
        <v>0</v>
      </c>
      <c r="F289" s="13">
        <v>0</v>
      </c>
      <c r="G289" s="13">
        <v>0</v>
      </c>
    </row>
    <row r="290" spans="1:7" ht="15.75" thickBot="1" x14ac:dyDescent="0.3">
      <c r="A290" t="str">
        <f t="shared" si="30"/>
        <v>a</v>
      </c>
      <c r="B290" s="31"/>
      <c r="C290" s="9" t="s">
        <v>15</v>
      </c>
      <c r="D290" s="15">
        <f t="shared" si="29"/>
        <v>4482</v>
      </c>
      <c r="E290" s="15">
        <v>4482</v>
      </c>
      <c r="F290" s="15">
        <v>0</v>
      </c>
      <c r="G290" s="15">
        <v>0</v>
      </c>
    </row>
    <row r="291" spans="1:7" ht="31.5" customHeight="1" thickTop="1" thickBot="1" x14ac:dyDescent="0.3">
      <c r="A291" t="str">
        <f t="shared" si="30"/>
        <v>a</v>
      </c>
      <c r="B291" s="2" t="s">
        <v>55</v>
      </c>
      <c r="C291" s="26" t="s">
        <v>56</v>
      </c>
      <c r="D291" s="3">
        <f t="shared" si="29"/>
        <v>2569000</v>
      </c>
      <c r="E291" s="3">
        <f t="shared" ref="E291:G291" si="33">SUM(E292,E304,E305,E306)</f>
        <v>1284500</v>
      </c>
      <c r="F291" s="3">
        <f t="shared" si="33"/>
        <v>642300</v>
      </c>
      <c r="G291" s="3">
        <f t="shared" si="33"/>
        <v>642200</v>
      </c>
    </row>
    <row r="292" spans="1:7" ht="15.75" thickTop="1" x14ac:dyDescent="0.25">
      <c r="A292" t="str">
        <f t="shared" si="30"/>
        <v>a</v>
      </c>
      <c r="B292" s="29"/>
      <c r="C292" s="5" t="s">
        <v>5</v>
      </c>
      <c r="D292" s="13">
        <f t="shared" si="29"/>
        <v>2537643</v>
      </c>
      <c r="E292" s="13">
        <f>SUM(E293,E297,E299,E300,E301,E302,E303)</f>
        <v>1259143</v>
      </c>
      <c r="F292" s="13">
        <f>SUM(F293,F297,F299,F300,F301,F302,F303)</f>
        <v>641300</v>
      </c>
      <c r="G292" s="13">
        <f>SUM(G293,G297,G299,G300,G301,G302,G303)</f>
        <v>637200</v>
      </c>
    </row>
    <row r="293" spans="1:7" x14ac:dyDescent="0.25">
      <c r="A293" t="str">
        <f t="shared" si="30"/>
        <v>a</v>
      </c>
      <c r="B293" s="30"/>
      <c r="C293" s="7" t="s">
        <v>6</v>
      </c>
      <c r="D293" s="14">
        <f t="shared" si="29"/>
        <v>1248000</v>
      </c>
      <c r="E293" s="14">
        <v>569000</v>
      </c>
      <c r="F293" s="14">
        <v>367000</v>
      </c>
      <c r="G293" s="14">
        <v>312000</v>
      </c>
    </row>
    <row r="294" spans="1:7" x14ac:dyDescent="0.25">
      <c r="A294" t="str">
        <f t="shared" si="30"/>
        <v>b</v>
      </c>
      <c r="B294" s="30"/>
      <c r="C294" s="18" t="s">
        <v>182</v>
      </c>
      <c r="D294" s="14">
        <f t="shared" si="29"/>
        <v>0</v>
      </c>
      <c r="E294" s="14"/>
      <c r="F294" s="14"/>
      <c r="G294" s="14"/>
    </row>
    <row r="295" spans="1:7" x14ac:dyDescent="0.25">
      <c r="A295" t="str">
        <f t="shared" si="30"/>
        <v>b</v>
      </c>
      <c r="B295" s="30"/>
      <c r="C295" s="18" t="s">
        <v>183</v>
      </c>
      <c r="D295" s="14">
        <f t="shared" si="29"/>
        <v>0</v>
      </c>
      <c r="E295" s="14"/>
      <c r="F295" s="14"/>
      <c r="G295" s="14"/>
    </row>
    <row r="296" spans="1:7" x14ac:dyDescent="0.25">
      <c r="A296" t="str">
        <f t="shared" si="30"/>
        <v>b</v>
      </c>
      <c r="B296" s="30"/>
      <c r="C296" s="18" t="s">
        <v>184</v>
      </c>
      <c r="D296" s="14">
        <f t="shared" si="29"/>
        <v>0</v>
      </c>
      <c r="E296" s="14"/>
      <c r="F296" s="14"/>
      <c r="G296" s="14"/>
    </row>
    <row r="297" spans="1:7" x14ac:dyDescent="0.25">
      <c r="A297" t="str">
        <f t="shared" si="30"/>
        <v>a</v>
      </c>
      <c r="B297" s="30"/>
      <c r="C297" s="7" t="s">
        <v>7</v>
      </c>
      <c r="D297" s="14">
        <f t="shared" si="29"/>
        <v>1273663</v>
      </c>
      <c r="E297" s="14">
        <v>682163</v>
      </c>
      <c r="F297" s="14">
        <v>270300</v>
      </c>
      <c r="G297" s="14">
        <v>321200</v>
      </c>
    </row>
    <row r="298" spans="1:7" x14ac:dyDescent="0.25">
      <c r="A298" t="str">
        <f t="shared" si="30"/>
        <v>b</v>
      </c>
      <c r="B298" s="30"/>
      <c r="C298" s="18" t="s">
        <v>185</v>
      </c>
      <c r="D298" s="14">
        <f t="shared" si="29"/>
        <v>0</v>
      </c>
      <c r="E298" s="14"/>
      <c r="F298" s="14"/>
      <c r="G298" s="14"/>
    </row>
    <row r="299" spans="1:7" x14ac:dyDescent="0.25">
      <c r="A299" t="str">
        <f t="shared" si="30"/>
        <v>b</v>
      </c>
      <c r="B299" s="30"/>
      <c r="C299" s="7" t="s">
        <v>8</v>
      </c>
      <c r="D299" s="14">
        <f t="shared" si="29"/>
        <v>0</v>
      </c>
      <c r="E299" s="14"/>
      <c r="F299" s="14"/>
      <c r="G299" s="14"/>
    </row>
    <row r="300" spans="1:7" x14ac:dyDescent="0.25">
      <c r="A300" t="str">
        <f t="shared" si="30"/>
        <v>b</v>
      </c>
      <c r="B300" s="30"/>
      <c r="C300" s="7" t="s">
        <v>9</v>
      </c>
      <c r="D300" s="14">
        <f t="shared" si="29"/>
        <v>0</v>
      </c>
      <c r="E300" s="14"/>
      <c r="F300" s="14"/>
      <c r="G300" s="14"/>
    </row>
    <row r="301" spans="1:7" x14ac:dyDescent="0.25">
      <c r="A301" t="str">
        <f t="shared" si="30"/>
        <v>b</v>
      </c>
      <c r="B301" s="30"/>
      <c r="C301" s="7" t="s">
        <v>10</v>
      </c>
      <c r="D301" s="14">
        <f t="shared" si="29"/>
        <v>0</v>
      </c>
      <c r="E301" s="14"/>
      <c r="F301" s="14"/>
      <c r="G301" s="14"/>
    </row>
    <row r="302" spans="1:7" x14ac:dyDescent="0.25">
      <c r="A302" t="str">
        <f t="shared" si="30"/>
        <v>a</v>
      </c>
      <c r="B302" s="30"/>
      <c r="C302" s="7" t="s">
        <v>11</v>
      </c>
      <c r="D302" s="14">
        <f t="shared" si="29"/>
        <v>10000</v>
      </c>
      <c r="E302" s="14">
        <v>5000</v>
      </c>
      <c r="F302" s="14">
        <v>2500</v>
      </c>
      <c r="G302" s="14">
        <v>2500</v>
      </c>
    </row>
    <row r="303" spans="1:7" x14ac:dyDescent="0.25">
      <c r="A303" t="str">
        <f t="shared" si="30"/>
        <v>a</v>
      </c>
      <c r="B303" s="30"/>
      <c r="C303" s="7" t="s">
        <v>12</v>
      </c>
      <c r="D303" s="14">
        <f t="shared" si="29"/>
        <v>5980</v>
      </c>
      <c r="E303" s="14">
        <v>2980</v>
      </c>
      <c r="F303" s="14">
        <v>1500</v>
      </c>
      <c r="G303" s="14">
        <v>1500</v>
      </c>
    </row>
    <row r="304" spans="1:7" x14ac:dyDescent="0.25">
      <c r="A304" t="str">
        <f t="shared" si="30"/>
        <v>a</v>
      </c>
      <c r="B304" s="29"/>
      <c r="C304" s="5" t="s">
        <v>13</v>
      </c>
      <c r="D304" s="13">
        <f t="shared" si="29"/>
        <v>20000</v>
      </c>
      <c r="E304" s="13">
        <v>14000</v>
      </c>
      <c r="F304" s="13">
        <v>1000</v>
      </c>
      <c r="G304" s="13">
        <v>5000</v>
      </c>
    </row>
    <row r="305" spans="1:7" x14ac:dyDescent="0.25">
      <c r="A305" t="str">
        <f t="shared" si="30"/>
        <v>b</v>
      </c>
      <c r="B305" s="29"/>
      <c r="C305" s="5" t="s">
        <v>14</v>
      </c>
      <c r="D305" s="13">
        <f t="shared" si="29"/>
        <v>0</v>
      </c>
      <c r="E305" s="13">
        <v>0</v>
      </c>
      <c r="F305" s="13">
        <v>0</v>
      </c>
      <c r="G305" s="13">
        <v>0</v>
      </c>
    </row>
    <row r="306" spans="1:7" ht="15.75" thickBot="1" x14ac:dyDescent="0.3">
      <c r="A306" t="str">
        <f t="shared" si="30"/>
        <v>a</v>
      </c>
      <c r="B306" s="31"/>
      <c r="C306" s="9" t="s">
        <v>15</v>
      </c>
      <c r="D306" s="15">
        <f t="shared" si="29"/>
        <v>11357</v>
      </c>
      <c r="E306" s="15">
        <v>11357</v>
      </c>
      <c r="F306" s="15">
        <v>0</v>
      </c>
      <c r="G306" s="15">
        <v>0</v>
      </c>
    </row>
    <row r="307" spans="1:7" ht="31.5" customHeight="1" thickTop="1" thickBot="1" x14ac:dyDescent="0.3">
      <c r="A307" t="str">
        <f t="shared" si="30"/>
        <v>a</v>
      </c>
      <c r="B307" s="2" t="s">
        <v>57</v>
      </c>
      <c r="C307" s="24" t="s">
        <v>58</v>
      </c>
      <c r="D307" s="3">
        <f t="shared" si="29"/>
        <v>2273000000</v>
      </c>
      <c r="E307" s="3">
        <v>1082766800</v>
      </c>
      <c r="F307" s="3">
        <v>590619400</v>
      </c>
      <c r="G307" s="3">
        <v>599613800</v>
      </c>
    </row>
    <row r="308" spans="1:7" ht="15.75" thickTop="1" x14ac:dyDescent="0.25">
      <c r="A308" t="s">
        <v>194</v>
      </c>
      <c r="B308" s="29"/>
      <c r="C308" s="5" t="s">
        <v>5</v>
      </c>
      <c r="D308" s="13">
        <f t="shared" si="29"/>
        <v>2272952001</v>
      </c>
      <c r="E308" s="13">
        <v>1082718801</v>
      </c>
      <c r="F308" s="13">
        <v>590619400</v>
      </c>
      <c r="G308" s="13">
        <v>599613800</v>
      </c>
    </row>
    <row r="309" spans="1:7" x14ac:dyDescent="0.25">
      <c r="A309" t="s">
        <v>194</v>
      </c>
      <c r="B309" s="30"/>
      <c r="C309" s="7" t="s">
        <v>6</v>
      </c>
      <c r="D309" s="14">
        <f t="shared" si="29"/>
        <v>0</v>
      </c>
      <c r="E309" s="14">
        <v>0</v>
      </c>
      <c r="F309" s="14">
        <v>0</v>
      </c>
      <c r="G309" s="14">
        <v>0</v>
      </c>
    </row>
    <row r="310" spans="1:7" x14ac:dyDescent="0.25">
      <c r="A310" t="s">
        <v>194</v>
      </c>
      <c r="B310" s="30"/>
      <c r="C310" s="7" t="s">
        <v>7</v>
      </c>
      <c r="D310" s="14">
        <f t="shared" si="29"/>
        <v>5010000</v>
      </c>
      <c r="E310" s="14">
        <v>2510000</v>
      </c>
      <c r="F310" s="14">
        <v>1240000</v>
      </c>
      <c r="G310" s="14">
        <v>1260000</v>
      </c>
    </row>
    <row r="311" spans="1:7" x14ac:dyDescent="0.25">
      <c r="A311" t="s">
        <v>194</v>
      </c>
      <c r="B311" s="30"/>
      <c r="C311" s="7" t="s">
        <v>8</v>
      </c>
      <c r="D311" s="14">
        <f t="shared" si="29"/>
        <v>0</v>
      </c>
      <c r="E311" s="14">
        <v>0</v>
      </c>
      <c r="F311" s="14">
        <v>0</v>
      </c>
      <c r="G311" s="14">
        <v>0</v>
      </c>
    </row>
    <row r="312" spans="1:7" x14ac:dyDescent="0.25">
      <c r="A312" t="s">
        <v>194</v>
      </c>
      <c r="B312" s="30"/>
      <c r="C312" s="7" t="s">
        <v>9</v>
      </c>
      <c r="D312" s="14">
        <f t="shared" si="29"/>
        <v>0</v>
      </c>
      <c r="E312" s="14">
        <v>0</v>
      </c>
      <c r="F312" s="14">
        <v>0</v>
      </c>
      <c r="G312" s="14">
        <v>0</v>
      </c>
    </row>
    <row r="313" spans="1:7" x14ac:dyDescent="0.25">
      <c r="A313" t="s">
        <v>194</v>
      </c>
      <c r="B313" s="30"/>
      <c r="C313" s="7" t="s">
        <v>10</v>
      </c>
      <c r="D313" s="14">
        <f t="shared" si="29"/>
        <v>0</v>
      </c>
      <c r="E313" s="14">
        <v>0</v>
      </c>
      <c r="F313" s="14">
        <v>0</v>
      </c>
      <c r="G313" s="14">
        <v>0</v>
      </c>
    </row>
    <row r="314" spans="1:7" x14ac:dyDescent="0.25">
      <c r="A314" t="s">
        <v>194</v>
      </c>
      <c r="B314" s="30"/>
      <c r="C314" s="7" t="s">
        <v>11</v>
      </c>
      <c r="D314" s="14">
        <f t="shared" si="29"/>
        <v>2264690601</v>
      </c>
      <c r="E314" s="14">
        <v>1078408801</v>
      </c>
      <c r="F314" s="14">
        <v>588079400</v>
      </c>
      <c r="G314" s="14">
        <v>598202400</v>
      </c>
    </row>
    <row r="315" spans="1:7" x14ac:dyDescent="0.25">
      <c r="A315" t="s">
        <v>194</v>
      </c>
      <c r="B315" s="30"/>
      <c r="C315" s="7" t="s">
        <v>12</v>
      </c>
      <c r="D315" s="14">
        <f t="shared" si="29"/>
        <v>3251400</v>
      </c>
      <c r="E315" s="14">
        <v>1800000</v>
      </c>
      <c r="F315" s="14">
        <v>1300000</v>
      </c>
      <c r="G315" s="14">
        <v>151400</v>
      </c>
    </row>
    <row r="316" spans="1:7" x14ac:dyDescent="0.25">
      <c r="A316" t="s">
        <v>194</v>
      </c>
      <c r="B316" s="29"/>
      <c r="C316" s="5" t="s">
        <v>13</v>
      </c>
      <c r="D316" s="13">
        <f t="shared" si="29"/>
        <v>0</v>
      </c>
      <c r="E316" s="13">
        <v>0</v>
      </c>
      <c r="F316" s="13">
        <v>0</v>
      </c>
      <c r="G316" s="13">
        <v>0</v>
      </c>
    </row>
    <row r="317" spans="1:7" x14ac:dyDescent="0.25">
      <c r="A317" t="s">
        <v>194</v>
      </c>
      <c r="B317" s="29"/>
      <c r="C317" s="5" t="s">
        <v>14</v>
      </c>
      <c r="D317" s="13">
        <f t="shared" si="29"/>
        <v>0</v>
      </c>
      <c r="E317" s="13">
        <v>0</v>
      </c>
      <c r="F317" s="13">
        <v>0</v>
      </c>
      <c r="G317" s="13">
        <v>0</v>
      </c>
    </row>
    <row r="318" spans="1:7" ht="15.75" thickBot="1" x14ac:dyDescent="0.3">
      <c r="A318" t="s">
        <v>194</v>
      </c>
      <c r="B318" s="31"/>
      <c r="C318" s="9" t="s">
        <v>15</v>
      </c>
      <c r="D318" s="15">
        <f t="shared" si="29"/>
        <v>47999</v>
      </c>
      <c r="E318" s="15">
        <v>47999</v>
      </c>
      <c r="F318" s="15">
        <v>0</v>
      </c>
      <c r="G318" s="15">
        <v>0</v>
      </c>
    </row>
    <row r="319" spans="1:7" ht="31.5" customHeight="1" thickTop="1" thickBot="1" x14ac:dyDescent="0.3">
      <c r="A319" t="str">
        <f t="shared" ref="A319" si="34">IF(OR(D319&lt;&gt;0,G319&lt;&gt;0,),"a","b")</f>
        <v>a</v>
      </c>
      <c r="B319" s="2" t="s">
        <v>59</v>
      </c>
      <c r="C319" s="24" t="s">
        <v>60</v>
      </c>
      <c r="D319" s="3">
        <f t="shared" si="29"/>
        <v>1570000000</v>
      </c>
      <c r="E319" s="3">
        <v>737600000</v>
      </c>
      <c r="F319" s="3">
        <v>412100000</v>
      </c>
      <c r="G319" s="3">
        <v>420300000</v>
      </c>
    </row>
    <row r="320" spans="1:7" ht="15.75" thickTop="1" x14ac:dyDescent="0.25">
      <c r="A320" t="s">
        <v>194</v>
      </c>
      <c r="B320" s="29"/>
      <c r="C320" s="5" t="s">
        <v>5</v>
      </c>
      <c r="D320" s="13">
        <f t="shared" si="29"/>
        <v>1569998950</v>
      </c>
      <c r="E320" s="13">
        <v>737598950</v>
      </c>
      <c r="F320" s="13">
        <v>412100000</v>
      </c>
      <c r="G320" s="13">
        <v>420300000</v>
      </c>
    </row>
    <row r="321" spans="1:7" x14ac:dyDescent="0.25">
      <c r="A321" t="s">
        <v>194</v>
      </c>
      <c r="B321" s="30"/>
      <c r="C321" s="7" t="s">
        <v>6</v>
      </c>
      <c r="D321" s="14">
        <f t="shared" si="29"/>
        <v>0</v>
      </c>
      <c r="E321" s="14">
        <v>0</v>
      </c>
      <c r="F321" s="14">
        <v>0</v>
      </c>
      <c r="G321" s="14">
        <v>0</v>
      </c>
    </row>
    <row r="322" spans="1:7" x14ac:dyDescent="0.25">
      <c r="A322" t="s">
        <v>194</v>
      </c>
      <c r="B322" s="30"/>
      <c r="C322" s="7" t="s">
        <v>7</v>
      </c>
      <c r="D322" s="14">
        <f t="shared" si="29"/>
        <v>0</v>
      </c>
      <c r="E322" s="14">
        <v>0</v>
      </c>
      <c r="F322" s="14">
        <v>0</v>
      </c>
      <c r="G322" s="14">
        <v>0</v>
      </c>
    </row>
    <row r="323" spans="1:7" x14ac:dyDescent="0.25">
      <c r="A323" t="s">
        <v>194</v>
      </c>
      <c r="B323" s="30"/>
      <c r="C323" s="7" t="s">
        <v>8</v>
      </c>
      <c r="D323" s="14">
        <f t="shared" si="29"/>
        <v>0</v>
      </c>
      <c r="E323" s="14">
        <v>0</v>
      </c>
      <c r="F323" s="14">
        <v>0</v>
      </c>
      <c r="G323" s="14">
        <v>0</v>
      </c>
    </row>
    <row r="324" spans="1:7" x14ac:dyDescent="0.25">
      <c r="A324" t="s">
        <v>194</v>
      </c>
      <c r="B324" s="30"/>
      <c r="C324" s="7" t="s">
        <v>9</v>
      </c>
      <c r="D324" s="14">
        <f t="shared" ref="D324:D387" si="35">E324+F324+G324</f>
        <v>0</v>
      </c>
      <c r="E324" s="14">
        <v>0</v>
      </c>
      <c r="F324" s="14">
        <v>0</v>
      </c>
      <c r="G324" s="14">
        <v>0</v>
      </c>
    </row>
    <row r="325" spans="1:7" x14ac:dyDescent="0.25">
      <c r="A325" t="s">
        <v>194</v>
      </c>
      <c r="B325" s="30"/>
      <c r="C325" s="7" t="s">
        <v>10</v>
      </c>
      <c r="D325" s="14">
        <f t="shared" si="35"/>
        <v>0</v>
      </c>
      <c r="E325" s="14">
        <v>0</v>
      </c>
      <c r="F325" s="14">
        <v>0</v>
      </c>
      <c r="G325" s="14">
        <v>0</v>
      </c>
    </row>
    <row r="326" spans="1:7" x14ac:dyDescent="0.25">
      <c r="A326" t="s">
        <v>194</v>
      </c>
      <c r="B326" s="30"/>
      <c r="C326" s="7" t="s">
        <v>11</v>
      </c>
      <c r="D326" s="14">
        <f t="shared" si="35"/>
        <v>1569998950</v>
      </c>
      <c r="E326" s="14">
        <v>737598950</v>
      </c>
      <c r="F326" s="14">
        <v>412100000</v>
      </c>
      <c r="G326" s="14">
        <v>420300000</v>
      </c>
    </row>
    <row r="327" spans="1:7" x14ac:dyDescent="0.25">
      <c r="A327" t="s">
        <v>194</v>
      </c>
      <c r="B327" s="30"/>
      <c r="C327" s="7" t="s">
        <v>12</v>
      </c>
      <c r="D327" s="14">
        <f t="shared" si="35"/>
        <v>0</v>
      </c>
      <c r="E327" s="14">
        <v>0</v>
      </c>
      <c r="F327" s="14">
        <v>0</v>
      </c>
      <c r="G327" s="14">
        <v>0</v>
      </c>
    </row>
    <row r="328" spans="1:7" x14ac:dyDescent="0.25">
      <c r="A328" t="s">
        <v>194</v>
      </c>
      <c r="B328" s="29"/>
      <c r="C328" s="5" t="s">
        <v>13</v>
      </c>
      <c r="D328" s="13">
        <f t="shared" si="35"/>
        <v>0</v>
      </c>
      <c r="E328" s="13">
        <v>0</v>
      </c>
      <c r="F328" s="13">
        <v>0</v>
      </c>
      <c r="G328" s="13">
        <v>0</v>
      </c>
    </row>
    <row r="329" spans="1:7" x14ac:dyDescent="0.25">
      <c r="A329" t="s">
        <v>194</v>
      </c>
      <c r="B329" s="29"/>
      <c r="C329" s="5" t="s">
        <v>14</v>
      </c>
      <c r="D329" s="13">
        <f t="shared" si="35"/>
        <v>0</v>
      </c>
      <c r="E329" s="13">
        <v>0</v>
      </c>
      <c r="F329" s="13">
        <v>0</v>
      </c>
      <c r="G329" s="13">
        <v>0</v>
      </c>
    </row>
    <row r="330" spans="1:7" ht="15.75" thickBot="1" x14ac:dyDescent="0.3">
      <c r="A330" t="s">
        <v>194</v>
      </c>
      <c r="B330" s="31"/>
      <c r="C330" s="9" t="s">
        <v>15</v>
      </c>
      <c r="D330" s="15">
        <f t="shared" si="35"/>
        <v>1050</v>
      </c>
      <c r="E330" s="15">
        <v>1050</v>
      </c>
      <c r="F330" s="15">
        <v>0</v>
      </c>
      <c r="G330" s="15">
        <v>0</v>
      </c>
    </row>
    <row r="331" spans="1:7" ht="31.5" thickTop="1" thickBot="1" x14ac:dyDescent="0.3">
      <c r="A331" t="str">
        <f t="shared" ref="A331" si="36">IF(OR(D331&lt;&gt;0,G331&lt;&gt;0,),"a","b")</f>
        <v>a</v>
      </c>
      <c r="B331" s="2" t="s">
        <v>61</v>
      </c>
      <c r="C331" s="26" t="s">
        <v>62</v>
      </c>
      <c r="D331" s="3">
        <f t="shared" si="35"/>
        <v>680000000</v>
      </c>
      <c r="E331" s="3">
        <v>332860600</v>
      </c>
      <c r="F331" s="3">
        <v>172532400</v>
      </c>
      <c r="G331" s="3">
        <v>174607000</v>
      </c>
    </row>
    <row r="332" spans="1:7" ht="15.75" thickTop="1" x14ac:dyDescent="0.25">
      <c r="A332" t="s">
        <v>194</v>
      </c>
      <c r="B332" s="29"/>
      <c r="C332" s="5" t="s">
        <v>5</v>
      </c>
      <c r="D332" s="13">
        <f t="shared" si="35"/>
        <v>679953051</v>
      </c>
      <c r="E332" s="13">
        <v>332813651</v>
      </c>
      <c r="F332" s="13">
        <v>172532400</v>
      </c>
      <c r="G332" s="13">
        <v>174607000</v>
      </c>
    </row>
    <row r="333" spans="1:7" x14ac:dyDescent="0.25">
      <c r="A333" t="s">
        <v>194</v>
      </c>
      <c r="B333" s="30"/>
      <c r="C333" s="7" t="s">
        <v>6</v>
      </c>
      <c r="D333" s="14">
        <f t="shared" si="35"/>
        <v>0</v>
      </c>
      <c r="E333" s="14">
        <v>0</v>
      </c>
      <c r="F333" s="14">
        <v>0</v>
      </c>
      <c r="G333" s="14">
        <v>0</v>
      </c>
    </row>
    <row r="334" spans="1:7" x14ac:dyDescent="0.25">
      <c r="A334" t="s">
        <v>194</v>
      </c>
      <c r="B334" s="30"/>
      <c r="C334" s="7" t="s">
        <v>7</v>
      </c>
      <c r="D334" s="14">
        <f t="shared" si="35"/>
        <v>4200000</v>
      </c>
      <c r="E334" s="14">
        <v>2100000</v>
      </c>
      <c r="F334" s="14">
        <v>1050000</v>
      </c>
      <c r="G334" s="14">
        <v>1050000</v>
      </c>
    </row>
    <row r="335" spans="1:7" x14ac:dyDescent="0.25">
      <c r="A335" t="s">
        <v>194</v>
      </c>
      <c r="B335" s="30"/>
      <c r="C335" s="7" t="s">
        <v>8</v>
      </c>
      <c r="D335" s="14">
        <f t="shared" si="35"/>
        <v>0</v>
      </c>
      <c r="E335" s="14">
        <v>0</v>
      </c>
      <c r="F335" s="14">
        <v>0</v>
      </c>
      <c r="G335" s="14">
        <v>0</v>
      </c>
    </row>
    <row r="336" spans="1:7" x14ac:dyDescent="0.25">
      <c r="A336" t="s">
        <v>194</v>
      </c>
      <c r="B336" s="30"/>
      <c r="C336" s="7" t="s">
        <v>9</v>
      </c>
      <c r="D336" s="14">
        <f t="shared" si="35"/>
        <v>0</v>
      </c>
      <c r="E336" s="14">
        <v>0</v>
      </c>
      <c r="F336" s="14">
        <v>0</v>
      </c>
      <c r="G336" s="14">
        <v>0</v>
      </c>
    </row>
    <row r="337" spans="1:7" x14ac:dyDescent="0.25">
      <c r="A337" t="s">
        <v>194</v>
      </c>
      <c r="B337" s="30"/>
      <c r="C337" s="7" t="s">
        <v>10</v>
      </c>
      <c r="D337" s="14">
        <f t="shared" si="35"/>
        <v>0</v>
      </c>
      <c r="E337" s="14">
        <v>0</v>
      </c>
      <c r="F337" s="14">
        <v>0</v>
      </c>
      <c r="G337" s="14">
        <v>0</v>
      </c>
    </row>
    <row r="338" spans="1:7" x14ac:dyDescent="0.25">
      <c r="A338" t="s">
        <v>194</v>
      </c>
      <c r="B338" s="30"/>
      <c r="C338" s="7" t="s">
        <v>11</v>
      </c>
      <c r="D338" s="14">
        <f t="shared" si="35"/>
        <v>675753051</v>
      </c>
      <c r="E338" s="14">
        <v>330713651</v>
      </c>
      <c r="F338" s="14">
        <v>171482400</v>
      </c>
      <c r="G338" s="14">
        <v>173557000</v>
      </c>
    </row>
    <row r="339" spans="1:7" x14ac:dyDescent="0.25">
      <c r="A339" t="s">
        <v>194</v>
      </c>
      <c r="B339" s="30"/>
      <c r="C339" s="7" t="s">
        <v>12</v>
      </c>
      <c r="D339" s="14">
        <f t="shared" si="35"/>
        <v>0</v>
      </c>
      <c r="E339" s="14">
        <v>0</v>
      </c>
      <c r="F339" s="14">
        <v>0</v>
      </c>
      <c r="G339" s="14">
        <v>0</v>
      </c>
    </row>
    <row r="340" spans="1:7" x14ac:dyDescent="0.25">
      <c r="A340" t="s">
        <v>194</v>
      </c>
      <c r="B340" s="29"/>
      <c r="C340" s="5" t="s">
        <v>13</v>
      </c>
      <c r="D340" s="13">
        <f t="shared" si="35"/>
        <v>0</v>
      </c>
      <c r="E340" s="13">
        <v>0</v>
      </c>
      <c r="F340" s="13">
        <v>0</v>
      </c>
      <c r="G340" s="13">
        <v>0</v>
      </c>
    </row>
    <row r="341" spans="1:7" x14ac:dyDescent="0.25">
      <c r="A341" t="s">
        <v>194</v>
      </c>
      <c r="B341" s="29"/>
      <c r="C341" s="5" t="s">
        <v>14</v>
      </c>
      <c r="D341" s="13">
        <f t="shared" si="35"/>
        <v>0</v>
      </c>
      <c r="E341" s="13">
        <v>0</v>
      </c>
      <c r="F341" s="13">
        <v>0</v>
      </c>
      <c r="G341" s="13">
        <v>0</v>
      </c>
    </row>
    <row r="342" spans="1:7" ht="15.75" thickBot="1" x14ac:dyDescent="0.3">
      <c r="A342" t="s">
        <v>194</v>
      </c>
      <c r="B342" s="31"/>
      <c r="C342" s="9" t="s">
        <v>15</v>
      </c>
      <c r="D342" s="15">
        <f t="shared" si="35"/>
        <v>46949</v>
      </c>
      <c r="E342" s="15">
        <v>46949</v>
      </c>
      <c r="F342" s="15">
        <v>0</v>
      </c>
      <c r="G342" s="15">
        <v>0</v>
      </c>
    </row>
    <row r="343" spans="1:7" ht="31.5" customHeight="1" thickTop="1" thickBot="1" x14ac:dyDescent="0.3">
      <c r="A343" t="str">
        <f t="shared" ref="A343" si="37">IF(OR(D343&lt;&gt;0,G343&lt;&gt;0,),"a","b")</f>
        <v>a</v>
      </c>
      <c r="B343" s="2" t="s">
        <v>63</v>
      </c>
      <c r="C343" s="24" t="s">
        <v>64</v>
      </c>
      <c r="D343" s="3">
        <f t="shared" si="35"/>
        <v>23000000</v>
      </c>
      <c r="E343" s="3">
        <v>12306200</v>
      </c>
      <c r="F343" s="3">
        <v>5987000</v>
      </c>
      <c r="G343" s="3">
        <v>4706800</v>
      </c>
    </row>
    <row r="344" spans="1:7" ht="15.75" thickTop="1" x14ac:dyDescent="0.25">
      <c r="A344" t="s">
        <v>194</v>
      </c>
      <c r="B344" s="29"/>
      <c r="C344" s="5" t="s">
        <v>5</v>
      </c>
      <c r="D344" s="13">
        <f t="shared" si="35"/>
        <v>23000000</v>
      </c>
      <c r="E344" s="13">
        <v>12306200</v>
      </c>
      <c r="F344" s="13">
        <v>5987000</v>
      </c>
      <c r="G344" s="13">
        <v>4706800</v>
      </c>
    </row>
    <row r="345" spans="1:7" x14ac:dyDescent="0.25">
      <c r="A345" t="s">
        <v>194</v>
      </c>
      <c r="B345" s="30"/>
      <c r="C345" s="7" t="s">
        <v>6</v>
      </c>
      <c r="D345" s="14">
        <f t="shared" si="35"/>
        <v>0</v>
      </c>
      <c r="E345" s="14">
        <v>0</v>
      </c>
      <c r="F345" s="14">
        <v>0</v>
      </c>
      <c r="G345" s="14">
        <v>0</v>
      </c>
    </row>
    <row r="346" spans="1:7" x14ac:dyDescent="0.25">
      <c r="A346" t="s">
        <v>194</v>
      </c>
      <c r="B346" s="30"/>
      <c r="C346" s="7" t="s">
        <v>7</v>
      </c>
      <c r="D346" s="14">
        <f t="shared" si="35"/>
        <v>810000</v>
      </c>
      <c r="E346" s="14">
        <v>410000</v>
      </c>
      <c r="F346" s="14">
        <v>190000</v>
      </c>
      <c r="G346" s="14">
        <v>210000</v>
      </c>
    </row>
    <row r="347" spans="1:7" x14ac:dyDescent="0.25">
      <c r="A347" t="s">
        <v>194</v>
      </c>
      <c r="B347" s="30"/>
      <c r="C347" s="7" t="s">
        <v>8</v>
      </c>
      <c r="D347" s="14">
        <f t="shared" si="35"/>
        <v>0</v>
      </c>
      <c r="E347" s="14">
        <v>0</v>
      </c>
      <c r="F347" s="14">
        <v>0</v>
      </c>
      <c r="G347" s="14">
        <v>0</v>
      </c>
    </row>
    <row r="348" spans="1:7" x14ac:dyDescent="0.25">
      <c r="A348" t="s">
        <v>194</v>
      </c>
      <c r="B348" s="30"/>
      <c r="C348" s="7" t="s">
        <v>9</v>
      </c>
      <c r="D348" s="14">
        <f t="shared" si="35"/>
        <v>0</v>
      </c>
      <c r="E348" s="14">
        <v>0</v>
      </c>
      <c r="F348" s="14">
        <v>0</v>
      </c>
      <c r="G348" s="14">
        <v>0</v>
      </c>
    </row>
    <row r="349" spans="1:7" x14ac:dyDescent="0.25">
      <c r="A349" t="s">
        <v>194</v>
      </c>
      <c r="B349" s="30"/>
      <c r="C349" s="7" t="s">
        <v>10</v>
      </c>
      <c r="D349" s="14">
        <f t="shared" si="35"/>
        <v>0</v>
      </c>
      <c r="E349" s="14">
        <v>0</v>
      </c>
      <c r="F349" s="14">
        <v>0</v>
      </c>
      <c r="G349" s="14">
        <v>0</v>
      </c>
    </row>
    <row r="350" spans="1:7" x14ac:dyDescent="0.25">
      <c r="A350" t="s">
        <v>194</v>
      </c>
      <c r="B350" s="30"/>
      <c r="C350" s="7" t="s">
        <v>11</v>
      </c>
      <c r="D350" s="14">
        <f t="shared" si="35"/>
        <v>18938600</v>
      </c>
      <c r="E350" s="14">
        <v>10096200</v>
      </c>
      <c r="F350" s="14">
        <v>4497000</v>
      </c>
      <c r="G350" s="14">
        <v>4345400</v>
      </c>
    </row>
    <row r="351" spans="1:7" x14ac:dyDescent="0.25">
      <c r="A351" t="s">
        <v>194</v>
      </c>
      <c r="B351" s="30"/>
      <c r="C351" s="7" t="s">
        <v>12</v>
      </c>
      <c r="D351" s="14">
        <f t="shared" si="35"/>
        <v>3251400</v>
      </c>
      <c r="E351" s="14">
        <v>1800000</v>
      </c>
      <c r="F351" s="14">
        <v>1300000</v>
      </c>
      <c r="G351" s="14">
        <v>151400</v>
      </c>
    </row>
    <row r="352" spans="1:7" x14ac:dyDescent="0.25">
      <c r="A352" t="s">
        <v>194</v>
      </c>
      <c r="B352" s="29"/>
      <c r="C352" s="5" t="s">
        <v>13</v>
      </c>
      <c r="D352" s="13">
        <f t="shared" si="35"/>
        <v>0</v>
      </c>
      <c r="E352" s="13">
        <v>0</v>
      </c>
      <c r="F352" s="13">
        <v>0</v>
      </c>
      <c r="G352" s="13">
        <v>0</v>
      </c>
    </row>
    <row r="353" spans="1:7" x14ac:dyDescent="0.25">
      <c r="A353" t="s">
        <v>194</v>
      </c>
      <c r="B353" s="29"/>
      <c r="C353" s="5" t="s">
        <v>14</v>
      </c>
      <c r="D353" s="13">
        <f t="shared" si="35"/>
        <v>0</v>
      </c>
      <c r="E353" s="13">
        <v>0</v>
      </c>
      <c r="F353" s="13">
        <v>0</v>
      </c>
      <c r="G353" s="13">
        <v>0</v>
      </c>
    </row>
    <row r="354" spans="1:7" ht="15.75" thickBot="1" x14ac:dyDescent="0.3">
      <c r="A354" t="s">
        <v>194</v>
      </c>
      <c r="B354" s="31"/>
      <c r="C354" s="9" t="s">
        <v>15</v>
      </c>
      <c r="D354" s="15">
        <f t="shared" si="35"/>
        <v>0</v>
      </c>
      <c r="E354" s="15">
        <v>0</v>
      </c>
      <c r="F354" s="15">
        <v>0</v>
      </c>
      <c r="G354" s="15">
        <v>0</v>
      </c>
    </row>
    <row r="355" spans="1:7" ht="31.5" thickTop="1" thickBot="1" x14ac:dyDescent="0.3">
      <c r="A355" t="str">
        <f t="shared" ref="A355" si="38">IF(OR(D355&lt;&gt;0,G355&lt;&gt;0,),"a","b")</f>
        <v>a</v>
      </c>
      <c r="B355" s="2" t="s">
        <v>65</v>
      </c>
      <c r="C355" s="26" t="s">
        <v>66</v>
      </c>
      <c r="D355" s="3">
        <f t="shared" si="35"/>
        <v>1664000</v>
      </c>
      <c r="E355" s="3">
        <v>820000</v>
      </c>
      <c r="F355" s="3">
        <v>420000</v>
      </c>
      <c r="G355" s="3">
        <v>424000</v>
      </c>
    </row>
    <row r="356" spans="1:7" ht="15.75" thickTop="1" x14ac:dyDescent="0.25">
      <c r="A356" t="s">
        <v>194</v>
      </c>
      <c r="B356" s="29"/>
      <c r="C356" s="5" t="s">
        <v>5</v>
      </c>
      <c r="D356" s="13">
        <f t="shared" si="35"/>
        <v>1664000</v>
      </c>
      <c r="E356" s="13">
        <v>820000</v>
      </c>
      <c r="F356" s="13">
        <v>420000</v>
      </c>
      <c r="G356" s="13">
        <v>424000</v>
      </c>
    </row>
    <row r="357" spans="1:7" x14ac:dyDescent="0.25">
      <c r="A357" t="s">
        <v>194</v>
      </c>
      <c r="B357" s="30"/>
      <c r="C357" s="7" t="s">
        <v>6</v>
      </c>
      <c r="D357" s="14">
        <f t="shared" si="35"/>
        <v>0</v>
      </c>
      <c r="E357" s="14">
        <v>0</v>
      </c>
      <c r="F357" s="14">
        <v>0</v>
      </c>
      <c r="G357" s="14">
        <v>0</v>
      </c>
    </row>
    <row r="358" spans="1:7" x14ac:dyDescent="0.25">
      <c r="A358" t="s">
        <v>194</v>
      </c>
      <c r="B358" s="30"/>
      <c r="C358" s="7" t="s">
        <v>7</v>
      </c>
      <c r="D358" s="14">
        <f t="shared" si="35"/>
        <v>0</v>
      </c>
      <c r="E358" s="14">
        <v>0</v>
      </c>
      <c r="F358" s="14">
        <v>0</v>
      </c>
      <c r="G358" s="14">
        <v>0</v>
      </c>
    </row>
    <row r="359" spans="1:7" x14ac:dyDescent="0.25">
      <c r="A359" t="s">
        <v>194</v>
      </c>
      <c r="B359" s="30"/>
      <c r="C359" s="7" t="s">
        <v>8</v>
      </c>
      <c r="D359" s="14">
        <f t="shared" si="35"/>
        <v>0</v>
      </c>
      <c r="E359" s="14">
        <v>0</v>
      </c>
      <c r="F359" s="14">
        <v>0</v>
      </c>
      <c r="G359" s="14">
        <v>0</v>
      </c>
    </row>
    <row r="360" spans="1:7" x14ac:dyDescent="0.25">
      <c r="A360" t="s">
        <v>194</v>
      </c>
      <c r="B360" s="30"/>
      <c r="C360" s="7" t="s">
        <v>9</v>
      </c>
      <c r="D360" s="14">
        <f t="shared" si="35"/>
        <v>0</v>
      </c>
      <c r="E360" s="14">
        <v>0</v>
      </c>
      <c r="F360" s="14">
        <v>0</v>
      </c>
      <c r="G360" s="14">
        <v>0</v>
      </c>
    </row>
    <row r="361" spans="1:7" x14ac:dyDescent="0.25">
      <c r="A361" t="s">
        <v>194</v>
      </c>
      <c r="B361" s="30"/>
      <c r="C361" s="7" t="s">
        <v>10</v>
      </c>
      <c r="D361" s="14">
        <f t="shared" si="35"/>
        <v>0</v>
      </c>
      <c r="E361" s="14">
        <v>0</v>
      </c>
      <c r="F361" s="14">
        <v>0</v>
      </c>
      <c r="G361" s="14">
        <v>0</v>
      </c>
    </row>
    <row r="362" spans="1:7" x14ac:dyDescent="0.25">
      <c r="A362" t="s">
        <v>194</v>
      </c>
      <c r="B362" s="30"/>
      <c r="C362" s="7" t="s">
        <v>11</v>
      </c>
      <c r="D362" s="14">
        <f t="shared" si="35"/>
        <v>1664000</v>
      </c>
      <c r="E362" s="14">
        <v>820000</v>
      </c>
      <c r="F362" s="14">
        <v>420000</v>
      </c>
      <c r="G362" s="14">
        <v>424000</v>
      </c>
    </row>
    <row r="363" spans="1:7" x14ac:dyDescent="0.25">
      <c r="A363" t="s">
        <v>194</v>
      </c>
      <c r="B363" s="30"/>
      <c r="C363" s="7" t="s">
        <v>12</v>
      </c>
      <c r="D363" s="14">
        <f t="shared" si="35"/>
        <v>0</v>
      </c>
      <c r="E363" s="14">
        <v>0</v>
      </c>
      <c r="F363" s="14">
        <v>0</v>
      </c>
      <c r="G363" s="14">
        <v>0</v>
      </c>
    </row>
    <row r="364" spans="1:7" x14ac:dyDescent="0.25">
      <c r="A364" t="s">
        <v>194</v>
      </c>
      <c r="B364" s="29"/>
      <c r="C364" s="5" t="s">
        <v>13</v>
      </c>
      <c r="D364" s="13">
        <f t="shared" si="35"/>
        <v>0</v>
      </c>
      <c r="E364" s="13">
        <v>0</v>
      </c>
      <c r="F364" s="13">
        <v>0</v>
      </c>
      <c r="G364" s="13">
        <v>0</v>
      </c>
    </row>
    <row r="365" spans="1:7" x14ac:dyDescent="0.25">
      <c r="A365" t="s">
        <v>194</v>
      </c>
      <c r="B365" s="29"/>
      <c r="C365" s="5" t="s">
        <v>14</v>
      </c>
      <c r="D365" s="13">
        <f t="shared" si="35"/>
        <v>0</v>
      </c>
      <c r="E365" s="13">
        <v>0</v>
      </c>
      <c r="F365" s="13">
        <v>0</v>
      </c>
      <c r="G365" s="13">
        <v>0</v>
      </c>
    </row>
    <row r="366" spans="1:7" ht="15.75" thickBot="1" x14ac:dyDescent="0.3">
      <c r="A366" t="s">
        <v>194</v>
      </c>
      <c r="B366" s="31"/>
      <c r="C366" s="9" t="s">
        <v>15</v>
      </c>
      <c r="D366" s="15">
        <f t="shared" si="35"/>
        <v>0</v>
      </c>
      <c r="E366" s="15">
        <v>0</v>
      </c>
      <c r="F366" s="15">
        <v>0</v>
      </c>
      <c r="G366" s="15">
        <v>0</v>
      </c>
    </row>
    <row r="367" spans="1:7" ht="31.5" customHeight="1" thickTop="1" thickBot="1" x14ac:dyDescent="0.3">
      <c r="A367" t="str">
        <f t="shared" ref="A367" si="39">IF(OR(D367&lt;&gt;0,G367&lt;&gt;0,),"a","b")</f>
        <v>a</v>
      </c>
      <c r="B367" s="2" t="s">
        <v>67</v>
      </c>
      <c r="C367" s="24" t="s">
        <v>68</v>
      </c>
      <c r="D367" s="3">
        <f t="shared" si="35"/>
        <v>900000</v>
      </c>
      <c r="E367" s="3">
        <v>450000</v>
      </c>
      <c r="F367" s="3">
        <v>225000</v>
      </c>
      <c r="G367" s="3">
        <v>225000</v>
      </c>
    </row>
    <row r="368" spans="1:7" ht="15.75" thickTop="1" x14ac:dyDescent="0.25">
      <c r="A368" t="s">
        <v>194</v>
      </c>
      <c r="B368" s="29"/>
      <c r="C368" s="5" t="s">
        <v>5</v>
      </c>
      <c r="D368" s="13">
        <f t="shared" si="35"/>
        <v>900000</v>
      </c>
      <c r="E368" s="13">
        <v>450000</v>
      </c>
      <c r="F368" s="13">
        <v>225000</v>
      </c>
      <c r="G368" s="13">
        <v>225000</v>
      </c>
    </row>
    <row r="369" spans="1:7" x14ac:dyDescent="0.25">
      <c r="A369" t="s">
        <v>194</v>
      </c>
      <c r="B369" s="30"/>
      <c r="C369" s="7" t="s">
        <v>6</v>
      </c>
      <c r="D369" s="14">
        <f t="shared" si="35"/>
        <v>0</v>
      </c>
      <c r="E369" s="14">
        <v>0</v>
      </c>
      <c r="F369" s="14">
        <v>0</v>
      </c>
      <c r="G369" s="14">
        <v>0</v>
      </c>
    </row>
    <row r="370" spans="1:7" x14ac:dyDescent="0.25">
      <c r="A370" t="s">
        <v>194</v>
      </c>
      <c r="B370" s="30"/>
      <c r="C370" s="7" t="s">
        <v>7</v>
      </c>
      <c r="D370" s="14">
        <f t="shared" si="35"/>
        <v>0</v>
      </c>
      <c r="E370" s="14">
        <v>0</v>
      </c>
      <c r="F370" s="14">
        <v>0</v>
      </c>
      <c r="G370" s="14">
        <v>0</v>
      </c>
    </row>
    <row r="371" spans="1:7" x14ac:dyDescent="0.25">
      <c r="A371" t="s">
        <v>194</v>
      </c>
      <c r="B371" s="30"/>
      <c r="C371" s="7" t="s">
        <v>8</v>
      </c>
      <c r="D371" s="14">
        <f t="shared" si="35"/>
        <v>0</v>
      </c>
      <c r="E371" s="14">
        <v>0</v>
      </c>
      <c r="F371" s="14">
        <v>0</v>
      </c>
      <c r="G371" s="14">
        <v>0</v>
      </c>
    </row>
    <row r="372" spans="1:7" x14ac:dyDescent="0.25">
      <c r="A372" t="s">
        <v>194</v>
      </c>
      <c r="B372" s="30"/>
      <c r="C372" s="7" t="s">
        <v>9</v>
      </c>
      <c r="D372" s="14">
        <f t="shared" si="35"/>
        <v>0</v>
      </c>
      <c r="E372" s="14">
        <v>0</v>
      </c>
      <c r="F372" s="14">
        <v>0</v>
      </c>
      <c r="G372" s="14">
        <v>0</v>
      </c>
    </row>
    <row r="373" spans="1:7" x14ac:dyDescent="0.25">
      <c r="A373" t="s">
        <v>194</v>
      </c>
      <c r="B373" s="30"/>
      <c r="C373" s="7" t="s">
        <v>10</v>
      </c>
      <c r="D373" s="14">
        <f t="shared" si="35"/>
        <v>0</v>
      </c>
      <c r="E373" s="14">
        <v>0</v>
      </c>
      <c r="F373" s="14">
        <v>0</v>
      </c>
      <c r="G373" s="14">
        <v>0</v>
      </c>
    </row>
    <row r="374" spans="1:7" x14ac:dyDescent="0.25">
      <c r="A374" t="s">
        <v>194</v>
      </c>
      <c r="B374" s="30"/>
      <c r="C374" s="7" t="s">
        <v>11</v>
      </c>
      <c r="D374" s="14">
        <f t="shared" si="35"/>
        <v>900000</v>
      </c>
      <c r="E374" s="14">
        <v>450000</v>
      </c>
      <c r="F374" s="14">
        <v>225000</v>
      </c>
      <c r="G374" s="14">
        <v>225000</v>
      </c>
    </row>
    <row r="375" spans="1:7" x14ac:dyDescent="0.25">
      <c r="A375" t="s">
        <v>194</v>
      </c>
      <c r="B375" s="30"/>
      <c r="C375" s="7" t="s">
        <v>12</v>
      </c>
      <c r="D375" s="14">
        <f t="shared" si="35"/>
        <v>0</v>
      </c>
      <c r="E375" s="14">
        <v>0</v>
      </c>
      <c r="F375" s="14">
        <v>0</v>
      </c>
      <c r="G375" s="14">
        <v>0</v>
      </c>
    </row>
    <row r="376" spans="1:7" x14ac:dyDescent="0.25">
      <c r="A376" t="s">
        <v>194</v>
      </c>
      <c r="B376" s="29"/>
      <c r="C376" s="5" t="s">
        <v>13</v>
      </c>
      <c r="D376" s="13">
        <f t="shared" si="35"/>
        <v>0</v>
      </c>
      <c r="E376" s="13">
        <v>0</v>
      </c>
      <c r="F376" s="13">
        <v>0</v>
      </c>
      <c r="G376" s="13">
        <v>0</v>
      </c>
    </row>
    <row r="377" spans="1:7" x14ac:dyDescent="0.25">
      <c r="A377" t="s">
        <v>194</v>
      </c>
      <c r="B377" s="29"/>
      <c r="C377" s="5" t="s">
        <v>14</v>
      </c>
      <c r="D377" s="13">
        <f t="shared" si="35"/>
        <v>0</v>
      </c>
      <c r="E377" s="13">
        <v>0</v>
      </c>
      <c r="F377" s="13">
        <v>0</v>
      </c>
      <c r="G377" s="13">
        <v>0</v>
      </c>
    </row>
    <row r="378" spans="1:7" ht="15.75" thickBot="1" x14ac:dyDescent="0.3">
      <c r="A378" t="s">
        <v>194</v>
      </c>
      <c r="B378" s="31"/>
      <c r="C378" s="9" t="s">
        <v>15</v>
      </c>
      <c r="D378" s="15">
        <f t="shared" si="35"/>
        <v>0</v>
      </c>
      <c r="E378" s="15">
        <v>0</v>
      </c>
      <c r="F378" s="15">
        <v>0</v>
      </c>
      <c r="G378" s="15">
        <v>0</v>
      </c>
    </row>
    <row r="379" spans="1:7" ht="31.5" customHeight="1" thickTop="1" thickBot="1" x14ac:dyDescent="0.3">
      <c r="A379" t="str">
        <f t="shared" ref="A379" si="40">IF(OR(D379&lt;&gt;0,G379&lt;&gt;0,),"a","b")</f>
        <v>a</v>
      </c>
      <c r="B379" s="2" t="s">
        <v>69</v>
      </c>
      <c r="C379" s="27" t="s">
        <v>70</v>
      </c>
      <c r="D379" s="3">
        <f t="shared" si="35"/>
        <v>1715000</v>
      </c>
      <c r="E379" s="3">
        <v>765000</v>
      </c>
      <c r="F379" s="3">
        <v>400000</v>
      </c>
      <c r="G379" s="3">
        <v>550000</v>
      </c>
    </row>
    <row r="380" spans="1:7" ht="15.75" thickTop="1" x14ac:dyDescent="0.25">
      <c r="A380" t="s">
        <v>194</v>
      </c>
      <c r="B380" s="29"/>
      <c r="C380" s="5" t="s">
        <v>5</v>
      </c>
      <c r="D380" s="13">
        <f t="shared" si="35"/>
        <v>1715000</v>
      </c>
      <c r="E380" s="13">
        <v>765000</v>
      </c>
      <c r="F380" s="13">
        <v>400000</v>
      </c>
      <c r="G380" s="13">
        <v>550000</v>
      </c>
    </row>
    <row r="381" spans="1:7" x14ac:dyDescent="0.25">
      <c r="A381" t="s">
        <v>194</v>
      </c>
      <c r="B381" s="30"/>
      <c r="C381" s="7" t="s">
        <v>6</v>
      </c>
      <c r="D381" s="14">
        <f t="shared" si="35"/>
        <v>0</v>
      </c>
      <c r="E381" s="14">
        <v>0</v>
      </c>
      <c r="F381" s="14">
        <v>0</v>
      </c>
      <c r="G381" s="14">
        <v>0</v>
      </c>
    </row>
    <row r="382" spans="1:7" x14ac:dyDescent="0.25">
      <c r="A382" t="s">
        <v>194</v>
      </c>
      <c r="B382" s="30"/>
      <c r="C382" s="7" t="s">
        <v>7</v>
      </c>
      <c r="D382" s="14">
        <f t="shared" si="35"/>
        <v>0</v>
      </c>
      <c r="E382" s="14">
        <v>0</v>
      </c>
      <c r="F382" s="14">
        <v>0</v>
      </c>
      <c r="G382" s="14">
        <v>0</v>
      </c>
    </row>
    <row r="383" spans="1:7" x14ac:dyDescent="0.25">
      <c r="A383" t="s">
        <v>194</v>
      </c>
      <c r="B383" s="30"/>
      <c r="C383" s="7" t="s">
        <v>8</v>
      </c>
      <c r="D383" s="14">
        <f t="shared" si="35"/>
        <v>0</v>
      </c>
      <c r="E383" s="14">
        <v>0</v>
      </c>
      <c r="F383" s="14">
        <v>0</v>
      </c>
      <c r="G383" s="14">
        <v>0</v>
      </c>
    </row>
    <row r="384" spans="1:7" x14ac:dyDescent="0.25">
      <c r="A384" t="s">
        <v>194</v>
      </c>
      <c r="B384" s="30"/>
      <c r="C384" s="7" t="s">
        <v>9</v>
      </c>
      <c r="D384" s="14">
        <f t="shared" si="35"/>
        <v>0</v>
      </c>
      <c r="E384" s="14">
        <v>0</v>
      </c>
      <c r="F384" s="14">
        <v>0</v>
      </c>
      <c r="G384" s="14">
        <v>0</v>
      </c>
    </row>
    <row r="385" spans="1:7" x14ac:dyDescent="0.25">
      <c r="A385" t="s">
        <v>194</v>
      </c>
      <c r="B385" s="30"/>
      <c r="C385" s="7" t="s">
        <v>10</v>
      </c>
      <c r="D385" s="14">
        <f t="shared" si="35"/>
        <v>0</v>
      </c>
      <c r="E385" s="14">
        <v>0</v>
      </c>
      <c r="F385" s="14">
        <v>0</v>
      </c>
      <c r="G385" s="14">
        <v>0</v>
      </c>
    </row>
    <row r="386" spans="1:7" x14ac:dyDescent="0.25">
      <c r="A386" t="s">
        <v>194</v>
      </c>
      <c r="B386" s="30"/>
      <c r="C386" s="7" t="s">
        <v>11</v>
      </c>
      <c r="D386" s="14">
        <f t="shared" si="35"/>
        <v>1715000</v>
      </c>
      <c r="E386" s="14">
        <v>765000</v>
      </c>
      <c r="F386" s="14">
        <v>400000</v>
      </c>
      <c r="G386" s="14">
        <v>550000</v>
      </c>
    </row>
    <row r="387" spans="1:7" x14ac:dyDescent="0.25">
      <c r="A387" t="s">
        <v>194</v>
      </c>
      <c r="B387" s="30"/>
      <c r="C387" s="7" t="s">
        <v>12</v>
      </c>
      <c r="D387" s="14">
        <f t="shared" si="35"/>
        <v>0</v>
      </c>
      <c r="E387" s="14">
        <v>0</v>
      </c>
      <c r="F387" s="14">
        <v>0</v>
      </c>
      <c r="G387" s="14">
        <v>0</v>
      </c>
    </row>
    <row r="388" spans="1:7" x14ac:dyDescent="0.25">
      <c r="A388" t="s">
        <v>194</v>
      </c>
      <c r="B388" s="29"/>
      <c r="C388" s="5" t="s">
        <v>13</v>
      </c>
      <c r="D388" s="13">
        <f t="shared" ref="D388:D451" si="41">E388+F388+G388</f>
        <v>0</v>
      </c>
      <c r="E388" s="13">
        <v>0</v>
      </c>
      <c r="F388" s="13">
        <v>0</v>
      </c>
      <c r="G388" s="13">
        <v>0</v>
      </c>
    </row>
    <row r="389" spans="1:7" x14ac:dyDescent="0.25">
      <c r="A389" t="s">
        <v>194</v>
      </c>
      <c r="B389" s="29"/>
      <c r="C389" s="5" t="s">
        <v>14</v>
      </c>
      <c r="D389" s="13">
        <f t="shared" si="41"/>
        <v>0</v>
      </c>
      <c r="E389" s="13">
        <v>0</v>
      </c>
      <c r="F389" s="13">
        <v>0</v>
      </c>
      <c r="G389" s="13">
        <v>0</v>
      </c>
    </row>
    <row r="390" spans="1:7" ht="15.75" thickBot="1" x14ac:dyDescent="0.3">
      <c r="A390" t="s">
        <v>194</v>
      </c>
      <c r="B390" s="31"/>
      <c r="C390" s="9" t="s">
        <v>15</v>
      </c>
      <c r="D390" s="15">
        <f t="shared" si="41"/>
        <v>0</v>
      </c>
      <c r="E390" s="15">
        <v>0</v>
      </c>
      <c r="F390" s="15">
        <v>0</v>
      </c>
      <c r="G390" s="15">
        <v>0</v>
      </c>
    </row>
    <row r="391" spans="1:7" ht="31.5" thickTop="1" thickBot="1" x14ac:dyDescent="0.3">
      <c r="A391" t="str">
        <f t="shared" ref="A391" si="42">IF(OR(D391&lt;&gt;0,G391&lt;&gt;0,),"a","b")</f>
        <v>a</v>
      </c>
      <c r="B391" s="2" t="s">
        <v>71</v>
      </c>
      <c r="C391" s="27" t="s">
        <v>72</v>
      </c>
      <c r="D391" s="3">
        <f t="shared" si="41"/>
        <v>40000</v>
      </c>
      <c r="E391" s="3">
        <v>15000</v>
      </c>
      <c r="F391" s="3">
        <v>15000</v>
      </c>
      <c r="G391" s="3">
        <v>10000</v>
      </c>
    </row>
    <row r="392" spans="1:7" ht="15.75" thickTop="1" x14ac:dyDescent="0.25">
      <c r="A392" t="s">
        <v>194</v>
      </c>
      <c r="B392" s="29"/>
      <c r="C392" s="5" t="s">
        <v>5</v>
      </c>
      <c r="D392" s="13">
        <f t="shared" si="41"/>
        <v>40000</v>
      </c>
      <c r="E392" s="13">
        <v>15000</v>
      </c>
      <c r="F392" s="13">
        <v>15000</v>
      </c>
      <c r="G392" s="13">
        <v>10000</v>
      </c>
    </row>
    <row r="393" spans="1:7" x14ac:dyDescent="0.25">
      <c r="A393" t="s">
        <v>194</v>
      </c>
      <c r="B393" s="30"/>
      <c r="C393" s="7" t="s">
        <v>6</v>
      </c>
      <c r="D393" s="14">
        <f t="shared" si="41"/>
        <v>0</v>
      </c>
      <c r="E393" s="14">
        <v>0</v>
      </c>
      <c r="F393" s="14">
        <v>0</v>
      </c>
      <c r="G393" s="14">
        <v>0</v>
      </c>
    </row>
    <row r="394" spans="1:7" x14ac:dyDescent="0.25">
      <c r="A394" t="s">
        <v>194</v>
      </c>
      <c r="B394" s="30"/>
      <c r="C394" s="7" t="s">
        <v>7</v>
      </c>
      <c r="D394" s="14">
        <f t="shared" si="41"/>
        <v>0</v>
      </c>
      <c r="E394" s="14">
        <v>0</v>
      </c>
      <c r="F394" s="14">
        <v>0</v>
      </c>
      <c r="G394" s="14">
        <v>0</v>
      </c>
    </row>
    <row r="395" spans="1:7" x14ac:dyDescent="0.25">
      <c r="A395" t="s">
        <v>194</v>
      </c>
      <c r="B395" s="30"/>
      <c r="C395" s="7" t="s">
        <v>8</v>
      </c>
      <c r="D395" s="14">
        <f t="shared" si="41"/>
        <v>0</v>
      </c>
      <c r="E395" s="14">
        <v>0</v>
      </c>
      <c r="F395" s="14">
        <v>0</v>
      </c>
      <c r="G395" s="14">
        <v>0</v>
      </c>
    </row>
    <row r="396" spans="1:7" x14ac:dyDescent="0.25">
      <c r="A396" t="s">
        <v>194</v>
      </c>
      <c r="B396" s="30"/>
      <c r="C396" s="7" t="s">
        <v>9</v>
      </c>
      <c r="D396" s="14">
        <f t="shared" si="41"/>
        <v>0</v>
      </c>
      <c r="E396" s="14">
        <v>0</v>
      </c>
      <c r="F396" s="14">
        <v>0</v>
      </c>
      <c r="G396" s="14">
        <v>0</v>
      </c>
    </row>
    <row r="397" spans="1:7" x14ac:dyDescent="0.25">
      <c r="A397" t="s">
        <v>194</v>
      </c>
      <c r="B397" s="30"/>
      <c r="C397" s="7" t="s">
        <v>10</v>
      </c>
      <c r="D397" s="14">
        <f t="shared" si="41"/>
        <v>0</v>
      </c>
      <c r="E397" s="14">
        <v>0</v>
      </c>
      <c r="F397" s="14">
        <v>0</v>
      </c>
      <c r="G397" s="14">
        <v>0</v>
      </c>
    </row>
    <row r="398" spans="1:7" x14ac:dyDescent="0.25">
      <c r="A398" t="s">
        <v>194</v>
      </c>
      <c r="B398" s="30"/>
      <c r="C398" s="7" t="s">
        <v>11</v>
      </c>
      <c r="D398" s="14">
        <f t="shared" si="41"/>
        <v>40000</v>
      </c>
      <c r="E398" s="14">
        <v>15000</v>
      </c>
      <c r="F398" s="14">
        <v>15000</v>
      </c>
      <c r="G398" s="14">
        <v>10000</v>
      </c>
    </row>
    <row r="399" spans="1:7" x14ac:dyDescent="0.25">
      <c r="A399" t="s">
        <v>194</v>
      </c>
      <c r="B399" s="30"/>
      <c r="C399" s="7" t="s">
        <v>12</v>
      </c>
      <c r="D399" s="14">
        <f t="shared" si="41"/>
        <v>0</v>
      </c>
      <c r="E399" s="14">
        <v>0</v>
      </c>
      <c r="F399" s="14">
        <v>0</v>
      </c>
      <c r="G399" s="14">
        <v>0</v>
      </c>
    </row>
    <row r="400" spans="1:7" x14ac:dyDescent="0.25">
      <c r="A400" t="s">
        <v>194</v>
      </c>
      <c r="B400" s="29"/>
      <c r="C400" s="5" t="s">
        <v>13</v>
      </c>
      <c r="D400" s="13">
        <f t="shared" si="41"/>
        <v>0</v>
      </c>
      <c r="E400" s="13">
        <v>0</v>
      </c>
      <c r="F400" s="13">
        <v>0</v>
      </c>
      <c r="G400" s="13">
        <v>0</v>
      </c>
    </row>
    <row r="401" spans="1:7" x14ac:dyDescent="0.25">
      <c r="A401" t="s">
        <v>194</v>
      </c>
      <c r="B401" s="29"/>
      <c r="C401" s="5" t="s">
        <v>14</v>
      </c>
      <c r="D401" s="13">
        <f t="shared" si="41"/>
        <v>0</v>
      </c>
      <c r="E401" s="13">
        <v>0</v>
      </c>
      <c r="F401" s="13">
        <v>0</v>
      </c>
      <c r="G401" s="13">
        <v>0</v>
      </c>
    </row>
    <row r="402" spans="1:7" ht="15.75" thickBot="1" x14ac:dyDescent="0.3">
      <c r="A402" t="s">
        <v>194</v>
      </c>
      <c r="B402" s="31"/>
      <c r="C402" s="9" t="s">
        <v>15</v>
      </c>
      <c r="D402" s="15">
        <f t="shared" si="41"/>
        <v>0</v>
      </c>
      <c r="E402" s="15">
        <v>0</v>
      </c>
      <c r="F402" s="15">
        <v>0</v>
      </c>
      <c r="G402" s="15">
        <v>0</v>
      </c>
    </row>
    <row r="403" spans="1:7" ht="31.5" customHeight="1" thickTop="1" thickBot="1" x14ac:dyDescent="0.3">
      <c r="A403" t="str">
        <f t="shared" ref="A403" si="43">IF(OR(D403&lt;&gt;0,G403&lt;&gt;0,),"a","b")</f>
        <v>a</v>
      </c>
      <c r="B403" s="2" t="s">
        <v>73</v>
      </c>
      <c r="C403" s="24" t="s">
        <v>74</v>
      </c>
      <c r="D403" s="3">
        <f t="shared" si="41"/>
        <v>3654000</v>
      </c>
      <c r="E403" s="3">
        <v>2050000</v>
      </c>
      <c r="F403" s="3">
        <v>800000</v>
      </c>
      <c r="G403" s="3">
        <v>804000</v>
      </c>
    </row>
    <row r="404" spans="1:7" ht="15.75" thickTop="1" x14ac:dyDescent="0.25">
      <c r="A404" t="s">
        <v>194</v>
      </c>
      <c r="B404" s="29"/>
      <c r="C404" s="5" t="s">
        <v>5</v>
      </c>
      <c r="D404" s="13">
        <f t="shared" si="41"/>
        <v>3654000</v>
      </c>
      <c r="E404" s="13">
        <v>2050000</v>
      </c>
      <c r="F404" s="13">
        <v>800000</v>
      </c>
      <c r="G404" s="13">
        <v>804000</v>
      </c>
    </row>
    <row r="405" spans="1:7" x14ac:dyDescent="0.25">
      <c r="A405" t="s">
        <v>194</v>
      </c>
      <c r="B405" s="30"/>
      <c r="C405" s="7" t="s">
        <v>6</v>
      </c>
      <c r="D405" s="14">
        <f t="shared" si="41"/>
        <v>0</v>
      </c>
      <c r="E405" s="14">
        <v>0</v>
      </c>
      <c r="F405" s="14">
        <v>0</v>
      </c>
      <c r="G405" s="14">
        <v>0</v>
      </c>
    </row>
    <row r="406" spans="1:7" x14ac:dyDescent="0.25">
      <c r="A406" t="s">
        <v>194</v>
      </c>
      <c r="B406" s="30"/>
      <c r="C406" s="7" t="s">
        <v>7</v>
      </c>
      <c r="D406" s="14">
        <f t="shared" si="41"/>
        <v>0</v>
      </c>
      <c r="E406" s="14">
        <v>0</v>
      </c>
      <c r="F406" s="14">
        <v>0</v>
      </c>
      <c r="G406" s="14">
        <v>0</v>
      </c>
    </row>
    <row r="407" spans="1:7" x14ac:dyDescent="0.25">
      <c r="A407" t="s">
        <v>194</v>
      </c>
      <c r="B407" s="30"/>
      <c r="C407" s="7" t="s">
        <v>8</v>
      </c>
      <c r="D407" s="14">
        <f t="shared" si="41"/>
        <v>0</v>
      </c>
      <c r="E407" s="14">
        <v>0</v>
      </c>
      <c r="F407" s="14">
        <v>0</v>
      </c>
      <c r="G407" s="14">
        <v>0</v>
      </c>
    </row>
    <row r="408" spans="1:7" x14ac:dyDescent="0.25">
      <c r="A408" t="s">
        <v>194</v>
      </c>
      <c r="B408" s="30"/>
      <c r="C408" s="7" t="s">
        <v>9</v>
      </c>
      <c r="D408" s="14">
        <f t="shared" si="41"/>
        <v>0</v>
      </c>
      <c r="E408" s="14">
        <v>0</v>
      </c>
      <c r="F408" s="14">
        <v>0</v>
      </c>
      <c r="G408" s="14">
        <v>0</v>
      </c>
    </row>
    <row r="409" spans="1:7" x14ac:dyDescent="0.25">
      <c r="A409" t="s">
        <v>194</v>
      </c>
      <c r="B409" s="30"/>
      <c r="C409" s="7" t="s">
        <v>10</v>
      </c>
      <c r="D409" s="14">
        <f t="shared" si="41"/>
        <v>0</v>
      </c>
      <c r="E409" s="14">
        <v>0</v>
      </c>
      <c r="F409" s="14">
        <v>0</v>
      </c>
      <c r="G409" s="14">
        <v>0</v>
      </c>
    </row>
    <row r="410" spans="1:7" x14ac:dyDescent="0.25">
      <c r="A410" t="s">
        <v>194</v>
      </c>
      <c r="B410" s="30"/>
      <c r="C410" s="7" t="s">
        <v>11</v>
      </c>
      <c r="D410" s="14">
        <f t="shared" si="41"/>
        <v>3654000</v>
      </c>
      <c r="E410" s="14">
        <v>2050000</v>
      </c>
      <c r="F410" s="14">
        <v>800000</v>
      </c>
      <c r="G410" s="14">
        <v>804000</v>
      </c>
    </row>
    <row r="411" spans="1:7" x14ac:dyDescent="0.25">
      <c r="A411" t="s">
        <v>194</v>
      </c>
      <c r="B411" s="30"/>
      <c r="C411" s="7" t="s">
        <v>12</v>
      </c>
      <c r="D411" s="14">
        <f t="shared" si="41"/>
        <v>0</v>
      </c>
      <c r="E411" s="14">
        <v>0</v>
      </c>
      <c r="F411" s="14">
        <v>0</v>
      </c>
      <c r="G411" s="14">
        <v>0</v>
      </c>
    </row>
    <row r="412" spans="1:7" x14ac:dyDescent="0.25">
      <c r="A412" t="s">
        <v>194</v>
      </c>
      <c r="B412" s="29"/>
      <c r="C412" s="5" t="s">
        <v>13</v>
      </c>
      <c r="D412" s="13">
        <f t="shared" si="41"/>
        <v>0</v>
      </c>
      <c r="E412" s="13">
        <v>0</v>
      </c>
      <c r="F412" s="13">
        <v>0</v>
      </c>
      <c r="G412" s="13">
        <v>0</v>
      </c>
    </row>
    <row r="413" spans="1:7" x14ac:dyDescent="0.25">
      <c r="A413" t="s">
        <v>194</v>
      </c>
      <c r="B413" s="29"/>
      <c r="C413" s="5" t="s">
        <v>14</v>
      </c>
      <c r="D413" s="13">
        <f t="shared" si="41"/>
        <v>0</v>
      </c>
      <c r="E413" s="13">
        <v>0</v>
      </c>
      <c r="F413" s="13">
        <v>0</v>
      </c>
      <c r="G413" s="13">
        <v>0</v>
      </c>
    </row>
    <row r="414" spans="1:7" ht="15.75" thickBot="1" x14ac:dyDescent="0.3">
      <c r="A414" t="s">
        <v>194</v>
      </c>
      <c r="B414" s="31"/>
      <c r="C414" s="9" t="s">
        <v>15</v>
      </c>
      <c r="D414" s="15">
        <f t="shared" si="41"/>
        <v>0</v>
      </c>
      <c r="E414" s="15">
        <v>0</v>
      </c>
      <c r="F414" s="15">
        <v>0</v>
      </c>
      <c r="G414" s="15">
        <v>0</v>
      </c>
    </row>
    <row r="415" spans="1:7" ht="31.5" customHeight="1" thickTop="1" thickBot="1" x14ac:dyDescent="0.3">
      <c r="A415" t="str">
        <f t="shared" ref="A415" si="44">IF(OR(D415&lt;&gt;0,G415&lt;&gt;0,),"a","b")</f>
        <v>a</v>
      </c>
      <c r="B415" s="2" t="s">
        <v>75</v>
      </c>
      <c r="C415" s="27" t="s">
        <v>76</v>
      </c>
      <c r="D415" s="3">
        <f t="shared" si="41"/>
        <v>3251400</v>
      </c>
      <c r="E415" s="3">
        <v>1800000</v>
      </c>
      <c r="F415" s="3">
        <v>1300000</v>
      </c>
      <c r="G415" s="3">
        <v>151400</v>
      </c>
    </row>
    <row r="416" spans="1:7" ht="15.75" thickTop="1" x14ac:dyDescent="0.25">
      <c r="A416" t="s">
        <v>194</v>
      </c>
      <c r="B416" s="29"/>
      <c r="C416" s="5" t="s">
        <v>5</v>
      </c>
      <c r="D416" s="13">
        <f t="shared" si="41"/>
        <v>3251400</v>
      </c>
      <c r="E416" s="13">
        <v>1800000</v>
      </c>
      <c r="F416" s="13">
        <v>1300000</v>
      </c>
      <c r="G416" s="13">
        <v>151400</v>
      </c>
    </row>
    <row r="417" spans="1:7" x14ac:dyDescent="0.25">
      <c r="A417" t="s">
        <v>194</v>
      </c>
      <c r="B417" s="30"/>
      <c r="C417" s="7" t="s">
        <v>6</v>
      </c>
      <c r="D417" s="14">
        <f t="shared" si="41"/>
        <v>0</v>
      </c>
      <c r="E417" s="14">
        <v>0</v>
      </c>
      <c r="F417" s="14">
        <v>0</v>
      </c>
      <c r="G417" s="14">
        <v>0</v>
      </c>
    </row>
    <row r="418" spans="1:7" x14ac:dyDescent="0.25">
      <c r="A418" t="s">
        <v>194</v>
      </c>
      <c r="B418" s="30"/>
      <c r="C418" s="7" t="s">
        <v>7</v>
      </c>
      <c r="D418" s="14">
        <f t="shared" si="41"/>
        <v>0</v>
      </c>
      <c r="E418" s="14">
        <v>0</v>
      </c>
      <c r="F418" s="14">
        <v>0</v>
      </c>
      <c r="G418" s="14">
        <v>0</v>
      </c>
    </row>
    <row r="419" spans="1:7" x14ac:dyDescent="0.25">
      <c r="A419" t="s">
        <v>194</v>
      </c>
      <c r="B419" s="30"/>
      <c r="C419" s="7" t="s">
        <v>8</v>
      </c>
      <c r="D419" s="14">
        <f t="shared" si="41"/>
        <v>0</v>
      </c>
      <c r="E419" s="14">
        <v>0</v>
      </c>
      <c r="F419" s="14">
        <v>0</v>
      </c>
      <c r="G419" s="14">
        <v>0</v>
      </c>
    </row>
    <row r="420" spans="1:7" x14ac:dyDescent="0.25">
      <c r="A420" t="s">
        <v>194</v>
      </c>
      <c r="B420" s="30"/>
      <c r="C420" s="7" t="s">
        <v>9</v>
      </c>
      <c r="D420" s="14">
        <f t="shared" si="41"/>
        <v>0</v>
      </c>
      <c r="E420" s="14">
        <v>0</v>
      </c>
      <c r="F420" s="14">
        <v>0</v>
      </c>
      <c r="G420" s="14">
        <v>0</v>
      </c>
    </row>
    <row r="421" spans="1:7" x14ac:dyDescent="0.25">
      <c r="A421" t="s">
        <v>194</v>
      </c>
      <c r="B421" s="30"/>
      <c r="C421" s="7" t="s">
        <v>10</v>
      </c>
      <c r="D421" s="14">
        <f t="shared" si="41"/>
        <v>0</v>
      </c>
      <c r="E421" s="14">
        <v>0</v>
      </c>
      <c r="F421" s="14">
        <v>0</v>
      </c>
      <c r="G421" s="14">
        <v>0</v>
      </c>
    </row>
    <row r="422" spans="1:7" x14ac:dyDescent="0.25">
      <c r="A422" t="s">
        <v>194</v>
      </c>
      <c r="B422" s="30"/>
      <c r="C422" s="7" t="s">
        <v>11</v>
      </c>
      <c r="D422" s="14">
        <f t="shared" si="41"/>
        <v>0</v>
      </c>
      <c r="E422" s="14">
        <v>0</v>
      </c>
      <c r="F422" s="14">
        <v>0</v>
      </c>
      <c r="G422" s="14">
        <v>0</v>
      </c>
    </row>
    <row r="423" spans="1:7" x14ac:dyDescent="0.25">
      <c r="A423" t="s">
        <v>194</v>
      </c>
      <c r="B423" s="30"/>
      <c r="C423" s="7" t="s">
        <v>12</v>
      </c>
      <c r="D423" s="14">
        <f t="shared" si="41"/>
        <v>3251400</v>
      </c>
      <c r="E423" s="14">
        <v>1800000</v>
      </c>
      <c r="F423" s="14">
        <v>1300000</v>
      </c>
      <c r="G423" s="14">
        <v>151400</v>
      </c>
    </row>
    <row r="424" spans="1:7" x14ac:dyDescent="0.25">
      <c r="A424" t="s">
        <v>194</v>
      </c>
      <c r="B424" s="29"/>
      <c r="C424" s="5" t="s">
        <v>13</v>
      </c>
      <c r="D424" s="13">
        <f t="shared" si="41"/>
        <v>0</v>
      </c>
      <c r="E424" s="13">
        <v>0</v>
      </c>
      <c r="F424" s="13">
        <v>0</v>
      </c>
      <c r="G424" s="13">
        <v>0</v>
      </c>
    </row>
    <row r="425" spans="1:7" x14ac:dyDescent="0.25">
      <c r="A425" t="s">
        <v>194</v>
      </c>
      <c r="B425" s="29"/>
      <c r="C425" s="5" t="s">
        <v>14</v>
      </c>
      <c r="D425" s="13">
        <f t="shared" si="41"/>
        <v>0</v>
      </c>
      <c r="E425" s="13">
        <v>0</v>
      </c>
      <c r="F425" s="13">
        <v>0</v>
      </c>
      <c r="G425" s="13">
        <v>0</v>
      </c>
    </row>
    <row r="426" spans="1:7" ht="15.75" thickBot="1" x14ac:dyDescent="0.3">
      <c r="A426" t="s">
        <v>194</v>
      </c>
      <c r="B426" s="31"/>
      <c r="C426" s="9" t="s">
        <v>15</v>
      </c>
      <c r="D426" s="15">
        <f t="shared" si="41"/>
        <v>0</v>
      </c>
      <c r="E426" s="15">
        <v>0</v>
      </c>
      <c r="F426" s="15">
        <v>0</v>
      </c>
      <c r="G426" s="15">
        <v>0</v>
      </c>
    </row>
    <row r="427" spans="1:7" ht="31.5" customHeight="1" thickTop="1" thickBot="1" x14ac:dyDescent="0.3">
      <c r="A427" t="str">
        <f t="shared" ref="A427" si="45">IF(OR(D427&lt;&gt;0,G427&lt;&gt;0,),"a","b")</f>
        <v>a</v>
      </c>
      <c r="B427" s="2" t="s">
        <v>77</v>
      </c>
      <c r="C427" s="27" t="s">
        <v>78</v>
      </c>
      <c r="D427" s="3">
        <f t="shared" si="41"/>
        <v>48000</v>
      </c>
      <c r="E427" s="3">
        <v>24000</v>
      </c>
      <c r="F427" s="3">
        <v>12000</v>
      </c>
      <c r="G427" s="3">
        <v>12000</v>
      </c>
    </row>
    <row r="428" spans="1:7" ht="15.75" thickTop="1" x14ac:dyDescent="0.25">
      <c r="A428" t="s">
        <v>194</v>
      </c>
      <c r="B428" s="29"/>
      <c r="C428" s="5" t="s">
        <v>5</v>
      </c>
      <c r="D428" s="13">
        <f t="shared" si="41"/>
        <v>48000</v>
      </c>
      <c r="E428" s="13">
        <v>24000</v>
      </c>
      <c r="F428" s="13">
        <v>12000</v>
      </c>
      <c r="G428" s="13">
        <v>12000</v>
      </c>
    </row>
    <row r="429" spans="1:7" x14ac:dyDescent="0.25">
      <c r="A429" t="s">
        <v>194</v>
      </c>
      <c r="B429" s="30"/>
      <c r="C429" s="7" t="s">
        <v>6</v>
      </c>
      <c r="D429" s="14">
        <f t="shared" si="41"/>
        <v>0</v>
      </c>
      <c r="E429" s="14">
        <v>0</v>
      </c>
      <c r="F429" s="14">
        <v>0</v>
      </c>
      <c r="G429" s="14">
        <v>0</v>
      </c>
    </row>
    <row r="430" spans="1:7" x14ac:dyDescent="0.25">
      <c r="A430" t="s">
        <v>194</v>
      </c>
      <c r="B430" s="30"/>
      <c r="C430" s="7" t="s">
        <v>7</v>
      </c>
      <c r="D430" s="14">
        <f t="shared" si="41"/>
        <v>0</v>
      </c>
      <c r="E430" s="14">
        <v>0</v>
      </c>
      <c r="F430" s="14">
        <v>0</v>
      </c>
      <c r="G430" s="14">
        <v>0</v>
      </c>
    </row>
    <row r="431" spans="1:7" x14ac:dyDescent="0.25">
      <c r="A431" t="s">
        <v>194</v>
      </c>
      <c r="B431" s="30"/>
      <c r="C431" s="7" t="s">
        <v>8</v>
      </c>
      <c r="D431" s="14">
        <f t="shared" si="41"/>
        <v>0</v>
      </c>
      <c r="E431" s="14">
        <v>0</v>
      </c>
      <c r="F431" s="14">
        <v>0</v>
      </c>
      <c r="G431" s="14">
        <v>0</v>
      </c>
    </row>
    <row r="432" spans="1:7" x14ac:dyDescent="0.25">
      <c r="A432" t="s">
        <v>194</v>
      </c>
      <c r="B432" s="30"/>
      <c r="C432" s="7" t="s">
        <v>9</v>
      </c>
      <c r="D432" s="14">
        <f t="shared" si="41"/>
        <v>0</v>
      </c>
      <c r="E432" s="14">
        <v>0</v>
      </c>
      <c r="F432" s="14">
        <v>0</v>
      </c>
      <c r="G432" s="14">
        <v>0</v>
      </c>
    </row>
    <row r="433" spans="1:7" x14ac:dyDescent="0.25">
      <c r="A433" t="s">
        <v>194</v>
      </c>
      <c r="B433" s="30"/>
      <c r="C433" s="7" t="s">
        <v>10</v>
      </c>
      <c r="D433" s="14">
        <f t="shared" si="41"/>
        <v>0</v>
      </c>
      <c r="E433" s="14">
        <v>0</v>
      </c>
      <c r="F433" s="14">
        <v>0</v>
      </c>
      <c r="G433" s="14">
        <v>0</v>
      </c>
    </row>
    <row r="434" spans="1:7" x14ac:dyDescent="0.25">
      <c r="A434" t="s">
        <v>194</v>
      </c>
      <c r="B434" s="30"/>
      <c r="C434" s="7" t="s">
        <v>11</v>
      </c>
      <c r="D434" s="14">
        <f t="shared" si="41"/>
        <v>48000</v>
      </c>
      <c r="E434" s="14">
        <v>24000</v>
      </c>
      <c r="F434" s="14">
        <v>12000</v>
      </c>
      <c r="G434" s="14">
        <v>12000</v>
      </c>
    </row>
    <row r="435" spans="1:7" x14ac:dyDescent="0.25">
      <c r="A435" t="s">
        <v>194</v>
      </c>
      <c r="B435" s="30"/>
      <c r="C435" s="7" t="s">
        <v>12</v>
      </c>
      <c r="D435" s="14">
        <f t="shared" si="41"/>
        <v>0</v>
      </c>
      <c r="E435" s="14">
        <v>0</v>
      </c>
      <c r="F435" s="14">
        <v>0</v>
      </c>
      <c r="G435" s="14">
        <v>0</v>
      </c>
    </row>
    <row r="436" spans="1:7" x14ac:dyDescent="0.25">
      <c r="A436" t="s">
        <v>194</v>
      </c>
      <c r="B436" s="29"/>
      <c r="C436" s="5" t="s">
        <v>13</v>
      </c>
      <c r="D436" s="13">
        <f t="shared" si="41"/>
        <v>0</v>
      </c>
      <c r="E436" s="13">
        <v>0</v>
      </c>
      <c r="F436" s="13">
        <v>0</v>
      </c>
      <c r="G436" s="13">
        <v>0</v>
      </c>
    </row>
    <row r="437" spans="1:7" x14ac:dyDescent="0.25">
      <c r="A437" t="s">
        <v>194</v>
      </c>
      <c r="B437" s="29"/>
      <c r="C437" s="5" t="s">
        <v>14</v>
      </c>
      <c r="D437" s="13">
        <f t="shared" si="41"/>
        <v>0</v>
      </c>
      <c r="E437" s="13">
        <v>0</v>
      </c>
      <c r="F437" s="13">
        <v>0</v>
      </c>
      <c r="G437" s="13">
        <v>0</v>
      </c>
    </row>
    <row r="438" spans="1:7" ht="15.75" thickBot="1" x14ac:dyDescent="0.3">
      <c r="A438" t="s">
        <v>194</v>
      </c>
      <c r="B438" s="31"/>
      <c r="C438" s="9" t="s">
        <v>15</v>
      </c>
      <c r="D438" s="15">
        <f t="shared" si="41"/>
        <v>0</v>
      </c>
      <c r="E438" s="15">
        <v>0</v>
      </c>
      <c r="F438" s="15">
        <v>0</v>
      </c>
      <c r="G438" s="15">
        <v>0</v>
      </c>
    </row>
    <row r="439" spans="1:7" ht="31.5" thickTop="1" thickBot="1" x14ac:dyDescent="0.3">
      <c r="A439" t="str">
        <f t="shared" ref="A439" si="46">IF(OR(D439&lt;&gt;0,G439&lt;&gt;0,),"a","b")</f>
        <v>a</v>
      </c>
      <c r="B439" s="2" t="s">
        <v>79</v>
      </c>
      <c r="C439" s="27" t="s">
        <v>80</v>
      </c>
      <c r="D439" s="3">
        <f t="shared" si="41"/>
        <v>408000</v>
      </c>
      <c r="E439" s="3">
        <v>206000</v>
      </c>
      <c r="F439" s="3">
        <v>102000</v>
      </c>
      <c r="G439" s="3">
        <v>100000</v>
      </c>
    </row>
    <row r="440" spans="1:7" ht="15.75" thickTop="1" x14ac:dyDescent="0.25">
      <c r="A440" t="s">
        <v>194</v>
      </c>
      <c r="B440" s="29"/>
      <c r="C440" s="5" t="s">
        <v>5</v>
      </c>
      <c r="D440" s="13">
        <f t="shared" si="41"/>
        <v>408000</v>
      </c>
      <c r="E440" s="13">
        <v>206000</v>
      </c>
      <c r="F440" s="13">
        <v>102000</v>
      </c>
      <c r="G440" s="13">
        <v>100000</v>
      </c>
    </row>
    <row r="441" spans="1:7" x14ac:dyDescent="0.25">
      <c r="A441" t="s">
        <v>194</v>
      </c>
      <c r="B441" s="30"/>
      <c r="C441" s="7" t="s">
        <v>6</v>
      </c>
      <c r="D441" s="14">
        <f t="shared" si="41"/>
        <v>0</v>
      </c>
      <c r="E441" s="14">
        <v>0</v>
      </c>
      <c r="F441" s="14">
        <v>0</v>
      </c>
      <c r="G441" s="14">
        <v>0</v>
      </c>
    </row>
    <row r="442" spans="1:7" x14ac:dyDescent="0.25">
      <c r="A442" t="s">
        <v>194</v>
      </c>
      <c r="B442" s="30"/>
      <c r="C442" s="7" t="s">
        <v>7</v>
      </c>
      <c r="D442" s="14">
        <f t="shared" si="41"/>
        <v>0</v>
      </c>
      <c r="E442" s="14">
        <v>0</v>
      </c>
      <c r="F442" s="14">
        <v>0</v>
      </c>
      <c r="G442" s="14">
        <v>0</v>
      </c>
    </row>
    <row r="443" spans="1:7" x14ac:dyDescent="0.25">
      <c r="A443" t="s">
        <v>194</v>
      </c>
      <c r="B443" s="30"/>
      <c r="C443" s="7" t="s">
        <v>8</v>
      </c>
      <c r="D443" s="14">
        <f t="shared" si="41"/>
        <v>0</v>
      </c>
      <c r="E443" s="14">
        <v>0</v>
      </c>
      <c r="F443" s="14">
        <v>0</v>
      </c>
      <c r="G443" s="14">
        <v>0</v>
      </c>
    </row>
    <row r="444" spans="1:7" x14ac:dyDescent="0.25">
      <c r="A444" t="s">
        <v>194</v>
      </c>
      <c r="B444" s="30"/>
      <c r="C444" s="7" t="s">
        <v>9</v>
      </c>
      <c r="D444" s="14">
        <f t="shared" si="41"/>
        <v>0</v>
      </c>
      <c r="E444" s="14">
        <v>0</v>
      </c>
      <c r="F444" s="14">
        <v>0</v>
      </c>
      <c r="G444" s="14">
        <v>0</v>
      </c>
    </row>
    <row r="445" spans="1:7" x14ac:dyDescent="0.25">
      <c r="A445" t="s">
        <v>194</v>
      </c>
      <c r="B445" s="30"/>
      <c r="C445" s="7" t="s">
        <v>10</v>
      </c>
      <c r="D445" s="14">
        <f t="shared" si="41"/>
        <v>0</v>
      </c>
      <c r="E445" s="14">
        <v>0</v>
      </c>
      <c r="F445" s="14">
        <v>0</v>
      </c>
      <c r="G445" s="14">
        <v>0</v>
      </c>
    </row>
    <row r="446" spans="1:7" x14ac:dyDescent="0.25">
      <c r="A446" t="s">
        <v>194</v>
      </c>
      <c r="B446" s="30"/>
      <c r="C446" s="7" t="s">
        <v>11</v>
      </c>
      <c r="D446" s="14">
        <f t="shared" si="41"/>
        <v>408000</v>
      </c>
      <c r="E446" s="14">
        <v>206000</v>
      </c>
      <c r="F446" s="14">
        <v>102000</v>
      </c>
      <c r="G446" s="14">
        <v>100000</v>
      </c>
    </row>
    <row r="447" spans="1:7" x14ac:dyDescent="0.25">
      <c r="A447" t="s">
        <v>194</v>
      </c>
      <c r="B447" s="30"/>
      <c r="C447" s="7" t="s">
        <v>12</v>
      </c>
      <c r="D447" s="14">
        <f t="shared" si="41"/>
        <v>0</v>
      </c>
      <c r="E447" s="14">
        <v>0</v>
      </c>
      <c r="F447" s="14">
        <v>0</v>
      </c>
      <c r="G447" s="14">
        <v>0</v>
      </c>
    </row>
    <row r="448" spans="1:7" x14ac:dyDescent="0.25">
      <c r="A448" t="s">
        <v>194</v>
      </c>
      <c r="B448" s="29"/>
      <c r="C448" s="5" t="s">
        <v>13</v>
      </c>
      <c r="D448" s="13">
        <f t="shared" si="41"/>
        <v>0</v>
      </c>
      <c r="E448" s="13">
        <v>0</v>
      </c>
      <c r="F448" s="13">
        <v>0</v>
      </c>
      <c r="G448" s="13">
        <v>0</v>
      </c>
    </row>
    <row r="449" spans="1:7" x14ac:dyDescent="0.25">
      <c r="A449" t="s">
        <v>194</v>
      </c>
      <c r="B449" s="29"/>
      <c r="C449" s="5" t="s">
        <v>14</v>
      </c>
      <c r="D449" s="13">
        <f t="shared" si="41"/>
        <v>0</v>
      </c>
      <c r="E449" s="13">
        <v>0</v>
      </c>
      <c r="F449" s="13">
        <v>0</v>
      </c>
      <c r="G449" s="13">
        <v>0</v>
      </c>
    </row>
    <row r="450" spans="1:7" ht="15.75" thickBot="1" x14ac:dyDescent="0.3">
      <c r="A450" t="s">
        <v>194</v>
      </c>
      <c r="B450" s="31"/>
      <c r="C450" s="9" t="s">
        <v>15</v>
      </c>
      <c r="D450" s="15">
        <f t="shared" si="41"/>
        <v>0</v>
      </c>
      <c r="E450" s="15">
        <v>0</v>
      </c>
      <c r="F450" s="15">
        <v>0</v>
      </c>
      <c r="G450" s="15">
        <v>0</v>
      </c>
    </row>
    <row r="451" spans="1:7" ht="31.5" customHeight="1" thickTop="1" thickBot="1" x14ac:dyDescent="0.3">
      <c r="A451" t="str">
        <f t="shared" ref="A451" si="47">IF(OR(D451&lt;&gt;0,G451&lt;&gt;0,),"a","b")</f>
        <v>a</v>
      </c>
      <c r="B451" s="2" t="s">
        <v>81</v>
      </c>
      <c r="C451" s="24" t="s">
        <v>82</v>
      </c>
      <c r="D451" s="3">
        <f t="shared" si="41"/>
        <v>6769000</v>
      </c>
      <c r="E451" s="3">
        <v>3769000</v>
      </c>
      <c r="F451" s="3">
        <v>1700000</v>
      </c>
      <c r="G451" s="3">
        <v>1300000</v>
      </c>
    </row>
    <row r="452" spans="1:7" ht="15.75" thickTop="1" x14ac:dyDescent="0.25">
      <c r="A452" t="s">
        <v>194</v>
      </c>
      <c r="B452" s="29"/>
      <c r="C452" s="5" t="s">
        <v>5</v>
      </c>
      <c r="D452" s="13">
        <f t="shared" ref="D452:D515" si="48">E452+F452+G452</f>
        <v>6769000</v>
      </c>
      <c r="E452" s="13">
        <v>3769000</v>
      </c>
      <c r="F452" s="13">
        <v>1700000</v>
      </c>
      <c r="G452" s="13">
        <v>1300000</v>
      </c>
    </row>
    <row r="453" spans="1:7" x14ac:dyDescent="0.25">
      <c r="A453" t="s">
        <v>194</v>
      </c>
      <c r="B453" s="30"/>
      <c r="C453" s="7" t="s">
        <v>6</v>
      </c>
      <c r="D453" s="14">
        <f t="shared" si="48"/>
        <v>0</v>
      </c>
      <c r="E453" s="14">
        <v>0</v>
      </c>
      <c r="F453" s="14">
        <v>0</v>
      </c>
      <c r="G453" s="14">
        <v>0</v>
      </c>
    </row>
    <row r="454" spans="1:7" x14ac:dyDescent="0.25">
      <c r="A454" t="s">
        <v>194</v>
      </c>
      <c r="B454" s="30"/>
      <c r="C454" s="7" t="s">
        <v>7</v>
      </c>
      <c r="D454" s="14">
        <f t="shared" si="48"/>
        <v>0</v>
      </c>
      <c r="E454" s="14">
        <v>0</v>
      </c>
      <c r="F454" s="14">
        <v>0</v>
      </c>
      <c r="G454" s="14">
        <v>0</v>
      </c>
    </row>
    <row r="455" spans="1:7" x14ac:dyDescent="0.25">
      <c r="A455" t="s">
        <v>194</v>
      </c>
      <c r="B455" s="30"/>
      <c r="C455" s="7" t="s">
        <v>8</v>
      </c>
      <c r="D455" s="14">
        <f t="shared" si="48"/>
        <v>0</v>
      </c>
      <c r="E455" s="14">
        <v>0</v>
      </c>
      <c r="F455" s="14">
        <v>0</v>
      </c>
      <c r="G455" s="14">
        <v>0</v>
      </c>
    </row>
    <row r="456" spans="1:7" x14ac:dyDescent="0.25">
      <c r="A456" t="s">
        <v>194</v>
      </c>
      <c r="B456" s="30"/>
      <c r="C456" s="7" t="s">
        <v>9</v>
      </c>
      <c r="D456" s="14">
        <f t="shared" si="48"/>
        <v>0</v>
      </c>
      <c r="E456" s="14">
        <v>0</v>
      </c>
      <c r="F456" s="14">
        <v>0</v>
      </c>
      <c r="G456" s="14">
        <v>0</v>
      </c>
    </row>
    <row r="457" spans="1:7" x14ac:dyDescent="0.25">
      <c r="A457" t="s">
        <v>194</v>
      </c>
      <c r="B457" s="30"/>
      <c r="C457" s="7" t="s">
        <v>10</v>
      </c>
      <c r="D457" s="14">
        <f t="shared" si="48"/>
        <v>0</v>
      </c>
      <c r="E457" s="14">
        <v>0</v>
      </c>
      <c r="F457" s="14">
        <v>0</v>
      </c>
      <c r="G457" s="14">
        <v>0</v>
      </c>
    </row>
    <row r="458" spans="1:7" x14ac:dyDescent="0.25">
      <c r="A458" t="s">
        <v>194</v>
      </c>
      <c r="B458" s="30"/>
      <c r="C458" s="7" t="s">
        <v>11</v>
      </c>
      <c r="D458" s="14">
        <f t="shared" si="48"/>
        <v>6769000</v>
      </c>
      <c r="E458" s="14">
        <v>3769000</v>
      </c>
      <c r="F458" s="14">
        <v>1700000</v>
      </c>
      <c r="G458" s="14">
        <v>1300000</v>
      </c>
    </row>
    <row r="459" spans="1:7" x14ac:dyDescent="0.25">
      <c r="A459" t="s">
        <v>194</v>
      </c>
      <c r="B459" s="30"/>
      <c r="C459" s="7" t="s">
        <v>12</v>
      </c>
      <c r="D459" s="14">
        <f t="shared" si="48"/>
        <v>0</v>
      </c>
      <c r="E459" s="14">
        <v>0</v>
      </c>
      <c r="F459" s="14">
        <v>0</v>
      </c>
      <c r="G459" s="14">
        <v>0</v>
      </c>
    </row>
    <row r="460" spans="1:7" x14ac:dyDescent="0.25">
      <c r="A460" t="s">
        <v>194</v>
      </c>
      <c r="B460" s="29"/>
      <c r="C460" s="5" t="s">
        <v>13</v>
      </c>
      <c r="D460" s="13">
        <f t="shared" si="48"/>
        <v>0</v>
      </c>
      <c r="E460" s="13">
        <v>0</v>
      </c>
      <c r="F460" s="13">
        <v>0</v>
      </c>
      <c r="G460" s="13">
        <v>0</v>
      </c>
    </row>
    <row r="461" spans="1:7" x14ac:dyDescent="0.25">
      <c r="A461" t="s">
        <v>194</v>
      </c>
      <c r="B461" s="29"/>
      <c r="C461" s="5" t="s">
        <v>14</v>
      </c>
      <c r="D461" s="13">
        <f t="shared" si="48"/>
        <v>0</v>
      </c>
      <c r="E461" s="13">
        <v>0</v>
      </c>
      <c r="F461" s="13">
        <v>0</v>
      </c>
      <c r="G461" s="13">
        <v>0</v>
      </c>
    </row>
    <row r="462" spans="1:7" ht="15.75" thickBot="1" x14ac:dyDescent="0.3">
      <c r="A462" t="s">
        <v>194</v>
      </c>
      <c r="B462" s="31"/>
      <c r="C462" s="9" t="s">
        <v>15</v>
      </c>
      <c r="D462" s="15">
        <f t="shared" si="48"/>
        <v>0</v>
      </c>
      <c r="E462" s="15">
        <v>0</v>
      </c>
      <c r="F462" s="15">
        <v>0</v>
      </c>
      <c r="G462" s="15">
        <v>0</v>
      </c>
    </row>
    <row r="463" spans="1:7" ht="31.5" customHeight="1" thickTop="1" thickBot="1" x14ac:dyDescent="0.3">
      <c r="A463" t="str">
        <f t="shared" ref="A463" si="49">IF(OR(D463&lt;&gt;0,G463&lt;&gt;0,),"a","b")</f>
        <v>a</v>
      </c>
      <c r="B463" s="2" t="s">
        <v>83</v>
      </c>
      <c r="C463" s="24" t="s">
        <v>84</v>
      </c>
      <c r="D463" s="3">
        <f t="shared" si="48"/>
        <v>2348000</v>
      </c>
      <c r="E463" s="3">
        <v>1292000</v>
      </c>
      <c r="F463" s="3">
        <v>478800</v>
      </c>
      <c r="G463" s="3">
        <v>577200</v>
      </c>
    </row>
    <row r="464" spans="1:7" ht="15.75" thickTop="1" x14ac:dyDescent="0.25">
      <c r="A464" t="s">
        <v>194</v>
      </c>
      <c r="B464" s="29"/>
      <c r="C464" s="5" t="s">
        <v>5</v>
      </c>
      <c r="D464" s="13">
        <f t="shared" si="48"/>
        <v>2348000</v>
      </c>
      <c r="E464" s="13">
        <v>1292000</v>
      </c>
      <c r="F464" s="13">
        <v>478800</v>
      </c>
      <c r="G464" s="13">
        <v>577200</v>
      </c>
    </row>
    <row r="465" spans="1:7" x14ac:dyDescent="0.25">
      <c r="A465" t="s">
        <v>194</v>
      </c>
      <c r="B465" s="30"/>
      <c r="C465" s="7" t="s">
        <v>6</v>
      </c>
      <c r="D465" s="14">
        <f t="shared" si="48"/>
        <v>0</v>
      </c>
      <c r="E465" s="14">
        <v>0</v>
      </c>
      <c r="F465" s="14">
        <v>0</v>
      </c>
      <c r="G465" s="14">
        <v>0</v>
      </c>
    </row>
    <row r="466" spans="1:7" x14ac:dyDescent="0.25">
      <c r="A466" t="s">
        <v>194</v>
      </c>
      <c r="B466" s="30"/>
      <c r="C466" s="7" t="s">
        <v>7</v>
      </c>
      <c r="D466" s="14">
        <f t="shared" si="48"/>
        <v>0</v>
      </c>
      <c r="E466" s="14">
        <v>0</v>
      </c>
      <c r="F466" s="14">
        <v>0</v>
      </c>
      <c r="G466" s="14">
        <v>0</v>
      </c>
    </row>
    <row r="467" spans="1:7" x14ac:dyDescent="0.25">
      <c r="A467" t="s">
        <v>194</v>
      </c>
      <c r="B467" s="30"/>
      <c r="C467" s="7" t="s">
        <v>8</v>
      </c>
      <c r="D467" s="14">
        <f t="shared" si="48"/>
        <v>0</v>
      </c>
      <c r="E467" s="14">
        <v>0</v>
      </c>
      <c r="F467" s="14">
        <v>0</v>
      </c>
      <c r="G467" s="14">
        <v>0</v>
      </c>
    </row>
    <row r="468" spans="1:7" x14ac:dyDescent="0.25">
      <c r="A468" t="s">
        <v>194</v>
      </c>
      <c r="B468" s="30"/>
      <c r="C468" s="7" t="s">
        <v>9</v>
      </c>
      <c r="D468" s="14">
        <f t="shared" si="48"/>
        <v>0</v>
      </c>
      <c r="E468" s="14">
        <v>0</v>
      </c>
      <c r="F468" s="14">
        <v>0</v>
      </c>
      <c r="G468" s="14">
        <v>0</v>
      </c>
    </row>
    <row r="469" spans="1:7" x14ac:dyDescent="0.25">
      <c r="A469" t="s">
        <v>194</v>
      </c>
      <c r="B469" s="30"/>
      <c r="C469" s="7" t="s">
        <v>10</v>
      </c>
      <c r="D469" s="14">
        <f t="shared" si="48"/>
        <v>0</v>
      </c>
      <c r="E469" s="14">
        <v>0</v>
      </c>
      <c r="F469" s="14">
        <v>0</v>
      </c>
      <c r="G469" s="14">
        <v>0</v>
      </c>
    </row>
    <row r="470" spans="1:7" x14ac:dyDescent="0.25">
      <c r="A470" t="s">
        <v>194</v>
      </c>
      <c r="B470" s="30"/>
      <c r="C470" s="7" t="s">
        <v>11</v>
      </c>
      <c r="D470" s="14">
        <f t="shared" si="48"/>
        <v>2348000</v>
      </c>
      <c r="E470" s="14">
        <v>1292000</v>
      </c>
      <c r="F470" s="14">
        <v>478800</v>
      </c>
      <c r="G470" s="14">
        <v>577200</v>
      </c>
    </row>
    <row r="471" spans="1:7" x14ac:dyDescent="0.25">
      <c r="A471" t="s">
        <v>194</v>
      </c>
      <c r="B471" s="30"/>
      <c r="C471" s="7" t="s">
        <v>12</v>
      </c>
      <c r="D471" s="14">
        <f t="shared" si="48"/>
        <v>0</v>
      </c>
      <c r="E471" s="14">
        <v>0</v>
      </c>
      <c r="F471" s="14">
        <v>0</v>
      </c>
      <c r="G471" s="14">
        <v>0</v>
      </c>
    </row>
    <row r="472" spans="1:7" x14ac:dyDescent="0.25">
      <c r="A472" t="s">
        <v>194</v>
      </c>
      <c r="B472" s="29"/>
      <c r="C472" s="5" t="s">
        <v>13</v>
      </c>
      <c r="D472" s="13">
        <f t="shared" si="48"/>
        <v>0</v>
      </c>
      <c r="E472" s="13">
        <v>0</v>
      </c>
      <c r="F472" s="13">
        <v>0</v>
      </c>
      <c r="G472" s="13">
        <v>0</v>
      </c>
    </row>
    <row r="473" spans="1:7" x14ac:dyDescent="0.25">
      <c r="A473" t="s">
        <v>194</v>
      </c>
      <c r="B473" s="29"/>
      <c r="C473" s="5" t="s">
        <v>14</v>
      </c>
      <c r="D473" s="13">
        <f t="shared" si="48"/>
        <v>0</v>
      </c>
      <c r="E473" s="13">
        <v>0</v>
      </c>
      <c r="F473" s="13">
        <v>0</v>
      </c>
      <c r="G473" s="13">
        <v>0</v>
      </c>
    </row>
    <row r="474" spans="1:7" ht="15.75" thickBot="1" x14ac:dyDescent="0.3">
      <c r="A474" t="s">
        <v>194</v>
      </c>
      <c r="B474" s="31"/>
      <c r="C474" s="9" t="s">
        <v>15</v>
      </c>
      <c r="D474" s="15">
        <f t="shared" si="48"/>
        <v>0</v>
      </c>
      <c r="E474" s="15">
        <v>0</v>
      </c>
      <c r="F474" s="15">
        <v>0</v>
      </c>
      <c r="G474" s="15">
        <v>0</v>
      </c>
    </row>
    <row r="475" spans="1:7" ht="31.5" thickTop="1" thickBot="1" x14ac:dyDescent="0.3">
      <c r="A475" t="str">
        <f t="shared" ref="A475" si="50">IF(OR(D475&lt;&gt;0,G475&lt;&gt;0,),"a","b")</f>
        <v>a</v>
      </c>
      <c r="B475" s="2" t="s">
        <v>85</v>
      </c>
      <c r="C475" s="27" t="s">
        <v>86</v>
      </c>
      <c r="D475" s="3">
        <f t="shared" si="48"/>
        <v>810000</v>
      </c>
      <c r="E475" s="3">
        <v>410000</v>
      </c>
      <c r="F475" s="3">
        <v>190000</v>
      </c>
      <c r="G475" s="3">
        <v>210000</v>
      </c>
    </row>
    <row r="476" spans="1:7" ht="15.75" thickTop="1" x14ac:dyDescent="0.25">
      <c r="A476" t="s">
        <v>194</v>
      </c>
      <c r="B476" s="29"/>
      <c r="C476" s="5" t="s">
        <v>5</v>
      </c>
      <c r="D476" s="13">
        <f t="shared" si="48"/>
        <v>810000</v>
      </c>
      <c r="E476" s="13">
        <v>410000</v>
      </c>
      <c r="F476" s="13">
        <v>190000</v>
      </c>
      <c r="G476" s="13">
        <v>210000</v>
      </c>
    </row>
    <row r="477" spans="1:7" x14ac:dyDescent="0.25">
      <c r="A477" t="s">
        <v>194</v>
      </c>
      <c r="B477" s="30"/>
      <c r="C477" s="7" t="s">
        <v>6</v>
      </c>
      <c r="D477" s="14">
        <f t="shared" si="48"/>
        <v>0</v>
      </c>
      <c r="E477" s="14">
        <v>0</v>
      </c>
      <c r="F477" s="14">
        <v>0</v>
      </c>
      <c r="G477" s="14">
        <v>0</v>
      </c>
    </row>
    <row r="478" spans="1:7" x14ac:dyDescent="0.25">
      <c r="A478" t="s">
        <v>194</v>
      </c>
      <c r="B478" s="30"/>
      <c r="C478" s="7" t="s">
        <v>7</v>
      </c>
      <c r="D478" s="14">
        <f t="shared" si="48"/>
        <v>810000</v>
      </c>
      <c r="E478" s="14">
        <v>410000</v>
      </c>
      <c r="F478" s="14">
        <v>190000</v>
      </c>
      <c r="G478" s="14">
        <v>210000</v>
      </c>
    </row>
    <row r="479" spans="1:7" x14ac:dyDescent="0.25">
      <c r="A479" t="s">
        <v>194</v>
      </c>
      <c r="B479" s="30"/>
      <c r="C479" s="7" t="s">
        <v>8</v>
      </c>
      <c r="D479" s="14">
        <f t="shared" si="48"/>
        <v>0</v>
      </c>
      <c r="E479" s="14">
        <v>0</v>
      </c>
      <c r="F479" s="14">
        <v>0</v>
      </c>
      <c r="G479" s="14">
        <v>0</v>
      </c>
    </row>
    <row r="480" spans="1:7" x14ac:dyDescent="0.25">
      <c r="A480" t="s">
        <v>194</v>
      </c>
      <c r="B480" s="30"/>
      <c r="C480" s="7" t="s">
        <v>9</v>
      </c>
      <c r="D480" s="14">
        <f t="shared" si="48"/>
        <v>0</v>
      </c>
      <c r="E480" s="14">
        <v>0</v>
      </c>
      <c r="F480" s="14">
        <v>0</v>
      </c>
      <c r="G480" s="14">
        <v>0</v>
      </c>
    </row>
    <row r="481" spans="1:7" x14ac:dyDescent="0.25">
      <c r="A481" t="s">
        <v>194</v>
      </c>
      <c r="B481" s="30"/>
      <c r="C481" s="7" t="s">
        <v>10</v>
      </c>
      <c r="D481" s="14">
        <f t="shared" si="48"/>
        <v>0</v>
      </c>
      <c r="E481" s="14">
        <v>0</v>
      </c>
      <c r="F481" s="14">
        <v>0</v>
      </c>
      <c r="G481" s="14">
        <v>0</v>
      </c>
    </row>
    <row r="482" spans="1:7" x14ac:dyDescent="0.25">
      <c r="A482" t="s">
        <v>194</v>
      </c>
      <c r="B482" s="30"/>
      <c r="C482" s="7" t="s">
        <v>11</v>
      </c>
      <c r="D482" s="14">
        <f t="shared" si="48"/>
        <v>0</v>
      </c>
      <c r="E482" s="14">
        <v>0</v>
      </c>
      <c r="F482" s="14">
        <v>0</v>
      </c>
      <c r="G482" s="14">
        <v>0</v>
      </c>
    </row>
    <row r="483" spans="1:7" x14ac:dyDescent="0.25">
      <c r="A483" t="s">
        <v>194</v>
      </c>
      <c r="B483" s="30"/>
      <c r="C483" s="7" t="s">
        <v>12</v>
      </c>
      <c r="D483" s="14">
        <f t="shared" si="48"/>
        <v>0</v>
      </c>
      <c r="E483" s="14">
        <v>0</v>
      </c>
      <c r="F483" s="14">
        <v>0</v>
      </c>
      <c r="G483" s="14">
        <v>0</v>
      </c>
    </row>
    <row r="484" spans="1:7" x14ac:dyDescent="0.25">
      <c r="A484" t="s">
        <v>194</v>
      </c>
      <c r="B484" s="29"/>
      <c r="C484" s="5" t="s">
        <v>13</v>
      </c>
      <c r="D484" s="13">
        <f t="shared" si="48"/>
        <v>0</v>
      </c>
      <c r="E484" s="13">
        <v>0</v>
      </c>
      <c r="F484" s="13">
        <v>0</v>
      </c>
      <c r="G484" s="13">
        <v>0</v>
      </c>
    </row>
    <row r="485" spans="1:7" x14ac:dyDescent="0.25">
      <c r="A485" t="s">
        <v>194</v>
      </c>
      <c r="B485" s="29"/>
      <c r="C485" s="5" t="s">
        <v>14</v>
      </c>
      <c r="D485" s="13">
        <f t="shared" si="48"/>
        <v>0</v>
      </c>
      <c r="E485" s="13">
        <v>0</v>
      </c>
      <c r="F485" s="13">
        <v>0</v>
      </c>
      <c r="G485" s="13">
        <v>0</v>
      </c>
    </row>
    <row r="486" spans="1:7" ht="15.75" thickBot="1" x14ac:dyDescent="0.3">
      <c r="A486" t="s">
        <v>194</v>
      </c>
      <c r="B486" s="31"/>
      <c r="C486" s="9" t="s">
        <v>15</v>
      </c>
      <c r="D486" s="15">
        <f t="shared" si="48"/>
        <v>0</v>
      </c>
      <c r="E486" s="15">
        <v>0</v>
      </c>
      <c r="F486" s="15">
        <v>0</v>
      </c>
      <c r="G486" s="15">
        <v>0</v>
      </c>
    </row>
    <row r="487" spans="1:7" ht="31.5" customHeight="1" thickTop="1" thickBot="1" x14ac:dyDescent="0.3">
      <c r="A487" t="str">
        <f t="shared" ref="A487" si="51">IF(OR(D487&lt;&gt;0,G487&lt;&gt;0,),"a","b")</f>
        <v>a</v>
      </c>
      <c r="B487" s="2" t="s">
        <v>87</v>
      </c>
      <c r="C487" s="24" t="s">
        <v>88</v>
      </c>
      <c r="D487" s="3">
        <f t="shared" si="48"/>
        <v>1230000</v>
      </c>
      <c r="E487" s="3">
        <v>630000</v>
      </c>
      <c r="F487" s="3">
        <v>300000</v>
      </c>
      <c r="G487" s="3">
        <v>300000</v>
      </c>
    </row>
    <row r="488" spans="1:7" ht="15.75" thickTop="1" x14ac:dyDescent="0.25">
      <c r="A488" t="s">
        <v>194</v>
      </c>
      <c r="B488" s="29"/>
      <c r="C488" s="5" t="s">
        <v>5</v>
      </c>
      <c r="D488" s="13">
        <f t="shared" si="48"/>
        <v>1230000</v>
      </c>
      <c r="E488" s="13">
        <v>630000</v>
      </c>
      <c r="F488" s="13">
        <v>300000</v>
      </c>
      <c r="G488" s="13">
        <v>300000</v>
      </c>
    </row>
    <row r="489" spans="1:7" x14ac:dyDescent="0.25">
      <c r="A489" t="s">
        <v>194</v>
      </c>
      <c r="B489" s="30"/>
      <c r="C489" s="7" t="s">
        <v>6</v>
      </c>
      <c r="D489" s="14">
        <f t="shared" si="48"/>
        <v>0</v>
      </c>
      <c r="E489" s="14">
        <v>0</v>
      </c>
      <c r="F489" s="14">
        <v>0</v>
      </c>
      <c r="G489" s="14">
        <v>0</v>
      </c>
    </row>
    <row r="490" spans="1:7" x14ac:dyDescent="0.25">
      <c r="A490" t="s">
        <v>194</v>
      </c>
      <c r="B490" s="30"/>
      <c r="C490" s="7" t="s">
        <v>7</v>
      </c>
      <c r="D490" s="14">
        <f t="shared" si="48"/>
        <v>0</v>
      </c>
      <c r="E490" s="14">
        <v>0</v>
      </c>
      <c r="F490" s="14">
        <v>0</v>
      </c>
      <c r="G490" s="14">
        <v>0</v>
      </c>
    </row>
    <row r="491" spans="1:7" x14ac:dyDescent="0.25">
      <c r="A491" t="s">
        <v>194</v>
      </c>
      <c r="B491" s="30"/>
      <c r="C491" s="7" t="s">
        <v>8</v>
      </c>
      <c r="D491" s="14">
        <f t="shared" si="48"/>
        <v>0</v>
      </c>
      <c r="E491" s="14">
        <v>0</v>
      </c>
      <c r="F491" s="14">
        <v>0</v>
      </c>
      <c r="G491" s="14">
        <v>0</v>
      </c>
    </row>
    <row r="492" spans="1:7" x14ac:dyDescent="0.25">
      <c r="A492" t="s">
        <v>194</v>
      </c>
      <c r="B492" s="30"/>
      <c r="C492" s="7" t="s">
        <v>9</v>
      </c>
      <c r="D492" s="14">
        <f t="shared" si="48"/>
        <v>0</v>
      </c>
      <c r="E492" s="14">
        <v>0</v>
      </c>
      <c r="F492" s="14">
        <v>0</v>
      </c>
      <c r="G492" s="14">
        <v>0</v>
      </c>
    </row>
    <row r="493" spans="1:7" x14ac:dyDescent="0.25">
      <c r="A493" t="s">
        <v>194</v>
      </c>
      <c r="B493" s="30"/>
      <c r="C493" s="7" t="s">
        <v>10</v>
      </c>
      <c r="D493" s="14">
        <f t="shared" si="48"/>
        <v>0</v>
      </c>
      <c r="E493" s="14">
        <v>0</v>
      </c>
      <c r="F493" s="14">
        <v>0</v>
      </c>
      <c r="G493" s="14">
        <v>0</v>
      </c>
    </row>
    <row r="494" spans="1:7" x14ac:dyDescent="0.25">
      <c r="A494" t="s">
        <v>194</v>
      </c>
      <c r="B494" s="30"/>
      <c r="C494" s="7" t="s">
        <v>11</v>
      </c>
      <c r="D494" s="14">
        <f t="shared" si="48"/>
        <v>1230000</v>
      </c>
      <c r="E494" s="14">
        <v>630000</v>
      </c>
      <c r="F494" s="14">
        <v>300000</v>
      </c>
      <c r="G494" s="14">
        <v>300000</v>
      </c>
    </row>
    <row r="495" spans="1:7" x14ac:dyDescent="0.25">
      <c r="A495" t="s">
        <v>194</v>
      </c>
      <c r="B495" s="30"/>
      <c r="C495" s="7" t="s">
        <v>12</v>
      </c>
      <c r="D495" s="14">
        <f t="shared" si="48"/>
        <v>0</v>
      </c>
      <c r="E495" s="14">
        <v>0</v>
      </c>
      <c r="F495" s="14">
        <v>0</v>
      </c>
      <c r="G495" s="14">
        <v>0</v>
      </c>
    </row>
    <row r="496" spans="1:7" x14ac:dyDescent="0.25">
      <c r="A496" t="s">
        <v>194</v>
      </c>
      <c r="B496" s="29"/>
      <c r="C496" s="5" t="s">
        <v>13</v>
      </c>
      <c r="D496" s="13">
        <f t="shared" si="48"/>
        <v>0</v>
      </c>
      <c r="E496" s="13">
        <v>0</v>
      </c>
      <c r="F496" s="13">
        <v>0</v>
      </c>
      <c r="G496" s="13">
        <v>0</v>
      </c>
    </row>
    <row r="497" spans="1:7" x14ac:dyDescent="0.25">
      <c r="A497" t="s">
        <v>194</v>
      </c>
      <c r="B497" s="29"/>
      <c r="C497" s="5" t="s">
        <v>14</v>
      </c>
      <c r="D497" s="13">
        <f t="shared" si="48"/>
        <v>0</v>
      </c>
      <c r="E497" s="13">
        <v>0</v>
      </c>
      <c r="F497" s="13">
        <v>0</v>
      </c>
      <c r="G497" s="13">
        <v>0</v>
      </c>
    </row>
    <row r="498" spans="1:7" ht="15.75" thickBot="1" x14ac:dyDescent="0.3">
      <c r="A498" t="s">
        <v>194</v>
      </c>
      <c r="B498" s="31"/>
      <c r="C498" s="9" t="s">
        <v>15</v>
      </c>
      <c r="D498" s="15">
        <f t="shared" si="48"/>
        <v>0</v>
      </c>
      <c r="E498" s="15">
        <v>0</v>
      </c>
      <c r="F498" s="15">
        <v>0</v>
      </c>
      <c r="G498" s="15">
        <v>0</v>
      </c>
    </row>
    <row r="499" spans="1:7" ht="31.5" thickTop="1" thickBot="1" x14ac:dyDescent="0.3">
      <c r="A499" t="str">
        <f t="shared" ref="A499" si="52">IF(OR(D499&lt;&gt;0,G499&lt;&gt;0,),"a","b")</f>
        <v>a</v>
      </c>
      <c r="B499" s="2" t="s">
        <v>89</v>
      </c>
      <c r="C499" s="26" t="s">
        <v>90</v>
      </c>
      <c r="D499" s="3">
        <f t="shared" si="48"/>
        <v>126000</v>
      </c>
      <c r="E499" s="3">
        <v>63000</v>
      </c>
      <c r="F499" s="3">
        <v>32000</v>
      </c>
      <c r="G499" s="3">
        <v>31000</v>
      </c>
    </row>
    <row r="500" spans="1:7" ht="15.75" thickTop="1" x14ac:dyDescent="0.25">
      <c r="A500" t="s">
        <v>194</v>
      </c>
      <c r="B500" s="29"/>
      <c r="C500" s="5" t="s">
        <v>5</v>
      </c>
      <c r="D500" s="13">
        <f t="shared" si="48"/>
        <v>126000</v>
      </c>
      <c r="E500" s="13">
        <v>63000</v>
      </c>
      <c r="F500" s="13">
        <v>32000</v>
      </c>
      <c r="G500" s="13">
        <v>31000</v>
      </c>
    </row>
    <row r="501" spans="1:7" x14ac:dyDescent="0.25">
      <c r="A501" t="s">
        <v>194</v>
      </c>
      <c r="B501" s="30"/>
      <c r="C501" s="7" t="s">
        <v>6</v>
      </c>
      <c r="D501" s="14">
        <f t="shared" si="48"/>
        <v>0</v>
      </c>
      <c r="E501" s="14">
        <v>0</v>
      </c>
      <c r="F501" s="14">
        <v>0</v>
      </c>
      <c r="G501" s="14">
        <v>0</v>
      </c>
    </row>
    <row r="502" spans="1:7" x14ac:dyDescent="0.25">
      <c r="A502" t="s">
        <v>194</v>
      </c>
      <c r="B502" s="30"/>
      <c r="C502" s="7" t="s">
        <v>7</v>
      </c>
      <c r="D502" s="14">
        <f t="shared" si="48"/>
        <v>0</v>
      </c>
      <c r="E502" s="14">
        <v>0</v>
      </c>
      <c r="F502" s="14">
        <v>0</v>
      </c>
      <c r="G502" s="14">
        <v>0</v>
      </c>
    </row>
    <row r="503" spans="1:7" x14ac:dyDescent="0.25">
      <c r="A503" t="s">
        <v>194</v>
      </c>
      <c r="B503" s="30"/>
      <c r="C503" s="7" t="s">
        <v>8</v>
      </c>
      <c r="D503" s="14">
        <f t="shared" si="48"/>
        <v>0</v>
      </c>
      <c r="E503" s="14">
        <v>0</v>
      </c>
      <c r="F503" s="14">
        <v>0</v>
      </c>
      <c r="G503" s="14">
        <v>0</v>
      </c>
    </row>
    <row r="504" spans="1:7" x14ac:dyDescent="0.25">
      <c r="A504" t="s">
        <v>194</v>
      </c>
      <c r="B504" s="30"/>
      <c r="C504" s="7" t="s">
        <v>9</v>
      </c>
      <c r="D504" s="14">
        <f t="shared" si="48"/>
        <v>0</v>
      </c>
      <c r="E504" s="14">
        <v>0</v>
      </c>
      <c r="F504" s="14">
        <v>0</v>
      </c>
      <c r="G504" s="14">
        <v>0</v>
      </c>
    </row>
    <row r="505" spans="1:7" x14ac:dyDescent="0.25">
      <c r="A505" t="s">
        <v>194</v>
      </c>
      <c r="B505" s="30"/>
      <c r="C505" s="7" t="s">
        <v>10</v>
      </c>
      <c r="D505" s="14">
        <f t="shared" si="48"/>
        <v>0</v>
      </c>
      <c r="E505" s="14">
        <v>0</v>
      </c>
      <c r="F505" s="14">
        <v>0</v>
      </c>
      <c r="G505" s="14">
        <v>0</v>
      </c>
    </row>
    <row r="506" spans="1:7" x14ac:dyDescent="0.25">
      <c r="A506" t="s">
        <v>194</v>
      </c>
      <c r="B506" s="30"/>
      <c r="C506" s="7" t="s">
        <v>11</v>
      </c>
      <c r="D506" s="14">
        <f t="shared" si="48"/>
        <v>126000</v>
      </c>
      <c r="E506" s="14">
        <v>63000</v>
      </c>
      <c r="F506" s="14">
        <v>32000</v>
      </c>
      <c r="G506" s="14">
        <v>31000</v>
      </c>
    </row>
    <row r="507" spans="1:7" x14ac:dyDescent="0.25">
      <c r="A507" t="s">
        <v>194</v>
      </c>
      <c r="B507" s="30"/>
      <c r="C507" s="7" t="s">
        <v>12</v>
      </c>
      <c r="D507" s="14">
        <f t="shared" si="48"/>
        <v>0</v>
      </c>
      <c r="E507" s="14">
        <v>0</v>
      </c>
      <c r="F507" s="14">
        <v>0</v>
      </c>
      <c r="G507" s="14">
        <v>0</v>
      </c>
    </row>
    <row r="508" spans="1:7" x14ac:dyDescent="0.25">
      <c r="A508" t="s">
        <v>194</v>
      </c>
      <c r="B508" s="29"/>
      <c r="C508" s="5" t="s">
        <v>13</v>
      </c>
      <c r="D508" s="13">
        <f t="shared" si="48"/>
        <v>0</v>
      </c>
      <c r="E508" s="13">
        <v>0</v>
      </c>
      <c r="F508" s="13">
        <v>0</v>
      </c>
      <c r="G508" s="13">
        <v>0</v>
      </c>
    </row>
    <row r="509" spans="1:7" x14ac:dyDescent="0.25">
      <c r="A509" t="s">
        <v>194</v>
      </c>
      <c r="B509" s="29"/>
      <c r="C509" s="5" t="s">
        <v>14</v>
      </c>
      <c r="D509" s="13">
        <f t="shared" si="48"/>
        <v>0</v>
      </c>
      <c r="E509" s="13">
        <v>0</v>
      </c>
      <c r="F509" s="13">
        <v>0</v>
      </c>
      <c r="G509" s="13">
        <v>0</v>
      </c>
    </row>
    <row r="510" spans="1:7" ht="15.75" thickBot="1" x14ac:dyDescent="0.3">
      <c r="A510" t="s">
        <v>194</v>
      </c>
      <c r="B510" s="31"/>
      <c r="C510" s="9" t="s">
        <v>15</v>
      </c>
      <c r="D510" s="15">
        <f t="shared" si="48"/>
        <v>0</v>
      </c>
      <c r="E510" s="15">
        <v>0</v>
      </c>
      <c r="F510" s="15">
        <v>0</v>
      </c>
      <c r="G510" s="15">
        <v>0</v>
      </c>
    </row>
    <row r="511" spans="1:7" ht="31.5" customHeight="1" thickTop="1" thickBot="1" x14ac:dyDescent="0.3">
      <c r="A511" t="str">
        <f t="shared" ref="A511" si="53">IF(OR(D511&lt;&gt;0,G511&lt;&gt;0,),"a","b")</f>
        <v>a</v>
      </c>
      <c r="B511" s="2" t="s">
        <v>91</v>
      </c>
      <c r="C511" s="26" t="s">
        <v>92</v>
      </c>
      <c r="D511" s="3">
        <f t="shared" si="48"/>
        <v>36600</v>
      </c>
      <c r="E511" s="3">
        <v>12200</v>
      </c>
      <c r="F511" s="3">
        <v>12200</v>
      </c>
      <c r="G511" s="3">
        <v>12200</v>
      </c>
    </row>
    <row r="512" spans="1:7" ht="15.75" thickTop="1" x14ac:dyDescent="0.25">
      <c r="A512" t="s">
        <v>194</v>
      </c>
      <c r="B512" s="29"/>
      <c r="C512" s="5" t="s">
        <v>5</v>
      </c>
      <c r="D512" s="13">
        <f t="shared" si="48"/>
        <v>36600</v>
      </c>
      <c r="E512" s="13">
        <v>12200</v>
      </c>
      <c r="F512" s="13">
        <v>12200</v>
      </c>
      <c r="G512" s="13">
        <v>12200</v>
      </c>
    </row>
    <row r="513" spans="1:7" x14ac:dyDescent="0.25">
      <c r="A513" t="s">
        <v>194</v>
      </c>
      <c r="B513" s="30"/>
      <c r="C513" s="7" t="s">
        <v>6</v>
      </c>
      <c r="D513" s="14">
        <f t="shared" si="48"/>
        <v>0</v>
      </c>
      <c r="E513" s="14">
        <v>0</v>
      </c>
      <c r="F513" s="14">
        <v>0</v>
      </c>
      <c r="G513" s="14">
        <v>0</v>
      </c>
    </row>
    <row r="514" spans="1:7" x14ac:dyDescent="0.25">
      <c r="A514" t="s">
        <v>194</v>
      </c>
      <c r="B514" s="30"/>
      <c r="C514" s="7" t="s">
        <v>7</v>
      </c>
      <c r="D514" s="14">
        <f t="shared" si="48"/>
        <v>0</v>
      </c>
      <c r="E514" s="14">
        <v>0</v>
      </c>
      <c r="F514" s="14">
        <v>0</v>
      </c>
      <c r="G514" s="14">
        <v>0</v>
      </c>
    </row>
    <row r="515" spans="1:7" x14ac:dyDescent="0.25">
      <c r="A515" t="s">
        <v>194</v>
      </c>
      <c r="B515" s="30"/>
      <c r="C515" s="7" t="s">
        <v>8</v>
      </c>
      <c r="D515" s="14">
        <f t="shared" si="48"/>
        <v>0</v>
      </c>
      <c r="E515" s="14">
        <v>0</v>
      </c>
      <c r="F515" s="14">
        <v>0</v>
      </c>
      <c r="G515" s="14">
        <v>0</v>
      </c>
    </row>
    <row r="516" spans="1:7" x14ac:dyDescent="0.25">
      <c r="A516" t="s">
        <v>194</v>
      </c>
      <c r="B516" s="30"/>
      <c r="C516" s="7" t="s">
        <v>9</v>
      </c>
      <c r="D516" s="14">
        <f t="shared" ref="D516:D579" si="54">E516+F516+G516</f>
        <v>0</v>
      </c>
      <c r="E516" s="14">
        <v>0</v>
      </c>
      <c r="F516" s="14">
        <v>0</v>
      </c>
      <c r="G516" s="14">
        <v>0</v>
      </c>
    </row>
    <row r="517" spans="1:7" x14ac:dyDescent="0.25">
      <c r="A517" t="s">
        <v>194</v>
      </c>
      <c r="B517" s="30"/>
      <c r="C517" s="7" t="s">
        <v>10</v>
      </c>
      <c r="D517" s="14">
        <f t="shared" si="54"/>
        <v>0</v>
      </c>
      <c r="E517" s="14">
        <v>0</v>
      </c>
      <c r="F517" s="14">
        <v>0</v>
      </c>
      <c r="G517" s="14">
        <v>0</v>
      </c>
    </row>
    <row r="518" spans="1:7" x14ac:dyDescent="0.25">
      <c r="A518" t="s">
        <v>194</v>
      </c>
      <c r="B518" s="30"/>
      <c r="C518" s="7" t="s">
        <v>11</v>
      </c>
      <c r="D518" s="14">
        <f t="shared" si="54"/>
        <v>36600</v>
      </c>
      <c r="E518" s="14">
        <v>12200</v>
      </c>
      <c r="F518" s="14">
        <v>12200</v>
      </c>
      <c r="G518" s="14">
        <v>12200</v>
      </c>
    </row>
    <row r="519" spans="1:7" x14ac:dyDescent="0.25">
      <c r="A519" t="s">
        <v>194</v>
      </c>
      <c r="B519" s="30"/>
      <c r="C519" s="7" t="s">
        <v>12</v>
      </c>
      <c r="D519" s="14">
        <f t="shared" si="54"/>
        <v>0</v>
      </c>
      <c r="E519" s="14">
        <v>0</v>
      </c>
      <c r="F519" s="14">
        <v>0</v>
      </c>
      <c r="G519" s="14">
        <v>0</v>
      </c>
    </row>
    <row r="520" spans="1:7" x14ac:dyDescent="0.25">
      <c r="A520" t="s">
        <v>194</v>
      </c>
      <c r="B520" s="29"/>
      <c r="C520" s="5" t="s">
        <v>13</v>
      </c>
      <c r="D520" s="13">
        <f t="shared" si="54"/>
        <v>0</v>
      </c>
      <c r="E520" s="13">
        <v>0</v>
      </c>
      <c r="F520" s="13">
        <v>0</v>
      </c>
      <c r="G520" s="13">
        <v>0</v>
      </c>
    </row>
    <row r="521" spans="1:7" x14ac:dyDescent="0.25">
      <c r="A521" t="s">
        <v>194</v>
      </c>
      <c r="B521" s="29"/>
      <c r="C521" s="5" t="s">
        <v>14</v>
      </c>
      <c r="D521" s="13">
        <f t="shared" si="54"/>
        <v>0</v>
      </c>
      <c r="E521" s="13">
        <v>0</v>
      </c>
      <c r="F521" s="13">
        <v>0</v>
      </c>
      <c r="G521" s="13">
        <v>0</v>
      </c>
    </row>
    <row r="522" spans="1:7" ht="15.75" thickBot="1" x14ac:dyDescent="0.3">
      <c r="A522" t="s">
        <v>194</v>
      </c>
      <c r="B522" s="31"/>
      <c r="C522" s="9" t="s">
        <v>15</v>
      </c>
      <c r="D522" s="15">
        <f t="shared" si="54"/>
        <v>0</v>
      </c>
      <c r="E522" s="15">
        <v>0</v>
      </c>
      <c r="F522" s="15">
        <v>0</v>
      </c>
      <c r="G522" s="15">
        <v>0</v>
      </c>
    </row>
    <row r="523" spans="1:7" ht="31.5" customHeight="1" thickTop="1" thickBot="1" x14ac:dyDescent="0.3">
      <c r="A523" t="str">
        <f t="shared" ref="A523" si="55">IF(OR(D523&lt;&gt;0,G523&lt;&gt;0,),"a","b")</f>
        <v>a</v>
      </c>
      <c r="B523" s="2" t="s">
        <v>93</v>
      </c>
      <c r="C523" s="24" t="s">
        <v>94</v>
      </c>
      <c r="D523" s="3">
        <f t="shared" si="54"/>
        <v>801475000</v>
      </c>
      <c r="E523" s="3">
        <v>429243600</v>
      </c>
      <c r="F523" s="3">
        <v>203452900</v>
      </c>
      <c r="G523" s="3">
        <v>168778500</v>
      </c>
    </row>
    <row r="524" spans="1:7" ht="15.75" thickTop="1" x14ac:dyDescent="0.25">
      <c r="A524" t="s">
        <v>194</v>
      </c>
      <c r="B524" s="29"/>
      <c r="C524" s="5" t="s">
        <v>5</v>
      </c>
      <c r="D524" s="13">
        <f t="shared" si="54"/>
        <v>801084229</v>
      </c>
      <c r="E524" s="13">
        <v>428867829</v>
      </c>
      <c r="F524" s="13">
        <v>203445400</v>
      </c>
      <c r="G524" s="13">
        <v>168771000</v>
      </c>
    </row>
    <row r="525" spans="1:7" x14ac:dyDescent="0.25">
      <c r="A525" t="s">
        <v>194</v>
      </c>
      <c r="B525" s="30"/>
      <c r="C525" s="7" t="s">
        <v>6</v>
      </c>
      <c r="D525" s="14">
        <f t="shared" si="54"/>
        <v>0</v>
      </c>
      <c r="E525" s="14">
        <v>0</v>
      </c>
      <c r="F525" s="14">
        <v>0</v>
      </c>
      <c r="G525" s="14">
        <v>0</v>
      </c>
    </row>
    <row r="526" spans="1:7" x14ac:dyDescent="0.25">
      <c r="A526" t="s">
        <v>194</v>
      </c>
      <c r="B526" s="30"/>
      <c r="C526" s="7" t="s">
        <v>7</v>
      </c>
      <c r="D526" s="14">
        <f t="shared" si="54"/>
        <v>52919947</v>
      </c>
      <c r="E526" s="14">
        <v>32193347</v>
      </c>
      <c r="F526" s="14">
        <v>10275800</v>
      </c>
      <c r="G526" s="14">
        <v>10450800</v>
      </c>
    </row>
    <row r="527" spans="1:7" x14ac:dyDescent="0.25">
      <c r="A527" t="s">
        <v>194</v>
      </c>
      <c r="B527" s="30"/>
      <c r="C527" s="7" t="s">
        <v>8</v>
      </c>
      <c r="D527" s="14">
        <f t="shared" si="54"/>
        <v>0</v>
      </c>
      <c r="E527" s="14">
        <v>0</v>
      </c>
      <c r="F527" s="14">
        <v>0</v>
      </c>
      <c r="G527" s="14">
        <v>0</v>
      </c>
    </row>
    <row r="528" spans="1:7" x14ac:dyDescent="0.25">
      <c r="A528" t="s">
        <v>194</v>
      </c>
      <c r="B528" s="30"/>
      <c r="C528" s="7" t="s">
        <v>9</v>
      </c>
      <c r="D528" s="14">
        <f t="shared" si="54"/>
        <v>0</v>
      </c>
      <c r="E528" s="14">
        <v>0</v>
      </c>
      <c r="F528" s="14">
        <v>0</v>
      </c>
      <c r="G528" s="14">
        <v>0</v>
      </c>
    </row>
    <row r="529" spans="1:7" x14ac:dyDescent="0.25">
      <c r="A529" t="s">
        <v>194</v>
      </c>
      <c r="B529" s="30"/>
      <c r="C529" s="7" t="s">
        <v>10</v>
      </c>
      <c r="D529" s="14">
        <f t="shared" si="54"/>
        <v>0</v>
      </c>
      <c r="E529" s="14">
        <v>0</v>
      </c>
      <c r="F529" s="14">
        <v>0</v>
      </c>
      <c r="G529" s="14">
        <v>0</v>
      </c>
    </row>
    <row r="530" spans="1:7" x14ac:dyDescent="0.25">
      <c r="A530" t="s">
        <v>194</v>
      </c>
      <c r="B530" s="30"/>
      <c r="C530" s="7" t="s">
        <v>11</v>
      </c>
      <c r="D530" s="14">
        <f t="shared" si="54"/>
        <v>747288457</v>
      </c>
      <c r="E530" s="14">
        <v>396158657</v>
      </c>
      <c r="F530" s="14">
        <v>192989600</v>
      </c>
      <c r="G530" s="14">
        <v>158140200</v>
      </c>
    </row>
    <row r="531" spans="1:7" x14ac:dyDescent="0.25">
      <c r="A531" t="s">
        <v>194</v>
      </c>
      <c r="B531" s="30"/>
      <c r="C531" s="7" t="s">
        <v>12</v>
      </c>
      <c r="D531" s="14">
        <f t="shared" si="54"/>
        <v>875825</v>
      </c>
      <c r="E531" s="14">
        <v>515825</v>
      </c>
      <c r="F531" s="14">
        <v>180000</v>
      </c>
      <c r="G531" s="14">
        <v>180000</v>
      </c>
    </row>
    <row r="532" spans="1:7" x14ac:dyDescent="0.25">
      <c r="A532" t="s">
        <v>194</v>
      </c>
      <c r="B532" s="29"/>
      <c r="C532" s="5" t="s">
        <v>13</v>
      </c>
      <c r="D532" s="13">
        <f t="shared" si="54"/>
        <v>30000</v>
      </c>
      <c r="E532" s="13">
        <v>15000</v>
      </c>
      <c r="F532" s="13">
        <v>7500</v>
      </c>
      <c r="G532" s="13">
        <v>7500</v>
      </c>
    </row>
    <row r="533" spans="1:7" x14ac:dyDescent="0.25">
      <c r="A533" t="s">
        <v>194</v>
      </c>
      <c r="B533" s="29"/>
      <c r="C533" s="5" t="s">
        <v>14</v>
      </c>
      <c r="D533" s="13">
        <f t="shared" si="54"/>
        <v>0</v>
      </c>
      <c r="E533" s="13">
        <v>0</v>
      </c>
      <c r="F533" s="13">
        <v>0</v>
      </c>
      <c r="G533" s="13">
        <v>0</v>
      </c>
    </row>
    <row r="534" spans="1:7" ht="15.75" thickBot="1" x14ac:dyDescent="0.3">
      <c r="A534" t="s">
        <v>194</v>
      </c>
      <c r="B534" s="31"/>
      <c r="C534" s="9" t="s">
        <v>15</v>
      </c>
      <c r="D534" s="15">
        <f t="shared" si="54"/>
        <v>360771</v>
      </c>
      <c r="E534" s="15">
        <v>360771</v>
      </c>
      <c r="F534" s="15">
        <v>0</v>
      </c>
      <c r="G534" s="15">
        <v>0</v>
      </c>
    </row>
    <row r="535" spans="1:7" ht="31.5" customHeight="1" thickTop="1" thickBot="1" x14ac:dyDescent="0.3">
      <c r="A535" t="str">
        <f t="shared" ref="A535" si="56">IF(OR(D535&lt;&gt;0,G535&lt;&gt;0,),"a","b")</f>
        <v>a</v>
      </c>
      <c r="B535" s="2" t="s">
        <v>95</v>
      </c>
      <c r="C535" s="26" t="s">
        <v>96</v>
      </c>
      <c r="D535" s="3">
        <f t="shared" si="54"/>
        <v>570000000</v>
      </c>
      <c r="E535" s="3">
        <v>307970000</v>
      </c>
      <c r="F535" s="3">
        <v>146000000</v>
      </c>
      <c r="G535" s="3">
        <v>116030000</v>
      </c>
    </row>
    <row r="536" spans="1:7" ht="15.75" thickTop="1" x14ac:dyDescent="0.25">
      <c r="A536" t="s">
        <v>194</v>
      </c>
      <c r="B536" s="29"/>
      <c r="C536" s="5" t="s">
        <v>5</v>
      </c>
      <c r="D536" s="13">
        <f t="shared" si="54"/>
        <v>569993560</v>
      </c>
      <c r="E536" s="13">
        <v>307963560</v>
      </c>
      <c r="F536" s="13">
        <v>146000000</v>
      </c>
      <c r="G536" s="13">
        <v>116030000</v>
      </c>
    </row>
    <row r="537" spans="1:7" x14ac:dyDescent="0.25">
      <c r="A537" t="s">
        <v>194</v>
      </c>
      <c r="B537" s="30"/>
      <c r="C537" s="7" t="s">
        <v>6</v>
      </c>
      <c r="D537" s="14">
        <f t="shared" si="54"/>
        <v>0</v>
      </c>
      <c r="E537" s="14">
        <v>0</v>
      </c>
      <c r="F537" s="14">
        <v>0</v>
      </c>
      <c r="G537" s="14">
        <v>0</v>
      </c>
    </row>
    <row r="538" spans="1:7" x14ac:dyDescent="0.25">
      <c r="A538" t="s">
        <v>194</v>
      </c>
      <c r="B538" s="30"/>
      <c r="C538" s="7" t="s">
        <v>7</v>
      </c>
      <c r="D538" s="14">
        <f t="shared" si="54"/>
        <v>3826560</v>
      </c>
      <c r="E538" s="14">
        <v>1826560</v>
      </c>
      <c r="F538" s="14">
        <v>1000000</v>
      </c>
      <c r="G538" s="14">
        <v>1000000</v>
      </c>
    </row>
    <row r="539" spans="1:7" x14ac:dyDescent="0.25">
      <c r="A539" t="s">
        <v>194</v>
      </c>
      <c r="B539" s="30"/>
      <c r="C539" s="7" t="s">
        <v>8</v>
      </c>
      <c r="D539" s="14">
        <f t="shared" si="54"/>
        <v>0</v>
      </c>
      <c r="E539" s="14">
        <v>0</v>
      </c>
      <c r="F539" s="14">
        <v>0</v>
      </c>
      <c r="G539" s="14">
        <v>0</v>
      </c>
    </row>
    <row r="540" spans="1:7" x14ac:dyDescent="0.25">
      <c r="A540" t="s">
        <v>194</v>
      </c>
      <c r="B540" s="30"/>
      <c r="C540" s="7" t="s">
        <v>9</v>
      </c>
      <c r="D540" s="14">
        <f t="shared" si="54"/>
        <v>0</v>
      </c>
      <c r="E540" s="14">
        <v>0</v>
      </c>
      <c r="F540" s="14">
        <v>0</v>
      </c>
      <c r="G540" s="14">
        <v>0</v>
      </c>
    </row>
    <row r="541" spans="1:7" x14ac:dyDescent="0.25">
      <c r="A541" t="s">
        <v>194</v>
      </c>
      <c r="B541" s="30"/>
      <c r="C541" s="7" t="s">
        <v>10</v>
      </c>
      <c r="D541" s="14">
        <f t="shared" si="54"/>
        <v>0</v>
      </c>
      <c r="E541" s="14">
        <v>0</v>
      </c>
      <c r="F541" s="14">
        <v>0</v>
      </c>
      <c r="G541" s="14">
        <v>0</v>
      </c>
    </row>
    <row r="542" spans="1:7" x14ac:dyDescent="0.25">
      <c r="A542" t="s">
        <v>194</v>
      </c>
      <c r="B542" s="30"/>
      <c r="C542" s="7" t="s">
        <v>11</v>
      </c>
      <c r="D542" s="14">
        <f t="shared" si="54"/>
        <v>566167000</v>
      </c>
      <c r="E542" s="14">
        <v>306137000</v>
      </c>
      <c r="F542" s="14">
        <v>145000000</v>
      </c>
      <c r="G542" s="14">
        <v>115030000</v>
      </c>
    </row>
    <row r="543" spans="1:7" x14ac:dyDescent="0.25">
      <c r="A543" t="s">
        <v>194</v>
      </c>
      <c r="B543" s="30"/>
      <c r="C543" s="7" t="s">
        <v>12</v>
      </c>
      <c r="D543" s="14">
        <f t="shared" si="54"/>
        <v>0</v>
      </c>
      <c r="E543" s="14">
        <v>0</v>
      </c>
      <c r="F543" s="14">
        <v>0</v>
      </c>
      <c r="G543" s="14">
        <v>0</v>
      </c>
    </row>
    <row r="544" spans="1:7" x14ac:dyDescent="0.25">
      <c r="A544" t="s">
        <v>194</v>
      </c>
      <c r="B544" s="29"/>
      <c r="C544" s="5" t="s">
        <v>13</v>
      </c>
      <c r="D544" s="13">
        <f t="shared" si="54"/>
        <v>0</v>
      </c>
      <c r="E544" s="13">
        <v>0</v>
      </c>
      <c r="F544" s="13">
        <v>0</v>
      </c>
      <c r="G544" s="13">
        <v>0</v>
      </c>
    </row>
    <row r="545" spans="1:7" x14ac:dyDescent="0.25">
      <c r="A545" t="s">
        <v>194</v>
      </c>
      <c r="B545" s="29"/>
      <c r="C545" s="5" t="s">
        <v>14</v>
      </c>
      <c r="D545" s="13">
        <f t="shared" si="54"/>
        <v>0</v>
      </c>
      <c r="E545" s="13">
        <v>0</v>
      </c>
      <c r="F545" s="13">
        <v>0</v>
      </c>
      <c r="G545" s="13">
        <v>0</v>
      </c>
    </row>
    <row r="546" spans="1:7" ht="15.75" thickBot="1" x14ac:dyDescent="0.3">
      <c r="A546" t="s">
        <v>194</v>
      </c>
      <c r="B546" s="31"/>
      <c r="C546" s="9" t="s">
        <v>15</v>
      </c>
      <c r="D546" s="15">
        <f t="shared" si="54"/>
        <v>6440</v>
      </c>
      <c r="E546" s="15">
        <v>6440</v>
      </c>
      <c r="F546" s="15">
        <v>0</v>
      </c>
      <c r="G546" s="15">
        <v>0</v>
      </c>
    </row>
    <row r="547" spans="1:7" ht="31.5" customHeight="1" thickTop="1" thickBot="1" x14ac:dyDescent="0.3">
      <c r="A547" t="str">
        <f t="shared" ref="A547" si="57">IF(OR(D547&lt;&gt;0,G547&lt;&gt;0,),"a","b")</f>
        <v>a</v>
      </c>
      <c r="B547" s="2" t="s">
        <v>97</v>
      </c>
      <c r="C547" s="24" t="s">
        <v>98</v>
      </c>
      <c r="D547" s="3">
        <f t="shared" si="54"/>
        <v>84024000</v>
      </c>
      <c r="E547" s="3">
        <v>46555600</v>
      </c>
      <c r="F547" s="3">
        <v>18785100</v>
      </c>
      <c r="G547" s="3">
        <v>18683300</v>
      </c>
    </row>
    <row r="548" spans="1:7" ht="15.75" thickTop="1" x14ac:dyDescent="0.25">
      <c r="A548" t="s">
        <v>194</v>
      </c>
      <c r="B548" s="29"/>
      <c r="C548" s="5" t="s">
        <v>5</v>
      </c>
      <c r="D548" s="13">
        <f t="shared" si="54"/>
        <v>84024000</v>
      </c>
      <c r="E548" s="13">
        <v>46555600</v>
      </c>
      <c r="F548" s="13">
        <v>18785100</v>
      </c>
      <c r="G548" s="13">
        <v>18683300</v>
      </c>
    </row>
    <row r="549" spans="1:7" x14ac:dyDescent="0.25">
      <c r="A549" t="s">
        <v>194</v>
      </c>
      <c r="B549" s="30"/>
      <c r="C549" s="7" t="s">
        <v>6</v>
      </c>
      <c r="D549" s="14">
        <f t="shared" si="54"/>
        <v>0</v>
      </c>
      <c r="E549" s="14">
        <v>0</v>
      </c>
      <c r="F549" s="14">
        <v>0</v>
      </c>
      <c r="G549" s="14">
        <v>0</v>
      </c>
    </row>
    <row r="550" spans="1:7" x14ac:dyDescent="0.25">
      <c r="A550" t="s">
        <v>194</v>
      </c>
      <c r="B550" s="30"/>
      <c r="C550" s="7" t="s">
        <v>7</v>
      </c>
      <c r="D550" s="14">
        <f t="shared" si="54"/>
        <v>25720200</v>
      </c>
      <c r="E550" s="14">
        <v>18742600</v>
      </c>
      <c r="F550" s="14">
        <v>3426300</v>
      </c>
      <c r="G550" s="14">
        <v>3551300</v>
      </c>
    </row>
    <row r="551" spans="1:7" x14ac:dyDescent="0.25">
      <c r="A551" t="s">
        <v>194</v>
      </c>
      <c r="B551" s="30"/>
      <c r="C551" s="7" t="s">
        <v>8</v>
      </c>
      <c r="D551" s="14">
        <f t="shared" si="54"/>
        <v>0</v>
      </c>
      <c r="E551" s="14">
        <v>0</v>
      </c>
      <c r="F551" s="14">
        <v>0</v>
      </c>
      <c r="G551" s="14">
        <v>0</v>
      </c>
    </row>
    <row r="552" spans="1:7" x14ac:dyDescent="0.25">
      <c r="A552" t="s">
        <v>194</v>
      </c>
      <c r="B552" s="30"/>
      <c r="C552" s="7" t="s">
        <v>9</v>
      </c>
      <c r="D552" s="14">
        <f t="shared" si="54"/>
        <v>0</v>
      </c>
      <c r="E552" s="14">
        <v>0</v>
      </c>
      <c r="F552" s="14">
        <v>0</v>
      </c>
      <c r="G552" s="14">
        <v>0</v>
      </c>
    </row>
    <row r="553" spans="1:7" x14ac:dyDescent="0.25">
      <c r="A553" t="s">
        <v>194</v>
      </c>
      <c r="B553" s="30"/>
      <c r="C553" s="7" t="s">
        <v>10</v>
      </c>
      <c r="D553" s="14">
        <f t="shared" si="54"/>
        <v>0</v>
      </c>
      <c r="E553" s="14">
        <v>0</v>
      </c>
      <c r="F553" s="14">
        <v>0</v>
      </c>
      <c r="G553" s="14">
        <v>0</v>
      </c>
    </row>
    <row r="554" spans="1:7" x14ac:dyDescent="0.25">
      <c r="A554" t="s">
        <v>194</v>
      </c>
      <c r="B554" s="30"/>
      <c r="C554" s="7" t="s">
        <v>11</v>
      </c>
      <c r="D554" s="14">
        <f t="shared" si="54"/>
        <v>58303800</v>
      </c>
      <c r="E554" s="14">
        <v>27813000</v>
      </c>
      <c r="F554" s="14">
        <v>15358800</v>
      </c>
      <c r="G554" s="14">
        <v>15132000</v>
      </c>
    </row>
    <row r="555" spans="1:7" x14ac:dyDescent="0.25">
      <c r="A555" t="s">
        <v>194</v>
      </c>
      <c r="B555" s="30"/>
      <c r="C555" s="7" t="s">
        <v>12</v>
      </c>
      <c r="D555" s="14">
        <f t="shared" si="54"/>
        <v>0</v>
      </c>
      <c r="E555" s="14">
        <v>0</v>
      </c>
      <c r="F555" s="14">
        <v>0</v>
      </c>
      <c r="G555" s="14">
        <v>0</v>
      </c>
    </row>
    <row r="556" spans="1:7" x14ac:dyDescent="0.25">
      <c r="A556" t="s">
        <v>194</v>
      </c>
      <c r="B556" s="29"/>
      <c r="C556" s="5" t="s">
        <v>13</v>
      </c>
      <c r="D556" s="13">
        <f t="shared" si="54"/>
        <v>0</v>
      </c>
      <c r="E556" s="13">
        <v>0</v>
      </c>
      <c r="F556" s="13">
        <v>0</v>
      </c>
      <c r="G556" s="13">
        <v>0</v>
      </c>
    </row>
    <row r="557" spans="1:7" x14ac:dyDescent="0.25">
      <c r="A557" t="s">
        <v>194</v>
      </c>
      <c r="B557" s="29"/>
      <c r="C557" s="5" t="s">
        <v>14</v>
      </c>
      <c r="D557" s="13">
        <f t="shared" si="54"/>
        <v>0</v>
      </c>
      <c r="E557" s="13">
        <v>0</v>
      </c>
      <c r="F557" s="13">
        <v>0</v>
      </c>
      <c r="G557" s="13">
        <v>0</v>
      </c>
    </row>
    <row r="558" spans="1:7" ht="15.75" thickBot="1" x14ac:dyDescent="0.3">
      <c r="A558" t="s">
        <v>194</v>
      </c>
      <c r="B558" s="31"/>
      <c r="C558" s="9" t="s">
        <v>15</v>
      </c>
      <c r="D558" s="15">
        <f t="shared" si="54"/>
        <v>0</v>
      </c>
      <c r="E558" s="15">
        <v>0</v>
      </c>
      <c r="F558" s="15">
        <v>0</v>
      </c>
      <c r="G558" s="15">
        <v>0</v>
      </c>
    </row>
    <row r="559" spans="1:7" ht="31.5" customHeight="1" thickTop="1" thickBot="1" x14ac:dyDescent="0.3">
      <c r="A559" t="str">
        <f t="shared" ref="A559" si="58">IF(OR(D559&lt;&gt;0,G559&lt;&gt;0,),"a","b")</f>
        <v>a</v>
      </c>
      <c r="B559" s="2" t="s">
        <v>99</v>
      </c>
      <c r="C559" s="27" t="s">
        <v>100</v>
      </c>
      <c r="D559" s="3">
        <f t="shared" si="54"/>
        <v>2000000</v>
      </c>
      <c r="E559" s="3">
        <v>900000</v>
      </c>
      <c r="F559" s="3">
        <v>650000</v>
      </c>
      <c r="G559" s="3">
        <v>450000</v>
      </c>
    </row>
    <row r="560" spans="1:7" ht="15.75" thickTop="1" x14ac:dyDescent="0.25">
      <c r="A560" t="s">
        <v>194</v>
      </c>
      <c r="B560" s="29"/>
      <c r="C560" s="5" t="s">
        <v>5</v>
      </c>
      <c r="D560" s="13">
        <f t="shared" si="54"/>
        <v>2000000</v>
      </c>
      <c r="E560" s="13">
        <v>900000</v>
      </c>
      <c r="F560" s="13">
        <v>650000</v>
      </c>
      <c r="G560" s="13">
        <v>450000</v>
      </c>
    </row>
    <row r="561" spans="1:7" x14ac:dyDescent="0.25">
      <c r="A561" t="s">
        <v>194</v>
      </c>
      <c r="B561" s="30"/>
      <c r="C561" s="7" t="s">
        <v>6</v>
      </c>
      <c r="D561" s="14">
        <f t="shared" si="54"/>
        <v>0</v>
      </c>
      <c r="E561" s="14">
        <v>0</v>
      </c>
      <c r="F561" s="14">
        <v>0</v>
      </c>
      <c r="G561" s="14">
        <v>0</v>
      </c>
    </row>
    <row r="562" spans="1:7" x14ac:dyDescent="0.25">
      <c r="A562" t="s">
        <v>194</v>
      </c>
      <c r="B562" s="30"/>
      <c r="C562" s="7" t="s">
        <v>7</v>
      </c>
      <c r="D562" s="14">
        <f t="shared" si="54"/>
        <v>2000000</v>
      </c>
      <c r="E562" s="14">
        <v>900000</v>
      </c>
      <c r="F562" s="14">
        <v>650000</v>
      </c>
      <c r="G562" s="14">
        <v>450000</v>
      </c>
    </row>
    <row r="563" spans="1:7" x14ac:dyDescent="0.25">
      <c r="A563" t="s">
        <v>194</v>
      </c>
      <c r="B563" s="30"/>
      <c r="C563" s="7" t="s">
        <v>8</v>
      </c>
      <c r="D563" s="14">
        <f t="shared" si="54"/>
        <v>0</v>
      </c>
      <c r="E563" s="14">
        <v>0</v>
      </c>
      <c r="F563" s="14">
        <v>0</v>
      </c>
      <c r="G563" s="14">
        <v>0</v>
      </c>
    </row>
    <row r="564" spans="1:7" x14ac:dyDescent="0.25">
      <c r="A564" t="s">
        <v>194</v>
      </c>
      <c r="B564" s="30"/>
      <c r="C564" s="7" t="s">
        <v>9</v>
      </c>
      <c r="D564" s="14">
        <f t="shared" si="54"/>
        <v>0</v>
      </c>
      <c r="E564" s="14">
        <v>0</v>
      </c>
      <c r="F564" s="14">
        <v>0</v>
      </c>
      <c r="G564" s="14">
        <v>0</v>
      </c>
    </row>
    <row r="565" spans="1:7" x14ac:dyDescent="0.25">
      <c r="A565" t="s">
        <v>194</v>
      </c>
      <c r="B565" s="30"/>
      <c r="C565" s="7" t="s">
        <v>10</v>
      </c>
      <c r="D565" s="14">
        <f t="shared" si="54"/>
        <v>0</v>
      </c>
      <c r="E565" s="14">
        <v>0</v>
      </c>
      <c r="F565" s="14">
        <v>0</v>
      </c>
      <c r="G565" s="14">
        <v>0</v>
      </c>
    </row>
    <row r="566" spans="1:7" x14ac:dyDescent="0.25">
      <c r="A566" t="s">
        <v>194</v>
      </c>
      <c r="B566" s="30"/>
      <c r="C566" s="7" t="s">
        <v>11</v>
      </c>
      <c r="D566" s="14">
        <f t="shared" si="54"/>
        <v>0</v>
      </c>
      <c r="E566" s="14">
        <v>0</v>
      </c>
      <c r="F566" s="14">
        <v>0</v>
      </c>
      <c r="G566" s="14">
        <v>0</v>
      </c>
    </row>
    <row r="567" spans="1:7" x14ac:dyDescent="0.25">
      <c r="A567" t="s">
        <v>194</v>
      </c>
      <c r="B567" s="30"/>
      <c r="C567" s="7" t="s">
        <v>12</v>
      </c>
      <c r="D567" s="14">
        <f t="shared" si="54"/>
        <v>0</v>
      </c>
      <c r="E567" s="14">
        <v>0</v>
      </c>
      <c r="F567" s="14">
        <v>0</v>
      </c>
      <c r="G567" s="14">
        <v>0</v>
      </c>
    </row>
    <row r="568" spans="1:7" x14ac:dyDescent="0.25">
      <c r="A568" t="s">
        <v>194</v>
      </c>
      <c r="B568" s="29"/>
      <c r="C568" s="5" t="s">
        <v>13</v>
      </c>
      <c r="D568" s="13">
        <f t="shared" si="54"/>
        <v>0</v>
      </c>
      <c r="E568" s="13">
        <v>0</v>
      </c>
      <c r="F568" s="13">
        <v>0</v>
      </c>
      <c r="G568" s="13">
        <v>0</v>
      </c>
    </row>
    <row r="569" spans="1:7" x14ac:dyDescent="0.25">
      <c r="A569" t="s">
        <v>194</v>
      </c>
      <c r="B569" s="29"/>
      <c r="C569" s="5" t="s">
        <v>14</v>
      </c>
      <c r="D569" s="13">
        <f t="shared" si="54"/>
        <v>0</v>
      </c>
      <c r="E569" s="13">
        <v>0</v>
      </c>
      <c r="F569" s="13">
        <v>0</v>
      </c>
      <c r="G569" s="13">
        <v>0</v>
      </c>
    </row>
    <row r="570" spans="1:7" ht="15.75" thickBot="1" x14ac:dyDescent="0.3">
      <c r="A570" t="s">
        <v>194</v>
      </c>
      <c r="B570" s="31"/>
      <c r="C570" s="9" t="s">
        <v>15</v>
      </c>
      <c r="D570" s="15">
        <f t="shared" si="54"/>
        <v>0</v>
      </c>
      <c r="E570" s="15">
        <v>0</v>
      </c>
      <c r="F570" s="15">
        <v>0</v>
      </c>
      <c r="G570" s="15">
        <v>0</v>
      </c>
    </row>
    <row r="571" spans="1:7" ht="31.5" customHeight="1" thickTop="1" thickBot="1" x14ac:dyDescent="0.3">
      <c r="A571" t="str">
        <f t="shared" ref="A571" si="59">IF(OR(D571&lt;&gt;0,G571&lt;&gt;0,),"a","b")</f>
        <v>a</v>
      </c>
      <c r="B571" s="2" t="s">
        <v>101</v>
      </c>
      <c r="C571" s="24" t="s">
        <v>102</v>
      </c>
      <c r="D571" s="3">
        <f t="shared" si="54"/>
        <v>14280000</v>
      </c>
      <c r="E571" s="3">
        <v>14260000</v>
      </c>
      <c r="F571" s="3">
        <v>10000</v>
      </c>
      <c r="G571" s="3">
        <v>10000</v>
      </c>
    </row>
    <row r="572" spans="1:7" ht="15.75" thickTop="1" x14ac:dyDescent="0.25">
      <c r="A572" t="s">
        <v>194</v>
      </c>
      <c r="B572" s="29"/>
      <c r="C572" s="5" t="s">
        <v>5</v>
      </c>
      <c r="D572" s="13">
        <f t="shared" si="54"/>
        <v>14280000</v>
      </c>
      <c r="E572" s="13">
        <v>14260000</v>
      </c>
      <c r="F572" s="13">
        <v>10000</v>
      </c>
      <c r="G572" s="13">
        <v>10000</v>
      </c>
    </row>
    <row r="573" spans="1:7" x14ac:dyDescent="0.25">
      <c r="A573" t="s">
        <v>194</v>
      </c>
      <c r="B573" s="30"/>
      <c r="C573" s="7" t="s">
        <v>6</v>
      </c>
      <c r="D573" s="14">
        <f t="shared" si="54"/>
        <v>0</v>
      </c>
      <c r="E573" s="14">
        <v>0</v>
      </c>
      <c r="F573" s="14">
        <v>0</v>
      </c>
      <c r="G573" s="14">
        <v>0</v>
      </c>
    </row>
    <row r="574" spans="1:7" x14ac:dyDescent="0.25">
      <c r="A574" t="s">
        <v>194</v>
      </c>
      <c r="B574" s="30"/>
      <c r="C574" s="7" t="s">
        <v>7</v>
      </c>
      <c r="D574" s="14">
        <f t="shared" si="54"/>
        <v>14240000</v>
      </c>
      <c r="E574" s="14">
        <v>14240000</v>
      </c>
      <c r="F574" s="14">
        <v>0</v>
      </c>
      <c r="G574" s="14">
        <v>0</v>
      </c>
    </row>
    <row r="575" spans="1:7" x14ac:dyDescent="0.25">
      <c r="A575" t="s">
        <v>194</v>
      </c>
      <c r="B575" s="30"/>
      <c r="C575" s="7" t="s">
        <v>8</v>
      </c>
      <c r="D575" s="14">
        <f t="shared" si="54"/>
        <v>0</v>
      </c>
      <c r="E575" s="14">
        <v>0</v>
      </c>
      <c r="F575" s="14">
        <v>0</v>
      </c>
      <c r="G575" s="14">
        <v>0</v>
      </c>
    </row>
    <row r="576" spans="1:7" x14ac:dyDescent="0.25">
      <c r="A576" t="s">
        <v>194</v>
      </c>
      <c r="B576" s="30"/>
      <c r="C576" s="7" t="s">
        <v>9</v>
      </c>
      <c r="D576" s="14">
        <f t="shared" si="54"/>
        <v>0</v>
      </c>
      <c r="E576" s="14">
        <v>0</v>
      </c>
      <c r="F576" s="14">
        <v>0</v>
      </c>
      <c r="G576" s="14">
        <v>0</v>
      </c>
    </row>
    <row r="577" spans="1:7" x14ac:dyDescent="0.25">
      <c r="A577" t="s">
        <v>194</v>
      </c>
      <c r="B577" s="30"/>
      <c r="C577" s="7" t="s">
        <v>10</v>
      </c>
      <c r="D577" s="14">
        <f t="shared" si="54"/>
        <v>0</v>
      </c>
      <c r="E577" s="14">
        <v>0</v>
      </c>
      <c r="F577" s="14">
        <v>0</v>
      </c>
      <c r="G577" s="14">
        <v>0</v>
      </c>
    </row>
    <row r="578" spans="1:7" x14ac:dyDescent="0.25">
      <c r="A578" t="s">
        <v>194</v>
      </c>
      <c r="B578" s="30"/>
      <c r="C578" s="7" t="s">
        <v>11</v>
      </c>
      <c r="D578" s="14">
        <f t="shared" si="54"/>
        <v>40000</v>
      </c>
      <c r="E578" s="14">
        <v>20000</v>
      </c>
      <c r="F578" s="14">
        <v>10000</v>
      </c>
      <c r="G578" s="14">
        <v>10000</v>
      </c>
    </row>
    <row r="579" spans="1:7" x14ac:dyDescent="0.25">
      <c r="A579" t="s">
        <v>194</v>
      </c>
      <c r="B579" s="30"/>
      <c r="C579" s="7" t="s">
        <v>12</v>
      </c>
      <c r="D579" s="14">
        <f t="shared" si="54"/>
        <v>0</v>
      </c>
      <c r="E579" s="14">
        <v>0</v>
      </c>
      <c r="F579" s="14">
        <v>0</v>
      </c>
      <c r="G579" s="14">
        <v>0</v>
      </c>
    </row>
    <row r="580" spans="1:7" x14ac:dyDescent="0.25">
      <c r="A580" t="s">
        <v>194</v>
      </c>
      <c r="B580" s="29"/>
      <c r="C580" s="5" t="s">
        <v>13</v>
      </c>
      <c r="D580" s="13">
        <f t="shared" ref="D580:D643" si="60">E580+F580+G580</f>
        <v>0</v>
      </c>
      <c r="E580" s="13">
        <v>0</v>
      </c>
      <c r="F580" s="13">
        <v>0</v>
      </c>
      <c r="G580" s="13">
        <v>0</v>
      </c>
    </row>
    <row r="581" spans="1:7" x14ac:dyDescent="0.25">
      <c r="A581" t="s">
        <v>194</v>
      </c>
      <c r="B581" s="29"/>
      <c r="C581" s="5" t="s">
        <v>14</v>
      </c>
      <c r="D581" s="13">
        <f t="shared" si="60"/>
        <v>0</v>
      </c>
      <c r="E581" s="13">
        <v>0</v>
      </c>
      <c r="F581" s="13">
        <v>0</v>
      </c>
      <c r="G581" s="13">
        <v>0</v>
      </c>
    </row>
    <row r="582" spans="1:7" ht="15.75" thickBot="1" x14ac:dyDescent="0.3">
      <c r="A582" t="s">
        <v>194</v>
      </c>
      <c r="B582" s="31"/>
      <c r="C582" s="9" t="s">
        <v>15</v>
      </c>
      <c r="D582" s="15">
        <f t="shared" si="60"/>
        <v>0</v>
      </c>
      <c r="E582" s="15">
        <v>0</v>
      </c>
      <c r="F582" s="15">
        <v>0</v>
      </c>
      <c r="G582" s="15">
        <v>0</v>
      </c>
    </row>
    <row r="583" spans="1:7" ht="31.5" customHeight="1" thickTop="1" thickBot="1" x14ac:dyDescent="0.3">
      <c r="A583" t="str">
        <f t="shared" ref="A583" si="61">IF(OR(D583&lt;&gt;0,G583&lt;&gt;0,),"a","b")</f>
        <v>a</v>
      </c>
      <c r="B583" s="2" t="s">
        <v>103</v>
      </c>
      <c r="C583" s="24" t="s">
        <v>104</v>
      </c>
      <c r="D583" s="3">
        <f t="shared" si="60"/>
        <v>1700000</v>
      </c>
      <c r="E583" s="3">
        <v>1200000</v>
      </c>
      <c r="F583" s="3">
        <v>240000</v>
      </c>
      <c r="G583" s="3">
        <v>260000</v>
      </c>
    </row>
    <row r="584" spans="1:7" ht="15.75" thickTop="1" x14ac:dyDescent="0.25">
      <c r="A584" t="s">
        <v>194</v>
      </c>
      <c r="B584" s="29"/>
      <c r="C584" s="5" t="s">
        <v>5</v>
      </c>
      <c r="D584" s="13">
        <f t="shared" si="60"/>
        <v>1700000</v>
      </c>
      <c r="E584" s="13">
        <v>1200000</v>
      </c>
      <c r="F584" s="13">
        <v>240000</v>
      </c>
      <c r="G584" s="13">
        <v>260000</v>
      </c>
    </row>
    <row r="585" spans="1:7" x14ac:dyDescent="0.25">
      <c r="A585" t="s">
        <v>194</v>
      </c>
      <c r="B585" s="30"/>
      <c r="C585" s="7" t="s">
        <v>6</v>
      </c>
      <c r="D585" s="14">
        <f t="shared" si="60"/>
        <v>0</v>
      </c>
      <c r="E585" s="14">
        <v>0</v>
      </c>
      <c r="F585" s="14">
        <v>0</v>
      </c>
      <c r="G585" s="14">
        <v>0</v>
      </c>
    </row>
    <row r="586" spans="1:7" x14ac:dyDescent="0.25">
      <c r="A586" t="s">
        <v>194</v>
      </c>
      <c r="B586" s="30"/>
      <c r="C586" s="7" t="s">
        <v>7</v>
      </c>
      <c r="D586" s="14">
        <f t="shared" si="60"/>
        <v>1700000</v>
      </c>
      <c r="E586" s="14">
        <v>1200000</v>
      </c>
      <c r="F586" s="14">
        <v>240000</v>
      </c>
      <c r="G586" s="14">
        <v>260000</v>
      </c>
    </row>
    <row r="587" spans="1:7" x14ac:dyDescent="0.25">
      <c r="A587" t="s">
        <v>194</v>
      </c>
      <c r="B587" s="30"/>
      <c r="C587" s="7" t="s">
        <v>8</v>
      </c>
      <c r="D587" s="14">
        <f t="shared" si="60"/>
        <v>0</v>
      </c>
      <c r="E587" s="14">
        <v>0</v>
      </c>
      <c r="F587" s="14">
        <v>0</v>
      </c>
      <c r="G587" s="14">
        <v>0</v>
      </c>
    </row>
    <row r="588" spans="1:7" x14ac:dyDescent="0.25">
      <c r="A588" t="s">
        <v>194</v>
      </c>
      <c r="B588" s="30"/>
      <c r="C588" s="7" t="s">
        <v>9</v>
      </c>
      <c r="D588" s="14">
        <f t="shared" si="60"/>
        <v>0</v>
      </c>
      <c r="E588" s="14">
        <v>0</v>
      </c>
      <c r="F588" s="14">
        <v>0</v>
      </c>
      <c r="G588" s="14">
        <v>0</v>
      </c>
    </row>
    <row r="589" spans="1:7" x14ac:dyDescent="0.25">
      <c r="A589" t="s">
        <v>194</v>
      </c>
      <c r="B589" s="30"/>
      <c r="C589" s="7" t="s">
        <v>10</v>
      </c>
      <c r="D589" s="14">
        <f t="shared" si="60"/>
        <v>0</v>
      </c>
      <c r="E589" s="14">
        <v>0</v>
      </c>
      <c r="F589" s="14">
        <v>0</v>
      </c>
      <c r="G589" s="14">
        <v>0</v>
      </c>
    </row>
    <row r="590" spans="1:7" x14ac:dyDescent="0.25">
      <c r="A590" t="s">
        <v>194</v>
      </c>
      <c r="B590" s="30"/>
      <c r="C590" s="7" t="s">
        <v>11</v>
      </c>
      <c r="D590" s="14">
        <f t="shared" si="60"/>
        <v>0</v>
      </c>
      <c r="E590" s="14">
        <v>0</v>
      </c>
      <c r="F590" s="14">
        <v>0</v>
      </c>
      <c r="G590" s="14">
        <v>0</v>
      </c>
    </row>
    <row r="591" spans="1:7" x14ac:dyDescent="0.25">
      <c r="A591" t="s">
        <v>194</v>
      </c>
      <c r="B591" s="30"/>
      <c r="C591" s="7" t="s">
        <v>12</v>
      </c>
      <c r="D591" s="14">
        <f t="shared" si="60"/>
        <v>0</v>
      </c>
      <c r="E591" s="14">
        <v>0</v>
      </c>
      <c r="F591" s="14">
        <v>0</v>
      </c>
      <c r="G591" s="14">
        <v>0</v>
      </c>
    </row>
    <row r="592" spans="1:7" x14ac:dyDescent="0.25">
      <c r="A592" t="s">
        <v>194</v>
      </c>
      <c r="B592" s="29"/>
      <c r="C592" s="5" t="s">
        <v>13</v>
      </c>
      <c r="D592" s="13">
        <f t="shared" si="60"/>
        <v>0</v>
      </c>
      <c r="E592" s="13">
        <v>0</v>
      </c>
      <c r="F592" s="13">
        <v>0</v>
      </c>
      <c r="G592" s="13">
        <v>0</v>
      </c>
    </row>
    <row r="593" spans="1:7" x14ac:dyDescent="0.25">
      <c r="A593" t="s">
        <v>194</v>
      </c>
      <c r="B593" s="29"/>
      <c r="C593" s="5" t="s">
        <v>14</v>
      </c>
      <c r="D593" s="13">
        <f t="shared" si="60"/>
        <v>0</v>
      </c>
      <c r="E593" s="13">
        <v>0</v>
      </c>
      <c r="F593" s="13">
        <v>0</v>
      </c>
      <c r="G593" s="13">
        <v>0</v>
      </c>
    </row>
    <row r="594" spans="1:7" ht="15.75" thickBot="1" x14ac:dyDescent="0.3">
      <c r="A594" t="s">
        <v>194</v>
      </c>
      <c r="B594" s="31"/>
      <c r="C594" s="9" t="s">
        <v>15</v>
      </c>
      <c r="D594" s="15">
        <f t="shared" si="60"/>
        <v>0</v>
      </c>
      <c r="E594" s="15">
        <v>0</v>
      </c>
      <c r="F594" s="15">
        <v>0</v>
      </c>
      <c r="G594" s="15">
        <v>0</v>
      </c>
    </row>
    <row r="595" spans="1:7" ht="31.5" customHeight="1" thickTop="1" thickBot="1" x14ac:dyDescent="0.3">
      <c r="A595" t="str">
        <f t="shared" ref="A595" si="62">IF(OR(D595&lt;&gt;0,G595&lt;&gt;0,),"a","b")</f>
        <v>a</v>
      </c>
      <c r="B595" s="2" t="s">
        <v>105</v>
      </c>
      <c r="C595" s="24" t="s">
        <v>106</v>
      </c>
      <c r="D595" s="3">
        <f t="shared" si="60"/>
        <v>1650000</v>
      </c>
      <c r="E595" s="3">
        <v>810000</v>
      </c>
      <c r="F595" s="3">
        <v>420000</v>
      </c>
      <c r="G595" s="3">
        <v>420000</v>
      </c>
    </row>
    <row r="596" spans="1:7" ht="15.75" thickTop="1" x14ac:dyDescent="0.25">
      <c r="A596" t="s">
        <v>194</v>
      </c>
      <c r="B596" s="29"/>
      <c r="C596" s="5" t="s">
        <v>5</v>
      </c>
      <c r="D596" s="13">
        <f t="shared" si="60"/>
        <v>1650000</v>
      </c>
      <c r="E596" s="13">
        <v>810000</v>
      </c>
      <c r="F596" s="13">
        <v>420000</v>
      </c>
      <c r="G596" s="13">
        <v>420000</v>
      </c>
    </row>
    <row r="597" spans="1:7" x14ac:dyDescent="0.25">
      <c r="A597" t="s">
        <v>194</v>
      </c>
      <c r="B597" s="30"/>
      <c r="C597" s="7" t="s">
        <v>6</v>
      </c>
      <c r="D597" s="14">
        <f t="shared" si="60"/>
        <v>0</v>
      </c>
      <c r="E597" s="14">
        <v>0</v>
      </c>
      <c r="F597" s="14">
        <v>0</v>
      </c>
      <c r="G597" s="14">
        <v>0</v>
      </c>
    </row>
    <row r="598" spans="1:7" x14ac:dyDescent="0.25">
      <c r="A598" t="s">
        <v>194</v>
      </c>
      <c r="B598" s="30"/>
      <c r="C598" s="7" t="s">
        <v>7</v>
      </c>
      <c r="D598" s="14">
        <f t="shared" si="60"/>
        <v>1650000</v>
      </c>
      <c r="E598" s="14">
        <v>810000</v>
      </c>
      <c r="F598" s="14">
        <v>420000</v>
      </c>
      <c r="G598" s="14">
        <v>420000</v>
      </c>
    </row>
    <row r="599" spans="1:7" x14ac:dyDescent="0.25">
      <c r="A599" t="s">
        <v>194</v>
      </c>
      <c r="B599" s="30"/>
      <c r="C599" s="7" t="s">
        <v>8</v>
      </c>
      <c r="D599" s="14">
        <f t="shared" si="60"/>
        <v>0</v>
      </c>
      <c r="E599" s="14">
        <v>0</v>
      </c>
      <c r="F599" s="14">
        <v>0</v>
      </c>
      <c r="G599" s="14">
        <v>0</v>
      </c>
    </row>
    <row r="600" spans="1:7" x14ac:dyDescent="0.25">
      <c r="A600" t="s">
        <v>194</v>
      </c>
      <c r="B600" s="30"/>
      <c r="C600" s="7" t="s">
        <v>9</v>
      </c>
      <c r="D600" s="14">
        <f t="shared" si="60"/>
        <v>0</v>
      </c>
      <c r="E600" s="14">
        <v>0</v>
      </c>
      <c r="F600" s="14">
        <v>0</v>
      </c>
      <c r="G600" s="14">
        <v>0</v>
      </c>
    </row>
    <row r="601" spans="1:7" x14ac:dyDescent="0.25">
      <c r="A601" t="s">
        <v>194</v>
      </c>
      <c r="B601" s="30"/>
      <c r="C601" s="7" t="s">
        <v>10</v>
      </c>
      <c r="D601" s="14">
        <f t="shared" si="60"/>
        <v>0</v>
      </c>
      <c r="E601" s="14">
        <v>0</v>
      </c>
      <c r="F601" s="14">
        <v>0</v>
      </c>
      <c r="G601" s="14">
        <v>0</v>
      </c>
    </row>
    <row r="602" spans="1:7" x14ac:dyDescent="0.25">
      <c r="A602" t="s">
        <v>194</v>
      </c>
      <c r="B602" s="30"/>
      <c r="C602" s="7" t="s">
        <v>11</v>
      </c>
      <c r="D602" s="14">
        <f t="shared" si="60"/>
        <v>0</v>
      </c>
      <c r="E602" s="14">
        <v>0</v>
      </c>
      <c r="F602" s="14">
        <v>0</v>
      </c>
      <c r="G602" s="14">
        <v>0</v>
      </c>
    </row>
    <row r="603" spans="1:7" x14ac:dyDescent="0.25">
      <c r="A603" t="s">
        <v>194</v>
      </c>
      <c r="B603" s="30"/>
      <c r="C603" s="7" t="s">
        <v>12</v>
      </c>
      <c r="D603" s="14">
        <f t="shared" si="60"/>
        <v>0</v>
      </c>
      <c r="E603" s="14">
        <v>0</v>
      </c>
      <c r="F603" s="14">
        <v>0</v>
      </c>
      <c r="G603" s="14">
        <v>0</v>
      </c>
    </row>
    <row r="604" spans="1:7" x14ac:dyDescent="0.25">
      <c r="A604" t="s">
        <v>194</v>
      </c>
      <c r="B604" s="29"/>
      <c r="C604" s="5" t="s">
        <v>13</v>
      </c>
      <c r="D604" s="13">
        <f t="shared" si="60"/>
        <v>0</v>
      </c>
      <c r="E604" s="13">
        <v>0</v>
      </c>
      <c r="F604" s="13">
        <v>0</v>
      </c>
      <c r="G604" s="13">
        <v>0</v>
      </c>
    </row>
    <row r="605" spans="1:7" x14ac:dyDescent="0.25">
      <c r="A605" t="s">
        <v>194</v>
      </c>
      <c r="B605" s="29"/>
      <c r="C605" s="5" t="s">
        <v>14</v>
      </c>
      <c r="D605" s="13">
        <f t="shared" si="60"/>
        <v>0</v>
      </c>
      <c r="E605" s="13">
        <v>0</v>
      </c>
      <c r="F605" s="13">
        <v>0</v>
      </c>
      <c r="G605" s="13">
        <v>0</v>
      </c>
    </row>
    <row r="606" spans="1:7" ht="15.75" thickBot="1" x14ac:dyDescent="0.3">
      <c r="A606" t="s">
        <v>194</v>
      </c>
      <c r="B606" s="31"/>
      <c r="C606" s="9" t="s">
        <v>15</v>
      </c>
      <c r="D606" s="15">
        <f t="shared" si="60"/>
        <v>0</v>
      </c>
      <c r="E606" s="15">
        <v>0</v>
      </c>
      <c r="F606" s="15">
        <v>0</v>
      </c>
      <c r="G606" s="15">
        <v>0</v>
      </c>
    </row>
    <row r="607" spans="1:7" ht="31.5" customHeight="1" thickTop="1" thickBot="1" x14ac:dyDescent="0.3">
      <c r="A607" t="str">
        <f t="shared" ref="A607" si="63">IF(OR(D607&lt;&gt;0,G607&lt;&gt;0,),"a","b")</f>
        <v>a</v>
      </c>
      <c r="B607" s="2" t="s">
        <v>107</v>
      </c>
      <c r="C607" s="24" t="s">
        <v>108</v>
      </c>
      <c r="D607" s="3">
        <f t="shared" si="60"/>
        <v>270000</v>
      </c>
      <c r="E607" s="3">
        <v>135000</v>
      </c>
      <c r="F607" s="3">
        <v>67500</v>
      </c>
      <c r="G607" s="3">
        <v>67500</v>
      </c>
    </row>
    <row r="608" spans="1:7" ht="15.75" thickTop="1" x14ac:dyDescent="0.25">
      <c r="A608" t="s">
        <v>194</v>
      </c>
      <c r="B608" s="29"/>
      <c r="C608" s="5" t="s">
        <v>5</v>
      </c>
      <c r="D608" s="13">
        <f t="shared" si="60"/>
        <v>270000</v>
      </c>
      <c r="E608" s="13">
        <v>135000</v>
      </c>
      <c r="F608" s="13">
        <v>67500</v>
      </c>
      <c r="G608" s="13">
        <v>67500</v>
      </c>
    </row>
    <row r="609" spans="1:7" x14ac:dyDescent="0.25">
      <c r="A609" t="s">
        <v>194</v>
      </c>
      <c r="B609" s="30"/>
      <c r="C609" s="7" t="s">
        <v>6</v>
      </c>
      <c r="D609" s="14">
        <f t="shared" si="60"/>
        <v>0</v>
      </c>
      <c r="E609" s="14">
        <v>0</v>
      </c>
      <c r="F609" s="14">
        <v>0</v>
      </c>
      <c r="G609" s="14">
        <v>0</v>
      </c>
    </row>
    <row r="610" spans="1:7" x14ac:dyDescent="0.25">
      <c r="A610" t="s">
        <v>194</v>
      </c>
      <c r="B610" s="30"/>
      <c r="C610" s="7" t="s">
        <v>7</v>
      </c>
      <c r="D610" s="14">
        <f t="shared" si="60"/>
        <v>270000</v>
      </c>
      <c r="E610" s="14">
        <v>135000</v>
      </c>
      <c r="F610" s="14">
        <v>67500</v>
      </c>
      <c r="G610" s="14">
        <v>67500</v>
      </c>
    </row>
    <row r="611" spans="1:7" x14ac:dyDescent="0.25">
      <c r="A611" t="s">
        <v>194</v>
      </c>
      <c r="B611" s="30"/>
      <c r="C611" s="7" t="s">
        <v>8</v>
      </c>
      <c r="D611" s="14">
        <f t="shared" si="60"/>
        <v>0</v>
      </c>
      <c r="E611" s="14">
        <v>0</v>
      </c>
      <c r="F611" s="14">
        <v>0</v>
      </c>
      <c r="G611" s="14">
        <v>0</v>
      </c>
    </row>
    <row r="612" spans="1:7" x14ac:dyDescent="0.25">
      <c r="A612" t="s">
        <v>194</v>
      </c>
      <c r="B612" s="30"/>
      <c r="C612" s="7" t="s">
        <v>9</v>
      </c>
      <c r="D612" s="14">
        <f t="shared" si="60"/>
        <v>0</v>
      </c>
      <c r="E612" s="14">
        <v>0</v>
      </c>
      <c r="F612" s="14">
        <v>0</v>
      </c>
      <c r="G612" s="14">
        <v>0</v>
      </c>
    </row>
    <row r="613" spans="1:7" x14ac:dyDescent="0.25">
      <c r="A613" t="s">
        <v>194</v>
      </c>
      <c r="B613" s="30"/>
      <c r="C613" s="7" t="s">
        <v>10</v>
      </c>
      <c r="D613" s="14">
        <f t="shared" si="60"/>
        <v>0</v>
      </c>
      <c r="E613" s="14">
        <v>0</v>
      </c>
      <c r="F613" s="14">
        <v>0</v>
      </c>
      <c r="G613" s="14">
        <v>0</v>
      </c>
    </row>
    <row r="614" spans="1:7" x14ac:dyDescent="0.25">
      <c r="A614" t="s">
        <v>194</v>
      </c>
      <c r="B614" s="30"/>
      <c r="C614" s="7" t="s">
        <v>11</v>
      </c>
      <c r="D614" s="14">
        <f t="shared" si="60"/>
        <v>0</v>
      </c>
      <c r="E614" s="14">
        <v>0</v>
      </c>
      <c r="F614" s="14">
        <v>0</v>
      </c>
      <c r="G614" s="14">
        <v>0</v>
      </c>
    </row>
    <row r="615" spans="1:7" x14ac:dyDescent="0.25">
      <c r="A615" t="s">
        <v>194</v>
      </c>
      <c r="B615" s="30"/>
      <c r="C615" s="7" t="s">
        <v>12</v>
      </c>
      <c r="D615" s="14">
        <f t="shared" si="60"/>
        <v>0</v>
      </c>
      <c r="E615" s="14">
        <v>0</v>
      </c>
      <c r="F615" s="14">
        <v>0</v>
      </c>
      <c r="G615" s="14">
        <v>0</v>
      </c>
    </row>
    <row r="616" spans="1:7" x14ac:dyDescent="0.25">
      <c r="A616" t="s">
        <v>194</v>
      </c>
      <c r="B616" s="29"/>
      <c r="C616" s="5" t="s">
        <v>13</v>
      </c>
      <c r="D616" s="13">
        <f t="shared" si="60"/>
        <v>0</v>
      </c>
      <c r="E616" s="13">
        <v>0</v>
      </c>
      <c r="F616" s="13">
        <v>0</v>
      </c>
      <c r="G616" s="13">
        <v>0</v>
      </c>
    </row>
    <row r="617" spans="1:7" x14ac:dyDescent="0.25">
      <c r="A617" t="s">
        <v>194</v>
      </c>
      <c r="B617" s="29"/>
      <c r="C617" s="5" t="s">
        <v>14</v>
      </c>
      <c r="D617" s="13">
        <f t="shared" si="60"/>
        <v>0</v>
      </c>
      <c r="E617" s="13">
        <v>0</v>
      </c>
      <c r="F617" s="13">
        <v>0</v>
      </c>
      <c r="G617" s="13">
        <v>0</v>
      </c>
    </row>
    <row r="618" spans="1:7" ht="15.75" thickBot="1" x14ac:dyDescent="0.3">
      <c r="A618" t="s">
        <v>194</v>
      </c>
      <c r="B618" s="31"/>
      <c r="C618" s="9" t="s">
        <v>15</v>
      </c>
      <c r="D618" s="15">
        <f t="shared" si="60"/>
        <v>0</v>
      </c>
      <c r="E618" s="15">
        <v>0</v>
      </c>
      <c r="F618" s="15">
        <v>0</v>
      </c>
      <c r="G618" s="15">
        <v>0</v>
      </c>
    </row>
    <row r="619" spans="1:7" ht="31.5" customHeight="1" thickTop="1" thickBot="1" x14ac:dyDescent="0.3">
      <c r="A619" t="str">
        <f t="shared" ref="A619" si="64">IF(OR(D619&lt;&gt;0,G619&lt;&gt;0,),"a","b")</f>
        <v>a</v>
      </c>
      <c r="B619" s="2" t="s">
        <v>109</v>
      </c>
      <c r="C619" s="24" t="s">
        <v>110</v>
      </c>
      <c r="D619" s="3">
        <f t="shared" si="60"/>
        <v>8000000</v>
      </c>
      <c r="E619" s="3">
        <v>3800000</v>
      </c>
      <c r="F619" s="3">
        <v>2300000</v>
      </c>
      <c r="G619" s="3">
        <v>1900000</v>
      </c>
    </row>
    <row r="620" spans="1:7" ht="15.75" thickTop="1" x14ac:dyDescent="0.25">
      <c r="A620" t="s">
        <v>194</v>
      </c>
      <c r="B620" s="29"/>
      <c r="C620" s="5" t="s">
        <v>5</v>
      </c>
      <c r="D620" s="13">
        <f t="shared" si="60"/>
        <v>8000000</v>
      </c>
      <c r="E620" s="13">
        <v>3800000</v>
      </c>
      <c r="F620" s="13">
        <v>2300000</v>
      </c>
      <c r="G620" s="13">
        <v>1900000</v>
      </c>
    </row>
    <row r="621" spans="1:7" x14ac:dyDescent="0.25">
      <c r="A621" t="s">
        <v>194</v>
      </c>
      <c r="B621" s="30"/>
      <c r="C621" s="7" t="s">
        <v>6</v>
      </c>
      <c r="D621" s="14">
        <f t="shared" si="60"/>
        <v>0</v>
      </c>
      <c r="E621" s="14">
        <v>0</v>
      </c>
      <c r="F621" s="14">
        <v>0</v>
      </c>
      <c r="G621" s="14">
        <v>0</v>
      </c>
    </row>
    <row r="622" spans="1:7" x14ac:dyDescent="0.25">
      <c r="A622" t="s">
        <v>194</v>
      </c>
      <c r="B622" s="30"/>
      <c r="C622" s="7" t="s">
        <v>7</v>
      </c>
      <c r="D622" s="14">
        <f t="shared" si="60"/>
        <v>0</v>
      </c>
      <c r="E622" s="14">
        <v>0</v>
      </c>
      <c r="F622" s="14">
        <v>0</v>
      </c>
      <c r="G622" s="14">
        <v>0</v>
      </c>
    </row>
    <row r="623" spans="1:7" x14ac:dyDescent="0.25">
      <c r="A623" t="s">
        <v>194</v>
      </c>
      <c r="B623" s="30"/>
      <c r="C623" s="7" t="s">
        <v>8</v>
      </c>
      <c r="D623" s="14">
        <f t="shared" si="60"/>
        <v>0</v>
      </c>
      <c r="E623" s="14">
        <v>0</v>
      </c>
      <c r="F623" s="14">
        <v>0</v>
      </c>
      <c r="G623" s="14">
        <v>0</v>
      </c>
    </row>
    <row r="624" spans="1:7" x14ac:dyDescent="0.25">
      <c r="A624" t="s">
        <v>194</v>
      </c>
      <c r="B624" s="30"/>
      <c r="C624" s="7" t="s">
        <v>9</v>
      </c>
      <c r="D624" s="14">
        <f t="shared" si="60"/>
        <v>0</v>
      </c>
      <c r="E624" s="14">
        <v>0</v>
      </c>
      <c r="F624" s="14">
        <v>0</v>
      </c>
      <c r="G624" s="14">
        <v>0</v>
      </c>
    </row>
    <row r="625" spans="1:7" x14ac:dyDescent="0.25">
      <c r="A625" t="s">
        <v>194</v>
      </c>
      <c r="B625" s="30"/>
      <c r="C625" s="7" t="s">
        <v>10</v>
      </c>
      <c r="D625" s="14">
        <f t="shared" si="60"/>
        <v>0</v>
      </c>
      <c r="E625" s="14">
        <v>0</v>
      </c>
      <c r="F625" s="14">
        <v>0</v>
      </c>
      <c r="G625" s="14">
        <v>0</v>
      </c>
    </row>
    <row r="626" spans="1:7" x14ac:dyDescent="0.25">
      <c r="A626" t="s">
        <v>194</v>
      </c>
      <c r="B626" s="30"/>
      <c r="C626" s="7" t="s">
        <v>11</v>
      </c>
      <c r="D626" s="14">
        <f t="shared" si="60"/>
        <v>8000000</v>
      </c>
      <c r="E626" s="14">
        <v>3800000</v>
      </c>
      <c r="F626" s="14">
        <v>2300000</v>
      </c>
      <c r="G626" s="14">
        <v>1900000</v>
      </c>
    </row>
    <row r="627" spans="1:7" x14ac:dyDescent="0.25">
      <c r="A627" t="s">
        <v>194</v>
      </c>
      <c r="B627" s="30"/>
      <c r="C627" s="7" t="s">
        <v>12</v>
      </c>
      <c r="D627" s="14">
        <f t="shared" si="60"/>
        <v>0</v>
      </c>
      <c r="E627" s="14">
        <v>0</v>
      </c>
      <c r="F627" s="14">
        <v>0</v>
      </c>
      <c r="G627" s="14">
        <v>0</v>
      </c>
    </row>
    <row r="628" spans="1:7" x14ac:dyDescent="0.25">
      <c r="A628" t="s">
        <v>194</v>
      </c>
      <c r="B628" s="29"/>
      <c r="C628" s="5" t="s">
        <v>13</v>
      </c>
      <c r="D628" s="13">
        <f t="shared" si="60"/>
        <v>0</v>
      </c>
      <c r="E628" s="13">
        <v>0</v>
      </c>
      <c r="F628" s="13">
        <v>0</v>
      </c>
      <c r="G628" s="13">
        <v>0</v>
      </c>
    </row>
    <row r="629" spans="1:7" x14ac:dyDescent="0.25">
      <c r="A629" t="s">
        <v>194</v>
      </c>
      <c r="B629" s="29"/>
      <c r="C629" s="5" t="s">
        <v>14</v>
      </c>
      <c r="D629" s="13">
        <f t="shared" si="60"/>
        <v>0</v>
      </c>
      <c r="E629" s="13">
        <v>0</v>
      </c>
      <c r="F629" s="13">
        <v>0</v>
      </c>
      <c r="G629" s="13">
        <v>0</v>
      </c>
    </row>
    <row r="630" spans="1:7" ht="15.75" thickBot="1" x14ac:dyDescent="0.3">
      <c r="A630" t="s">
        <v>194</v>
      </c>
      <c r="B630" s="31"/>
      <c r="C630" s="9" t="s">
        <v>15</v>
      </c>
      <c r="D630" s="15">
        <f t="shared" si="60"/>
        <v>0</v>
      </c>
      <c r="E630" s="15">
        <v>0</v>
      </c>
      <c r="F630" s="15">
        <v>0</v>
      </c>
      <c r="G630" s="15">
        <v>0</v>
      </c>
    </row>
    <row r="631" spans="1:7" ht="31.5" customHeight="1" thickTop="1" thickBot="1" x14ac:dyDescent="0.3">
      <c r="A631" t="str">
        <f t="shared" ref="A631" si="65">IF(OR(D631&lt;&gt;0,G631&lt;&gt;0,),"a","b")</f>
        <v>a</v>
      </c>
      <c r="B631" s="2" t="s">
        <v>111</v>
      </c>
      <c r="C631" s="24" t="s">
        <v>110</v>
      </c>
      <c r="D631" s="3">
        <f t="shared" si="60"/>
        <v>8000000</v>
      </c>
      <c r="E631" s="3">
        <v>3800000</v>
      </c>
      <c r="F631" s="3">
        <v>2300000</v>
      </c>
      <c r="G631" s="3">
        <v>1900000</v>
      </c>
    </row>
    <row r="632" spans="1:7" ht="15.75" thickTop="1" x14ac:dyDescent="0.25">
      <c r="A632" t="s">
        <v>194</v>
      </c>
      <c r="B632" s="29"/>
      <c r="C632" s="5" t="s">
        <v>5</v>
      </c>
      <c r="D632" s="13">
        <f t="shared" si="60"/>
        <v>8000000</v>
      </c>
      <c r="E632" s="13">
        <v>3800000</v>
      </c>
      <c r="F632" s="13">
        <v>2300000</v>
      </c>
      <c r="G632" s="13">
        <v>1900000</v>
      </c>
    </row>
    <row r="633" spans="1:7" x14ac:dyDescent="0.25">
      <c r="A633" t="s">
        <v>194</v>
      </c>
      <c r="B633" s="30"/>
      <c r="C633" s="7" t="s">
        <v>6</v>
      </c>
      <c r="D633" s="14">
        <f t="shared" si="60"/>
        <v>0</v>
      </c>
      <c r="E633" s="14">
        <v>0</v>
      </c>
      <c r="F633" s="14">
        <v>0</v>
      </c>
      <c r="G633" s="14">
        <v>0</v>
      </c>
    </row>
    <row r="634" spans="1:7" x14ac:dyDescent="0.25">
      <c r="A634" t="s">
        <v>194</v>
      </c>
      <c r="B634" s="30"/>
      <c r="C634" s="7" t="s">
        <v>7</v>
      </c>
      <c r="D634" s="14">
        <f t="shared" si="60"/>
        <v>0</v>
      </c>
      <c r="E634" s="14">
        <v>0</v>
      </c>
      <c r="F634" s="14">
        <v>0</v>
      </c>
      <c r="G634" s="14">
        <v>0</v>
      </c>
    </row>
    <row r="635" spans="1:7" x14ac:dyDescent="0.25">
      <c r="A635" t="s">
        <v>194</v>
      </c>
      <c r="B635" s="30"/>
      <c r="C635" s="7" t="s">
        <v>8</v>
      </c>
      <c r="D635" s="14">
        <f t="shared" si="60"/>
        <v>0</v>
      </c>
      <c r="E635" s="14">
        <v>0</v>
      </c>
      <c r="F635" s="14">
        <v>0</v>
      </c>
      <c r="G635" s="14">
        <v>0</v>
      </c>
    </row>
    <row r="636" spans="1:7" x14ac:dyDescent="0.25">
      <c r="A636" t="s">
        <v>194</v>
      </c>
      <c r="B636" s="30"/>
      <c r="C636" s="7" t="s">
        <v>9</v>
      </c>
      <c r="D636" s="14">
        <f t="shared" si="60"/>
        <v>0</v>
      </c>
      <c r="E636" s="14">
        <v>0</v>
      </c>
      <c r="F636" s="14">
        <v>0</v>
      </c>
      <c r="G636" s="14">
        <v>0</v>
      </c>
    </row>
    <row r="637" spans="1:7" x14ac:dyDescent="0.25">
      <c r="A637" t="s">
        <v>194</v>
      </c>
      <c r="B637" s="30"/>
      <c r="C637" s="7" t="s">
        <v>10</v>
      </c>
      <c r="D637" s="14">
        <f t="shared" si="60"/>
        <v>0</v>
      </c>
      <c r="E637" s="14">
        <v>0</v>
      </c>
      <c r="F637" s="14">
        <v>0</v>
      </c>
      <c r="G637" s="14">
        <v>0</v>
      </c>
    </row>
    <row r="638" spans="1:7" x14ac:dyDescent="0.25">
      <c r="A638" t="s">
        <v>194</v>
      </c>
      <c r="B638" s="30"/>
      <c r="C638" s="7" t="s">
        <v>11</v>
      </c>
      <c r="D638" s="14">
        <f t="shared" si="60"/>
        <v>8000000</v>
      </c>
      <c r="E638" s="14">
        <v>3800000</v>
      </c>
      <c r="F638" s="14">
        <v>2300000</v>
      </c>
      <c r="G638" s="14">
        <v>1900000</v>
      </c>
    </row>
    <row r="639" spans="1:7" x14ac:dyDescent="0.25">
      <c r="A639" t="s">
        <v>194</v>
      </c>
      <c r="B639" s="30"/>
      <c r="C639" s="7" t="s">
        <v>12</v>
      </c>
      <c r="D639" s="14">
        <f t="shared" si="60"/>
        <v>0</v>
      </c>
      <c r="E639" s="14">
        <v>0</v>
      </c>
      <c r="F639" s="14">
        <v>0</v>
      </c>
      <c r="G639" s="14">
        <v>0</v>
      </c>
    </row>
    <row r="640" spans="1:7" x14ac:dyDescent="0.25">
      <c r="A640" t="s">
        <v>194</v>
      </c>
      <c r="B640" s="29"/>
      <c r="C640" s="5" t="s">
        <v>13</v>
      </c>
      <c r="D640" s="13">
        <f t="shared" si="60"/>
        <v>0</v>
      </c>
      <c r="E640" s="13">
        <v>0</v>
      </c>
      <c r="F640" s="13">
        <v>0</v>
      </c>
      <c r="G640" s="13">
        <v>0</v>
      </c>
    </row>
    <row r="641" spans="1:7" x14ac:dyDescent="0.25">
      <c r="A641" t="s">
        <v>194</v>
      </c>
      <c r="B641" s="29"/>
      <c r="C641" s="5" t="s">
        <v>14</v>
      </c>
      <c r="D641" s="13">
        <f t="shared" si="60"/>
        <v>0</v>
      </c>
      <c r="E641" s="13">
        <v>0</v>
      </c>
      <c r="F641" s="13">
        <v>0</v>
      </c>
      <c r="G641" s="13">
        <v>0</v>
      </c>
    </row>
    <row r="642" spans="1:7" ht="15.75" thickBot="1" x14ac:dyDescent="0.3">
      <c r="A642" t="s">
        <v>194</v>
      </c>
      <c r="B642" s="31"/>
      <c r="C642" s="9" t="s">
        <v>15</v>
      </c>
      <c r="D642" s="15">
        <f t="shared" si="60"/>
        <v>0</v>
      </c>
      <c r="E642" s="15">
        <v>0</v>
      </c>
      <c r="F642" s="15">
        <v>0</v>
      </c>
      <c r="G642" s="15">
        <v>0</v>
      </c>
    </row>
    <row r="643" spans="1:7" ht="31.5" customHeight="1" thickTop="1" thickBot="1" x14ac:dyDescent="0.3">
      <c r="A643" t="str">
        <f t="shared" ref="A643" si="66">IF(OR(D643&lt;&gt;0,G643&lt;&gt;0,),"a","b")</f>
        <v>a</v>
      </c>
      <c r="B643" s="2" t="s">
        <v>112</v>
      </c>
      <c r="C643" s="24" t="s">
        <v>113</v>
      </c>
      <c r="D643" s="3">
        <f t="shared" si="60"/>
        <v>14000000</v>
      </c>
      <c r="E643" s="3">
        <v>6071500</v>
      </c>
      <c r="F643" s="3">
        <v>4354500</v>
      </c>
      <c r="G643" s="3">
        <v>3574000</v>
      </c>
    </row>
    <row r="644" spans="1:7" ht="15.75" thickTop="1" x14ac:dyDescent="0.25">
      <c r="A644" t="s">
        <v>194</v>
      </c>
      <c r="B644" s="29"/>
      <c r="C644" s="5" t="s">
        <v>5</v>
      </c>
      <c r="D644" s="13">
        <f t="shared" ref="D644:D707" si="67">E644+F644+G644</f>
        <v>14000000</v>
      </c>
      <c r="E644" s="13">
        <v>6071500</v>
      </c>
      <c r="F644" s="13">
        <v>4354500</v>
      </c>
      <c r="G644" s="13">
        <v>3574000</v>
      </c>
    </row>
    <row r="645" spans="1:7" x14ac:dyDescent="0.25">
      <c r="A645" t="s">
        <v>194</v>
      </c>
      <c r="B645" s="30"/>
      <c r="C645" s="7" t="s">
        <v>6</v>
      </c>
      <c r="D645" s="14">
        <f t="shared" si="67"/>
        <v>0</v>
      </c>
      <c r="E645" s="14">
        <v>0</v>
      </c>
      <c r="F645" s="14">
        <v>0</v>
      </c>
      <c r="G645" s="14">
        <v>0</v>
      </c>
    </row>
    <row r="646" spans="1:7" x14ac:dyDescent="0.25">
      <c r="A646" t="s">
        <v>194</v>
      </c>
      <c r="B646" s="30"/>
      <c r="C646" s="7" t="s">
        <v>7</v>
      </c>
      <c r="D646" s="14">
        <f t="shared" si="67"/>
        <v>1540000</v>
      </c>
      <c r="E646" s="14">
        <v>660000</v>
      </c>
      <c r="F646" s="14">
        <v>620000</v>
      </c>
      <c r="G646" s="14">
        <v>260000</v>
      </c>
    </row>
    <row r="647" spans="1:7" x14ac:dyDescent="0.25">
      <c r="A647" t="s">
        <v>194</v>
      </c>
      <c r="B647" s="30"/>
      <c r="C647" s="7" t="s">
        <v>8</v>
      </c>
      <c r="D647" s="14">
        <f t="shared" si="67"/>
        <v>0</v>
      </c>
      <c r="E647" s="14">
        <v>0</v>
      </c>
      <c r="F647" s="14">
        <v>0</v>
      </c>
      <c r="G647" s="14">
        <v>0</v>
      </c>
    </row>
    <row r="648" spans="1:7" x14ac:dyDescent="0.25">
      <c r="A648" t="s">
        <v>194</v>
      </c>
      <c r="B648" s="30"/>
      <c r="C648" s="7" t="s">
        <v>9</v>
      </c>
      <c r="D648" s="14">
        <f t="shared" si="67"/>
        <v>0</v>
      </c>
      <c r="E648" s="14">
        <v>0</v>
      </c>
      <c r="F648" s="14">
        <v>0</v>
      </c>
      <c r="G648" s="14">
        <v>0</v>
      </c>
    </row>
    <row r="649" spans="1:7" x14ac:dyDescent="0.25">
      <c r="A649" t="s">
        <v>194</v>
      </c>
      <c r="B649" s="30"/>
      <c r="C649" s="7" t="s">
        <v>10</v>
      </c>
      <c r="D649" s="14">
        <f t="shared" si="67"/>
        <v>0</v>
      </c>
      <c r="E649" s="14">
        <v>0</v>
      </c>
      <c r="F649" s="14">
        <v>0</v>
      </c>
      <c r="G649" s="14">
        <v>0</v>
      </c>
    </row>
    <row r="650" spans="1:7" x14ac:dyDescent="0.25">
      <c r="A650" t="s">
        <v>194</v>
      </c>
      <c r="B650" s="30"/>
      <c r="C650" s="7" t="s">
        <v>11</v>
      </c>
      <c r="D650" s="14">
        <f t="shared" si="67"/>
        <v>12460000</v>
      </c>
      <c r="E650" s="14">
        <v>5411500</v>
      </c>
      <c r="F650" s="14">
        <v>3734500</v>
      </c>
      <c r="G650" s="14">
        <v>3314000</v>
      </c>
    </row>
    <row r="651" spans="1:7" x14ac:dyDescent="0.25">
      <c r="A651" t="s">
        <v>194</v>
      </c>
      <c r="B651" s="30"/>
      <c r="C651" s="7" t="s">
        <v>12</v>
      </c>
      <c r="D651" s="14">
        <f t="shared" si="67"/>
        <v>0</v>
      </c>
      <c r="E651" s="14">
        <v>0</v>
      </c>
      <c r="F651" s="14">
        <v>0</v>
      </c>
      <c r="G651" s="14">
        <v>0</v>
      </c>
    </row>
    <row r="652" spans="1:7" x14ac:dyDescent="0.25">
      <c r="A652" t="s">
        <v>194</v>
      </c>
      <c r="B652" s="29"/>
      <c r="C652" s="5" t="s">
        <v>13</v>
      </c>
      <c r="D652" s="13">
        <f t="shared" si="67"/>
        <v>0</v>
      </c>
      <c r="E652" s="13">
        <v>0</v>
      </c>
      <c r="F652" s="13">
        <v>0</v>
      </c>
      <c r="G652" s="13">
        <v>0</v>
      </c>
    </row>
    <row r="653" spans="1:7" x14ac:dyDescent="0.25">
      <c r="A653" t="s">
        <v>194</v>
      </c>
      <c r="B653" s="29"/>
      <c r="C653" s="5" t="s">
        <v>14</v>
      </c>
      <c r="D653" s="13">
        <f t="shared" si="67"/>
        <v>0</v>
      </c>
      <c r="E653" s="13">
        <v>0</v>
      </c>
      <c r="F653" s="13">
        <v>0</v>
      </c>
      <c r="G653" s="13">
        <v>0</v>
      </c>
    </row>
    <row r="654" spans="1:7" ht="15.75" thickBot="1" x14ac:dyDescent="0.3">
      <c r="A654" t="s">
        <v>194</v>
      </c>
      <c r="B654" s="31"/>
      <c r="C654" s="9" t="s">
        <v>15</v>
      </c>
      <c r="D654" s="15">
        <f t="shared" si="67"/>
        <v>0</v>
      </c>
      <c r="E654" s="15">
        <v>0</v>
      </c>
      <c r="F654" s="15">
        <v>0</v>
      </c>
      <c r="G654" s="15">
        <v>0</v>
      </c>
    </row>
    <row r="655" spans="1:7" ht="31.5" customHeight="1" thickTop="1" thickBot="1" x14ac:dyDescent="0.3">
      <c r="A655" t="str">
        <f t="shared" ref="A655" si="68">IF(OR(D655&lt;&gt;0,G655&lt;&gt;0,),"a","b")</f>
        <v>a</v>
      </c>
      <c r="B655" s="2" t="s">
        <v>114</v>
      </c>
      <c r="C655" s="24" t="s">
        <v>113</v>
      </c>
      <c r="D655" s="3">
        <f t="shared" si="67"/>
        <v>11764000</v>
      </c>
      <c r="E655" s="3">
        <v>5064000</v>
      </c>
      <c r="F655" s="3">
        <v>3500000</v>
      </c>
      <c r="G655" s="3">
        <v>3200000</v>
      </c>
    </row>
    <row r="656" spans="1:7" ht="15.75" thickTop="1" x14ac:dyDescent="0.25">
      <c r="A656" t="s">
        <v>194</v>
      </c>
      <c r="B656" s="29"/>
      <c r="C656" s="5" t="s">
        <v>5</v>
      </c>
      <c r="D656" s="13">
        <f t="shared" si="67"/>
        <v>11764000</v>
      </c>
      <c r="E656" s="13">
        <v>5064000</v>
      </c>
      <c r="F656" s="13">
        <v>3500000</v>
      </c>
      <c r="G656" s="13">
        <v>3200000</v>
      </c>
    </row>
    <row r="657" spans="1:7" x14ac:dyDescent="0.25">
      <c r="A657" t="s">
        <v>194</v>
      </c>
      <c r="B657" s="30"/>
      <c r="C657" s="7" t="s">
        <v>6</v>
      </c>
      <c r="D657" s="14">
        <f t="shared" si="67"/>
        <v>0</v>
      </c>
      <c r="E657" s="14">
        <v>0</v>
      </c>
      <c r="F657" s="14">
        <v>0</v>
      </c>
      <c r="G657" s="14">
        <v>0</v>
      </c>
    </row>
    <row r="658" spans="1:7" x14ac:dyDescent="0.25">
      <c r="A658" t="s">
        <v>194</v>
      </c>
      <c r="B658" s="30"/>
      <c r="C658" s="7" t="s">
        <v>7</v>
      </c>
      <c r="D658" s="14">
        <f t="shared" si="67"/>
        <v>0</v>
      </c>
      <c r="E658" s="14">
        <v>0</v>
      </c>
      <c r="F658" s="14">
        <v>0</v>
      </c>
      <c r="G658" s="14">
        <v>0</v>
      </c>
    </row>
    <row r="659" spans="1:7" x14ac:dyDescent="0.25">
      <c r="A659" t="s">
        <v>194</v>
      </c>
      <c r="B659" s="30"/>
      <c r="C659" s="7" t="s">
        <v>8</v>
      </c>
      <c r="D659" s="14">
        <f t="shared" si="67"/>
        <v>0</v>
      </c>
      <c r="E659" s="14">
        <v>0</v>
      </c>
      <c r="F659" s="14">
        <v>0</v>
      </c>
      <c r="G659" s="14">
        <v>0</v>
      </c>
    </row>
    <row r="660" spans="1:7" x14ac:dyDescent="0.25">
      <c r="A660" t="s">
        <v>194</v>
      </c>
      <c r="B660" s="30"/>
      <c r="C660" s="7" t="s">
        <v>9</v>
      </c>
      <c r="D660" s="14">
        <f t="shared" si="67"/>
        <v>0</v>
      </c>
      <c r="E660" s="14">
        <v>0</v>
      </c>
      <c r="F660" s="14">
        <v>0</v>
      </c>
      <c r="G660" s="14">
        <v>0</v>
      </c>
    </row>
    <row r="661" spans="1:7" x14ac:dyDescent="0.25">
      <c r="A661" t="s">
        <v>194</v>
      </c>
      <c r="B661" s="30"/>
      <c r="C661" s="7" t="s">
        <v>10</v>
      </c>
      <c r="D661" s="14">
        <f t="shared" si="67"/>
        <v>0</v>
      </c>
      <c r="E661" s="14">
        <v>0</v>
      </c>
      <c r="F661" s="14">
        <v>0</v>
      </c>
      <c r="G661" s="14">
        <v>0</v>
      </c>
    </row>
    <row r="662" spans="1:7" x14ac:dyDescent="0.25">
      <c r="A662" t="s">
        <v>194</v>
      </c>
      <c r="B662" s="30"/>
      <c r="C662" s="7" t="s">
        <v>11</v>
      </c>
      <c r="D662" s="14">
        <f t="shared" si="67"/>
        <v>11764000</v>
      </c>
      <c r="E662" s="14">
        <v>5064000</v>
      </c>
      <c r="F662" s="14">
        <v>3500000</v>
      </c>
      <c r="G662" s="14">
        <v>3200000</v>
      </c>
    </row>
    <row r="663" spans="1:7" x14ac:dyDescent="0.25">
      <c r="A663" t="s">
        <v>194</v>
      </c>
      <c r="B663" s="30"/>
      <c r="C663" s="7" t="s">
        <v>12</v>
      </c>
      <c r="D663" s="14">
        <f t="shared" si="67"/>
        <v>0</v>
      </c>
      <c r="E663" s="14">
        <v>0</v>
      </c>
      <c r="F663" s="14">
        <v>0</v>
      </c>
      <c r="G663" s="14">
        <v>0</v>
      </c>
    </row>
    <row r="664" spans="1:7" x14ac:dyDescent="0.25">
      <c r="A664" t="s">
        <v>194</v>
      </c>
      <c r="B664" s="29"/>
      <c r="C664" s="5" t="s">
        <v>13</v>
      </c>
      <c r="D664" s="13">
        <f t="shared" si="67"/>
        <v>0</v>
      </c>
      <c r="E664" s="13">
        <v>0</v>
      </c>
      <c r="F664" s="13">
        <v>0</v>
      </c>
      <c r="G664" s="13">
        <v>0</v>
      </c>
    </row>
    <row r="665" spans="1:7" x14ac:dyDescent="0.25">
      <c r="A665" t="s">
        <v>194</v>
      </c>
      <c r="B665" s="29"/>
      <c r="C665" s="5" t="s">
        <v>14</v>
      </c>
      <c r="D665" s="13">
        <f t="shared" si="67"/>
        <v>0</v>
      </c>
      <c r="E665" s="13">
        <v>0</v>
      </c>
      <c r="F665" s="13">
        <v>0</v>
      </c>
      <c r="G665" s="13">
        <v>0</v>
      </c>
    </row>
    <row r="666" spans="1:7" ht="15.75" thickBot="1" x14ac:dyDescent="0.3">
      <c r="A666" t="s">
        <v>194</v>
      </c>
      <c r="B666" s="31"/>
      <c r="C666" s="9" t="s">
        <v>15</v>
      </c>
      <c r="D666" s="15">
        <f t="shared" si="67"/>
        <v>0</v>
      </c>
      <c r="E666" s="15">
        <v>0</v>
      </c>
      <c r="F666" s="15">
        <v>0</v>
      </c>
      <c r="G666" s="15">
        <v>0</v>
      </c>
    </row>
    <row r="667" spans="1:7" ht="46.5" thickTop="1" thickBot="1" x14ac:dyDescent="0.3">
      <c r="A667" t="str">
        <f t="shared" ref="A667" si="69">IF(OR(D667&lt;&gt;0,G667&lt;&gt;0,),"a","b")</f>
        <v>a</v>
      </c>
      <c r="B667" s="2" t="s">
        <v>115</v>
      </c>
      <c r="C667" s="26" t="s">
        <v>116</v>
      </c>
      <c r="D667" s="3">
        <f t="shared" si="67"/>
        <v>1240000</v>
      </c>
      <c r="E667" s="3">
        <v>520000</v>
      </c>
      <c r="F667" s="3">
        <v>460000</v>
      </c>
      <c r="G667" s="3">
        <v>260000</v>
      </c>
    </row>
    <row r="668" spans="1:7" ht="15.75" thickTop="1" x14ac:dyDescent="0.25">
      <c r="A668" t="s">
        <v>194</v>
      </c>
      <c r="B668" s="29"/>
      <c r="C668" s="5" t="s">
        <v>5</v>
      </c>
      <c r="D668" s="13">
        <f t="shared" si="67"/>
        <v>1240000</v>
      </c>
      <c r="E668" s="13">
        <v>520000</v>
      </c>
      <c r="F668" s="13">
        <v>460000</v>
      </c>
      <c r="G668" s="13">
        <v>260000</v>
      </c>
    </row>
    <row r="669" spans="1:7" x14ac:dyDescent="0.25">
      <c r="A669" t="s">
        <v>194</v>
      </c>
      <c r="B669" s="30"/>
      <c r="C669" s="7" t="s">
        <v>6</v>
      </c>
      <c r="D669" s="14">
        <f t="shared" si="67"/>
        <v>0</v>
      </c>
      <c r="E669" s="14">
        <v>0</v>
      </c>
      <c r="F669" s="14">
        <v>0</v>
      </c>
      <c r="G669" s="14">
        <v>0</v>
      </c>
    </row>
    <row r="670" spans="1:7" x14ac:dyDescent="0.25">
      <c r="A670" t="s">
        <v>194</v>
      </c>
      <c r="B670" s="30"/>
      <c r="C670" s="7" t="s">
        <v>7</v>
      </c>
      <c r="D670" s="14">
        <f t="shared" si="67"/>
        <v>1240000</v>
      </c>
      <c r="E670" s="14">
        <v>520000</v>
      </c>
      <c r="F670" s="14">
        <v>460000</v>
      </c>
      <c r="G670" s="14">
        <v>260000</v>
      </c>
    </row>
    <row r="671" spans="1:7" x14ac:dyDescent="0.25">
      <c r="A671" t="s">
        <v>194</v>
      </c>
      <c r="B671" s="30"/>
      <c r="C671" s="7" t="s">
        <v>8</v>
      </c>
      <c r="D671" s="14">
        <f t="shared" si="67"/>
        <v>0</v>
      </c>
      <c r="E671" s="14">
        <v>0</v>
      </c>
      <c r="F671" s="14">
        <v>0</v>
      </c>
      <c r="G671" s="14">
        <v>0</v>
      </c>
    </row>
    <row r="672" spans="1:7" x14ac:dyDescent="0.25">
      <c r="A672" t="s">
        <v>194</v>
      </c>
      <c r="B672" s="30"/>
      <c r="C672" s="7" t="s">
        <v>9</v>
      </c>
      <c r="D672" s="14">
        <f t="shared" si="67"/>
        <v>0</v>
      </c>
      <c r="E672" s="14">
        <v>0</v>
      </c>
      <c r="F672" s="14">
        <v>0</v>
      </c>
      <c r="G672" s="14">
        <v>0</v>
      </c>
    </row>
    <row r="673" spans="1:7" x14ac:dyDescent="0.25">
      <c r="A673" t="s">
        <v>194</v>
      </c>
      <c r="B673" s="30"/>
      <c r="C673" s="7" t="s">
        <v>10</v>
      </c>
      <c r="D673" s="14">
        <f t="shared" si="67"/>
        <v>0</v>
      </c>
      <c r="E673" s="14">
        <v>0</v>
      </c>
      <c r="F673" s="14">
        <v>0</v>
      </c>
      <c r="G673" s="14">
        <v>0</v>
      </c>
    </row>
    <row r="674" spans="1:7" x14ac:dyDescent="0.25">
      <c r="A674" t="s">
        <v>194</v>
      </c>
      <c r="B674" s="30"/>
      <c r="C674" s="7" t="s">
        <v>11</v>
      </c>
      <c r="D674" s="14">
        <f t="shared" si="67"/>
        <v>0</v>
      </c>
      <c r="E674" s="14">
        <v>0</v>
      </c>
      <c r="F674" s="14">
        <v>0</v>
      </c>
      <c r="G674" s="14">
        <v>0</v>
      </c>
    </row>
    <row r="675" spans="1:7" x14ac:dyDescent="0.25">
      <c r="A675" t="s">
        <v>194</v>
      </c>
      <c r="B675" s="30"/>
      <c r="C675" s="7" t="s">
        <v>12</v>
      </c>
      <c r="D675" s="14">
        <f t="shared" si="67"/>
        <v>0</v>
      </c>
      <c r="E675" s="14">
        <v>0</v>
      </c>
      <c r="F675" s="14">
        <v>0</v>
      </c>
      <c r="G675" s="14">
        <v>0</v>
      </c>
    </row>
    <row r="676" spans="1:7" x14ac:dyDescent="0.25">
      <c r="A676" t="s">
        <v>194</v>
      </c>
      <c r="B676" s="29"/>
      <c r="C676" s="5" t="s">
        <v>13</v>
      </c>
      <c r="D676" s="13">
        <f t="shared" si="67"/>
        <v>0</v>
      </c>
      <c r="E676" s="13">
        <v>0</v>
      </c>
      <c r="F676" s="13">
        <v>0</v>
      </c>
      <c r="G676" s="13">
        <v>0</v>
      </c>
    </row>
    <row r="677" spans="1:7" x14ac:dyDescent="0.25">
      <c r="A677" t="s">
        <v>194</v>
      </c>
      <c r="B677" s="29"/>
      <c r="C677" s="5" t="s">
        <v>14</v>
      </c>
      <c r="D677" s="13">
        <f t="shared" si="67"/>
        <v>0</v>
      </c>
      <c r="E677" s="13">
        <v>0</v>
      </c>
      <c r="F677" s="13">
        <v>0</v>
      </c>
      <c r="G677" s="13">
        <v>0</v>
      </c>
    </row>
    <row r="678" spans="1:7" ht="15.75" thickBot="1" x14ac:dyDescent="0.3">
      <c r="A678" t="s">
        <v>194</v>
      </c>
      <c r="B678" s="31"/>
      <c r="C678" s="9" t="s">
        <v>15</v>
      </c>
      <c r="D678" s="15">
        <f t="shared" si="67"/>
        <v>0</v>
      </c>
      <c r="E678" s="15">
        <v>0</v>
      </c>
      <c r="F678" s="15">
        <v>0</v>
      </c>
      <c r="G678" s="15">
        <v>0</v>
      </c>
    </row>
    <row r="679" spans="1:7" ht="46.5" thickTop="1" thickBot="1" x14ac:dyDescent="0.3">
      <c r="A679" t="str">
        <f t="shared" ref="A679" si="70">IF(OR(D679&lt;&gt;0,G679&lt;&gt;0,),"a","b")</f>
        <v>a</v>
      </c>
      <c r="B679" s="2" t="s">
        <v>117</v>
      </c>
      <c r="C679" s="26" t="s">
        <v>118</v>
      </c>
      <c r="D679" s="3">
        <f t="shared" si="67"/>
        <v>996000</v>
      </c>
      <c r="E679" s="3">
        <v>487500</v>
      </c>
      <c r="F679" s="3">
        <v>394500</v>
      </c>
      <c r="G679" s="3">
        <v>114000</v>
      </c>
    </row>
    <row r="680" spans="1:7" ht="15.75" thickTop="1" x14ac:dyDescent="0.25">
      <c r="A680" t="s">
        <v>194</v>
      </c>
      <c r="B680" s="29"/>
      <c r="C680" s="5" t="s">
        <v>5</v>
      </c>
      <c r="D680" s="13">
        <f t="shared" si="67"/>
        <v>996000</v>
      </c>
      <c r="E680" s="13">
        <v>487500</v>
      </c>
      <c r="F680" s="13">
        <v>394500</v>
      </c>
      <c r="G680" s="13">
        <v>114000</v>
      </c>
    </row>
    <row r="681" spans="1:7" x14ac:dyDescent="0.25">
      <c r="A681" t="s">
        <v>194</v>
      </c>
      <c r="B681" s="30"/>
      <c r="C681" s="7" t="s">
        <v>6</v>
      </c>
      <c r="D681" s="14">
        <f t="shared" si="67"/>
        <v>0</v>
      </c>
      <c r="E681" s="14">
        <v>0</v>
      </c>
      <c r="F681" s="14">
        <v>0</v>
      </c>
      <c r="G681" s="14">
        <v>0</v>
      </c>
    </row>
    <row r="682" spans="1:7" x14ac:dyDescent="0.25">
      <c r="A682" t="s">
        <v>194</v>
      </c>
      <c r="B682" s="30"/>
      <c r="C682" s="7" t="s">
        <v>7</v>
      </c>
      <c r="D682" s="14">
        <f t="shared" si="67"/>
        <v>300000</v>
      </c>
      <c r="E682" s="14">
        <v>140000</v>
      </c>
      <c r="F682" s="14">
        <v>160000</v>
      </c>
      <c r="G682" s="14">
        <v>0</v>
      </c>
    </row>
    <row r="683" spans="1:7" x14ac:dyDescent="0.25">
      <c r="A683" t="s">
        <v>194</v>
      </c>
      <c r="B683" s="30"/>
      <c r="C683" s="7" t="s">
        <v>8</v>
      </c>
      <c r="D683" s="14">
        <f t="shared" si="67"/>
        <v>0</v>
      </c>
      <c r="E683" s="14">
        <v>0</v>
      </c>
      <c r="F683" s="14">
        <v>0</v>
      </c>
      <c r="G683" s="14">
        <v>0</v>
      </c>
    </row>
    <row r="684" spans="1:7" x14ac:dyDescent="0.25">
      <c r="A684" t="s">
        <v>194</v>
      </c>
      <c r="B684" s="30"/>
      <c r="C684" s="7" t="s">
        <v>9</v>
      </c>
      <c r="D684" s="14">
        <f t="shared" si="67"/>
        <v>0</v>
      </c>
      <c r="E684" s="14">
        <v>0</v>
      </c>
      <c r="F684" s="14">
        <v>0</v>
      </c>
      <c r="G684" s="14">
        <v>0</v>
      </c>
    </row>
    <row r="685" spans="1:7" x14ac:dyDescent="0.25">
      <c r="A685" t="s">
        <v>194</v>
      </c>
      <c r="B685" s="30"/>
      <c r="C685" s="7" t="s">
        <v>10</v>
      </c>
      <c r="D685" s="14">
        <f t="shared" si="67"/>
        <v>0</v>
      </c>
      <c r="E685" s="14">
        <v>0</v>
      </c>
      <c r="F685" s="14">
        <v>0</v>
      </c>
      <c r="G685" s="14">
        <v>0</v>
      </c>
    </row>
    <row r="686" spans="1:7" x14ac:dyDescent="0.25">
      <c r="A686" t="s">
        <v>194</v>
      </c>
      <c r="B686" s="30"/>
      <c r="C686" s="7" t="s">
        <v>11</v>
      </c>
      <c r="D686" s="14">
        <f t="shared" si="67"/>
        <v>696000</v>
      </c>
      <c r="E686" s="14">
        <v>347500</v>
      </c>
      <c r="F686" s="14">
        <v>234500</v>
      </c>
      <c r="G686" s="14">
        <v>114000</v>
      </c>
    </row>
    <row r="687" spans="1:7" x14ac:dyDescent="0.25">
      <c r="A687" t="s">
        <v>194</v>
      </c>
      <c r="B687" s="30"/>
      <c r="C687" s="7" t="s">
        <v>12</v>
      </c>
      <c r="D687" s="14">
        <f t="shared" si="67"/>
        <v>0</v>
      </c>
      <c r="E687" s="14">
        <v>0</v>
      </c>
      <c r="F687" s="14">
        <v>0</v>
      </c>
      <c r="G687" s="14">
        <v>0</v>
      </c>
    </row>
    <row r="688" spans="1:7" x14ac:dyDescent="0.25">
      <c r="A688" t="s">
        <v>194</v>
      </c>
      <c r="B688" s="29"/>
      <c r="C688" s="5" t="s">
        <v>13</v>
      </c>
      <c r="D688" s="13">
        <f t="shared" si="67"/>
        <v>0</v>
      </c>
      <c r="E688" s="13">
        <v>0</v>
      </c>
      <c r="F688" s="13">
        <v>0</v>
      </c>
      <c r="G688" s="13">
        <v>0</v>
      </c>
    </row>
    <row r="689" spans="1:7" x14ac:dyDescent="0.25">
      <c r="A689" t="s">
        <v>194</v>
      </c>
      <c r="B689" s="29"/>
      <c r="C689" s="5" t="s">
        <v>14</v>
      </c>
      <c r="D689" s="13">
        <f t="shared" si="67"/>
        <v>0</v>
      </c>
      <c r="E689" s="13">
        <v>0</v>
      </c>
      <c r="F689" s="13">
        <v>0</v>
      </c>
      <c r="G689" s="13">
        <v>0</v>
      </c>
    </row>
    <row r="690" spans="1:7" ht="15.75" thickBot="1" x14ac:dyDescent="0.3">
      <c r="A690" t="s">
        <v>194</v>
      </c>
      <c r="B690" s="31"/>
      <c r="C690" s="9" t="s">
        <v>15</v>
      </c>
      <c r="D690" s="15">
        <f t="shared" si="67"/>
        <v>0</v>
      </c>
      <c r="E690" s="15">
        <v>0</v>
      </c>
      <c r="F690" s="15">
        <v>0</v>
      </c>
      <c r="G690" s="15">
        <v>0</v>
      </c>
    </row>
    <row r="691" spans="1:7" ht="31.5" customHeight="1" thickTop="1" thickBot="1" x14ac:dyDescent="0.3">
      <c r="A691" t="str">
        <f t="shared" ref="A691" si="71">IF(OR(D691&lt;&gt;0,G691&lt;&gt;0,),"a","b")</f>
        <v>a</v>
      </c>
      <c r="B691" s="2" t="s">
        <v>119</v>
      </c>
      <c r="C691" s="24" t="s">
        <v>120</v>
      </c>
      <c r="D691" s="3">
        <f t="shared" si="67"/>
        <v>8424000</v>
      </c>
      <c r="E691" s="3">
        <v>2990000</v>
      </c>
      <c r="F691" s="3">
        <v>2420000</v>
      </c>
      <c r="G691" s="3">
        <v>3014000</v>
      </c>
    </row>
    <row r="692" spans="1:7" ht="15.75" thickTop="1" x14ac:dyDescent="0.25">
      <c r="A692" t="s">
        <v>194</v>
      </c>
      <c r="B692" s="29"/>
      <c r="C692" s="5" t="s">
        <v>5</v>
      </c>
      <c r="D692" s="13">
        <f t="shared" si="67"/>
        <v>8424000</v>
      </c>
      <c r="E692" s="13">
        <v>2990000</v>
      </c>
      <c r="F692" s="13">
        <v>2420000</v>
      </c>
      <c r="G692" s="13">
        <v>3014000</v>
      </c>
    </row>
    <row r="693" spans="1:7" x14ac:dyDescent="0.25">
      <c r="A693" t="s">
        <v>194</v>
      </c>
      <c r="B693" s="30"/>
      <c r="C693" s="7" t="s">
        <v>6</v>
      </c>
      <c r="D693" s="14">
        <f t="shared" si="67"/>
        <v>0</v>
      </c>
      <c r="E693" s="14">
        <v>0</v>
      </c>
      <c r="F693" s="14">
        <v>0</v>
      </c>
      <c r="G693" s="14">
        <v>0</v>
      </c>
    </row>
    <row r="694" spans="1:7" x14ac:dyDescent="0.25">
      <c r="A694" t="s">
        <v>194</v>
      </c>
      <c r="B694" s="30"/>
      <c r="C694" s="7" t="s">
        <v>7</v>
      </c>
      <c r="D694" s="14">
        <f t="shared" si="67"/>
        <v>3530000</v>
      </c>
      <c r="E694" s="14">
        <v>420000</v>
      </c>
      <c r="F694" s="14">
        <v>1240000</v>
      </c>
      <c r="G694" s="14">
        <v>1870000</v>
      </c>
    </row>
    <row r="695" spans="1:7" x14ac:dyDescent="0.25">
      <c r="A695" t="s">
        <v>194</v>
      </c>
      <c r="B695" s="30"/>
      <c r="C695" s="7" t="s">
        <v>8</v>
      </c>
      <c r="D695" s="14">
        <f t="shared" si="67"/>
        <v>0</v>
      </c>
      <c r="E695" s="14">
        <v>0</v>
      </c>
      <c r="F695" s="14">
        <v>0</v>
      </c>
      <c r="G695" s="14">
        <v>0</v>
      </c>
    </row>
    <row r="696" spans="1:7" x14ac:dyDescent="0.25">
      <c r="A696" t="s">
        <v>194</v>
      </c>
      <c r="B696" s="30"/>
      <c r="C696" s="7" t="s">
        <v>9</v>
      </c>
      <c r="D696" s="14">
        <f t="shared" si="67"/>
        <v>0</v>
      </c>
      <c r="E696" s="14">
        <v>0</v>
      </c>
      <c r="F696" s="14">
        <v>0</v>
      </c>
      <c r="G696" s="14">
        <v>0</v>
      </c>
    </row>
    <row r="697" spans="1:7" x14ac:dyDescent="0.25">
      <c r="A697" t="s">
        <v>194</v>
      </c>
      <c r="B697" s="30"/>
      <c r="C697" s="7" t="s">
        <v>10</v>
      </c>
      <c r="D697" s="14">
        <f t="shared" si="67"/>
        <v>0</v>
      </c>
      <c r="E697" s="14">
        <v>0</v>
      </c>
      <c r="F697" s="14">
        <v>0</v>
      </c>
      <c r="G697" s="14">
        <v>0</v>
      </c>
    </row>
    <row r="698" spans="1:7" x14ac:dyDescent="0.25">
      <c r="A698" t="s">
        <v>194</v>
      </c>
      <c r="B698" s="30"/>
      <c r="C698" s="7" t="s">
        <v>11</v>
      </c>
      <c r="D698" s="14">
        <f t="shared" si="67"/>
        <v>4894000</v>
      </c>
      <c r="E698" s="14">
        <v>2570000</v>
      </c>
      <c r="F698" s="14">
        <v>1180000</v>
      </c>
      <c r="G698" s="14">
        <v>1144000</v>
      </c>
    </row>
    <row r="699" spans="1:7" x14ac:dyDescent="0.25">
      <c r="A699" t="s">
        <v>194</v>
      </c>
      <c r="B699" s="30"/>
      <c r="C699" s="7" t="s">
        <v>12</v>
      </c>
      <c r="D699" s="14">
        <f t="shared" si="67"/>
        <v>0</v>
      </c>
      <c r="E699" s="14">
        <v>0</v>
      </c>
      <c r="F699" s="14">
        <v>0</v>
      </c>
      <c r="G699" s="14">
        <v>0</v>
      </c>
    </row>
    <row r="700" spans="1:7" x14ac:dyDescent="0.25">
      <c r="A700" t="s">
        <v>194</v>
      </c>
      <c r="B700" s="29"/>
      <c r="C700" s="5" t="s">
        <v>13</v>
      </c>
      <c r="D700" s="13">
        <f t="shared" si="67"/>
        <v>0</v>
      </c>
      <c r="E700" s="13">
        <v>0</v>
      </c>
      <c r="F700" s="13">
        <v>0</v>
      </c>
      <c r="G700" s="13">
        <v>0</v>
      </c>
    </row>
    <row r="701" spans="1:7" x14ac:dyDescent="0.25">
      <c r="A701" t="s">
        <v>194</v>
      </c>
      <c r="B701" s="29"/>
      <c r="C701" s="5" t="s">
        <v>14</v>
      </c>
      <c r="D701" s="13">
        <f t="shared" si="67"/>
        <v>0</v>
      </c>
      <c r="E701" s="13">
        <v>0</v>
      </c>
      <c r="F701" s="13">
        <v>0</v>
      </c>
      <c r="G701" s="13">
        <v>0</v>
      </c>
    </row>
    <row r="702" spans="1:7" ht="15.75" thickBot="1" x14ac:dyDescent="0.3">
      <c r="A702" t="s">
        <v>194</v>
      </c>
      <c r="B702" s="31"/>
      <c r="C702" s="9" t="s">
        <v>15</v>
      </c>
      <c r="D702" s="15">
        <f t="shared" si="67"/>
        <v>0</v>
      </c>
      <c r="E702" s="15">
        <v>0</v>
      </c>
      <c r="F702" s="15">
        <v>0</v>
      </c>
      <c r="G702" s="15">
        <v>0</v>
      </c>
    </row>
    <row r="703" spans="1:7" ht="31.5" customHeight="1" thickTop="1" thickBot="1" x14ac:dyDescent="0.3">
      <c r="A703" t="str">
        <f t="shared" ref="A703" si="72">IF(OR(D703&lt;&gt;0,G703&lt;&gt;0,),"a","b")</f>
        <v>a</v>
      </c>
      <c r="B703" s="2" t="s">
        <v>121</v>
      </c>
      <c r="C703" s="24" t="s">
        <v>122</v>
      </c>
      <c r="D703" s="3">
        <f t="shared" si="67"/>
        <v>4894000</v>
      </c>
      <c r="E703" s="3">
        <v>2570000</v>
      </c>
      <c r="F703" s="3">
        <v>1180000</v>
      </c>
      <c r="G703" s="3">
        <v>1144000</v>
      </c>
    </row>
    <row r="704" spans="1:7" ht="15.75" thickTop="1" x14ac:dyDescent="0.25">
      <c r="A704" t="s">
        <v>194</v>
      </c>
      <c r="B704" s="29"/>
      <c r="C704" s="5" t="s">
        <v>5</v>
      </c>
      <c r="D704" s="13">
        <f t="shared" si="67"/>
        <v>4894000</v>
      </c>
      <c r="E704" s="13">
        <v>2570000</v>
      </c>
      <c r="F704" s="13">
        <v>1180000</v>
      </c>
      <c r="G704" s="13">
        <v>1144000</v>
      </c>
    </row>
    <row r="705" spans="1:7" x14ac:dyDescent="0.25">
      <c r="A705" t="s">
        <v>194</v>
      </c>
      <c r="B705" s="30"/>
      <c r="C705" s="7" t="s">
        <v>6</v>
      </c>
      <c r="D705" s="14">
        <f t="shared" si="67"/>
        <v>0</v>
      </c>
      <c r="E705" s="14">
        <v>0</v>
      </c>
      <c r="F705" s="14">
        <v>0</v>
      </c>
      <c r="G705" s="14">
        <v>0</v>
      </c>
    </row>
    <row r="706" spans="1:7" x14ac:dyDescent="0.25">
      <c r="A706" t="s">
        <v>194</v>
      </c>
      <c r="B706" s="30"/>
      <c r="C706" s="7" t="s">
        <v>7</v>
      </c>
      <c r="D706" s="14">
        <f t="shared" si="67"/>
        <v>0</v>
      </c>
      <c r="E706" s="14">
        <v>0</v>
      </c>
      <c r="F706" s="14">
        <v>0</v>
      </c>
      <c r="G706" s="14">
        <v>0</v>
      </c>
    </row>
    <row r="707" spans="1:7" x14ac:dyDescent="0.25">
      <c r="A707" t="s">
        <v>194</v>
      </c>
      <c r="B707" s="30"/>
      <c r="C707" s="7" t="s">
        <v>8</v>
      </c>
      <c r="D707" s="14">
        <f t="shared" si="67"/>
        <v>0</v>
      </c>
      <c r="E707" s="14">
        <v>0</v>
      </c>
      <c r="F707" s="14">
        <v>0</v>
      </c>
      <c r="G707" s="14">
        <v>0</v>
      </c>
    </row>
    <row r="708" spans="1:7" x14ac:dyDescent="0.25">
      <c r="A708" t="s">
        <v>194</v>
      </c>
      <c r="B708" s="30"/>
      <c r="C708" s="7" t="s">
        <v>9</v>
      </c>
      <c r="D708" s="14">
        <f t="shared" ref="D708:D771" si="73">E708+F708+G708</f>
        <v>0</v>
      </c>
      <c r="E708" s="14">
        <v>0</v>
      </c>
      <c r="F708" s="14">
        <v>0</v>
      </c>
      <c r="G708" s="14">
        <v>0</v>
      </c>
    </row>
    <row r="709" spans="1:7" x14ac:dyDescent="0.25">
      <c r="A709" t="s">
        <v>194</v>
      </c>
      <c r="B709" s="30"/>
      <c r="C709" s="7" t="s">
        <v>10</v>
      </c>
      <c r="D709" s="14">
        <f t="shared" si="73"/>
        <v>0</v>
      </c>
      <c r="E709" s="14">
        <v>0</v>
      </c>
      <c r="F709" s="14">
        <v>0</v>
      </c>
      <c r="G709" s="14">
        <v>0</v>
      </c>
    </row>
    <row r="710" spans="1:7" x14ac:dyDescent="0.25">
      <c r="A710" t="s">
        <v>194</v>
      </c>
      <c r="B710" s="30"/>
      <c r="C710" s="7" t="s">
        <v>11</v>
      </c>
      <c r="D710" s="14">
        <f t="shared" si="73"/>
        <v>4894000</v>
      </c>
      <c r="E710" s="14">
        <v>2570000</v>
      </c>
      <c r="F710" s="14">
        <v>1180000</v>
      </c>
      <c r="G710" s="14">
        <v>1144000</v>
      </c>
    </row>
    <row r="711" spans="1:7" x14ac:dyDescent="0.25">
      <c r="A711" t="s">
        <v>194</v>
      </c>
      <c r="B711" s="30"/>
      <c r="C711" s="7" t="s">
        <v>12</v>
      </c>
      <c r="D711" s="14">
        <f t="shared" si="73"/>
        <v>0</v>
      </c>
      <c r="E711" s="14">
        <v>0</v>
      </c>
      <c r="F711" s="14">
        <v>0</v>
      </c>
      <c r="G711" s="14">
        <v>0</v>
      </c>
    </row>
    <row r="712" spans="1:7" x14ac:dyDescent="0.25">
      <c r="A712" t="s">
        <v>194</v>
      </c>
      <c r="B712" s="29"/>
      <c r="C712" s="5" t="s">
        <v>13</v>
      </c>
      <c r="D712" s="13">
        <f t="shared" si="73"/>
        <v>0</v>
      </c>
      <c r="E712" s="13">
        <v>0</v>
      </c>
      <c r="F712" s="13">
        <v>0</v>
      </c>
      <c r="G712" s="13">
        <v>0</v>
      </c>
    </row>
    <row r="713" spans="1:7" x14ac:dyDescent="0.25">
      <c r="A713" t="s">
        <v>194</v>
      </c>
      <c r="B713" s="29"/>
      <c r="C713" s="5" t="s">
        <v>14</v>
      </c>
      <c r="D713" s="13">
        <f t="shared" si="73"/>
        <v>0</v>
      </c>
      <c r="E713" s="13">
        <v>0</v>
      </c>
      <c r="F713" s="13">
        <v>0</v>
      </c>
      <c r="G713" s="13">
        <v>0</v>
      </c>
    </row>
    <row r="714" spans="1:7" ht="15.75" thickBot="1" x14ac:dyDescent="0.3">
      <c r="A714" t="s">
        <v>194</v>
      </c>
      <c r="B714" s="31"/>
      <c r="C714" s="9" t="s">
        <v>15</v>
      </c>
      <c r="D714" s="15">
        <f t="shared" si="73"/>
        <v>0</v>
      </c>
      <c r="E714" s="15">
        <v>0</v>
      </c>
      <c r="F714" s="15">
        <v>0</v>
      </c>
      <c r="G714" s="15">
        <v>0</v>
      </c>
    </row>
    <row r="715" spans="1:7" ht="46.5" thickTop="1" thickBot="1" x14ac:dyDescent="0.3">
      <c r="A715" t="str">
        <f t="shared" ref="A715" si="74">IF(OR(D715&lt;&gt;0,G715&lt;&gt;0,),"a","b")</f>
        <v>a</v>
      </c>
      <c r="B715" s="2" t="s">
        <v>123</v>
      </c>
      <c r="C715" s="26" t="s">
        <v>124</v>
      </c>
      <c r="D715" s="3">
        <f t="shared" si="73"/>
        <v>900000</v>
      </c>
      <c r="E715" s="3">
        <v>420000</v>
      </c>
      <c r="F715" s="3">
        <v>240000</v>
      </c>
      <c r="G715" s="3">
        <v>240000</v>
      </c>
    </row>
    <row r="716" spans="1:7" ht="15.75" thickTop="1" x14ac:dyDescent="0.25">
      <c r="A716" t="s">
        <v>194</v>
      </c>
      <c r="B716" s="29"/>
      <c r="C716" s="5" t="s">
        <v>5</v>
      </c>
      <c r="D716" s="13">
        <f t="shared" si="73"/>
        <v>900000</v>
      </c>
      <c r="E716" s="13">
        <v>420000</v>
      </c>
      <c r="F716" s="13">
        <v>240000</v>
      </c>
      <c r="G716" s="13">
        <v>240000</v>
      </c>
    </row>
    <row r="717" spans="1:7" x14ac:dyDescent="0.25">
      <c r="A717" t="s">
        <v>194</v>
      </c>
      <c r="B717" s="30"/>
      <c r="C717" s="7" t="s">
        <v>6</v>
      </c>
      <c r="D717" s="14">
        <f t="shared" si="73"/>
        <v>0</v>
      </c>
      <c r="E717" s="14">
        <v>0</v>
      </c>
      <c r="F717" s="14">
        <v>0</v>
      </c>
      <c r="G717" s="14">
        <v>0</v>
      </c>
    </row>
    <row r="718" spans="1:7" x14ac:dyDescent="0.25">
      <c r="A718" t="s">
        <v>194</v>
      </c>
      <c r="B718" s="30"/>
      <c r="C718" s="7" t="s">
        <v>7</v>
      </c>
      <c r="D718" s="16">
        <f t="shared" si="73"/>
        <v>900000</v>
      </c>
      <c r="E718" s="16">
        <v>420000</v>
      </c>
      <c r="F718" s="16">
        <v>240000</v>
      </c>
      <c r="G718" s="16">
        <v>240000</v>
      </c>
    </row>
    <row r="719" spans="1:7" x14ac:dyDescent="0.25">
      <c r="A719" t="s">
        <v>194</v>
      </c>
      <c r="B719" s="30"/>
      <c r="C719" s="7" t="s">
        <v>8</v>
      </c>
      <c r="D719" s="14">
        <f t="shared" si="73"/>
        <v>0</v>
      </c>
      <c r="E719" s="14">
        <v>0</v>
      </c>
      <c r="F719" s="14">
        <v>0</v>
      </c>
      <c r="G719" s="14">
        <v>0</v>
      </c>
    </row>
    <row r="720" spans="1:7" x14ac:dyDescent="0.25">
      <c r="A720" t="s">
        <v>194</v>
      </c>
      <c r="B720" s="30"/>
      <c r="C720" s="7" t="s">
        <v>9</v>
      </c>
      <c r="D720" s="14">
        <f t="shared" si="73"/>
        <v>0</v>
      </c>
      <c r="E720" s="14">
        <v>0</v>
      </c>
      <c r="F720" s="14">
        <v>0</v>
      </c>
      <c r="G720" s="14">
        <v>0</v>
      </c>
    </row>
    <row r="721" spans="1:7" x14ac:dyDescent="0.25">
      <c r="A721" t="s">
        <v>194</v>
      </c>
      <c r="B721" s="30"/>
      <c r="C721" s="7" t="s">
        <v>10</v>
      </c>
      <c r="D721" s="14">
        <f t="shared" si="73"/>
        <v>0</v>
      </c>
      <c r="E721" s="14">
        <v>0</v>
      </c>
      <c r="F721" s="14">
        <v>0</v>
      </c>
      <c r="G721" s="14">
        <v>0</v>
      </c>
    </row>
    <row r="722" spans="1:7" x14ac:dyDescent="0.25">
      <c r="A722" t="s">
        <v>194</v>
      </c>
      <c r="B722" s="30"/>
      <c r="C722" s="7" t="s">
        <v>11</v>
      </c>
      <c r="D722" s="14">
        <f t="shared" si="73"/>
        <v>0</v>
      </c>
      <c r="E722" s="14">
        <v>0</v>
      </c>
      <c r="F722" s="14">
        <v>0</v>
      </c>
      <c r="G722" s="14">
        <v>0</v>
      </c>
    </row>
    <row r="723" spans="1:7" x14ac:dyDescent="0.25">
      <c r="A723" t="s">
        <v>194</v>
      </c>
      <c r="B723" s="30"/>
      <c r="C723" s="7" t="s">
        <v>12</v>
      </c>
      <c r="D723" s="14">
        <f t="shared" si="73"/>
        <v>0</v>
      </c>
      <c r="E723" s="14">
        <v>0</v>
      </c>
      <c r="F723" s="14">
        <v>0</v>
      </c>
      <c r="G723" s="14">
        <v>0</v>
      </c>
    </row>
    <row r="724" spans="1:7" x14ac:dyDescent="0.25">
      <c r="A724" t="s">
        <v>194</v>
      </c>
      <c r="B724" s="29"/>
      <c r="C724" s="5" t="s">
        <v>13</v>
      </c>
      <c r="D724" s="13">
        <f t="shared" si="73"/>
        <v>0</v>
      </c>
      <c r="E724" s="13">
        <v>0</v>
      </c>
      <c r="F724" s="13">
        <v>0</v>
      </c>
      <c r="G724" s="13">
        <v>0</v>
      </c>
    </row>
    <row r="725" spans="1:7" x14ac:dyDescent="0.25">
      <c r="A725" t="s">
        <v>194</v>
      </c>
      <c r="B725" s="29"/>
      <c r="C725" s="5" t="s">
        <v>14</v>
      </c>
      <c r="D725" s="13">
        <f t="shared" si="73"/>
        <v>0</v>
      </c>
      <c r="E725" s="13">
        <v>0</v>
      </c>
      <c r="F725" s="13">
        <v>0</v>
      </c>
      <c r="G725" s="13">
        <v>0</v>
      </c>
    </row>
    <row r="726" spans="1:7" ht="15.75" thickBot="1" x14ac:dyDescent="0.3">
      <c r="A726" t="s">
        <v>194</v>
      </c>
      <c r="B726" s="31"/>
      <c r="C726" s="9" t="s">
        <v>15</v>
      </c>
      <c r="D726" s="15">
        <f t="shared" si="73"/>
        <v>0</v>
      </c>
      <c r="E726" s="15">
        <v>0</v>
      </c>
      <c r="F726" s="15">
        <v>0</v>
      </c>
      <c r="G726" s="15">
        <v>0</v>
      </c>
    </row>
    <row r="727" spans="1:7" ht="76.5" thickTop="1" thickBot="1" x14ac:dyDescent="0.3">
      <c r="A727" t="str">
        <f t="shared" ref="A727" si="75">IF(OR(D727&lt;&gt;0,G727&lt;&gt;0,),"a","b")</f>
        <v>a</v>
      </c>
      <c r="B727" s="2" t="s">
        <v>125</v>
      </c>
      <c r="C727" s="26" t="s">
        <v>126</v>
      </c>
      <c r="D727" s="3">
        <f t="shared" si="73"/>
        <v>2630000</v>
      </c>
      <c r="E727" s="3">
        <v>0</v>
      </c>
      <c r="F727" s="3">
        <v>1000000</v>
      </c>
      <c r="G727" s="3">
        <v>1630000</v>
      </c>
    </row>
    <row r="728" spans="1:7" ht="15.75" thickTop="1" x14ac:dyDescent="0.25">
      <c r="A728" t="s">
        <v>194</v>
      </c>
      <c r="B728" s="29"/>
      <c r="C728" s="5" t="s">
        <v>5</v>
      </c>
      <c r="D728" s="13">
        <f t="shared" si="73"/>
        <v>2630000</v>
      </c>
      <c r="E728" s="13">
        <v>0</v>
      </c>
      <c r="F728" s="13">
        <v>1000000</v>
      </c>
      <c r="G728" s="13">
        <v>1630000</v>
      </c>
    </row>
    <row r="729" spans="1:7" x14ac:dyDescent="0.25">
      <c r="A729" t="s">
        <v>194</v>
      </c>
      <c r="B729" s="30"/>
      <c r="C729" s="7" t="s">
        <v>6</v>
      </c>
      <c r="D729" s="14">
        <f t="shared" si="73"/>
        <v>0</v>
      </c>
      <c r="E729" s="14">
        <v>0</v>
      </c>
      <c r="F729" s="14">
        <v>0</v>
      </c>
      <c r="G729" s="14">
        <v>0</v>
      </c>
    </row>
    <row r="730" spans="1:7" x14ac:dyDescent="0.25">
      <c r="A730" t="s">
        <v>194</v>
      </c>
      <c r="B730" s="30"/>
      <c r="C730" s="7" t="s">
        <v>7</v>
      </c>
      <c r="D730" s="14">
        <f t="shared" si="73"/>
        <v>2630000</v>
      </c>
      <c r="E730" s="14">
        <v>0</v>
      </c>
      <c r="F730" s="14">
        <v>1000000</v>
      </c>
      <c r="G730" s="14">
        <v>1630000</v>
      </c>
    </row>
    <row r="731" spans="1:7" x14ac:dyDescent="0.25">
      <c r="A731" t="s">
        <v>194</v>
      </c>
      <c r="B731" s="30"/>
      <c r="C731" s="7" t="s">
        <v>8</v>
      </c>
      <c r="D731" s="14">
        <f t="shared" si="73"/>
        <v>0</v>
      </c>
      <c r="E731" s="14">
        <v>0</v>
      </c>
      <c r="F731" s="14">
        <v>0</v>
      </c>
      <c r="G731" s="14">
        <v>0</v>
      </c>
    </row>
    <row r="732" spans="1:7" x14ac:dyDescent="0.25">
      <c r="A732" t="s">
        <v>194</v>
      </c>
      <c r="B732" s="30"/>
      <c r="C732" s="7" t="s">
        <v>9</v>
      </c>
      <c r="D732" s="14">
        <f t="shared" si="73"/>
        <v>0</v>
      </c>
      <c r="E732" s="14">
        <v>0</v>
      </c>
      <c r="F732" s="14">
        <v>0</v>
      </c>
      <c r="G732" s="14">
        <v>0</v>
      </c>
    </row>
    <row r="733" spans="1:7" x14ac:dyDescent="0.25">
      <c r="A733" t="s">
        <v>194</v>
      </c>
      <c r="B733" s="30"/>
      <c r="C733" s="7" t="s">
        <v>10</v>
      </c>
      <c r="D733" s="14">
        <f t="shared" si="73"/>
        <v>0</v>
      </c>
      <c r="E733" s="14">
        <v>0</v>
      </c>
      <c r="F733" s="14">
        <v>0</v>
      </c>
      <c r="G733" s="14">
        <v>0</v>
      </c>
    </row>
    <row r="734" spans="1:7" x14ac:dyDescent="0.25">
      <c r="A734" t="s">
        <v>194</v>
      </c>
      <c r="B734" s="30"/>
      <c r="C734" s="7" t="s">
        <v>11</v>
      </c>
      <c r="D734" s="14">
        <f t="shared" si="73"/>
        <v>0</v>
      </c>
      <c r="E734" s="14">
        <v>0</v>
      </c>
      <c r="F734" s="14">
        <v>0</v>
      </c>
      <c r="G734" s="14">
        <v>0</v>
      </c>
    </row>
    <row r="735" spans="1:7" x14ac:dyDescent="0.25">
      <c r="A735" t="s">
        <v>194</v>
      </c>
      <c r="B735" s="30"/>
      <c r="C735" s="7" t="s">
        <v>12</v>
      </c>
      <c r="D735" s="14">
        <f t="shared" si="73"/>
        <v>0</v>
      </c>
      <c r="E735" s="14">
        <v>0</v>
      </c>
      <c r="F735" s="14">
        <v>0</v>
      </c>
      <c r="G735" s="14">
        <v>0</v>
      </c>
    </row>
    <row r="736" spans="1:7" x14ac:dyDescent="0.25">
      <c r="A736" t="s">
        <v>194</v>
      </c>
      <c r="B736" s="29"/>
      <c r="C736" s="5" t="s">
        <v>13</v>
      </c>
      <c r="D736" s="13">
        <f t="shared" si="73"/>
        <v>0</v>
      </c>
      <c r="E736" s="13">
        <v>0</v>
      </c>
      <c r="F736" s="13">
        <v>0</v>
      </c>
      <c r="G736" s="13">
        <v>0</v>
      </c>
    </row>
    <row r="737" spans="1:7" x14ac:dyDescent="0.25">
      <c r="A737" t="s">
        <v>194</v>
      </c>
      <c r="B737" s="29"/>
      <c r="C737" s="5" t="s">
        <v>14</v>
      </c>
      <c r="D737" s="13">
        <f t="shared" si="73"/>
        <v>0</v>
      </c>
      <c r="E737" s="13">
        <v>0</v>
      </c>
      <c r="F737" s="13">
        <v>0</v>
      </c>
      <c r="G737" s="13">
        <v>0</v>
      </c>
    </row>
    <row r="738" spans="1:7" ht="15.75" thickBot="1" x14ac:dyDescent="0.3">
      <c r="A738" t="s">
        <v>194</v>
      </c>
      <c r="B738" s="31"/>
      <c r="C738" s="9" t="s">
        <v>15</v>
      </c>
      <c r="D738" s="15">
        <f t="shared" si="73"/>
        <v>0</v>
      </c>
      <c r="E738" s="15">
        <v>0</v>
      </c>
      <c r="F738" s="15">
        <v>0</v>
      </c>
      <c r="G738" s="15">
        <v>0</v>
      </c>
    </row>
    <row r="739" spans="1:7" ht="31.5" customHeight="1" thickTop="1" thickBot="1" x14ac:dyDescent="0.3">
      <c r="A739" t="str">
        <f t="shared" ref="A739" si="76">IF(OR(D739&lt;&gt;0,G739&lt;&gt;0,),"a","b")</f>
        <v>a</v>
      </c>
      <c r="B739" s="2" t="s">
        <v>127</v>
      </c>
      <c r="C739" s="24" t="s">
        <v>128</v>
      </c>
      <c r="D739" s="3">
        <f t="shared" si="73"/>
        <v>7000000</v>
      </c>
      <c r="E739" s="3">
        <v>3455600</v>
      </c>
      <c r="F739" s="3">
        <v>1783600</v>
      </c>
      <c r="G739" s="3">
        <v>1760800</v>
      </c>
    </row>
    <row r="740" spans="1:7" ht="15.75" thickTop="1" x14ac:dyDescent="0.25">
      <c r="A740" t="s">
        <v>194</v>
      </c>
      <c r="B740" s="29"/>
      <c r="C740" s="5" t="s">
        <v>5</v>
      </c>
      <c r="D740" s="13">
        <f t="shared" si="73"/>
        <v>7000000</v>
      </c>
      <c r="E740" s="13">
        <v>3455600</v>
      </c>
      <c r="F740" s="13">
        <v>1783600</v>
      </c>
      <c r="G740" s="13">
        <v>1760800</v>
      </c>
    </row>
    <row r="741" spans="1:7" x14ac:dyDescent="0.25">
      <c r="A741" t="s">
        <v>194</v>
      </c>
      <c r="B741" s="30"/>
      <c r="C741" s="7" t="s">
        <v>6</v>
      </c>
      <c r="D741" s="14">
        <f t="shared" si="73"/>
        <v>0</v>
      </c>
      <c r="E741" s="14">
        <v>0</v>
      </c>
      <c r="F741" s="14">
        <v>0</v>
      </c>
      <c r="G741" s="14">
        <v>0</v>
      </c>
    </row>
    <row r="742" spans="1:7" x14ac:dyDescent="0.25">
      <c r="A742" t="s">
        <v>194</v>
      </c>
      <c r="B742" s="30"/>
      <c r="C742" s="7" t="s">
        <v>7</v>
      </c>
      <c r="D742" s="14">
        <f t="shared" si="73"/>
        <v>87000</v>
      </c>
      <c r="E742" s="14">
        <v>43400</v>
      </c>
      <c r="F742" s="14">
        <v>21800</v>
      </c>
      <c r="G742" s="14">
        <v>21800</v>
      </c>
    </row>
    <row r="743" spans="1:7" x14ac:dyDescent="0.25">
      <c r="A743" t="s">
        <v>194</v>
      </c>
      <c r="B743" s="30"/>
      <c r="C743" s="7" t="s">
        <v>8</v>
      </c>
      <c r="D743" s="14">
        <f t="shared" si="73"/>
        <v>0</v>
      </c>
      <c r="E743" s="14">
        <v>0</v>
      </c>
      <c r="F743" s="14">
        <v>0</v>
      </c>
      <c r="G743" s="14">
        <v>0</v>
      </c>
    </row>
    <row r="744" spans="1:7" x14ac:dyDescent="0.25">
      <c r="A744" t="s">
        <v>194</v>
      </c>
      <c r="B744" s="30"/>
      <c r="C744" s="7" t="s">
        <v>9</v>
      </c>
      <c r="D744" s="14">
        <f t="shared" si="73"/>
        <v>0</v>
      </c>
      <c r="E744" s="14">
        <v>0</v>
      </c>
      <c r="F744" s="14">
        <v>0</v>
      </c>
      <c r="G744" s="14">
        <v>0</v>
      </c>
    </row>
    <row r="745" spans="1:7" x14ac:dyDescent="0.25">
      <c r="A745" t="s">
        <v>194</v>
      </c>
      <c r="B745" s="30"/>
      <c r="C745" s="7" t="s">
        <v>10</v>
      </c>
      <c r="D745" s="14">
        <f t="shared" si="73"/>
        <v>0</v>
      </c>
      <c r="E745" s="14">
        <v>0</v>
      </c>
      <c r="F745" s="14">
        <v>0</v>
      </c>
      <c r="G745" s="14">
        <v>0</v>
      </c>
    </row>
    <row r="746" spans="1:7" x14ac:dyDescent="0.25">
      <c r="A746" t="s">
        <v>194</v>
      </c>
      <c r="B746" s="30"/>
      <c r="C746" s="7" t="s">
        <v>11</v>
      </c>
      <c r="D746" s="14">
        <f t="shared" si="73"/>
        <v>6913000</v>
      </c>
      <c r="E746" s="14">
        <v>3412200</v>
      </c>
      <c r="F746" s="14">
        <v>1761800</v>
      </c>
      <c r="G746" s="14">
        <v>1739000</v>
      </c>
    </row>
    <row r="747" spans="1:7" x14ac:dyDescent="0.25">
      <c r="A747" t="s">
        <v>194</v>
      </c>
      <c r="B747" s="30"/>
      <c r="C747" s="7" t="s">
        <v>12</v>
      </c>
      <c r="D747" s="14">
        <f t="shared" si="73"/>
        <v>0</v>
      </c>
      <c r="E747" s="14">
        <v>0</v>
      </c>
      <c r="F747" s="14">
        <v>0</v>
      </c>
      <c r="G747" s="14">
        <v>0</v>
      </c>
    </row>
    <row r="748" spans="1:7" x14ac:dyDescent="0.25">
      <c r="A748" t="s">
        <v>194</v>
      </c>
      <c r="B748" s="29"/>
      <c r="C748" s="5" t="s">
        <v>13</v>
      </c>
      <c r="D748" s="13">
        <f t="shared" si="73"/>
        <v>0</v>
      </c>
      <c r="E748" s="13">
        <v>0</v>
      </c>
      <c r="F748" s="13">
        <v>0</v>
      </c>
      <c r="G748" s="13">
        <v>0</v>
      </c>
    </row>
    <row r="749" spans="1:7" x14ac:dyDescent="0.25">
      <c r="A749" t="s">
        <v>194</v>
      </c>
      <c r="B749" s="29"/>
      <c r="C749" s="5" t="s">
        <v>14</v>
      </c>
      <c r="D749" s="13">
        <f t="shared" si="73"/>
        <v>0</v>
      </c>
      <c r="E749" s="13">
        <v>0</v>
      </c>
      <c r="F749" s="13">
        <v>0</v>
      </c>
      <c r="G749" s="13">
        <v>0</v>
      </c>
    </row>
    <row r="750" spans="1:7" ht="15.75" thickBot="1" x14ac:dyDescent="0.3">
      <c r="A750" t="s">
        <v>194</v>
      </c>
      <c r="B750" s="31"/>
      <c r="C750" s="9" t="s">
        <v>15</v>
      </c>
      <c r="D750" s="15">
        <f t="shared" si="73"/>
        <v>0</v>
      </c>
      <c r="E750" s="15">
        <v>0</v>
      </c>
      <c r="F750" s="15">
        <v>0</v>
      </c>
      <c r="G750" s="15">
        <v>0</v>
      </c>
    </row>
    <row r="751" spans="1:7" ht="31.5" customHeight="1" thickTop="1" thickBot="1" x14ac:dyDescent="0.3">
      <c r="A751" t="str">
        <f t="shared" ref="A751" si="77">IF(OR(D751&lt;&gt;0,G751&lt;&gt;0,),"a","b")</f>
        <v>a</v>
      </c>
      <c r="B751" s="2" t="s">
        <v>129</v>
      </c>
      <c r="C751" s="24" t="s">
        <v>128</v>
      </c>
      <c r="D751" s="3">
        <f t="shared" si="73"/>
        <v>6458000</v>
      </c>
      <c r="E751" s="3">
        <v>3229000</v>
      </c>
      <c r="F751" s="3">
        <v>1614500</v>
      </c>
      <c r="G751" s="3">
        <v>1614500</v>
      </c>
    </row>
    <row r="752" spans="1:7" ht="15.75" thickTop="1" x14ac:dyDescent="0.25">
      <c r="A752" t="s">
        <v>194</v>
      </c>
      <c r="B752" s="29"/>
      <c r="C752" s="5" t="s">
        <v>5</v>
      </c>
      <c r="D752" s="13">
        <f t="shared" si="73"/>
        <v>6458000</v>
      </c>
      <c r="E752" s="13">
        <v>3229000</v>
      </c>
      <c r="F752" s="13">
        <v>1614500</v>
      </c>
      <c r="G752" s="13">
        <v>1614500</v>
      </c>
    </row>
    <row r="753" spans="1:7" x14ac:dyDescent="0.25">
      <c r="A753" t="s">
        <v>194</v>
      </c>
      <c r="B753" s="30"/>
      <c r="C753" s="7" t="s">
        <v>6</v>
      </c>
      <c r="D753" s="14">
        <f t="shared" si="73"/>
        <v>0</v>
      </c>
      <c r="E753" s="14">
        <v>0</v>
      </c>
      <c r="F753" s="14">
        <v>0</v>
      </c>
      <c r="G753" s="14">
        <v>0</v>
      </c>
    </row>
    <row r="754" spans="1:7" x14ac:dyDescent="0.25">
      <c r="A754" t="s">
        <v>194</v>
      </c>
      <c r="B754" s="30"/>
      <c r="C754" s="7" t="s">
        <v>7</v>
      </c>
      <c r="D754" s="14">
        <f t="shared" si="73"/>
        <v>36000</v>
      </c>
      <c r="E754" s="14">
        <v>18000</v>
      </c>
      <c r="F754" s="14">
        <v>9000</v>
      </c>
      <c r="G754" s="14">
        <v>9000</v>
      </c>
    </row>
    <row r="755" spans="1:7" x14ac:dyDescent="0.25">
      <c r="A755" t="s">
        <v>194</v>
      </c>
      <c r="B755" s="30"/>
      <c r="C755" s="7" t="s">
        <v>8</v>
      </c>
      <c r="D755" s="14">
        <f t="shared" si="73"/>
        <v>0</v>
      </c>
      <c r="E755" s="14">
        <v>0</v>
      </c>
      <c r="F755" s="14">
        <v>0</v>
      </c>
      <c r="G755" s="14">
        <v>0</v>
      </c>
    </row>
    <row r="756" spans="1:7" x14ac:dyDescent="0.25">
      <c r="A756" t="s">
        <v>194</v>
      </c>
      <c r="B756" s="30"/>
      <c r="C756" s="7" t="s">
        <v>9</v>
      </c>
      <c r="D756" s="14">
        <f t="shared" si="73"/>
        <v>0</v>
      </c>
      <c r="E756" s="14">
        <v>0</v>
      </c>
      <c r="F756" s="14">
        <v>0</v>
      </c>
      <c r="G756" s="14">
        <v>0</v>
      </c>
    </row>
    <row r="757" spans="1:7" x14ac:dyDescent="0.25">
      <c r="A757" t="s">
        <v>194</v>
      </c>
      <c r="B757" s="30"/>
      <c r="C757" s="7" t="s">
        <v>10</v>
      </c>
      <c r="D757" s="14">
        <f t="shared" si="73"/>
        <v>0</v>
      </c>
      <c r="E757" s="14">
        <v>0</v>
      </c>
      <c r="F757" s="14">
        <v>0</v>
      </c>
      <c r="G757" s="14">
        <v>0</v>
      </c>
    </row>
    <row r="758" spans="1:7" x14ac:dyDescent="0.25">
      <c r="A758" t="s">
        <v>194</v>
      </c>
      <c r="B758" s="30"/>
      <c r="C758" s="7" t="s">
        <v>11</v>
      </c>
      <c r="D758" s="14">
        <f t="shared" si="73"/>
        <v>6422000</v>
      </c>
      <c r="E758" s="14">
        <v>3211000</v>
      </c>
      <c r="F758" s="14">
        <v>1605500</v>
      </c>
      <c r="G758" s="14">
        <v>1605500</v>
      </c>
    </row>
    <row r="759" spans="1:7" x14ac:dyDescent="0.25">
      <c r="A759" t="s">
        <v>194</v>
      </c>
      <c r="B759" s="30"/>
      <c r="C759" s="7" t="s">
        <v>12</v>
      </c>
      <c r="D759" s="14">
        <f t="shared" si="73"/>
        <v>0</v>
      </c>
      <c r="E759" s="14">
        <v>0</v>
      </c>
      <c r="F759" s="14">
        <v>0</v>
      </c>
      <c r="G759" s="14">
        <v>0</v>
      </c>
    </row>
    <row r="760" spans="1:7" x14ac:dyDescent="0.25">
      <c r="A760" t="s">
        <v>194</v>
      </c>
      <c r="B760" s="29"/>
      <c r="C760" s="5" t="s">
        <v>13</v>
      </c>
      <c r="D760" s="13">
        <f t="shared" si="73"/>
        <v>0</v>
      </c>
      <c r="E760" s="13">
        <v>0</v>
      </c>
      <c r="F760" s="13">
        <v>0</v>
      </c>
      <c r="G760" s="13">
        <v>0</v>
      </c>
    </row>
    <row r="761" spans="1:7" x14ac:dyDescent="0.25">
      <c r="A761" t="s">
        <v>194</v>
      </c>
      <c r="B761" s="29"/>
      <c r="C761" s="5" t="s">
        <v>14</v>
      </c>
      <c r="D761" s="13">
        <f t="shared" si="73"/>
        <v>0</v>
      </c>
      <c r="E761" s="13">
        <v>0</v>
      </c>
      <c r="F761" s="13">
        <v>0</v>
      </c>
      <c r="G761" s="13">
        <v>0</v>
      </c>
    </row>
    <row r="762" spans="1:7" ht="15.75" thickBot="1" x14ac:dyDescent="0.3">
      <c r="A762" t="s">
        <v>194</v>
      </c>
      <c r="B762" s="31"/>
      <c r="C762" s="9" t="s">
        <v>15</v>
      </c>
      <c r="D762" s="15">
        <f t="shared" si="73"/>
        <v>0</v>
      </c>
      <c r="E762" s="15">
        <v>0</v>
      </c>
      <c r="F762" s="15">
        <v>0</v>
      </c>
      <c r="G762" s="15">
        <v>0</v>
      </c>
    </row>
    <row r="763" spans="1:7" ht="46.5" thickTop="1" thickBot="1" x14ac:dyDescent="0.3">
      <c r="A763" t="str">
        <f t="shared" ref="A763" si="78">IF(OR(D763&lt;&gt;0,G763&lt;&gt;0,),"a","b")</f>
        <v>a</v>
      </c>
      <c r="B763" s="2" t="s">
        <v>130</v>
      </c>
      <c r="C763" s="26" t="s">
        <v>131</v>
      </c>
      <c r="D763" s="3">
        <f t="shared" si="73"/>
        <v>542000</v>
      </c>
      <c r="E763" s="3">
        <v>226600</v>
      </c>
      <c r="F763" s="3">
        <v>169100</v>
      </c>
      <c r="G763" s="3">
        <v>146300</v>
      </c>
    </row>
    <row r="764" spans="1:7" ht="15.75" thickTop="1" x14ac:dyDescent="0.25">
      <c r="A764" t="s">
        <v>194</v>
      </c>
      <c r="B764" s="29"/>
      <c r="C764" s="5" t="s">
        <v>5</v>
      </c>
      <c r="D764" s="13">
        <f t="shared" si="73"/>
        <v>542000</v>
      </c>
      <c r="E764" s="13">
        <v>226600</v>
      </c>
      <c r="F764" s="13">
        <v>169100</v>
      </c>
      <c r="G764" s="13">
        <v>146300</v>
      </c>
    </row>
    <row r="765" spans="1:7" x14ac:dyDescent="0.25">
      <c r="A765" t="s">
        <v>194</v>
      </c>
      <c r="B765" s="30"/>
      <c r="C765" s="7" t="s">
        <v>6</v>
      </c>
      <c r="D765" s="14">
        <f t="shared" si="73"/>
        <v>0</v>
      </c>
      <c r="E765" s="14">
        <v>0</v>
      </c>
      <c r="F765" s="14">
        <v>0</v>
      </c>
      <c r="G765" s="14">
        <v>0</v>
      </c>
    </row>
    <row r="766" spans="1:7" x14ac:dyDescent="0.25">
      <c r="A766" t="s">
        <v>194</v>
      </c>
      <c r="B766" s="30"/>
      <c r="C766" s="7" t="s">
        <v>7</v>
      </c>
      <c r="D766" s="14">
        <f t="shared" si="73"/>
        <v>51000</v>
      </c>
      <c r="E766" s="14">
        <v>25400</v>
      </c>
      <c r="F766" s="14">
        <v>12800</v>
      </c>
      <c r="G766" s="14">
        <v>12800</v>
      </c>
    </row>
    <row r="767" spans="1:7" x14ac:dyDescent="0.25">
      <c r="A767" t="s">
        <v>194</v>
      </c>
      <c r="B767" s="30"/>
      <c r="C767" s="7" t="s">
        <v>8</v>
      </c>
      <c r="D767" s="14">
        <f t="shared" si="73"/>
        <v>0</v>
      </c>
      <c r="E767" s="14">
        <v>0</v>
      </c>
      <c r="F767" s="14">
        <v>0</v>
      </c>
      <c r="G767" s="14">
        <v>0</v>
      </c>
    </row>
    <row r="768" spans="1:7" x14ac:dyDescent="0.25">
      <c r="A768" t="s">
        <v>194</v>
      </c>
      <c r="B768" s="30"/>
      <c r="C768" s="7" t="s">
        <v>9</v>
      </c>
      <c r="D768" s="14">
        <f t="shared" si="73"/>
        <v>0</v>
      </c>
      <c r="E768" s="14">
        <v>0</v>
      </c>
      <c r="F768" s="14">
        <v>0</v>
      </c>
      <c r="G768" s="14">
        <v>0</v>
      </c>
    </row>
    <row r="769" spans="1:7" x14ac:dyDescent="0.25">
      <c r="A769" t="s">
        <v>194</v>
      </c>
      <c r="B769" s="30"/>
      <c r="C769" s="7" t="s">
        <v>10</v>
      </c>
      <c r="D769" s="14">
        <f t="shared" si="73"/>
        <v>0</v>
      </c>
      <c r="E769" s="14">
        <v>0</v>
      </c>
      <c r="F769" s="14">
        <v>0</v>
      </c>
      <c r="G769" s="14">
        <v>0</v>
      </c>
    </row>
    <row r="770" spans="1:7" x14ac:dyDescent="0.25">
      <c r="A770" t="s">
        <v>194</v>
      </c>
      <c r="B770" s="30"/>
      <c r="C770" s="7" t="s">
        <v>11</v>
      </c>
      <c r="D770" s="14">
        <f t="shared" si="73"/>
        <v>491000</v>
      </c>
      <c r="E770" s="14">
        <v>201200</v>
      </c>
      <c r="F770" s="14">
        <v>156300</v>
      </c>
      <c r="G770" s="14">
        <v>133500</v>
      </c>
    </row>
    <row r="771" spans="1:7" x14ac:dyDescent="0.25">
      <c r="A771" t="s">
        <v>194</v>
      </c>
      <c r="B771" s="30"/>
      <c r="C771" s="7" t="s">
        <v>12</v>
      </c>
      <c r="D771" s="14">
        <f t="shared" si="73"/>
        <v>0</v>
      </c>
      <c r="E771" s="14">
        <v>0</v>
      </c>
      <c r="F771" s="14">
        <v>0</v>
      </c>
      <c r="G771" s="14">
        <v>0</v>
      </c>
    </row>
    <row r="772" spans="1:7" x14ac:dyDescent="0.25">
      <c r="A772" t="s">
        <v>194</v>
      </c>
      <c r="B772" s="29"/>
      <c r="C772" s="5" t="s">
        <v>13</v>
      </c>
      <c r="D772" s="13">
        <f t="shared" ref="D772:D835" si="79">E772+F772+G772</f>
        <v>0</v>
      </c>
      <c r="E772" s="13">
        <v>0</v>
      </c>
      <c r="F772" s="13">
        <v>0</v>
      </c>
      <c r="G772" s="13">
        <v>0</v>
      </c>
    </row>
    <row r="773" spans="1:7" x14ac:dyDescent="0.25">
      <c r="A773" t="s">
        <v>194</v>
      </c>
      <c r="B773" s="29"/>
      <c r="C773" s="5" t="s">
        <v>14</v>
      </c>
      <c r="D773" s="13">
        <f t="shared" si="79"/>
        <v>0</v>
      </c>
      <c r="E773" s="13">
        <v>0</v>
      </c>
      <c r="F773" s="13">
        <v>0</v>
      </c>
      <c r="G773" s="13">
        <v>0</v>
      </c>
    </row>
    <row r="774" spans="1:7" ht="15.75" thickBot="1" x14ac:dyDescent="0.3">
      <c r="A774" t="s">
        <v>194</v>
      </c>
      <c r="B774" s="31"/>
      <c r="C774" s="9" t="s">
        <v>15</v>
      </c>
      <c r="D774" s="15">
        <f t="shared" si="79"/>
        <v>0</v>
      </c>
      <c r="E774" s="15">
        <v>0</v>
      </c>
      <c r="F774" s="15">
        <v>0</v>
      </c>
      <c r="G774" s="15">
        <v>0</v>
      </c>
    </row>
    <row r="775" spans="1:7" ht="31.5" customHeight="1" thickTop="1" thickBot="1" x14ac:dyDescent="0.3">
      <c r="A775" t="str">
        <f t="shared" ref="A775" si="80">IF(OR(D775&lt;&gt;0,G775&lt;&gt;0,),"a","b")</f>
        <v>a</v>
      </c>
      <c r="B775" s="2" t="s">
        <v>132</v>
      </c>
      <c r="C775" s="26" t="s">
        <v>133</v>
      </c>
      <c r="D775" s="3">
        <f t="shared" si="79"/>
        <v>5000000</v>
      </c>
      <c r="E775" s="3">
        <v>2483500</v>
      </c>
      <c r="F775" s="3">
        <v>939500</v>
      </c>
      <c r="G775" s="3">
        <v>1577000</v>
      </c>
    </row>
    <row r="776" spans="1:7" ht="15.75" thickTop="1" x14ac:dyDescent="0.25">
      <c r="A776" t="s">
        <v>194</v>
      </c>
      <c r="B776" s="29"/>
      <c r="C776" s="5" t="s">
        <v>5</v>
      </c>
      <c r="D776" s="13">
        <f t="shared" si="79"/>
        <v>5000000</v>
      </c>
      <c r="E776" s="13">
        <v>2483500</v>
      </c>
      <c r="F776" s="13">
        <v>939500</v>
      </c>
      <c r="G776" s="13">
        <v>1577000</v>
      </c>
    </row>
    <row r="777" spans="1:7" x14ac:dyDescent="0.25">
      <c r="A777" t="s">
        <v>194</v>
      </c>
      <c r="B777" s="30"/>
      <c r="C777" s="7" t="s">
        <v>6</v>
      </c>
      <c r="D777" s="14">
        <f t="shared" si="79"/>
        <v>0</v>
      </c>
      <c r="E777" s="14">
        <v>0</v>
      </c>
      <c r="F777" s="14">
        <v>0</v>
      </c>
      <c r="G777" s="14">
        <v>0</v>
      </c>
    </row>
    <row r="778" spans="1:7" x14ac:dyDescent="0.25">
      <c r="A778" t="s">
        <v>194</v>
      </c>
      <c r="B778" s="30"/>
      <c r="C778" s="7" t="s">
        <v>7</v>
      </c>
      <c r="D778" s="14">
        <f t="shared" si="79"/>
        <v>156200</v>
      </c>
      <c r="E778" s="14">
        <v>68200</v>
      </c>
      <c r="F778" s="14">
        <v>39000</v>
      </c>
      <c r="G778" s="14">
        <v>49000</v>
      </c>
    </row>
    <row r="779" spans="1:7" x14ac:dyDescent="0.25">
      <c r="A779" t="s">
        <v>194</v>
      </c>
      <c r="B779" s="30"/>
      <c r="C779" s="7" t="s">
        <v>8</v>
      </c>
      <c r="D779" s="14">
        <f t="shared" si="79"/>
        <v>0</v>
      </c>
      <c r="E779" s="14">
        <v>0</v>
      </c>
      <c r="F779" s="14">
        <v>0</v>
      </c>
      <c r="G779" s="14">
        <v>0</v>
      </c>
    </row>
    <row r="780" spans="1:7" x14ac:dyDescent="0.25">
      <c r="A780" t="s">
        <v>194</v>
      </c>
      <c r="B780" s="30"/>
      <c r="C780" s="7" t="s">
        <v>9</v>
      </c>
      <c r="D780" s="14">
        <f t="shared" si="79"/>
        <v>0</v>
      </c>
      <c r="E780" s="14">
        <v>0</v>
      </c>
      <c r="F780" s="14">
        <v>0</v>
      </c>
      <c r="G780" s="14">
        <v>0</v>
      </c>
    </row>
    <row r="781" spans="1:7" x14ac:dyDescent="0.25">
      <c r="A781" t="s">
        <v>194</v>
      </c>
      <c r="B781" s="30"/>
      <c r="C781" s="7" t="s">
        <v>10</v>
      </c>
      <c r="D781" s="14">
        <f t="shared" si="79"/>
        <v>0</v>
      </c>
      <c r="E781" s="14">
        <v>0</v>
      </c>
      <c r="F781" s="14">
        <v>0</v>
      </c>
      <c r="G781" s="14">
        <v>0</v>
      </c>
    </row>
    <row r="782" spans="1:7" x14ac:dyDescent="0.25">
      <c r="A782" t="s">
        <v>194</v>
      </c>
      <c r="B782" s="30"/>
      <c r="C782" s="7" t="s">
        <v>11</v>
      </c>
      <c r="D782" s="14">
        <f t="shared" si="79"/>
        <v>4843800</v>
      </c>
      <c r="E782" s="34">
        <v>2415300</v>
      </c>
      <c r="F782" s="14">
        <v>900500</v>
      </c>
      <c r="G782" s="14">
        <v>1528000</v>
      </c>
    </row>
    <row r="783" spans="1:7" x14ac:dyDescent="0.25">
      <c r="A783" t="s">
        <v>194</v>
      </c>
      <c r="B783" s="30"/>
      <c r="C783" s="7" t="s">
        <v>12</v>
      </c>
      <c r="D783" s="14">
        <f t="shared" si="79"/>
        <v>0</v>
      </c>
      <c r="E783" s="14">
        <v>0</v>
      </c>
      <c r="F783" s="14">
        <v>0</v>
      </c>
      <c r="G783" s="14">
        <v>0</v>
      </c>
    </row>
    <row r="784" spans="1:7" x14ac:dyDescent="0.25">
      <c r="A784" t="s">
        <v>194</v>
      </c>
      <c r="B784" s="29"/>
      <c r="C784" s="5" t="s">
        <v>13</v>
      </c>
      <c r="D784" s="13">
        <f t="shared" si="79"/>
        <v>0</v>
      </c>
      <c r="E784" s="13">
        <v>0</v>
      </c>
      <c r="F784" s="13">
        <v>0</v>
      </c>
      <c r="G784" s="13">
        <v>0</v>
      </c>
    </row>
    <row r="785" spans="1:7" x14ac:dyDescent="0.25">
      <c r="A785" t="s">
        <v>194</v>
      </c>
      <c r="B785" s="29"/>
      <c r="C785" s="5" t="s">
        <v>14</v>
      </c>
      <c r="D785" s="13">
        <f t="shared" si="79"/>
        <v>0</v>
      </c>
      <c r="E785" s="13">
        <v>0</v>
      </c>
      <c r="F785" s="13">
        <v>0</v>
      </c>
      <c r="G785" s="13">
        <v>0</v>
      </c>
    </row>
    <row r="786" spans="1:7" ht="15.75" thickBot="1" x14ac:dyDescent="0.3">
      <c r="A786" t="s">
        <v>194</v>
      </c>
      <c r="B786" s="31"/>
      <c r="C786" s="9" t="s">
        <v>15</v>
      </c>
      <c r="D786" s="15">
        <f t="shared" si="79"/>
        <v>0</v>
      </c>
      <c r="E786" s="15">
        <v>0</v>
      </c>
      <c r="F786" s="15">
        <v>0</v>
      </c>
      <c r="G786" s="15">
        <v>0</v>
      </c>
    </row>
    <row r="787" spans="1:7" ht="31.5" customHeight="1" thickTop="1" thickBot="1" x14ac:dyDescent="0.3">
      <c r="A787" t="str">
        <f t="shared" ref="A787" si="81">IF(OR(D787&lt;&gt;0,G787&lt;&gt;0,),"a","b")</f>
        <v>a</v>
      </c>
      <c r="B787" s="2" t="s">
        <v>134</v>
      </c>
      <c r="C787" s="24" t="s">
        <v>135</v>
      </c>
      <c r="D787" s="3">
        <f t="shared" si="79"/>
        <v>400000</v>
      </c>
      <c r="E787" s="3">
        <v>150000</v>
      </c>
      <c r="F787" s="3">
        <v>100000</v>
      </c>
      <c r="G787" s="3">
        <v>150000</v>
      </c>
    </row>
    <row r="788" spans="1:7" ht="15.75" thickTop="1" x14ac:dyDescent="0.25">
      <c r="A788" t="s">
        <v>194</v>
      </c>
      <c r="B788" s="29"/>
      <c r="C788" s="5" t="s">
        <v>5</v>
      </c>
      <c r="D788" s="13">
        <f t="shared" si="79"/>
        <v>400000</v>
      </c>
      <c r="E788" s="13">
        <v>150000</v>
      </c>
      <c r="F788" s="13">
        <v>100000</v>
      </c>
      <c r="G788" s="13">
        <v>150000</v>
      </c>
    </row>
    <row r="789" spans="1:7" x14ac:dyDescent="0.25">
      <c r="A789" t="s">
        <v>194</v>
      </c>
      <c r="B789" s="30"/>
      <c r="C789" s="7" t="s">
        <v>6</v>
      </c>
      <c r="D789" s="14">
        <f t="shared" si="79"/>
        <v>0</v>
      </c>
      <c r="E789" s="14">
        <v>0</v>
      </c>
      <c r="F789" s="14">
        <v>0</v>
      </c>
      <c r="G789" s="14">
        <v>0</v>
      </c>
    </row>
    <row r="790" spans="1:7" x14ac:dyDescent="0.25">
      <c r="A790" t="s">
        <v>194</v>
      </c>
      <c r="B790" s="30"/>
      <c r="C790" s="7" t="s">
        <v>7</v>
      </c>
      <c r="D790" s="14">
        <f t="shared" si="79"/>
        <v>400000</v>
      </c>
      <c r="E790" s="14">
        <v>150000</v>
      </c>
      <c r="F790" s="14">
        <v>100000</v>
      </c>
      <c r="G790" s="14">
        <v>150000</v>
      </c>
    </row>
    <row r="791" spans="1:7" x14ac:dyDescent="0.25">
      <c r="A791" t="s">
        <v>194</v>
      </c>
      <c r="B791" s="30"/>
      <c r="C791" s="7" t="s">
        <v>8</v>
      </c>
      <c r="D791" s="14">
        <f t="shared" si="79"/>
        <v>0</v>
      </c>
      <c r="E791" s="14">
        <v>0</v>
      </c>
      <c r="F791" s="14">
        <v>0</v>
      </c>
      <c r="G791" s="14">
        <v>0</v>
      </c>
    </row>
    <row r="792" spans="1:7" x14ac:dyDescent="0.25">
      <c r="A792" t="s">
        <v>194</v>
      </c>
      <c r="B792" s="30"/>
      <c r="C792" s="7" t="s">
        <v>9</v>
      </c>
      <c r="D792" s="14">
        <f t="shared" si="79"/>
        <v>0</v>
      </c>
      <c r="E792" s="14">
        <v>0</v>
      </c>
      <c r="F792" s="14">
        <v>0</v>
      </c>
      <c r="G792" s="14">
        <v>0</v>
      </c>
    </row>
    <row r="793" spans="1:7" x14ac:dyDescent="0.25">
      <c r="A793" t="s">
        <v>194</v>
      </c>
      <c r="B793" s="30"/>
      <c r="C793" s="7" t="s">
        <v>10</v>
      </c>
      <c r="D793" s="14">
        <f t="shared" si="79"/>
        <v>0</v>
      </c>
      <c r="E793" s="14">
        <v>0</v>
      </c>
      <c r="F793" s="14">
        <v>0</v>
      </c>
      <c r="G793" s="14">
        <v>0</v>
      </c>
    </row>
    <row r="794" spans="1:7" x14ac:dyDescent="0.25">
      <c r="A794" t="s">
        <v>194</v>
      </c>
      <c r="B794" s="30"/>
      <c r="C794" s="7" t="s">
        <v>11</v>
      </c>
      <c r="D794" s="14">
        <f t="shared" si="79"/>
        <v>0</v>
      </c>
      <c r="E794" s="14">
        <v>0</v>
      </c>
      <c r="F794" s="14">
        <v>0</v>
      </c>
      <c r="G794" s="14">
        <v>0</v>
      </c>
    </row>
    <row r="795" spans="1:7" x14ac:dyDescent="0.25">
      <c r="A795" t="s">
        <v>194</v>
      </c>
      <c r="B795" s="30"/>
      <c r="C795" s="7" t="s">
        <v>12</v>
      </c>
      <c r="D795" s="14">
        <f t="shared" si="79"/>
        <v>0</v>
      </c>
      <c r="E795" s="14">
        <v>0</v>
      </c>
      <c r="F795" s="14">
        <v>0</v>
      </c>
      <c r="G795" s="14">
        <v>0</v>
      </c>
    </row>
    <row r="796" spans="1:7" x14ac:dyDescent="0.25">
      <c r="A796" t="s">
        <v>194</v>
      </c>
      <c r="B796" s="29"/>
      <c r="C796" s="5" t="s">
        <v>13</v>
      </c>
      <c r="D796" s="13">
        <f t="shared" si="79"/>
        <v>0</v>
      </c>
      <c r="E796" s="13">
        <v>0</v>
      </c>
      <c r="F796" s="13">
        <v>0</v>
      </c>
      <c r="G796" s="13">
        <v>0</v>
      </c>
    </row>
    <row r="797" spans="1:7" x14ac:dyDescent="0.25">
      <c r="A797" t="s">
        <v>194</v>
      </c>
      <c r="B797" s="29"/>
      <c r="C797" s="5" t="s">
        <v>14</v>
      </c>
      <c r="D797" s="13">
        <f t="shared" si="79"/>
        <v>0</v>
      </c>
      <c r="E797" s="13">
        <v>0</v>
      </c>
      <c r="F797" s="13">
        <v>0</v>
      </c>
      <c r="G797" s="13">
        <v>0</v>
      </c>
    </row>
    <row r="798" spans="1:7" ht="15.75" thickBot="1" x14ac:dyDescent="0.3">
      <c r="A798" t="s">
        <v>194</v>
      </c>
      <c r="B798" s="31"/>
      <c r="C798" s="9" t="s">
        <v>15</v>
      </c>
      <c r="D798" s="15">
        <f t="shared" si="79"/>
        <v>0</v>
      </c>
      <c r="E798" s="15">
        <v>0</v>
      </c>
      <c r="F798" s="15">
        <v>0</v>
      </c>
      <c r="G798" s="15">
        <v>0</v>
      </c>
    </row>
    <row r="799" spans="1:7" ht="31.5" customHeight="1" thickTop="1" thickBot="1" x14ac:dyDescent="0.3">
      <c r="A799" t="str">
        <f t="shared" ref="A799" si="82">IF(OR(D799&lt;&gt;0,G799&lt;&gt;0,),"a","b")</f>
        <v>a</v>
      </c>
      <c r="B799" s="2" t="s">
        <v>136</v>
      </c>
      <c r="C799" s="24" t="s">
        <v>137</v>
      </c>
      <c r="D799" s="3">
        <f t="shared" si="79"/>
        <v>21300000</v>
      </c>
      <c r="E799" s="3">
        <v>10300000</v>
      </c>
      <c r="F799" s="3">
        <v>5500000</v>
      </c>
      <c r="G799" s="3">
        <v>5500000</v>
      </c>
    </row>
    <row r="800" spans="1:7" ht="15.75" thickTop="1" x14ac:dyDescent="0.25">
      <c r="A800" t="s">
        <v>194</v>
      </c>
      <c r="B800" s="29"/>
      <c r="C800" s="5" t="s">
        <v>5</v>
      </c>
      <c r="D800" s="13">
        <f t="shared" si="79"/>
        <v>21300000</v>
      </c>
      <c r="E800" s="13">
        <v>10300000</v>
      </c>
      <c r="F800" s="13">
        <v>5500000</v>
      </c>
      <c r="G800" s="13">
        <v>5500000</v>
      </c>
    </row>
    <row r="801" spans="1:7" x14ac:dyDescent="0.25">
      <c r="A801" t="s">
        <v>194</v>
      </c>
      <c r="B801" s="30"/>
      <c r="C801" s="7" t="s">
        <v>6</v>
      </c>
      <c r="D801" s="14">
        <f t="shared" si="79"/>
        <v>0</v>
      </c>
      <c r="E801" s="14">
        <v>0</v>
      </c>
      <c r="F801" s="14">
        <v>0</v>
      </c>
      <c r="G801" s="14">
        <v>0</v>
      </c>
    </row>
    <row r="802" spans="1:7" x14ac:dyDescent="0.25">
      <c r="A802" t="s">
        <v>194</v>
      </c>
      <c r="B802" s="30"/>
      <c r="C802" s="7" t="s">
        <v>7</v>
      </c>
      <c r="D802" s="14">
        <f t="shared" si="79"/>
        <v>147000</v>
      </c>
      <c r="E802" s="14">
        <v>116000</v>
      </c>
      <c r="F802" s="14">
        <v>28000</v>
      </c>
      <c r="G802" s="14">
        <v>3000</v>
      </c>
    </row>
    <row r="803" spans="1:7" x14ac:dyDescent="0.25">
      <c r="A803" t="s">
        <v>194</v>
      </c>
      <c r="B803" s="30"/>
      <c r="C803" s="7" t="s">
        <v>8</v>
      </c>
      <c r="D803" s="14">
        <f t="shared" si="79"/>
        <v>0</v>
      </c>
      <c r="E803" s="14">
        <v>0</v>
      </c>
      <c r="F803" s="14">
        <v>0</v>
      </c>
      <c r="G803" s="14">
        <v>0</v>
      </c>
    </row>
    <row r="804" spans="1:7" x14ac:dyDescent="0.25">
      <c r="A804" t="s">
        <v>194</v>
      </c>
      <c r="B804" s="30"/>
      <c r="C804" s="7" t="s">
        <v>9</v>
      </c>
      <c r="D804" s="14">
        <f t="shared" si="79"/>
        <v>0</v>
      </c>
      <c r="E804" s="14">
        <v>0</v>
      </c>
      <c r="F804" s="14">
        <v>0</v>
      </c>
      <c r="G804" s="14">
        <v>0</v>
      </c>
    </row>
    <row r="805" spans="1:7" x14ac:dyDescent="0.25">
      <c r="A805" t="s">
        <v>194</v>
      </c>
      <c r="B805" s="30"/>
      <c r="C805" s="7" t="s">
        <v>10</v>
      </c>
      <c r="D805" s="14">
        <f t="shared" si="79"/>
        <v>0</v>
      </c>
      <c r="E805" s="14">
        <v>0</v>
      </c>
      <c r="F805" s="14">
        <v>0</v>
      </c>
      <c r="G805" s="14">
        <v>0</v>
      </c>
    </row>
    <row r="806" spans="1:7" x14ac:dyDescent="0.25">
      <c r="A806" t="s">
        <v>194</v>
      </c>
      <c r="B806" s="30"/>
      <c r="C806" s="7" t="s">
        <v>11</v>
      </c>
      <c r="D806" s="14">
        <f t="shared" si="79"/>
        <v>21153000</v>
      </c>
      <c r="E806" s="14">
        <v>10184000</v>
      </c>
      <c r="F806" s="14">
        <v>5472000</v>
      </c>
      <c r="G806" s="14">
        <v>5497000</v>
      </c>
    </row>
    <row r="807" spans="1:7" x14ac:dyDescent="0.25">
      <c r="A807" t="s">
        <v>194</v>
      </c>
      <c r="B807" s="30"/>
      <c r="C807" s="7" t="s">
        <v>12</v>
      </c>
      <c r="D807" s="14">
        <f t="shared" si="79"/>
        <v>0</v>
      </c>
      <c r="E807" s="14">
        <v>0</v>
      </c>
      <c r="F807" s="14">
        <v>0</v>
      </c>
      <c r="G807" s="14">
        <v>0</v>
      </c>
    </row>
    <row r="808" spans="1:7" x14ac:dyDescent="0.25">
      <c r="A808" t="s">
        <v>194</v>
      </c>
      <c r="B808" s="29"/>
      <c r="C808" s="5" t="s">
        <v>13</v>
      </c>
      <c r="D808" s="13">
        <f t="shared" si="79"/>
        <v>0</v>
      </c>
      <c r="E808" s="13">
        <v>0</v>
      </c>
      <c r="F808" s="13">
        <v>0</v>
      </c>
      <c r="G808" s="13">
        <v>0</v>
      </c>
    </row>
    <row r="809" spans="1:7" x14ac:dyDescent="0.25">
      <c r="A809" t="s">
        <v>194</v>
      </c>
      <c r="B809" s="29"/>
      <c r="C809" s="5" t="s">
        <v>14</v>
      </c>
      <c r="D809" s="13">
        <f t="shared" si="79"/>
        <v>0</v>
      </c>
      <c r="E809" s="13">
        <v>0</v>
      </c>
      <c r="F809" s="13">
        <v>0</v>
      </c>
      <c r="G809" s="13">
        <v>0</v>
      </c>
    </row>
    <row r="810" spans="1:7" ht="15.75" thickBot="1" x14ac:dyDescent="0.3">
      <c r="A810" t="s">
        <v>194</v>
      </c>
      <c r="B810" s="31"/>
      <c r="C810" s="9" t="s">
        <v>15</v>
      </c>
      <c r="D810" s="15">
        <f t="shared" si="79"/>
        <v>0</v>
      </c>
      <c r="E810" s="15">
        <v>0</v>
      </c>
      <c r="F810" s="15">
        <v>0</v>
      </c>
      <c r="G810" s="15">
        <v>0</v>
      </c>
    </row>
    <row r="811" spans="1:7" ht="31.5" thickTop="1" thickBot="1" x14ac:dyDescent="0.3">
      <c r="A811" t="str">
        <f t="shared" ref="A811" si="83">IF(OR(D811&lt;&gt;0,G811&lt;&gt;0,),"a","b")</f>
        <v>a</v>
      </c>
      <c r="B811" s="2" t="s">
        <v>138</v>
      </c>
      <c r="C811" s="26" t="s">
        <v>139</v>
      </c>
      <c r="D811" s="3">
        <f t="shared" si="79"/>
        <v>146451000</v>
      </c>
      <c r="E811" s="3">
        <v>74174000</v>
      </c>
      <c r="F811" s="3">
        <v>38391800</v>
      </c>
      <c r="G811" s="3">
        <v>33885200</v>
      </c>
    </row>
    <row r="812" spans="1:7" ht="15.75" thickTop="1" x14ac:dyDescent="0.25">
      <c r="A812" t="s">
        <v>194</v>
      </c>
      <c r="B812" s="29"/>
      <c r="C812" s="5" t="s">
        <v>5</v>
      </c>
      <c r="D812" s="13">
        <f t="shared" si="79"/>
        <v>146066669</v>
      </c>
      <c r="E812" s="13">
        <v>73804669</v>
      </c>
      <c r="F812" s="13">
        <v>38384300</v>
      </c>
      <c r="G812" s="13">
        <v>33877700</v>
      </c>
    </row>
    <row r="813" spans="1:7" x14ac:dyDescent="0.25">
      <c r="A813" t="s">
        <v>194</v>
      </c>
      <c r="B813" s="30"/>
      <c r="C813" s="7" t="s">
        <v>6</v>
      </c>
      <c r="D813" s="14">
        <f t="shared" si="79"/>
        <v>0</v>
      </c>
      <c r="E813" s="14">
        <v>0</v>
      </c>
      <c r="F813" s="14">
        <v>0</v>
      </c>
      <c r="G813" s="14">
        <v>0</v>
      </c>
    </row>
    <row r="814" spans="1:7" x14ac:dyDescent="0.25">
      <c r="A814" t="s">
        <v>194</v>
      </c>
      <c r="B814" s="30"/>
      <c r="C814" s="7" t="s">
        <v>7</v>
      </c>
      <c r="D814" s="14">
        <f t="shared" si="79"/>
        <v>22433187</v>
      </c>
      <c r="E814" s="14">
        <v>11110187</v>
      </c>
      <c r="F814" s="14">
        <v>5588500</v>
      </c>
      <c r="G814" s="14">
        <v>5734500</v>
      </c>
    </row>
    <row r="815" spans="1:7" x14ac:dyDescent="0.25">
      <c r="A815" t="s">
        <v>194</v>
      </c>
      <c r="B815" s="30"/>
      <c r="C815" s="7" t="s">
        <v>8</v>
      </c>
      <c r="D815" s="14">
        <f t="shared" si="79"/>
        <v>0</v>
      </c>
      <c r="E815" s="14">
        <v>0</v>
      </c>
      <c r="F815" s="14">
        <v>0</v>
      </c>
      <c r="G815" s="14">
        <v>0</v>
      </c>
    </row>
    <row r="816" spans="1:7" x14ac:dyDescent="0.25">
      <c r="A816" t="s">
        <v>194</v>
      </c>
      <c r="B816" s="30"/>
      <c r="C816" s="7" t="s">
        <v>9</v>
      </c>
      <c r="D816" s="14">
        <f t="shared" si="79"/>
        <v>0</v>
      </c>
      <c r="E816" s="14">
        <v>0</v>
      </c>
      <c r="F816" s="14">
        <v>0</v>
      </c>
      <c r="G816" s="14">
        <v>0</v>
      </c>
    </row>
    <row r="817" spans="1:7" x14ac:dyDescent="0.25">
      <c r="A817" t="s">
        <v>194</v>
      </c>
      <c r="B817" s="30"/>
      <c r="C817" s="7" t="s">
        <v>10</v>
      </c>
      <c r="D817" s="14">
        <f t="shared" si="79"/>
        <v>0</v>
      </c>
      <c r="E817" s="14">
        <v>0</v>
      </c>
      <c r="F817" s="14">
        <v>0</v>
      </c>
      <c r="G817" s="14">
        <v>0</v>
      </c>
    </row>
    <row r="818" spans="1:7" x14ac:dyDescent="0.25">
      <c r="A818" t="s">
        <v>194</v>
      </c>
      <c r="B818" s="30"/>
      <c r="C818" s="7" t="s">
        <v>11</v>
      </c>
      <c r="D818" s="14">
        <f t="shared" si="79"/>
        <v>122817657</v>
      </c>
      <c r="E818" s="14">
        <v>62208657</v>
      </c>
      <c r="F818" s="14">
        <v>32630800</v>
      </c>
      <c r="G818" s="14">
        <v>27978200</v>
      </c>
    </row>
    <row r="819" spans="1:7" x14ac:dyDescent="0.25">
      <c r="A819" t="s">
        <v>194</v>
      </c>
      <c r="B819" s="30"/>
      <c r="C819" s="7" t="s">
        <v>12</v>
      </c>
      <c r="D819" s="14">
        <f t="shared" si="79"/>
        <v>815825</v>
      </c>
      <c r="E819" s="14">
        <v>485825</v>
      </c>
      <c r="F819" s="14">
        <v>165000</v>
      </c>
      <c r="G819" s="14">
        <v>165000</v>
      </c>
    </row>
    <row r="820" spans="1:7" x14ac:dyDescent="0.25">
      <c r="A820" t="s">
        <v>194</v>
      </c>
      <c r="B820" s="29"/>
      <c r="C820" s="5" t="s">
        <v>13</v>
      </c>
      <c r="D820" s="13">
        <f t="shared" si="79"/>
        <v>30000</v>
      </c>
      <c r="E820" s="13">
        <v>15000</v>
      </c>
      <c r="F820" s="13">
        <v>7500</v>
      </c>
      <c r="G820" s="13">
        <v>7500</v>
      </c>
    </row>
    <row r="821" spans="1:7" x14ac:dyDescent="0.25">
      <c r="A821" t="s">
        <v>194</v>
      </c>
      <c r="B821" s="29"/>
      <c r="C821" s="5" t="s">
        <v>14</v>
      </c>
      <c r="D821" s="13">
        <f t="shared" si="79"/>
        <v>0</v>
      </c>
      <c r="E821" s="13">
        <v>0</v>
      </c>
      <c r="F821" s="13">
        <v>0</v>
      </c>
      <c r="G821" s="13">
        <v>0</v>
      </c>
    </row>
    <row r="822" spans="1:7" ht="15.75" thickBot="1" x14ac:dyDescent="0.3">
      <c r="A822" t="s">
        <v>194</v>
      </c>
      <c r="B822" s="31"/>
      <c r="C822" s="9" t="s">
        <v>15</v>
      </c>
      <c r="D822" s="15">
        <f t="shared" si="79"/>
        <v>354331</v>
      </c>
      <c r="E822" s="15">
        <v>354331</v>
      </c>
      <c r="F822" s="15">
        <v>0</v>
      </c>
      <c r="G822" s="15">
        <v>0</v>
      </c>
    </row>
    <row r="823" spans="1:7" ht="31.5" customHeight="1" thickTop="1" thickBot="1" x14ac:dyDescent="0.3">
      <c r="A823" t="str">
        <f t="shared" ref="A823" si="84">IF(OR(D823&lt;&gt;0,G823&lt;&gt;0,),"a","b")</f>
        <v>a</v>
      </c>
      <c r="B823" s="2" t="s">
        <v>140</v>
      </c>
      <c r="C823" s="24" t="s">
        <v>141</v>
      </c>
      <c r="D823" s="3">
        <f t="shared" si="79"/>
        <v>15000000</v>
      </c>
      <c r="E823" s="3">
        <v>8000000</v>
      </c>
      <c r="F823" s="3">
        <v>4000000</v>
      </c>
      <c r="G823" s="3">
        <v>3000000</v>
      </c>
    </row>
    <row r="824" spans="1:7" ht="15.75" thickTop="1" x14ac:dyDescent="0.25">
      <c r="A824" t="s">
        <v>194</v>
      </c>
      <c r="B824" s="29"/>
      <c r="C824" s="5" t="s">
        <v>5</v>
      </c>
      <c r="D824" s="13">
        <f t="shared" si="79"/>
        <v>15000000</v>
      </c>
      <c r="E824" s="13">
        <v>8000000</v>
      </c>
      <c r="F824" s="13">
        <v>4000000</v>
      </c>
      <c r="G824" s="13">
        <v>3000000</v>
      </c>
    </row>
    <row r="825" spans="1:7" x14ac:dyDescent="0.25">
      <c r="A825" t="s">
        <v>194</v>
      </c>
      <c r="B825" s="30"/>
      <c r="C825" s="7" t="s">
        <v>6</v>
      </c>
      <c r="D825" s="14">
        <f t="shared" si="79"/>
        <v>0</v>
      </c>
      <c r="E825" s="14">
        <v>0</v>
      </c>
      <c r="F825" s="14">
        <v>0</v>
      </c>
      <c r="G825" s="14">
        <v>0</v>
      </c>
    </row>
    <row r="826" spans="1:7" x14ac:dyDescent="0.25">
      <c r="A826" t="s">
        <v>194</v>
      </c>
      <c r="B826" s="30"/>
      <c r="C826" s="7" t="s">
        <v>7</v>
      </c>
      <c r="D826" s="14">
        <f t="shared" si="79"/>
        <v>0</v>
      </c>
      <c r="E826" s="14">
        <v>0</v>
      </c>
      <c r="F826" s="14">
        <v>0</v>
      </c>
      <c r="G826" s="14">
        <v>0</v>
      </c>
    </row>
    <row r="827" spans="1:7" x14ac:dyDescent="0.25">
      <c r="A827" t="s">
        <v>194</v>
      </c>
      <c r="B827" s="30"/>
      <c r="C827" s="7" t="s">
        <v>8</v>
      </c>
      <c r="D827" s="14">
        <f t="shared" si="79"/>
        <v>0</v>
      </c>
      <c r="E827" s="14">
        <v>0</v>
      </c>
      <c r="F827" s="14">
        <v>0</v>
      </c>
      <c r="G827" s="14">
        <v>0</v>
      </c>
    </row>
    <row r="828" spans="1:7" x14ac:dyDescent="0.25">
      <c r="A828" t="s">
        <v>194</v>
      </c>
      <c r="B828" s="30"/>
      <c r="C828" s="7" t="s">
        <v>9</v>
      </c>
      <c r="D828" s="14">
        <f t="shared" si="79"/>
        <v>0</v>
      </c>
      <c r="E828" s="14">
        <v>0</v>
      </c>
      <c r="F828" s="14">
        <v>0</v>
      </c>
      <c r="G828" s="14">
        <v>0</v>
      </c>
    </row>
    <row r="829" spans="1:7" x14ac:dyDescent="0.25">
      <c r="A829" t="s">
        <v>194</v>
      </c>
      <c r="B829" s="30"/>
      <c r="C829" s="7" t="s">
        <v>10</v>
      </c>
      <c r="D829" s="14">
        <f t="shared" si="79"/>
        <v>0</v>
      </c>
      <c r="E829" s="14">
        <v>0</v>
      </c>
      <c r="F829" s="14">
        <v>0</v>
      </c>
      <c r="G829" s="14">
        <v>0</v>
      </c>
    </row>
    <row r="830" spans="1:7" x14ac:dyDescent="0.25">
      <c r="A830" t="s">
        <v>194</v>
      </c>
      <c r="B830" s="30"/>
      <c r="C830" s="7" t="s">
        <v>11</v>
      </c>
      <c r="D830" s="14">
        <f t="shared" si="79"/>
        <v>15000000</v>
      </c>
      <c r="E830" s="14">
        <v>8000000</v>
      </c>
      <c r="F830" s="14">
        <v>4000000</v>
      </c>
      <c r="G830" s="14">
        <v>3000000</v>
      </c>
    </row>
    <row r="831" spans="1:7" x14ac:dyDescent="0.25">
      <c r="A831" t="s">
        <v>194</v>
      </c>
      <c r="B831" s="30"/>
      <c r="C831" s="7" t="s">
        <v>12</v>
      </c>
      <c r="D831" s="14">
        <f t="shared" si="79"/>
        <v>0</v>
      </c>
      <c r="E831" s="14">
        <v>0</v>
      </c>
      <c r="F831" s="14">
        <v>0</v>
      </c>
      <c r="G831" s="14">
        <v>0</v>
      </c>
    </row>
    <row r="832" spans="1:7" x14ac:dyDescent="0.25">
      <c r="A832" t="s">
        <v>194</v>
      </c>
      <c r="B832" s="29"/>
      <c r="C832" s="5" t="s">
        <v>13</v>
      </c>
      <c r="D832" s="13">
        <f t="shared" si="79"/>
        <v>0</v>
      </c>
      <c r="E832" s="13">
        <v>0</v>
      </c>
      <c r="F832" s="13">
        <v>0</v>
      </c>
      <c r="G832" s="13">
        <v>0</v>
      </c>
    </row>
    <row r="833" spans="1:7" x14ac:dyDescent="0.25">
      <c r="A833" t="s">
        <v>194</v>
      </c>
      <c r="B833" s="29"/>
      <c r="C833" s="5" t="s">
        <v>14</v>
      </c>
      <c r="D833" s="13">
        <f t="shared" si="79"/>
        <v>0</v>
      </c>
      <c r="E833" s="13">
        <v>0</v>
      </c>
      <c r="F833" s="13">
        <v>0</v>
      </c>
      <c r="G833" s="13">
        <v>0</v>
      </c>
    </row>
    <row r="834" spans="1:7" ht="15.75" thickBot="1" x14ac:dyDescent="0.3">
      <c r="A834" t="s">
        <v>194</v>
      </c>
      <c r="B834" s="31"/>
      <c r="C834" s="9" t="s">
        <v>15</v>
      </c>
      <c r="D834" s="15">
        <f t="shared" si="79"/>
        <v>0</v>
      </c>
      <c r="E834" s="15">
        <v>0</v>
      </c>
      <c r="F834" s="15">
        <v>0</v>
      </c>
      <c r="G834" s="15">
        <v>0</v>
      </c>
    </row>
    <row r="835" spans="1:7" ht="31.5" customHeight="1" thickTop="1" thickBot="1" x14ac:dyDescent="0.3">
      <c r="A835" t="str">
        <f t="shared" ref="A835" si="85">IF(OR(D835&lt;&gt;0,G835&lt;&gt;0,),"a","b")</f>
        <v>a</v>
      </c>
      <c r="B835" s="2" t="s">
        <v>142</v>
      </c>
      <c r="C835" s="24" t="s">
        <v>143</v>
      </c>
      <c r="D835" s="3">
        <f t="shared" si="79"/>
        <v>8100000</v>
      </c>
      <c r="E835" s="3">
        <v>5405000</v>
      </c>
      <c r="F835" s="3">
        <v>2501000</v>
      </c>
      <c r="G835" s="3">
        <v>194000</v>
      </c>
    </row>
    <row r="836" spans="1:7" ht="15.75" thickTop="1" x14ac:dyDescent="0.25">
      <c r="A836" t="s">
        <v>194</v>
      </c>
      <c r="B836" s="29"/>
      <c r="C836" s="5" t="s">
        <v>5</v>
      </c>
      <c r="D836" s="13">
        <f t="shared" ref="D836:D899" si="86">E836+F836+G836</f>
        <v>8100000</v>
      </c>
      <c r="E836" s="13">
        <v>5405000</v>
      </c>
      <c r="F836" s="13">
        <v>2501000</v>
      </c>
      <c r="G836" s="13">
        <v>194000</v>
      </c>
    </row>
    <row r="837" spans="1:7" x14ac:dyDescent="0.25">
      <c r="A837" t="s">
        <v>194</v>
      </c>
      <c r="B837" s="30"/>
      <c r="C837" s="7" t="s">
        <v>6</v>
      </c>
      <c r="D837" s="14">
        <f t="shared" si="86"/>
        <v>0</v>
      </c>
      <c r="E837" s="14">
        <v>0</v>
      </c>
      <c r="F837" s="14">
        <v>0</v>
      </c>
      <c r="G837" s="14">
        <v>0</v>
      </c>
    </row>
    <row r="838" spans="1:7" x14ac:dyDescent="0.25">
      <c r="A838" t="s">
        <v>194</v>
      </c>
      <c r="B838" s="30"/>
      <c r="C838" s="7" t="s">
        <v>7</v>
      </c>
      <c r="D838" s="14">
        <f t="shared" si="86"/>
        <v>245000</v>
      </c>
      <c r="E838" s="14">
        <v>102000</v>
      </c>
      <c r="F838" s="14">
        <v>51000</v>
      </c>
      <c r="G838" s="14">
        <v>92000</v>
      </c>
    </row>
    <row r="839" spans="1:7" x14ac:dyDescent="0.25">
      <c r="A839" t="s">
        <v>194</v>
      </c>
      <c r="B839" s="30"/>
      <c r="C839" s="7" t="s">
        <v>8</v>
      </c>
      <c r="D839" s="14">
        <f t="shared" si="86"/>
        <v>0</v>
      </c>
      <c r="E839" s="14">
        <v>0</v>
      </c>
      <c r="F839" s="14">
        <v>0</v>
      </c>
      <c r="G839" s="14">
        <v>0</v>
      </c>
    </row>
    <row r="840" spans="1:7" x14ac:dyDescent="0.25">
      <c r="A840" t="s">
        <v>194</v>
      </c>
      <c r="B840" s="30"/>
      <c r="C840" s="7" t="s">
        <v>9</v>
      </c>
      <c r="D840" s="14">
        <f t="shared" si="86"/>
        <v>0</v>
      </c>
      <c r="E840" s="14">
        <v>0</v>
      </c>
      <c r="F840" s="14">
        <v>0</v>
      </c>
      <c r="G840" s="14">
        <v>0</v>
      </c>
    </row>
    <row r="841" spans="1:7" x14ac:dyDescent="0.25">
      <c r="A841" t="s">
        <v>194</v>
      </c>
      <c r="B841" s="30"/>
      <c r="C841" s="7" t="s">
        <v>10</v>
      </c>
      <c r="D841" s="14">
        <f t="shared" si="86"/>
        <v>0</v>
      </c>
      <c r="E841" s="14">
        <v>0</v>
      </c>
      <c r="F841" s="14">
        <v>0</v>
      </c>
      <c r="G841" s="14">
        <v>0</v>
      </c>
    </row>
    <row r="842" spans="1:7" x14ac:dyDescent="0.25">
      <c r="A842" t="s">
        <v>194</v>
      </c>
      <c r="B842" s="30"/>
      <c r="C842" s="7" t="s">
        <v>11</v>
      </c>
      <c r="D842" s="14">
        <f t="shared" si="86"/>
        <v>7855000</v>
      </c>
      <c r="E842" s="14">
        <v>5303000</v>
      </c>
      <c r="F842" s="14">
        <v>2450000</v>
      </c>
      <c r="G842" s="14">
        <v>102000</v>
      </c>
    </row>
    <row r="843" spans="1:7" x14ac:dyDescent="0.25">
      <c r="A843" t="s">
        <v>194</v>
      </c>
      <c r="B843" s="30"/>
      <c r="C843" s="7" t="s">
        <v>12</v>
      </c>
      <c r="D843" s="14">
        <f t="shared" si="86"/>
        <v>0</v>
      </c>
      <c r="E843" s="14">
        <v>0</v>
      </c>
      <c r="F843" s="14">
        <v>0</v>
      </c>
      <c r="G843" s="14">
        <v>0</v>
      </c>
    </row>
    <row r="844" spans="1:7" x14ac:dyDescent="0.25">
      <c r="A844" t="s">
        <v>194</v>
      </c>
      <c r="B844" s="29"/>
      <c r="C844" s="5" t="s">
        <v>13</v>
      </c>
      <c r="D844" s="13">
        <f t="shared" si="86"/>
        <v>0</v>
      </c>
      <c r="E844" s="13">
        <v>0</v>
      </c>
      <c r="F844" s="13">
        <v>0</v>
      </c>
      <c r="G844" s="13">
        <v>0</v>
      </c>
    </row>
    <row r="845" spans="1:7" x14ac:dyDescent="0.25">
      <c r="A845" t="s">
        <v>194</v>
      </c>
      <c r="B845" s="29"/>
      <c r="C845" s="5" t="s">
        <v>14</v>
      </c>
      <c r="D845" s="13">
        <f t="shared" si="86"/>
        <v>0</v>
      </c>
      <c r="E845" s="13">
        <v>0</v>
      </c>
      <c r="F845" s="13">
        <v>0</v>
      </c>
      <c r="G845" s="13">
        <v>0</v>
      </c>
    </row>
    <row r="846" spans="1:7" ht="15.75" thickBot="1" x14ac:dyDescent="0.3">
      <c r="A846" t="s">
        <v>194</v>
      </c>
      <c r="B846" s="31"/>
      <c r="C846" s="9" t="s">
        <v>15</v>
      </c>
      <c r="D846" s="15">
        <f t="shared" si="86"/>
        <v>0</v>
      </c>
      <c r="E846" s="15">
        <v>0</v>
      </c>
      <c r="F846" s="15">
        <v>0</v>
      </c>
      <c r="G846" s="15">
        <v>0</v>
      </c>
    </row>
    <row r="847" spans="1:7" ht="31.5" customHeight="1" thickTop="1" thickBot="1" x14ac:dyDescent="0.3">
      <c r="A847" t="str">
        <f t="shared" ref="A847" si="87">IF(OR(D847&lt;&gt;0,G847&lt;&gt;0,),"a","b")</f>
        <v>a</v>
      </c>
      <c r="B847" s="2" t="s">
        <v>144</v>
      </c>
      <c r="C847" s="24" t="s">
        <v>145</v>
      </c>
      <c r="D847" s="3">
        <f t="shared" si="86"/>
        <v>2000000</v>
      </c>
      <c r="E847" s="3">
        <v>1000000</v>
      </c>
      <c r="F847" s="3">
        <v>500000</v>
      </c>
      <c r="G847" s="3">
        <v>500000</v>
      </c>
    </row>
    <row r="848" spans="1:7" ht="15.75" thickTop="1" x14ac:dyDescent="0.25">
      <c r="A848" t="s">
        <v>194</v>
      </c>
      <c r="B848" s="29"/>
      <c r="C848" s="5" t="s">
        <v>5</v>
      </c>
      <c r="D848" s="13">
        <f t="shared" si="86"/>
        <v>2000000</v>
      </c>
      <c r="E848" s="13">
        <v>1000000</v>
      </c>
      <c r="F848" s="13">
        <v>500000</v>
      </c>
      <c r="G848" s="13">
        <v>500000</v>
      </c>
    </row>
    <row r="849" spans="1:7" x14ac:dyDescent="0.25">
      <c r="A849" t="s">
        <v>194</v>
      </c>
      <c r="B849" s="30"/>
      <c r="C849" s="7" t="s">
        <v>6</v>
      </c>
      <c r="D849" s="14">
        <f t="shared" si="86"/>
        <v>0</v>
      </c>
      <c r="E849" s="14">
        <v>0</v>
      </c>
      <c r="F849" s="14">
        <v>0</v>
      </c>
      <c r="G849" s="14">
        <v>0</v>
      </c>
    </row>
    <row r="850" spans="1:7" x14ac:dyDescent="0.25">
      <c r="A850" t="s">
        <v>194</v>
      </c>
      <c r="B850" s="30"/>
      <c r="C850" s="7" t="s">
        <v>7</v>
      </c>
      <c r="D850" s="14">
        <f t="shared" si="86"/>
        <v>0</v>
      </c>
      <c r="E850" s="14">
        <v>0</v>
      </c>
      <c r="F850" s="14">
        <v>0</v>
      </c>
      <c r="G850" s="14">
        <v>0</v>
      </c>
    </row>
    <row r="851" spans="1:7" x14ac:dyDescent="0.25">
      <c r="A851" t="s">
        <v>194</v>
      </c>
      <c r="B851" s="30"/>
      <c r="C851" s="7" t="s">
        <v>8</v>
      </c>
      <c r="D851" s="14">
        <f t="shared" si="86"/>
        <v>0</v>
      </c>
      <c r="E851" s="14">
        <v>0</v>
      </c>
      <c r="F851" s="14">
        <v>0</v>
      </c>
      <c r="G851" s="14">
        <v>0</v>
      </c>
    </row>
    <row r="852" spans="1:7" x14ac:dyDescent="0.25">
      <c r="A852" t="s">
        <v>194</v>
      </c>
      <c r="B852" s="30"/>
      <c r="C852" s="7" t="s">
        <v>9</v>
      </c>
      <c r="D852" s="14">
        <f t="shared" si="86"/>
        <v>0</v>
      </c>
      <c r="E852" s="14">
        <v>0</v>
      </c>
      <c r="F852" s="14">
        <v>0</v>
      </c>
      <c r="G852" s="14">
        <v>0</v>
      </c>
    </row>
    <row r="853" spans="1:7" x14ac:dyDescent="0.25">
      <c r="A853" t="s">
        <v>194</v>
      </c>
      <c r="B853" s="30"/>
      <c r="C853" s="7" t="s">
        <v>10</v>
      </c>
      <c r="D853" s="14">
        <f t="shared" si="86"/>
        <v>0</v>
      </c>
      <c r="E853" s="14">
        <v>0</v>
      </c>
      <c r="F853" s="14">
        <v>0</v>
      </c>
      <c r="G853" s="14">
        <v>0</v>
      </c>
    </row>
    <row r="854" spans="1:7" x14ac:dyDescent="0.25">
      <c r="A854" t="s">
        <v>194</v>
      </c>
      <c r="B854" s="30"/>
      <c r="C854" s="7" t="s">
        <v>11</v>
      </c>
      <c r="D854" s="14">
        <f t="shared" si="86"/>
        <v>2000000</v>
      </c>
      <c r="E854" s="14">
        <v>1000000</v>
      </c>
      <c r="F854" s="14">
        <v>500000</v>
      </c>
      <c r="G854" s="14">
        <v>500000</v>
      </c>
    </row>
    <row r="855" spans="1:7" x14ac:dyDescent="0.25">
      <c r="A855" t="s">
        <v>194</v>
      </c>
      <c r="B855" s="30"/>
      <c r="C855" s="7" t="s">
        <v>12</v>
      </c>
      <c r="D855" s="14">
        <f t="shared" si="86"/>
        <v>0</v>
      </c>
      <c r="E855" s="14">
        <v>0</v>
      </c>
      <c r="F855" s="14">
        <v>0</v>
      </c>
      <c r="G855" s="14">
        <v>0</v>
      </c>
    </row>
    <row r="856" spans="1:7" x14ac:dyDescent="0.25">
      <c r="A856" t="s">
        <v>194</v>
      </c>
      <c r="B856" s="29"/>
      <c r="C856" s="5" t="s">
        <v>13</v>
      </c>
      <c r="D856" s="13">
        <f t="shared" si="86"/>
        <v>0</v>
      </c>
      <c r="E856" s="13">
        <v>0</v>
      </c>
      <c r="F856" s="13">
        <v>0</v>
      </c>
      <c r="G856" s="13">
        <v>0</v>
      </c>
    </row>
    <row r="857" spans="1:7" x14ac:dyDescent="0.25">
      <c r="A857" t="s">
        <v>194</v>
      </c>
      <c r="B857" s="29"/>
      <c r="C857" s="5" t="s">
        <v>14</v>
      </c>
      <c r="D857" s="13">
        <f t="shared" si="86"/>
        <v>0</v>
      </c>
      <c r="E857" s="13">
        <v>0</v>
      </c>
      <c r="F857" s="13">
        <v>0</v>
      </c>
      <c r="G857" s="13">
        <v>0</v>
      </c>
    </row>
    <row r="858" spans="1:7" ht="15.75" thickBot="1" x14ac:dyDescent="0.3">
      <c r="A858" t="s">
        <v>194</v>
      </c>
      <c r="B858" s="31"/>
      <c r="C858" s="9" t="s">
        <v>15</v>
      </c>
      <c r="D858" s="15">
        <f t="shared" si="86"/>
        <v>0</v>
      </c>
      <c r="E858" s="15">
        <v>0</v>
      </c>
      <c r="F858" s="15">
        <v>0</v>
      </c>
      <c r="G858" s="15">
        <v>0</v>
      </c>
    </row>
    <row r="859" spans="1:7" ht="31.5" customHeight="1" thickTop="1" thickBot="1" x14ac:dyDescent="0.3">
      <c r="A859" t="str">
        <f t="shared" ref="A859" si="88">IF(OR(D859&lt;&gt;0,G859&lt;&gt;0,),"a","b")</f>
        <v>a</v>
      </c>
      <c r="B859" s="2" t="s">
        <v>146</v>
      </c>
      <c r="C859" s="24" t="s">
        <v>147</v>
      </c>
      <c r="D859" s="3">
        <f t="shared" si="86"/>
        <v>32000000</v>
      </c>
      <c r="E859" s="3">
        <v>13202800</v>
      </c>
      <c r="F859" s="3">
        <v>9207000</v>
      </c>
      <c r="G859" s="3">
        <v>9590200</v>
      </c>
    </row>
    <row r="860" spans="1:7" ht="15.75" thickTop="1" x14ac:dyDescent="0.25">
      <c r="A860" t="s">
        <v>194</v>
      </c>
      <c r="B860" s="29"/>
      <c r="C860" s="5" t="s">
        <v>5</v>
      </c>
      <c r="D860" s="13">
        <f t="shared" si="86"/>
        <v>32000000</v>
      </c>
      <c r="E860" s="13">
        <v>13202800</v>
      </c>
      <c r="F860" s="13">
        <v>9207000</v>
      </c>
      <c r="G860" s="13">
        <v>9590200</v>
      </c>
    </row>
    <row r="861" spans="1:7" x14ac:dyDescent="0.25">
      <c r="A861" t="s">
        <v>194</v>
      </c>
      <c r="B861" s="30"/>
      <c r="C861" s="7" t="s">
        <v>6</v>
      </c>
      <c r="D861" s="14">
        <f t="shared" si="86"/>
        <v>0</v>
      </c>
      <c r="E861" s="14">
        <v>0</v>
      </c>
      <c r="F861" s="14">
        <v>0</v>
      </c>
      <c r="G861" s="14">
        <v>0</v>
      </c>
    </row>
    <row r="862" spans="1:7" x14ac:dyDescent="0.25">
      <c r="A862" t="s">
        <v>194</v>
      </c>
      <c r="B862" s="30"/>
      <c r="C862" s="7" t="s">
        <v>7</v>
      </c>
      <c r="D862" s="14">
        <f t="shared" si="86"/>
        <v>36000</v>
      </c>
      <c r="E862" s="14">
        <v>18000</v>
      </c>
      <c r="F862" s="14">
        <v>9000</v>
      </c>
      <c r="G862" s="14">
        <v>9000</v>
      </c>
    </row>
    <row r="863" spans="1:7" x14ac:dyDescent="0.25">
      <c r="A863" t="s">
        <v>194</v>
      </c>
      <c r="B863" s="30"/>
      <c r="C863" s="7" t="s">
        <v>8</v>
      </c>
      <c r="D863" s="14">
        <f t="shared" si="86"/>
        <v>0</v>
      </c>
      <c r="E863" s="14">
        <v>0</v>
      </c>
      <c r="F863" s="14">
        <v>0</v>
      </c>
      <c r="G863" s="14">
        <v>0</v>
      </c>
    </row>
    <row r="864" spans="1:7" x14ac:dyDescent="0.25">
      <c r="A864" t="s">
        <v>194</v>
      </c>
      <c r="B864" s="30"/>
      <c r="C864" s="7" t="s">
        <v>9</v>
      </c>
      <c r="D864" s="14">
        <f t="shared" si="86"/>
        <v>0</v>
      </c>
      <c r="E864" s="14">
        <v>0</v>
      </c>
      <c r="F864" s="14">
        <v>0</v>
      </c>
      <c r="G864" s="14">
        <v>0</v>
      </c>
    </row>
    <row r="865" spans="1:7" x14ac:dyDescent="0.25">
      <c r="A865" t="s">
        <v>194</v>
      </c>
      <c r="B865" s="30"/>
      <c r="C865" s="7" t="s">
        <v>10</v>
      </c>
      <c r="D865" s="14">
        <f t="shared" si="86"/>
        <v>0</v>
      </c>
      <c r="E865" s="14">
        <v>0</v>
      </c>
      <c r="F865" s="14">
        <v>0</v>
      </c>
      <c r="G865" s="14">
        <v>0</v>
      </c>
    </row>
    <row r="866" spans="1:7" x14ac:dyDescent="0.25">
      <c r="A866" t="s">
        <v>194</v>
      </c>
      <c r="B866" s="30"/>
      <c r="C866" s="7" t="s">
        <v>11</v>
      </c>
      <c r="D866" s="14">
        <f t="shared" si="86"/>
        <v>31964000</v>
      </c>
      <c r="E866" s="14">
        <v>13184800</v>
      </c>
      <c r="F866" s="14">
        <v>9198000</v>
      </c>
      <c r="G866" s="14">
        <v>9581200</v>
      </c>
    </row>
    <row r="867" spans="1:7" x14ac:dyDescent="0.25">
      <c r="A867" t="s">
        <v>194</v>
      </c>
      <c r="B867" s="30"/>
      <c r="C867" s="7" t="s">
        <v>12</v>
      </c>
      <c r="D867" s="14">
        <f t="shared" si="86"/>
        <v>0</v>
      </c>
      <c r="E867" s="14">
        <v>0</v>
      </c>
      <c r="F867" s="14">
        <v>0</v>
      </c>
      <c r="G867" s="14">
        <v>0</v>
      </c>
    </row>
    <row r="868" spans="1:7" x14ac:dyDescent="0.25">
      <c r="A868" t="s">
        <v>194</v>
      </c>
      <c r="B868" s="29"/>
      <c r="C868" s="5" t="s">
        <v>13</v>
      </c>
      <c r="D868" s="13">
        <f t="shared" si="86"/>
        <v>0</v>
      </c>
      <c r="E868" s="13">
        <v>0</v>
      </c>
      <c r="F868" s="13">
        <v>0</v>
      </c>
      <c r="G868" s="13">
        <v>0</v>
      </c>
    </row>
    <row r="869" spans="1:7" x14ac:dyDescent="0.25">
      <c r="A869" t="s">
        <v>194</v>
      </c>
      <c r="B869" s="29"/>
      <c r="C869" s="5" t="s">
        <v>14</v>
      </c>
      <c r="D869" s="13">
        <f t="shared" si="86"/>
        <v>0</v>
      </c>
      <c r="E869" s="13">
        <v>0</v>
      </c>
      <c r="F869" s="13">
        <v>0</v>
      </c>
      <c r="G869" s="13">
        <v>0</v>
      </c>
    </row>
    <row r="870" spans="1:7" ht="15.75" thickBot="1" x14ac:dyDescent="0.3">
      <c r="A870" t="s">
        <v>194</v>
      </c>
      <c r="B870" s="31"/>
      <c r="C870" s="9" t="s">
        <v>15</v>
      </c>
      <c r="D870" s="15">
        <f t="shared" si="86"/>
        <v>0</v>
      </c>
      <c r="E870" s="15">
        <v>0</v>
      </c>
      <c r="F870" s="15">
        <v>0</v>
      </c>
      <c r="G870" s="15">
        <v>0</v>
      </c>
    </row>
    <row r="871" spans="1:7" ht="31.5" customHeight="1" thickTop="1" thickBot="1" x14ac:dyDescent="0.3">
      <c r="A871" t="str">
        <f t="shared" ref="A871" si="89">IF(OR(D871&lt;&gt;0,G871&lt;&gt;0,),"a","b")</f>
        <v>a</v>
      </c>
      <c r="B871" s="2" t="s">
        <v>148</v>
      </c>
      <c r="C871" s="24" t="s">
        <v>147</v>
      </c>
      <c r="D871" s="3">
        <f t="shared" si="86"/>
        <v>32000000</v>
      </c>
      <c r="E871" s="3">
        <v>13202800</v>
      </c>
      <c r="F871" s="3">
        <v>9207000</v>
      </c>
      <c r="G871" s="3">
        <v>9590200</v>
      </c>
    </row>
    <row r="872" spans="1:7" ht="15.75" thickTop="1" x14ac:dyDescent="0.25">
      <c r="A872" t="s">
        <v>194</v>
      </c>
      <c r="B872" s="29"/>
      <c r="C872" s="5" t="s">
        <v>5</v>
      </c>
      <c r="D872" s="13">
        <f t="shared" si="86"/>
        <v>32000000</v>
      </c>
      <c r="E872" s="13">
        <v>13202800</v>
      </c>
      <c r="F872" s="13">
        <v>9207000</v>
      </c>
      <c r="G872" s="13">
        <v>9590200</v>
      </c>
    </row>
    <row r="873" spans="1:7" x14ac:dyDescent="0.25">
      <c r="A873" t="s">
        <v>194</v>
      </c>
      <c r="B873" s="30"/>
      <c r="C873" s="7" t="s">
        <v>6</v>
      </c>
      <c r="D873" s="14">
        <f t="shared" si="86"/>
        <v>0</v>
      </c>
      <c r="E873" s="14">
        <v>0</v>
      </c>
      <c r="F873" s="14">
        <v>0</v>
      </c>
      <c r="G873" s="14">
        <v>0</v>
      </c>
    </row>
    <row r="874" spans="1:7" x14ac:dyDescent="0.25">
      <c r="A874" t="s">
        <v>194</v>
      </c>
      <c r="B874" s="30"/>
      <c r="C874" s="7" t="s">
        <v>7</v>
      </c>
      <c r="D874" s="14">
        <f t="shared" si="86"/>
        <v>36000</v>
      </c>
      <c r="E874" s="14">
        <v>18000</v>
      </c>
      <c r="F874" s="14">
        <v>9000</v>
      </c>
      <c r="G874" s="14">
        <v>9000</v>
      </c>
    </row>
    <row r="875" spans="1:7" x14ac:dyDescent="0.25">
      <c r="A875" t="s">
        <v>194</v>
      </c>
      <c r="B875" s="30"/>
      <c r="C875" s="7" t="s">
        <v>8</v>
      </c>
      <c r="D875" s="14">
        <f t="shared" si="86"/>
        <v>0</v>
      </c>
      <c r="E875" s="14">
        <v>0</v>
      </c>
      <c r="F875" s="14">
        <v>0</v>
      </c>
      <c r="G875" s="14">
        <v>0</v>
      </c>
    </row>
    <row r="876" spans="1:7" x14ac:dyDescent="0.25">
      <c r="A876" t="s">
        <v>194</v>
      </c>
      <c r="B876" s="30"/>
      <c r="C876" s="7" t="s">
        <v>9</v>
      </c>
      <c r="D876" s="14">
        <f t="shared" si="86"/>
        <v>0</v>
      </c>
      <c r="E876" s="14">
        <v>0</v>
      </c>
      <c r="F876" s="14">
        <v>0</v>
      </c>
      <c r="G876" s="14">
        <v>0</v>
      </c>
    </row>
    <row r="877" spans="1:7" x14ac:dyDescent="0.25">
      <c r="A877" t="s">
        <v>194</v>
      </c>
      <c r="B877" s="30"/>
      <c r="C877" s="7" t="s">
        <v>10</v>
      </c>
      <c r="D877" s="14">
        <f t="shared" si="86"/>
        <v>0</v>
      </c>
      <c r="E877" s="14">
        <v>0</v>
      </c>
      <c r="F877" s="14">
        <v>0</v>
      </c>
      <c r="G877" s="14">
        <v>0</v>
      </c>
    </row>
    <row r="878" spans="1:7" x14ac:dyDescent="0.25">
      <c r="A878" t="s">
        <v>194</v>
      </c>
      <c r="B878" s="30"/>
      <c r="C878" s="7" t="s">
        <v>11</v>
      </c>
      <c r="D878" s="14">
        <f t="shared" si="86"/>
        <v>31964000</v>
      </c>
      <c r="E878" s="14">
        <v>13184800</v>
      </c>
      <c r="F878" s="14">
        <v>9198000</v>
      </c>
      <c r="G878" s="14">
        <v>9581200</v>
      </c>
    </row>
    <row r="879" spans="1:7" x14ac:dyDescent="0.25">
      <c r="A879" t="s">
        <v>194</v>
      </c>
      <c r="B879" s="30"/>
      <c r="C879" s="7" t="s">
        <v>12</v>
      </c>
      <c r="D879" s="14">
        <f t="shared" si="86"/>
        <v>0</v>
      </c>
      <c r="E879" s="14">
        <v>0</v>
      </c>
      <c r="F879" s="14">
        <v>0</v>
      </c>
      <c r="G879" s="14">
        <v>0</v>
      </c>
    </row>
    <row r="880" spans="1:7" x14ac:dyDescent="0.25">
      <c r="A880" t="s">
        <v>194</v>
      </c>
      <c r="B880" s="29"/>
      <c r="C880" s="5" t="s">
        <v>13</v>
      </c>
      <c r="D880" s="13">
        <f t="shared" si="86"/>
        <v>0</v>
      </c>
      <c r="E880" s="13">
        <v>0</v>
      </c>
      <c r="F880" s="13">
        <v>0</v>
      </c>
      <c r="G880" s="13">
        <v>0</v>
      </c>
    </row>
    <row r="881" spans="1:7" x14ac:dyDescent="0.25">
      <c r="A881" t="s">
        <v>194</v>
      </c>
      <c r="B881" s="29"/>
      <c r="C881" s="5" t="s">
        <v>14</v>
      </c>
      <c r="D881" s="13">
        <f t="shared" si="86"/>
        <v>0</v>
      </c>
      <c r="E881" s="13">
        <v>0</v>
      </c>
      <c r="F881" s="13">
        <v>0</v>
      </c>
      <c r="G881" s="13">
        <v>0</v>
      </c>
    </row>
    <row r="882" spans="1:7" ht="15.75" thickBot="1" x14ac:dyDescent="0.3">
      <c r="A882" t="s">
        <v>194</v>
      </c>
      <c r="B882" s="31"/>
      <c r="C882" s="9" t="s">
        <v>15</v>
      </c>
      <c r="D882" s="15">
        <f t="shared" si="86"/>
        <v>0</v>
      </c>
      <c r="E882" s="15">
        <v>0</v>
      </c>
      <c r="F882" s="15">
        <v>0</v>
      </c>
      <c r="G882" s="15">
        <v>0</v>
      </c>
    </row>
    <row r="883" spans="1:7" ht="31.5" customHeight="1" thickTop="1" thickBot="1" x14ac:dyDescent="0.3">
      <c r="A883" t="str">
        <f t="shared" ref="A883" si="90">IF(OR(D883&lt;&gt;0,G883&lt;&gt;0,),"a","b")</f>
        <v>a</v>
      </c>
      <c r="B883" s="2" t="s">
        <v>149</v>
      </c>
      <c r="C883" s="26" t="s">
        <v>150</v>
      </c>
      <c r="D883" s="3">
        <f t="shared" si="86"/>
        <v>3100000</v>
      </c>
      <c r="E883" s="3">
        <v>1064000</v>
      </c>
      <c r="F883" s="3">
        <v>729000</v>
      </c>
      <c r="G883" s="3">
        <v>1307000</v>
      </c>
    </row>
    <row r="884" spans="1:7" ht="15.75" thickTop="1" x14ac:dyDescent="0.25">
      <c r="A884" t="s">
        <v>194</v>
      </c>
      <c r="B884" s="29"/>
      <c r="C884" s="5" t="s">
        <v>5</v>
      </c>
      <c r="D884" s="13">
        <f t="shared" si="86"/>
        <v>3015480</v>
      </c>
      <c r="E884" s="13">
        <v>979480</v>
      </c>
      <c r="F884" s="13">
        <v>729000</v>
      </c>
      <c r="G884" s="13">
        <v>1307000</v>
      </c>
    </row>
    <row r="885" spans="1:7" x14ac:dyDescent="0.25">
      <c r="A885" t="s">
        <v>194</v>
      </c>
      <c r="B885" s="30"/>
      <c r="C885" s="7" t="s">
        <v>6</v>
      </c>
      <c r="D885" s="14">
        <f t="shared" si="86"/>
        <v>0</v>
      </c>
      <c r="E885" s="14">
        <v>0</v>
      </c>
      <c r="F885" s="14">
        <v>0</v>
      </c>
      <c r="G885" s="14">
        <v>0</v>
      </c>
    </row>
    <row r="886" spans="1:7" x14ac:dyDescent="0.25">
      <c r="A886" t="s">
        <v>194</v>
      </c>
      <c r="B886" s="30"/>
      <c r="C886" s="7" t="s">
        <v>7</v>
      </c>
      <c r="D886" s="14">
        <f t="shared" si="86"/>
        <v>286000</v>
      </c>
      <c r="E886" s="14">
        <v>144000</v>
      </c>
      <c r="F886" s="14">
        <v>71000</v>
      </c>
      <c r="G886" s="14">
        <v>71000</v>
      </c>
    </row>
    <row r="887" spans="1:7" x14ac:dyDescent="0.25">
      <c r="A887" t="s">
        <v>194</v>
      </c>
      <c r="B887" s="30"/>
      <c r="C887" s="7" t="s">
        <v>8</v>
      </c>
      <c r="D887" s="14">
        <f t="shared" si="86"/>
        <v>0</v>
      </c>
      <c r="E887" s="14">
        <v>0</v>
      </c>
      <c r="F887" s="14">
        <v>0</v>
      </c>
      <c r="G887" s="14">
        <v>0</v>
      </c>
    </row>
    <row r="888" spans="1:7" x14ac:dyDescent="0.25">
      <c r="A888" t="s">
        <v>194</v>
      </c>
      <c r="B888" s="30"/>
      <c r="C888" s="7" t="s">
        <v>9</v>
      </c>
      <c r="D888" s="14">
        <f t="shared" si="86"/>
        <v>0</v>
      </c>
      <c r="E888" s="14">
        <v>0</v>
      </c>
      <c r="F888" s="14">
        <v>0</v>
      </c>
      <c r="G888" s="14">
        <v>0</v>
      </c>
    </row>
    <row r="889" spans="1:7" x14ac:dyDescent="0.25">
      <c r="A889" t="s">
        <v>194</v>
      </c>
      <c r="B889" s="30"/>
      <c r="C889" s="7" t="s">
        <v>10</v>
      </c>
      <c r="D889" s="14">
        <f t="shared" si="86"/>
        <v>0</v>
      </c>
      <c r="E889" s="14">
        <v>0</v>
      </c>
      <c r="F889" s="14">
        <v>0</v>
      </c>
      <c r="G889" s="14">
        <v>0</v>
      </c>
    </row>
    <row r="890" spans="1:7" x14ac:dyDescent="0.25">
      <c r="A890" t="s">
        <v>194</v>
      </c>
      <c r="B890" s="30"/>
      <c r="C890" s="7" t="s">
        <v>11</v>
      </c>
      <c r="D890" s="14">
        <f t="shared" si="86"/>
        <v>2573610</v>
      </c>
      <c r="E890" s="14">
        <v>679610</v>
      </c>
      <c r="F890" s="14">
        <v>658000</v>
      </c>
      <c r="G890" s="14">
        <v>1236000</v>
      </c>
    </row>
    <row r="891" spans="1:7" x14ac:dyDescent="0.25">
      <c r="A891" t="s">
        <v>194</v>
      </c>
      <c r="B891" s="30"/>
      <c r="C891" s="7" t="s">
        <v>12</v>
      </c>
      <c r="D891" s="14">
        <f t="shared" si="86"/>
        <v>155870</v>
      </c>
      <c r="E891" s="14">
        <v>155870</v>
      </c>
      <c r="F891" s="14">
        <v>0</v>
      </c>
      <c r="G891" s="14">
        <v>0</v>
      </c>
    </row>
    <row r="892" spans="1:7" x14ac:dyDescent="0.25">
      <c r="A892" t="s">
        <v>194</v>
      </c>
      <c r="B892" s="29"/>
      <c r="C892" s="5" t="s">
        <v>13</v>
      </c>
      <c r="D892" s="13">
        <f t="shared" si="86"/>
        <v>0</v>
      </c>
      <c r="E892" s="13">
        <v>0</v>
      </c>
      <c r="F892" s="13">
        <v>0</v>
      </c>
      <c r="G892" s="13">
        <v>0</v>
      </c>
    </row>
    <row r="893" spans="1:7" x14ac:dyDescent="0.25">
      <c r="A893" t="s">
        <v>194</v>
      </c>
      <c r="B893" s="29"/>
      <c r="C893" s="5" t="s">
        <v>14</v>
      </c>
      <c r="D893" s="13">
        <f t="shared" si="86"/>
        <v>0</v>
      </c>
      <c r="E893" s="13">
        <v>0</v>
      </c>
      <c r="F893" s="13">
        <v>0</v>
      </c>
      <c r="G893" s="13">
        <v>0</v>
      </c>
    </row>
    <row r="894" spans="1:7" ht="15.75" thickBot="1" x14ac:dyDescent="0.3">
      <c r="A894" t="s">
        <v>194</v>
      </c>
      <c r="B894" s="31"/>
      <c r="C894" s="9" t="s">
        <v>15</v>
      </c>
      <c r="D894" s="15">
        <f t="shared" si="86"/>
        <v>84520</v>
      </c>
      <c r="E894" s="15">
        <v>84520</v>
      </c>
      <c r="F894" s="15">
        <v>0</v>
      </c>
      <c r="G894" s="15">
        <v>0</v>
      </c>
    </row>
    <row r="895" spans="1:7" ht="31.5" customHeight="1" thickTop="1" thickBot="1" x14ac:dyDescent="0.3">
      <c r="A895" t="str">
        <f t="shared" ref="A895" si="91">IF(OR(D895&lt;&gt;0,G895&lt;&gt;0,),"a","b")</f>
        <v>a</v>
      </c>
      <c r="B895" s="2" t="s">
        <v>151</v>
      </c>
      <c r="C895" s="26" t="s">
        <v>152</v>
      </c>
      <c r="D895" s="3">
        <f t="shared" si="86"/>
        <v>6000000</v>
      </c>
      <c r="E895" s="3">
        <v>3073800</v>
      </c>
      <c r="F895" s="3">
        <v>1514500</v>
      </c>
      <c r="G895" s="3">
        <v>1411700</v>
      </c>
    </row>
    <row r="896" spans="1:7" ht="15.75" thickTop="1" x14ac:dyDescent="0.25">
      <c r="A896" t="s">
        <v>194</v>
      </c>
      <c r="B896" s="29"/>
      <c r="C896" s="5" t="s">
        <v>5</v>
      </c>
      <c r="D896" s="13">
        <f t="shared" si="86"/>
        <v>6000000</v>
      </c>
      <c r="E896" s="13">
        <v>3073800</v>
      </c>
      <c r="F896" s="13">
        <v>1514500</v>
      </c>
      <c r="G896" s="13">
        <v>1411700</v>
      </c>
    </row>
    <row r="897" spans="1:7" x14ac:dyDescent="0.25">
      <c r="A897" t="s">
        <v>194</v>
      </c>
      <c r="B897" s="30"/>
      <c r="C897" s="7" t="s">
        <v>6</v>
      </c>
      <c r="D897" s="14">
        <f t="shared" si="86"/>
        <v>0</v>
      </c>
      <c r="E897" s="14">
        <v>0</v>
      </c>
      <c r="F897" s="14">
        <v>0</v>
      </c>
      <c r="G897" s="14">
        <v>0</v>
      </c>
    </row>
    <row r="898" spans="1:7" x14ac:dyDescent="0.25">
      <c r="A898" t="s">
        <v>194</v>
      </c>
      <c r="B898" s="30"/>
      <c r="C898" s="7" t="s">
        <v>7</v>
      </c>
      <c r="D898" s="14">
        <f t="shared" si="86"/>
        <v>252000</v>
      </c>
      <c r="E898" s="14">
        <v>126000</v>
      </c>
      <c r="F898" s="14">
        <v>63000</v>
      </c>
      <c r="G898" s="14">
        <v>63000</v>
      </c>
    </row>
    <row r="899" spans="1:7" x14ac:dyDescent="0.25">
      <c r="A899" t="s">
        <v>194</v>
      </c>
      <c r="B899" s="30"/>
      <c r="C899" s="7" t="s">
        <v>8</v>
      </c>
      <c r="D899" s="14">
        <f t="shared" si="86"/>
        <v>0</v>
      </c>
      <c r="E899" s="14">
        <v>0</v>
      </c>
      <c r="F899" s="14">
        <v>0</v>
      </c>
      <c r="G899" s="14">
        <v>0</v>
      </c>
    </row>
    <row r="900" spans="1:7" x14ac:dyDescent="0.25">
      <c r="A900" t="s">
        <v>194</v>
      </c>
      <c r="B900" s="30"/>
      <c r="C900" s="7" t="s">
        <v>9</v>
      </c>
      <c r="D900" s="14">
        <f t="shared" ref="D900:D963" si="92">E900+F900+G900</f>
        <v>0</v>
      </c>
      <c r="E900" s="14">
        <v>0</v>
      </c>
      <c r="F900" s="14">
        <v>0</v>
      </c>
      <c r="G900" s="14">
        <v>0</v>
      </c>
    </row>
    <row r="901" spans="1:7" x14ac:dyDescent="0.25">
      <c r="A901" t="s">
        <v>194</v>
      </c>
      <c r="B901" s="30"/>
      <c r="C901" s="7" t="s">
        <v>10</v>
      </c>
      <c r="D901" s="14">
        <f t="shared" si="92"/>
        <v>0</v>
      </c>
      <c r="E901" s="14">
        <v>0</v>
      </c>
      <c r="F901" s="14">
        <v>0</v>
      </c>
      <c r="G901" s="14">
        <v>0</v>
      </c>
    </row>
    <row r="902" spans="1:7" x14ac:dyDescent="0.25">
      <c r="A902" t="s">
        <v>194</v>
      </c>
      <c r="B902" s="30"/>
      <c r="C902" s="7" t="s">
        <v>11</v>
      </c>
      <c r="D902" s="14">
        <f t="shared" si="92"/>
        <v>5748000</v>
      </c>
      <c r="E902" s="14">
        <v>2947800</v>
      </c>
      <c r="F902" s="14">
        <v>1451500</v>
      </c>
      <c r="G902" s="14">
        <v>1348700</v>
      </c>
    </row>
    <row r="903" spans="1:7" x14ac:dyDescent="0.25">
      <c r="A903" t="s">
        <v>194</v>
      </c>
      <c r="B903" s="30"/>
      <c r="C903" s="7" t="s">
        <v>12</v>
      </c>
      <c r="D903" s="14">
        <f t="shared" si="92"/>
        <v>0</v>
      </c>
      <c r="E903" s="14">
        <v>0</v>
      </c>
      <c r="F903" s="14">
        <v>0</v>
      </c>
      <c r="G903" s="14">
        <v>0</v>
      </c>
    </row>
    <row r="904" spans="1:7" x14ac:dyDescent="0.25">
      <c r="A904" t="s">
        <v>194</v>
      </c>
      <c r="B904" s="29"/>
      <c r="C904" s="5" t="s">
        <v>13</v>
      </c>
      <c r="D904" s="13">
        <f t="shared" si="92"/>
        <v>0</v>
      </c>
      <c r="E904" s="13">
        <v>0</v>
      </c>
      <c r="F904" s="13">
        <v>0</v>
      </c>
      <c r="G904" s="13">
        <v>0</v>
      </c>
    </row>
    <row r="905" spans="1:7" x14ac:dyDescent="0.25">
      <c r="A905" t="s">
        <v>194</v>
      </c>
      <c r="B905" s="29"/>
      <c r="C905" s="5" t="s">
        <v>14</v>
      </c>
      <c r="D905" s="13">
        <f t="shared" si="92"/>
        <v>0</v>
      </c>
      <c r="E905" s="13">
        <v>0</v>
      </c>
      <c r="F905" s="13">
        <v>0</v>
      </c>
      <c r="G905" s="13">
        <v>0</v>
      </c>
    </row>
    <row r="906" spans="1:7" ht="15.75" thickBot="1" x14ac:dyDescent="0.3">
      <c r="A906" t="s">
        <v>194</v>
      </c>
      <c r="B906" s="31"/>
      <c r="C906" s="9" t="s">
        <v>15</v>
      </c>
      <c r="D906" s="15">
        <f t="shared" si="92"/>
        <v>0</v>
      </c>
      <c r="E906" s="15">
        <v>0</v>
      </c>
      <c r="F906" s="15">
        <v>0</v>
      </c>
      <c r="G906" s="15">
        <v>0</v>
      </c>
    </row>
    <row r="907" spans="1:7" ht="31.5" thickTop="1" thickBot="1" x14ac:dyDescent="0.3">
      <c r="A907" t="str">
        <f t="shared" ref="A907" si="93">IF(OR(D907&lt;&gt;0,G907&lt;&gt;0,),"a","b")</f>
        <v>a</v>
      </c>
      <c r="B907" s="2" t="s">
        <v>153</v>
      </c>
      <c r="C907" s="26" t="s">
        <v>154</v>
      </c>
      <c r="D907" s="3">
        <f t="shared" si="92"/>
        <v>33251000</v>
      </c>
      <c r="E907" s="3">
        <v>16525400</v>
      </c>
      <c r="F907" s="3">
        <v>8437800</v>
      </c>
      <c r="G907" s="3">
        <v>8287800</v>
      </c>
    </row>
    <row r="908" spans="1:7" ht="15.75" thickTop="1" x14ac:dyDescent="0.25">
      <c r="A908" t="s">
        <v>194</v>
      </c>
      <c r="B908" s="29"/>
      <c r="C908" s="5" t="s">
        <v>5</v>
      </c>
      <c r="D908" s="13">
        <f t="shared" si="92"/>
        <v>32951189</v>
      </c>
      <c r="E908" s="13">
        <v>16240589</v>
      </c>
      <c r="F908" s="13">
        <v>8430300</v>
      </c>
      <c r="G908" s="13">
        <v>8280300</v>
      </c>
    </row>
    <row r="909" spans="1:7" x14ac:dyDescent="0.25">
      <c r="A909" t="s">
        <v>194</v>
      </c>
      <c r="B909" s="30"/>
      <c r="C909" s="7" t="s">
        <v>6</v>
      </c>
      <c r="D909" s="14">
        <f t="shared" si="92"/>
        <v>0</v>
      </c>
      <c r="E909" s="14">
        <v>0</v>
      </c>
      <c r="F909" s="14">
        <v>0</v>
      </c>
      <c r="G909" s="14">
        <v>0</v>
      </c>
    </row>
    <row r="910" spans="1:7" x14ac:dyDescent="0.25">
      <c r="A910" t="s">
        <v>194</v>
      </c>
      <c r="B910" s="30"/>
      <c r="C910" s="7" t="s">
        <v>7</v>
      </c>
      <c r="D910" s="14">
        <f t="shared" si="92"/>
        <v>20584187</v>
      </c>
      <c r="E910" s="14">
        <v>10205187</v>
      </c>
      <c r="F910" s="14">
        <v>5189500</v>
      </c>
      <c r="G910" s="14">
        <v>5189500</v>
      </c>
    </row>
    <row r="911" spans="1:7" x14ac:dyDescent="0.25">
      <c r="A911" t="s">
        <v>194</v>
      </c>
      <c r="B911" s="30"/>
      <c r="C911" s="7" t="s">
        <v>8</v>
      </c>
      <c r="D911" s="14">
        <f t="shared" si="92"/>
        <v>0</v>
      </c>
      <c r="E911" s="14">
        <v>0</v>
      </c>
      <c r="F911" s="14">
        <v>0</v>
      </c>
      <c r="G911" s="14">
        <v>0</v>
      </c>
    </row>
    <row r="912" spans="1:7" x14ac:dyDescent="0.25">
      <c r="A912" t="s">
        <v>194</v>
      </c>
      <c r="B912" s="30"/>
      <c r="C912" s="7" t="s">
        <v>9</v>
      </c>
      <c r="D912" s="14">
        <f t="shared" si="92"/>
        <v>0</v>
      </c>
      <c r="E912" s="14">
        <v>0</v>
      </c>
      <c r="F912" s="14">
        <v>0</v>
      </c>
      <c r="G912" s="14">
        <v>0</v>
      </c>
    </row>
    <row r="913" spans="1:7" x14ac:dyDescent="0.25">
      <c r="A913" t="s">
        <v>194</v>
      </c>
      <c r="B913" s="30"/>
      <c r="C913" s="7" t="s">
        <v>10</v>
      </c>
      <c r="D913" s="14">
        <f t="shared" si="92"/>
        <v>0</v>
      </c>
      <c r="E913" s="14">
        <v>0</v>
      </c>
      <c r="F913" s="14">
        <v>0</v>
      </c>
      <c r="G913" s="14">
        <v>0</v>
      </c>
    </row>
    <row r="914" spans="1:7" x14ac:dyDescent="0.25">
      <c r="A914" t="s">
        <v>194</v>
      </c>
      <c r="B914" s="30"/>
      <c r="C914" s="7" t="s">
        <v>11</v>
      </c>
      <c r="D914" s="14">
        <f t="shared" si="92"/>
        <v>11707047</v>
      </c>
      <c r="E914" s="14">
        <v>5705447</v>
      </c>
      <c r="F914" s="14">
        <v>3075800</v>
      </c>
      <c r="G914" s="14">
        <v>2925800</v>
      </c>
    </row>
    <row r="915" spans="1:7" x14ac:dyDescent="0.25">
      <c r="A915" t="s">
        <v>194</v>
      </c>
      <c r="B915" s="30"/>
      <c r="C915" s="7" t="s">
        <v>12</v>
      </c>
      <c r="D915" s="14">
        <f t="shared" si="92"/>
        <v>659955</v>
      </c>
      <c r="E915" s="14">
        <v>329955</v>
      </c>
      <c r="F915" s="14">
        <v>165000</v>
      </c>
      <c r="G915" s="14">
        <v>165000</v>
      </c>
    </row>
    <row r="916" spans="1:7" x14ac:dyDescent="0.25">
      <c r="A916" t="s">
        <v>194</v>
      </c>
      <c r="B916" s="29"/>
      <c r="C916" s="5" t="s">
        <v>13</v>
      </c>
      <c r="D916" s="13">
        <f t="shared" si="92"/>
        <v>30000</v>
      </c>
      <c r="E916" s="13">
        <v>15000</v>
      </c>
      <c r="F916" s="13">
        <v>7500</v>
      </c>
      <c r="G916" s="13">
        <v>7500</v>
      </c>
    </row>
    <row r="917" spans="1:7" x14ac:dyDescent="0.25">
      <c r="A917" t="s">
        <v>194</v>
      </c>
      <c r="B917" s="29"/>
      <c r="C917" s="5" t="s">
        <v>14</v>
      </c>
      <c r="D917" s="13">
        <f t="shared" si="92"/>
        <v>0</v>
      </c>
      <c r="E917" s="13">
        <v>0</v>
      </c>
      <c r="F917" s="13">
        <v>0</v>
      </c>
      <c r="G917" s="13">
        <v>0</v>
      </c>
    </row>
    <row r="918" spans="1:7" ht="15.75" thickBot="1" x14ac:dyDescent="0.3">
      <c r="A918" t="s">
        <v>194</v>
      </c>
      <c r="B918" s="31"/>
      <c r="C918" s="9" t="s">
        <v>15</v>
      </c>
      <c r="D918" s="15">
        <f t="shared" si="92"/>
        <v>269811</v>
      </c>
      <c r="E918" s="15">
        <v>269811</v>
      </c>
      <c r="F918" s="15">
        <v>0</v>
      </c>
      <c r="G918" s="15">
        <v>0</v>
      </c>
    </row>
    <row r="919" spans="1:7" ht="31.5" thickTop="1" thickBot="1" x14ac:dyDescent="0.3">
      <c r="A919" t="str">
        <f t="shared" ref="A919" si="94">IF(OR(D919&lt;&gt;0,G919&lt;&gt;0,),"a","b")</f>
        <v>a</v>
      </c>
      <c r="B919" s="2" t="s">
        <v>155</v>
      </c>
      <c r="C919" s="26" t="s">
        <v>156</v>
      </c>
      <c r="D919" s="3">
        <f t="shared" si="92"/>
        <v>10500000</v>
      </c>
      <c r="E919" s="3">
        <v>5150000</v>
      </c>
      <c r="F919" s="3">
        <v>2750000</v>
      </c>
      <c r="G919" s="3">
        <v>2600000</v>
      </c>
    </row>
    <row r="920" spans="1:7" ht="15.75" thickTop="1" x14ac:dyDescent="0.25">
      <c r="A920" t="s">
        <v>194</v>
      </c>
      <c r="B920" s="29"/>
      <c r="C920" s="5" t="s">
        <v>5</v>
      </c>
      <c r="D920" s="13">
        <f t="shared" si="92"/>
        <v>10500000</v>
      </c>
      <c r="E920" s="13">
        <v>5150000</v>
      </c>
      <c r="F920" s="13">
        <v>2750000</v>
      </c>
      <c r="G920" s="13">
        <v>2600000</v>
      </c>
    </row>
    <row r="921" spans="1:7" x14ac:dyDescent="0.25">
      <c r="A921" t="s">
        <v>194</v>
      </c>
      <c r="B921" s="30"/>
      <c r="C921" s="7" t="s">
        <v>6</v>
      </c>
      <c r="D921" s="14">
        <f t="shared" si="92"/>
        <v>0</v>
      </c>
      <c r="E921" s="14">
        <v>0</v>
      </c>
      <c r="F921" s="14">
        <v>0</v>
      </c>
      <c r="G921" s="14">
        <v>0</v>
      </c>
    </row>
    <row r="922" spans="1:7" x14ac:dyDescent="0.25">
      <c r="A922" t="s">
        <v>194</v>
      </c>
      <c r="B922" s="30"/>
      <c r="C922" s="7" t="s">
        <v>7</v>
      </c>
      <c r="D922" s="14">
        <f t="shared" si="92"/>
        <v>0</v>
      </c>
      <c r="E922" s="14">
        <v>0</v>
      </c>
      <c r="F922" s="14">
        <v>0</v>
      </c>
      <c r="G922" s="14">
        <v>0</v>
      </c>
    </row>
    <row r="923" spans="1:7" x14ac:dyDescent="0.25">
      <c r="A923" t="s">
        <v>194</v>
      </c>
      <c r="B923" s="30"/>
      <c r="C923" s="7" t="s">
        <v>8</v>
      </c>
      <c r="D923" s="14">
        <f t="shared" si="92"/>
        <v>0</v>
      </c>
      <c r="E923" s="14">
        <v>0</v>
      </c>
      <c r="F923" s="14">
        <v>0</v>
      </c>
      <c r="G923" s="14">
        <v>0</v>
      </c>
    </row>
    <row r="924" spans="1:7" x14ac:dyDescent="0.25">
      <c r="A924" t="s">
        <v>194</v>
      </c>
      <c r="B924" s="30"/>
      <c r="C924" s="7" t="s">
        <v>9</v>
      </c>
      <c r="D924" s="14">
        <f t="shared" si="92"/>
        <v>0</v>
      </c>
      <c r="E924" s="14">
        <v>0</v>
      </c>
      <c r="F924" s="14">
        <v>0</v>
      </c>
      <c r="G924" s="14">
        <v>0</v>
      </c>
    </row>
    <row r="925" spans="1:7" x14ac:dyDescent="0.25">
      <c r="A925" t="s">
        <v>194</v>
      </c>
      <c r="B925" s="30"/>
      <c r="C925" s="7" t="s">
        <v>10</v>
      </c>
      <c r="D925" s="14">
        <f t="shared" si="92"/>
        <v>0</v>
      </c>
      <c r="E925" s="14">
        <v>0</v>
      </c>
      <c r="F925" s="14">
        <v>0</v>
      </c>
      <c r="G925" s="14">
        <v>0</v>
      </c>
    </row>
    <row r="926" spans="1:7" x14ac:dyDescent="0.25">
      <c r="A926" t="s">
        <v>194</v>
      </c>
      <c r="B926" s="30"/>
      <c r="C926" s="7" t="s">
        <v>11</v>
      </c>
      <c r="D926" s="14">
        <f t="shared" si="92"/>
        <v>10500000</v>
      </c>
      <c r="E926" s="14">
        <v>5150000</v>
      </c>
      <c r="F926" s="14">
        <v>2750000</v>
      </c>
      <c r="G926" s="14">
        <v>2600000</v>
      </c>
    </row>
    <row r="927" spans="1:7" x14ac:dyDescent="0.25">
      <c r="A927" t="s">
        <v>194</v>
      </c>
      <c r="B927" s="30"/>
      <c r="C927" s="7" t="s">
        <v>12</v>
      </c>
      <c r="D927" s="14">
        <f t="shared" si="92"/>
        <v>0</v>
      </c>
      <c r="E927" s="14">
        <v>0</v>
      </c>
      <c r="F927" s="14">
        <v>0</v>
      </c>
      <c r="G927" s="14">
        <v>0</v>
      </c>
    </row>
    <row r="928" spans="1:7" x14ac:dyDescent="0.25">
      <c r="A928" t="s">
        <v>194</v>
      </c>
      <c r="B928" s="29"/>
      <c r="C928" s="5" t="s">
        <v>13</v>
      </c>
      <c r="D928" s="13">
        <f t="shared" si="92"/>
        <v>0</v>
      </c>
      <c r="E928" s="13">
        <v>0</v>
      </c>
      <c r="F928" s="13">
        <v>0</v>
      </c>
      <c r="G928" s="13">
        <v>0</v>
      </c>
    </row>
    <row r="929" spans="1:7" x14ac:dyDescent="0.25">
      <c r="A929" t="s">
        <v>194</v>
      </c>
      <c r="B929" s="29"/>
      <c r="C929" s="5" t="s">
        <v>14</v>
      </c>
      <c r="D929" s="13">
        <f t="shared" si="92"/>
        <v>0</v>
      </c>
      <c r="E929" s="13">
        <v>0</v>
      </c>
      <c r="F929" s="13">
        <v>0</v>
      </c>
      <c r="G929" s="13">
        <v>0</v>
      </c>
    </row>
    <row r="930" spans="1:7" ht="15.75" thickBot="1" x14ac:dyDescent="0.3">
      <c r="A930" t="s">
        <v>194</v>
      </c>
      <c r="B930" s="31"/>
      <c r="C930" s="9" t="s">
        <v>15</v>
      </c>
      <c r="D930" s="15">
        <f t="shared" si="92"/>
        <v>0</v>
      </c>
      <c r="E930" s="15">
        <v>0</v>
      </c>
      <c r="F930" s="15">
        <v>0</v>
      </c>
      <c r="G930" s="15">
        <v>0</v>
      </c>
    </row>
    <row r="931" spans="1:7" ht="31.5" customHeight="1" thickTop="1" thickBot="1" x14ac:dyDescent="0.3">
      <c r="A931" t="str">
        <f t="shared" ref="A931" si="95">IF(OR(D931&lt;&gt;0,G931&lt;&gt;0,),"a","b")</f>
        <v>a</v>
      </c>
      <c r="B931" s="2" t="s">
        <v>157</v>
      </c>
      <c r="C931" s="24" t="s">
        <v>158</v>
      </c>
      <c r="D931" s="3">
        <f t="shared" si="92"/>
        <v>22751000</v>
      </c>
      <c r="E931" s="3">
        <v>11375400</v>
      </c>
      <c r="F931" s="3">
        <v>5687800</v>
      </c>
      <c r="G931" s="3">
        <v>5687800</v>
      </c>
    </row>
    <row r="932" spans="1:7" ht="15.75" thickTop="1" x14ac:dyDescent="0.25">
      <c r="A932" t="s">
        <v>194</v>
      </c>
      <c r="B932" s="29"/>
      <c r="C932" s="5" t="s">
        <v>5</v>
      </c>
      <c r="D932" s="13">
        <f t="shared" si="92"/>
        <v>22451189</v>
      </c>
      <c r="E932" s="13">
        <v>11090589</v>
      </c>
      <c r="F932" s="13">
        <v>5680300</v>
      </c>
      <c r="G932" s="13">
        <v>5680300</v>
      </c>
    </row>
    <row r="933" spans="1:7" x14ac:dyDescent="0.25">
      <c r="A933" t="s">
        <v>194</v>
      </c>
      <c r="B933" s="30"/>
      <c r="C933" s="7" t="s">
        <v>6</v>
      </c>
      <c r="D933" s="14">
        <f t="shared" si="92"/>
        <v>0</v>
      </c>
      <c r="E933" s="14">
        <v>0</v>
      </c>
      <c r="F933" s="14">
        <v>0</v>
      </c>
      <c r="G933" s="14">
        <v>0</v>
      </c>
    </row>
    <row r="934" spans="1:7" x14ac:dyDescent="0.25">
      <c r="A934" t="s">
        <v>194</v>
      </c>
      <c r="B934" s="30"/>
      <c r="C934" s="7" t="s">
        <v>7</v>
      </c>
      <c r="D934" s="14">
        <f t="shared" si="92"/>
        <v>20584187</v>
      </c>
      <c r="E934" s="14">
        <v>10205187</v>
      </c>
      <c r="F934" s="14">
        <v>5189500</v>
      </c>
      <c r="G934" s="14">
        <v>5189500</v>
      </c>
    </row>
    <row r="935" spans="1:7" x14ac:dyDescent="0.25">
      <c r="A935" t="s">
        <v>194</v>
      </c>
      <c r="B935" s="30"/>
      <c r="C935" s="7" t="s">
        <v>8</v>
      </c>
      <c r="D935" s="14">
        <f t="shared" si="92"/>
        <v>0</v>
      </c>
      <c r="E935" s="14">
        <v>0</v>
      </c>
      <c r="F935" s="14">
        <v>0</v>
      </c>
      <c r="G935" s="14">
        <v>0</v>
      </c>
    </row>
    <row r="936" spans="1:7" x14ac:dyDescent="0.25">
      <c r="A936" t="s">
        <v>194</v>
      </c>
      <c r="B936" s="30"/>
      <c r="C936" s="7" t="s">
        <v>9</v>
      </c>
      <c r="D936" s="14">
        <f t="shared" si="92"/>
        <v>0</v>
      </c>
      <c r="E936" s="14">
        <v>0</v>
      </c>
      <c r="F936" s="14">
        <v>0</v>
      </c>
      <c r="G936" s="14">
        <v>0</v>
      </c>
    </row>
    <row r="937" spans="1:7" x14ac:dyDescent="0.25">
      <c r="A937" t="s">
        <v>194</v>
      </c>
      <c r="B937" s="30"/>
      <c r="C937" s="7" t="s">
        <v>10</v>
      </c>
      <c r="D937" s="14">
        <f t="shared" si="92"/>
        <v>0</v>
      </c>
      <c r="E937" s="14">
        <v>0</v>
      </c>
      <c r="F937" s="14">
        <v>0</v>
      </c>
      <c r="G937" s="14">
        <v>0</v>
      </c>
    </row>
    <row r="938" spans="1:7" x14ac:dyDescent="0.25">
      <c r="A938" t="s">
        <v>194</v>
      </c>
      <c r="B938" s="30"/>
      <c r="C938" s="7" t="s">
        <v>11</v>
      </c>
      <c r="D938" s="14">
        <f t="shared" si="92"/>
        <v>1207047</v>
      </c>
      <c r="E938" s="14">
        <v>555447</v>
      </c>
      <c r="F938" s="14">
        <v>325800</v>
      </c>
      <c r="G938" s="14">
        <v>325800</v>
      </c>
    </row>
    <row r="939" spans="1:7" x14ac:dyDescent="0.25">
      <c r="A939" t="s">
        <v>194</v>
      </c>
      <c r="B939" s="30"/>
      <c r="C939" s="7" t="s">
        <v>12</v>
      </c>
      <c r="D939" s="14">
        <f t="shared" si="92"/>
        <v>659955</v>
      </c>
      <c r="E939" s="14">
        <v>329955</v>
      </c>
      <c r="F939" s="14">
        <v>165000</v>
      </c>
      <c r="G939" s="14">
        <v>165000</v>
      </c>
    </row>
    <row r="940" spans="1:7" x14ac:dyDescent="0.25">
      <c r="A940" t="s">
        <v>194</v>
      </c>
      <c r="B940" s="29"/>
      <c r="C940" s="5" t="s">
        <v>13</v>
      </c>
      <c r="D940" s="13">
        <f t="shared" si="92"/>
        <v>30000</v>
      </c>
      <c r="E940" s="13">
        <v>15000</v>
      </c>
      <c r="F940" s="13">
        <v>7500</v>
      </c>
      <c r="G940" s="13">
        <v>7500</v>
      </c>
    </row>
    <row r="941" spans="1:7" x14ac:dyDescent="0.25">
      <c r="A941" t="s">
        <v>194</v>
      </c>
      <c r="B941" s="29"/>
      <c r="C941" s="5" t="s">
        <v>14</v>
      </c>
      <c r="D941" s="13">
        <f t="shared" si="92"/>
        <v>0</v>
      </c>
      <c r="E941" s="13">
        <v>0</v>
      </c>
      <c r="F941" s="13">
        <v>0</v>
      </c>
      <c r="G941" s="13">
        <v>0</v>
      </c>
    </row>
    <row r="942" spans="1:7" ht="15.75" thickBot="1" x14ac:dyDescent="0.3">
      <c r="A942" t="s">
        <v>194</v>
      </c>
      <c r="B942" s="31"/>
      <c r="C942" s="9" t="s">
        <v>15</v>
      </c>
      <c r="D942" s="15">
        <f t="shared" si="92"/>
        <v>269811</v>
      </c>
      <c r="E942" s="15">
        <v>269811</v>
      </c>
      <c r="F942" s="15">
        <v>0</v>
      </c>
      <c r="G942" s="15">
        <v>0</v>
      </c>
    </row>
    <row r="943" spans="1:7" ht="31.5" customHeight="1" thickTop="1" thickBot="1" x14ac:dyDescent="0.3">
      <c r="A943" t="str">
        <f t="shared" ref="A943" si="96">IF(OR(D943&lt;&gt;0,G943&lt;&gt;0,),"a","b")</f>
        <v>a</v>
      </c>
      <c r="B943" s="2" t="s">
        <v>159</v>
      </c>
      <c r="C943" s="24" t="s">
        <v>160</v>
      </c>
      <c r="D943" s="3">
        <f t="shared" si="92"/>
        <v>26000000</v>
      </c>
      <c r="E943" s="3">
        <v>13005000</v>
      </c>
      <c r="F943" s="3">
        <v>6497500</v>
      </c>
      <c r="G943" s="3">
        <v>6497500</v>
      </c>
    </row>
    <row r="944" spans="1:7" ht="15.75" thickTop="1" x14ac:dyDescent="0.25">
      <c r="A944" t="s">
        <v>194</v>
      </c>
      <c r="B944" s="29"/>
      <c r="C944" s="5" t="s">
        <v>5</v>
      </c>
      <c r="D944" s="13">
        <f t="shared" si="92"/>
        <v>26000000</v>
      </c>
      <c r="E944" s="13">
        <v>13005000</v>
      </c>
      <c r="F944" s="13">
        <v>6497500</v>
      </c>
      <c r="G944" s="13">
        <v>6497500</v>
      </c>
    </row>
    <row r="945" spans="1:7" x14ac:dyDescent="0.25">
      <c r="A945" t="s">
        <v>194</v>
      </c>
      <c r="B945" s="30"/>
      <c r="C945" s="7" t="s">
        <v>6</v>
      </c>
      <c r="D945" s="14">
        <f t="shared" si="92"/>
        <v>0</v>
      </c>
      <c r="E945" s="14">
        <v>0</v>
      </c>
      <c r="F945" s="14">
        <v>0</v>
      </c>
      <c r="G945" s="14">
        <v>0</v>
      </c>
    </row>
    <row r="946" spans="1:7" x14ac:dyDescent="0.25">
      <c r="A946" t="s">
        <v>194</v>
      </c>
      <c r="B946" s="30"/>
      <c r="C946" s="7" t="s">
        <v>7</v>
      </c>
      <c r="D946" s="14">
        <f t="shared" si="92"/>
        <v>10000</v>
      </c>
      <c r="E946" s="14">
        <v>10000</v>
      </c>
      <c r="F946" s="14">
        <v>0</v>
      </c>
      <c r="G946" s="14">
        <v>0</v>
      </c>
    </row>
    <row r="947" spans="1:7" x14ac:dyDescent="0.25">
      <c r="A947" t="s">
        <v>194</v>
      </c>
      <c r="B947" s="30"/>
      <c r="C947" s="7" t="s">
        <v>8</v>
      </c>
      <c r="D947" s="14">
        <f t="shared" si="92"/>
        <v>0</v>
      </c>
      <c r="E947" s="14">
        <v>0</v>
      </c>
      <c r="F947" s="14">
        <v>0</v>
      </c>
      <c r="G947" s="14">
        <v>0</v>
      </c>
    </row>
    <row r="948" spans="1:7" x14ac:dyDescent="0.25">
      <c r="A948" t="s">
        <v>194</v>
      </c>
      <c r="B948" s="30"/>
      <c r="C948" s="7" t="s">
        <v>9</v>
      </c>
      <c r="D948" s="14">
        <f t="shared" si="92"/>
        <v>0</v>
      </c>
      <c r="E948" s="14">
        <v>0</v>
      </c>
      <c r="F948" s="14">
        <v>0</v>
      </c>
      <c r="G948" s="14">
        <v>0</v>
      </c>
    </row>
    <row r="949" spans="1:7" x14ac:dyDescent="0.25">
      <c r="A949" t="s">
        <v>194</v>
      </c>
      <c r="B949" s="30"/>
      <c r="C949" s="7" t="s">
        <v>10</v>
      </c>
      <c r="D949" s="14">
        <f t="shared" si="92"/>
        <v>0</v>
      </c>
      <c r="E949" s="14">
        <v>0</v>
      </c>
      <c r="F949" s="14">
        <v>0</v>
      </c>
      <c r="G949" s="14">
        <v>0</v>
      </c>
    </row>
    <row r="950" spans="1:7" x14ac:dyDescent="0.25">
      <c r="A950" t="s">
        <v>194</v>
      </c>
      <c r="B950" s="30"/>
      <c r="C950" s="7" t="s">
        <v>11</v>
      </c>
      <c r="D950" s="14">
        <f t="shared" si="92"/>
        <v>25990000</v>
      </c>
      <c r="E950" s="14">
        <v>12995000</v>
      </c>
      <c r="F950" s="14">
        <v>6497500</v>
      </c>
      <c r="G950" s="14">
        <v>6497500</v>
      </c>
    </row>
    <row r="951" spans="1:7" x14ac:dyDescent="0.25">
      <c r="A951" t="s">
        <v>194</v>
      </c>
      <c r="B951" s="30"/>
      <c r="C951" s="7" t="s">
        <v>12</v>
      </c>
      <c r="D951" s="14">
        <f t="shared" si="92"/>
        <v>0</v>
      </c>
      <c r="E951" s="14">
        <v>0</v>
      </c>
      <c r="F951" s="14">
        <v>0</v>
      </c>
      <c r="G951" s="14">
        <v>0</v>
      </c>
    </row>
    <row r="952" spans="1:7" x14ac:dyDescent="0.25">
      <c r="A952" t="s">
        <v>194</v>
      </c>
      <c r="B952" s="29"/>
      <c r="C952" s="5" t="s">
        <v>13</v>
      </c>
      <c r="D952" s="13">
        <f t="shared" si="92"/>
        <v>0</v>
      </c>
      <c r="E952" s="13">
        <v>0</v>
      </c>
      <c r="F952" s="13">
        <v>0</v>
      </c>
      <c r="G952" s="13">
        <v>0</v>
      </c>
    </row>
    <row r="953" spans="1:7" x14ac:dyDescent="0.25">
      <c r="A953" t="s">
        <v>194</v>
      </c>
      <c r="B953" s="29"/>
      <c r="C953" s="5" t="s">
        <v>14</v>
      </c>
      <c r="D953" s="13">
        <f t="shared" si="92"/>
        <v>0</v>
      </c>
      <c r="E953" s="13">
        <v>0</v>
      </c>
      <c r="F953" s="13">
        <v>0</v>
      </c>
      <c r="G953" s="13">
        <v>0</v>
      </c>
    </row>
    <row r="954" spans="1:7" ht="15.75" thickBot="1" x14ac:dyDescent="0.3">
      <c r="A954" t="s">
        <v>194</v>
      </c>
      <c r="B954" s="31"/>
      <c r="C954" s="9" t="s">
        <v>15</v>
      </c>
      <c r="D954" s="15">
        <f t="shared" si="92"/>
        <v>0</v>
      </c>
      <c r="E954" s="15">
        <v>0</v>
      </c>
      <c r="F954" s="15">
        <v>0</v>
      </c>
      <c r="G954" s="15">
        <v>0</v>
      </c>
    </row>
    <row r="955" spans="1:7" ht="31.5" customHeight="1" thickTop="1" thickBot="1" x14ac:dyDescent="0.3">
      <c r="A955" t="str">
        <f t="shared" ref="A955" si="97">IF(OR(D955&lt;&gt;0,G955&lt;&gt;0,),"a","b")</f>
        <v>a</v>
      </c>
      <c r="B955" s="2" t="s">
        <v>161</v>
      </c>
      <c r="C955" s="24" t="s">
        <v>162</v>
      </c>
      <c r="D955" s="3">
        <f t="shared" si="92"/>
        <v>20000000</v>
      </c>
      <c r="E955" s="3">
        <v>12398000</v>
      </c>
      <c r="F955" s="3">
        <v>4805000</v>
      </c>
      <c r="G955" s="3">
        <v>2797000</v>
      </c>
    </row>
    <row r="956" spans="1:7" ht="15.75" thickTop="1" x14ac:dyDescent="0.25">
      <c r="A956" t="s">
        <v>194</v>
      </c>
      <c r="B956" s="29"/>
      <c r="C956" s="5" t="s">
        <v>5</v>
      </c>
      <c r="D956" s="13">
        <f t="shared" si="92"/>
        <v>20000000</v>
      </c>
      <c r="E956" s="13">
        <v>12398000</v>
      </c>
      <c r="F956" s="13">
        <v>4805000</v>
      </c>
      <c r="G956" s="13">
        <v>2797000</v>
      </c>
    </row>
    <row r="957" spans="1:7" x14ac:dyDescent="0.25">
      <c r="A957" t="s">
        <v>194</v>
      </c>
      <c r="B957" s="30"/>
      <c r="C957" s="7" t="s">
        <v>6</v>
      </c>
      <c r="D957" s="14">
        <f t="shared" si="92"/>
        <v>0</v>
      </c>
      <c r="E957" s="14">
        <v>0</v>
      </c>
      <c r="F957" s="14">
        <v>0</v>
      </c>
      <c r="G957" s="14">
        <v>0</v>
      </c>
    </row>
    <row r="958" spans="1:7" x14ac:dyDescent="0.25">
      <c r="A958" t="s">
        <v>194</v>
      </c>
      <c r="B958" s="30"/>
      <c r="C958" s="7" t="s">
        <v>7</v>
      </c>
      <c r="D958" s="14">
        <f t="shared" si="92"/>
        <v>20000</v>
      </c>
      <c r="E958" s="14">
        <v>5000</v>
      </c>
      <c r="F958" s="14">
        <v>5000</v>
      </c>
      <c r="G958" s="14">
        <v>10000</v>
      </c>
    </row>
    <row r="959" spans="1:7" x14ac:dyDescent="0.25">
      <c r="A959" t="s">
        <v>194</v>
      </c>
      <c r="B959" s="30"/>
      <c r="C959" s="7" t="s">
        <v>8</v>
      </c>
      <c r="D959" s="14">
        <f t="shared" si="92"/>
        <v>0</v>
      </c>
      <c r="E959" s="14">
        <v>0</v>
      </c>
      <c r="F959" s="14">
        <v>0</v>
      </c>
      <c r="G959" s="14">
        <v>0</v>
      </c>
    </row>
    <row r="960" spans="1:7" x14ac:dyDescent="0.25">
      <c r="A960" t="s">
        <v>194</v>
      </c>
      <c r="B960" s="30"/>
      <c r="C960" s="7" t="s">
        <v>9</v>
      </c>
      <c r="D960" s="14">
        <f t="shared" si="92"/>
        <v>0</v>
      </c>
      <c r="E960" s="14">
        <v>0</v>
      </c>
      <c r="F960" s="14">
        <v>0</v>
      </c>
      <c r="G960" s="14">
        <v>0</v>
      </c>
    </row>
    <row r="961" spans="1:7" x14ac:dyDescent="0.25">
      <c r="A961" t="s">
        <v>194</v>
      </c>
      <c r="B961" s="30"/>
      <c r="C961" s="7" t="s">
        <v>10</v>
      </c>
      <c r="D961" s="14">
        <f t="shared" si="92"/>
        <v>0</v>
      </c>
      <c r="E961" s="14">
        <v>0</v>
      </c>
      <c r="F961" s="14">
        <v>0</v>
      </c>
      <c r="G961" s="14">
        <v>0</v>
      </c>
    </row>
    <row r="962" spans="1:7" x14ac:dyDescent="0.25">
      <c r="A962" t="s">
        <v>194</v>
      </c>
      <c r="B962" s="30"/>
      <c r="C962" s="7" t="s">
        <v>11</v>
      </c>
      <c r="D962" s="14">
        <f t="shared" si="92"/>
        <v>19980000</v>
      </c>
      <c r="E962" s="14">
        <v>12393000</v>
      </c>
      <c r="F962" s="14">
        <v>4800000</v>
      </c>
      <c r="G962" s="14">
        <v>2787000</v>
      </c>
    </row>
    <row r="963" spans="1:7" x14ac:dyDescent="0.25">
      <c r="A963" t="s">
        <v>194</v>
      </c>
      <c r="B963" s="30"/>
      <c r="C963" s="7" t="s">
        <v>12</v>
      </c>
      <c r="D963" s="14">
        <f t="shared" si="92"/>
        <v>0</v>
      </c>
      <c r="E963" s="14">
        <v>0</v>
      </c>
      <c r="F963" s="14">
        <v>0</v>
      </c>
      <c r="G963" s="14">
        <v>0</v>
      </c>
    </row>
    <row r="964" spans="1:7" x14ac:dyDescent="0.25">
      <c r="A964" t="s">
        <v>194</v>
      </c>
      <c r="B964" s="29"/>
      <c r="C964" s="5" t="s">
        <v>13</v>
      </c>
      <c r="D964" s="13">
        <f t="shared" ref="D964:D1027" si="98">E964+F964+G964</f>
        <v>0</v>
      </c>
      <c r="E964" s="13">
        <v>0</v>
      </c>
      <c r="F964" s="13">
        <v>0</v>
      </c>
      <c r="G964" s="13">
        <v>0</v>
      </c>
    </row>
    <row r="965" spans="1:7" x14ac:dyDescent="0.25">
      <c r="A965" t="s">
        <v>194</v>
      </c>
      <c r="B965" s="29"/>
      <c r="C965" s="5" t="s">
        <v>14</v>
      </c>
      <c r="D965" s="13">
        <f t="shared" si="98"/>
        <v>0</v>
      </c>
      <c r="E965" s="13">
        <v>0</v>
      </c>
      <c r="F965" s="13">
        <v>0</v>
      </c>
      <c r="G965" s="13">
        <v>0</v>
      </c>
    </row>
    <row r="966" spans="1:7" ht="15.75" thickBot="1" x14ac:dyDescent="0.3">
      <c r="A966" t="s">
        <v>194</v>
      </c>
      <c r="B966" s="31"/>
      <c r="C966" s="9" t="s">
        <v>15</v>
      </c>
      <c r="D966" s="15">
        <f t="shared" si="98"/>
        <v>0</v>
      </c>
      <c r="E966" s="15">
        <v>0</v>
      </c>
      <c r="F966" s="15">
        <v>0</v>
      </c>
      <c r="G966" s="15">
        <v>0</v>
      </c>
    </row>
    <row r="967" spans="1:7" ht="31.5" thickTop="1" thickBot="1" x14ac:dyDescent="0.3">
      <c r="A967" t="str">
        <f t="shared" ref="A967" si="99">IF(OR(D967&lt;&gt;0,G967&lt;&gt;0,),"a","b")</f>
        <v>a</v>
      </c>
      <c r="B967" s="2" t="s">
        <v>163</v>
      </c>
      <c r="C967" s="26" t="s">
        <v>164</v>
      </c>
      <c r="D967" s="3">
        <f t="shared" si="98"/>
        <v>1000000</v>
      </c>
      <c r="E967" s="3">
        <v>500000</v>
      </c>
      <c r="F967" s="3">
        <v>200000</v>
      </c>
      <c r="G967" s="3">
        <v>300000</v>
      </c>
    </row>
    <row r="968" spans="1:7" ht="15.75" thickTop="1" x14ac:dyDescent="0.25">
      <c r="A968" t="s">
        <v>194</v>
      </c>
      <c r="B968" s="29"/>
      <c r="C968" s="5" t="s">
        <v>5</v>
      </c>
      <c r="D968" s="13">
        <f t="shared" si="98"/>
        <v>1000000</v>
      </c>
      <c r="E968" s="13">
        <v>500000</v>
      </c>
      <c r="F968" s="13">
        <v>200000</v>
      </c>
      <c r="G968" s="13">
        <v>300000</v>
      </c>
    </row>
    <row r="969" spans="1:7" x14ac:dyDescent="0.25">
      <c r="A969" t="s">
        <v>194</v>
      </c>
      <c r="B969" s="30"/>
      <c r="C969" s="7" t="s">
        <v>6</v>
      </c>
      <c r="D969" s="14">
        <f t="shared" si="98"/>
        <v>0</v>
      </c>
      <c r="E969" s="14">
        <v>0</v>
      </c>
      <c r="F969" s="14">
        <v>0</v>
      </c>
      <c r="G969" s="14">
        <v>0</v>
      </c>
    </row>
    <row r="970" spans="1:7" x14ac:dyDescent="0.25">
      <c r="A970" t="s">
        <v>194</v>
      </c>
      <c r="B970" s="30"/>
      <c r="C970" s="7" t="s">
        <v>7</v>
      </c>
      <c r="D970" s="14">
        <f t="shared" si="98"/>
        <v>1000000</v>
      </c>
      <c r="E970" s="14">
        <v>500000</v>
      </c>
      <c r="F970" s="14">
        <v>200000</v>
      </c>
      <c r="G970" s="14">
        <v>300000</v>
      </c>
    </row>
    <row r="971" spans="1:7" x14ac:dyDescent="0.25">
      <c r="A971" t="s">
        <v>194</v>
      </c>
      <c r="B971" s="30"/>
      <c r="C971" s="7" t="s">
        <v>8</v>
      </c>
      <c r="D971" s="14">
        <f t="shared" si="98"/>
        <v>0</v>
      </c>
      <c r="E971" s="14">
        <v>0</v>
      </c>
      <c r="F971" s="14">
        <v>0</v>
      </c>
      <c r="G971" s="14">
        <v>0</v>
      </c>
    </row>
    <row r="972" spans="1:7" x14ac:dyDescent="0.25">
      <c r="A972" t="s">
        <v>194</v>
      </c>
      <c r="B972" s="30"/>
      <c r="C972" s="7" t="s">
        <v>9</v>
      </c>
      <c r="D972" s="14">
        <f t="shared" si="98"/>
        <v>0</v>
      </c>
      <c r="E972" s="14">
        <v>0</v>
      </c>
      <c r="F972" s="14">
        <v>0</v>
      </c>
      <c r="G972" s="14">
        <v>0</v>
      </c>
    </row>
    <row r="973" spans="1:7" x14ac:dyDescent="0.25">
      <c r="A973" t="s">
        <v>194</v>
      </c>
      <c r="B973" s="30"/>
      <c r="C973" s="7" t="s">
        <v>10</v>
      </c>
      <c r="D973" s="14">
        <f t="shared" si="98"/>
        <v>0</v>
      </c>
      <c r="E973" s="14">
        <v>0</v>
      </c>
      <c r="F973" s="14">
        <v>0</v>
      </c>
      <c r="G973" s="14">
        <v>0</v>
      </c>
    </row>
    <row r="974" spans="1:7" x14ac:dyDescent="0.25">
      <c r="A974" t="s">
        <v>194</v>
      </c>
      <c r="B974" s="30"/>
      <c r="C974" s="7" t="s">
        <v>11</v>
      </c>
      <c r="D974" s="14">
        <f t="shared" si="98"/>
        <v>0</v>
      </c>
      <c r="E974" s="14">
        <v>0</v>
      </c>
      <c r="F974" s="14">
        <v>0</v>
      </c>
      <c r="G974" s="14">
        <v>0</v>
      </c>
    </row>
    <row r="975" spans="1:7" x14ac:dyDescent="0.25">
      <c r="A975" t="s">
        <v>194</v>
      </c>
      <c r="B975" s="30"/>
      <c r="C975" s="7" t="s">
        <v>12</v>
      </c>
      <c r="D975" s="14">
        <f t="shared" si="98"/>
        <v>0</v>
      </c>
      <c r="E975" s="14">
        <v>0</v>
      </c>
      <c r="F975" s="14">
        <v>0</v>
      </c>
      <c r="G975" s="14">
        <v>0</v>
      </c>
    </row>
    <row r="976" spans="1:7" x14ac:dyDescent="0.25">
      <c r="A976" t="s">
        <v>194</v>
      </c>
      <c r="B976" s="29"/>
      <c r="C976" s="5" t="s">
        <v>13</v>
      </c>
      <c r="D976" s="13">
        <f t="shared" si="98"/>
        <v>0</v>
      </c>
      <c r="E976" s="13">
        <v>0</v>
      </c>
      <c r="F976" s="13">
        <v>0</v>
      </c>
      <c r="G976" s="13">
        <v>0</v>
      </c>
    </row>
    <row r="977" spans="1:7" x14ac:dyDescent="0.25">
      <c r="A977" t="s">
        <v>194</v>
      </c>
      <c r="B977" s="29"/>
      <c r="C977" s="5" t="s">
        <v>14</v>
      </c>
      <c r="D977" s="13">
        <f t="shared" si="98"/>
        <v>0</v>
      </c>
      <c r="E977" s="13">
        <v>0</v>
      </c>
      <c r="F977" s="13">
        <v>0</v>
      </c>
      <c r="G977" s="13">
        <v>0</v>
      </c>
    </row>
    <row r="978" spans="1:7" ht="15.75" thickBot="1" x14ac:dyDescent="0.3">
      <c r="A978" t="s">
        <v>194</v>
      </c>
      <c r="B978" s="31"/>
      <c r="C978" s="9" t="s">
        <v>15</v>
      </c>
      <c r="D978" s="15">
        <f t="shared" si="98"/>
        <v>0</v>
      </c>
      <c r="E978" s="15">
        <v>0</v>
      </c>
      <c r="F978" s="15">
        <v>0</v>
      </c>
      <c r="G978" s="15">
        <v>0</v>
      </c>
    </row>
    <row r="979" spans="1:7" ht="31.5" customHeight="1" thickTop="1" thickBot="1" x14ac:dyDescent="0.3">
      <c r="A979" t="str">
        <f t="shared" ref="A979" si="100">IF(OR(D979&lt;&gt;0,G979&lt;&gt;0,),"a","b")</f>
        <v>a</v>
      </c>
      <c r="B979" s="2" t="s">
        <v>165</v>
      </c>
      <c r="C979" s="24" t="s">
        <v>166</v>
      </c>
      <c r="D979" s="3">
        <f t="shared" si="98"/>
        <v>1000000</v>
      </c>
      <c r="E979" s="3">
        <v>544000</v>
      </c>
      <c r="F979" s="3">
        <v>276000</v>
      </c>
      <c r="G979" s="3">
        <v>180000</v>
      </c>
    </row>
    <row r="980" spans="1:7" ht="15.75" thickTop="1" x14ac:dyDescent="0.25">
      <c r="A980" t="s">
        <v>194</v>
      </c>
      <c r="B980" s="29"/>
      <c r="C980" s="5" t="s">
        <v>5</v>
      </c>
      <c r="D980" s="13">
        <f t="shared" si="98"/>
        <v>1000000</v>
      </c>
      <c r="E980" s="13">
        <v>544000</v>
      </c>
      <c r="F980" s="13">
        <v>276000</v>
      </c>
      <c r="G980" s="13">
        <v>180000</v>
      </c>
    </row>
    <row r="981" spans="1:7" x14ac:dyDescent="0.25">
      <c r="A981" t="s">
        <v>194</v>
      </c>
      <c r="B981" s="30"/>
      <c r="C981" s="7" t="s">
        <v>6</v>
      </c>
      <c r="D981" s="14">
        <f t="shared" si="98"/>
        <v>0</v>
      </c>
      <c r="E981" s="14">
        <v>0</v>
      </c>
      <c r="F981" s="14">
        <v>0</v>
      </c>
      <c r="G981" s="14">
        <v>0</v>
      </c>
    </row>
    <row r="982" spans="1:7" x14ac:dyDescent="0.25">
      <c r="A982" t="s">
        <v>194</v>
      </c>
      <c r="B982" s="30"/>
      <c r="C982" s="7" t="s">
        <v>7</v>
      </c>
      <c r="D982" s="14">
        <f t="shared" si="98"/>
        <v>940000</v>
      </c>
      <c r="E982" s="14">
        <v>514000</v>
      </c>
      <c r="F982" s="14">
        <v>261000</v>
      </c>
      <c r="G982" s="14">
        <v>165000</v>
      </c>
    </row>
    <row r="983" spans="1:7" x14ac:dyDescent="0.25">
      <c r="A983" t="s">
        <v>194</v>
      </c>
      <c r="B983" s="30"/>
      <c r="C983" s="7" t="s">
        <v>8</v>
      </c>
      <c r="D983" s="14">
        <f t="shared" si="98"/>
        <v>0</v>
      </c>
      <c r="E983" s="14">
        <v>0</v>
      </c>
      <c r="F983" s="14">
        <v>0</v>
      </c>
      <c r="G983" s="14">
        <v>0</v>
      </c>
    </row>
    <row r="984" spans="1:7" x14ac:dyDescent="0.25">
      <c r="A984" t="s">
        <v>194</v>
      </c>
      <c r="B984" s="30"/>
      <c r="C984" s="7" t="s">
        <v>9</v>
      </c>
      <c r="D984" s="14">
        <f t="shared" si="98"/>
        <v>0</v>
      </c>
      <c r="E984" s="14">
        <v>0</v>
      </c>
      <c r="F984" s="14">
        <v>0</v>
      </c>
      <c r="G984" s="14">
        <v>0</v>
      </c>
    </row>
    <row r="985" spans="1:7" x14ac:dyDescent="0.25">
      <c r="A985" t="s">
        <v>194</v>
      </c>
      <c r="B985" s="30"/>
      <c r="C985" s="7" t="s">
        <v>10</v>
      </c>
      <c r="D985" s="14">
        <f t="shared" si="98"/>
        <v>0</v>
      </c>
      <c r="E985" s="14">
        <v>0</v>
      </c>
      <c r="F985" s="14">
        <v>0</v>
      </c>
      <c r="G985" s="14">
        <v>0</v>
      </c>
    </row>
    <row r="986" spans="1:7" x14ac:dyDescent="0.25">
      <c r="A986" t="s">
        <v>194</v>
      </c>
      <c r="B986" s="30"/>
      <c r="C986" s="7" t="s">
        <v>11</v>
      </c>
      <c r="D986" s="14">
        <f t="shared" si="98"/>
        <v>0</v>
      </c>
      <c r="E986" s="14">
        <v>0</v>
      </c>
      <c r="F986" s="14">
        <v>0</v>
      </c>
      <c r="G986" s="14">
        <v>0</v>
      </c>
    </row>
    <row r="987" spans="1:7" x14ac:dyDescent="0.25">
      <c r="A987" t="s">
        <v>194</v>
      </c>
      <c r="B987" s="30"/>
      <c r="C987" s="7" t="s">
        <v>12</v>
      </c>
      <c r="D987" s="14">
        <f t="shared" si="98"/>
        <v>60000</v>
      </c>
      <c r="E987" s="14">
        <v>30000</v>
      </c>
      <c r="F987" s="14">
        <v>15000</v>
      </c>
      <c r="G987" s="14">
        <v>15000</v>
      </c>
    </row>
    <row r="988" spans="1:7" x14ac:dyDescent="0.25">
      <c r="A988" t="s">
        <v>194</v>
      </c>
      <c r="B988" s="29"/>
      <c r="C988" s="5" t="s">
        <v>13</v>
      </c>
      <c r="D988" s="13">
        <f t="shared" si="98"/>
        <v>0</v>
      </c>
      <c r="E988" s="13">
        <v>0</v>
      </c>
      <c r="F988" s="13">
        <v>0</v>
      </c>
      <c r="G988" s="13">
        <v>0</v>
      </c>
    </row>
    <row r="989" spans="1:7" x14ac:dyDescent="0.25">
      <c r="A989" t="s">
        <v>194</v>
      </c>
      <c r="B989" s="29"/>
      <c r="C989" s="5" t="s">
        <v>14</v>
      </c>
      <c r="D989" s="13">
        <f t="shared" si="98"/>
        <v>0</v>
      </c>
      <c r="E989" s="13">
        <v>0</v>
      </c>
      <c r="F989" s="13">
        <v>0</v>
      </c>
      <c r="G989" s="13">
        <v>0</v>
      </c>
    </row>
    <row r="990" spans="1:7" ht="15.75" thickBot="1" x14ac:dyDescent="0.3">
      <c r="A990" t="s">
        <v>194</v>
      </c>
      <c r="B990" s="31"/>
      <c r="C990" s="9" t="s">
        <v>15</v>
      </c>
      <c r="D990" s="15">
        <f t="shared" si="98"/>
        <v>0</v>
      </c>
      <c r="E990" s="15">
        <v>0</v>
      </c>
      <c r="F990" s="15">
        <v>0</v>
      </c>
      <c r="G990" s="15">
        <v>0</v>
      </c>
    </row>
    <row r="991" spans="1:7" ht="31.5" thickTop="1" thickBot="1" x14ac:dyDescent="0.3">
      <c r="A991" t="str">
        <f t="shared" ref="A991" si="101">IF(OR(D991&lt;&gt;0,G991&lt;&gt;0,),"a","b")</f>
        <v>a</v>
      </c>
      <c r="B991" s="2" t="s">
        <v>167</v>
      </c>
      <c r="C991" s="26" t="s">
        <v>168</v>
      </c>
      <c r="D991" s="3">
        <f t="shared" si="98"/>
        <v>1000000</v>
      </c>
      <c r="E991" s="3">
        <v>544000</v>
      </c>
      <c r="F991" s="3">
        <v>276000</v>
      </c>
      <c r="G991" s="3">
        <v>180000</v>
      </c>
    </row>
    <row r="992" spans="1:7" ht="15.75" thickTop="1" x14ac:dyDescent="0.25">
      <c r="A992" t="s">
        <v>194</v>
      </c>
      <c r="B992" s="29"/>
      <c r="C992" s="5" t="s">
        <v>5</v>
      </c>
      <c r="D992" s="13">
        <f t="shared" si="98"/>
        <v>1000000</v>
      </c>
      <c r="E992" s="13">
        <v>544000</v>
      </c>
      <c r="F992" s="13">
        <v>276000</v>
      </c>
      <c r="G992" s="13">
        <v>180000</v>
      </c>
    </row>
    <row r="993" spans="1:7" x14ac:dyDescent="0.25">
      <c r="A993" t="s">
        <v>194</v>
      </c>
      <c r="B993" s="30"/>
      <c r="C993" s="7" t="s">
        <v>6</v>
      </c>
      <c r="D993" s="14">
        <f t="shared" si="98"/>
        <v>0</v>
      </c>
      <c r="E993" s="14">
        <v>0</v>
      </c>
      <c r="F993" s="14">
        <v>0</v>
      </c>
      <c r="G993" s="14">
        <v>0</v>
      </c>
    </row>
    <row r="994" spans="1:7" x14ac:dyDescent="0.25">
      <c r="A994" t="s">
        <v>194</v>
      </c>
      <c r="B994" s="30"/>
      <c r="C994" s="7" t="s">
        <v>7</v>
      </c>
      <c r="D994" s="14">
        <f t="shared" si="98"/>
        <v>940000</v>
      </c>
      <c r="E994" s="14">
        <v>514000</v>
      </c>
      <c r="F994" s="14">
        <v>261000</v>
      </c>
      <c r="G994" s="14">
        <v>165000</v>
      </c>
    </row>
    <row r="995" spans="1:7" x14ac:dyDescent="0.25">
      <c r="A995" t="s">
        <v>194</v>
      </c>
      <c r="B995" s="30"/>
      <c r="C995" s="7" t="s">
        <v>8</v>
      </c>
      <c r="D995" s="14">
        <f t="shared" si="98"/>
        <v>0</v>
      </c>
      <c r="E995" s="14">
        <v>0</v>
      </c>
      <c r="F995" s="14">
        <v>0</v>
      </c>
      <c r="G995" s="14">
        <v>0</v>
      </c>
    </row>
    <row r="996" spans="1:7" x14ac:dyDescent="0.25">
      <c r="A996" t="s">
        <v>194</v>
      </c>
      <c r="B996" s="30"/>
      <c r="C996" s="7" t="s">
        <v>9</v>
      </c>
      <c r="D996" s="14">
        <f t="shared" si="98"/>
        <v>0</v>
      </c>
      <c r="E996" s="14">
        <v>0</v>
      </c>
      <c r="F996" s="14">
        <v>0</v>
      </c>
      <c r="G996" s="14">
        <v>0</v>
      </c>
    </row>
    <row r="997" spans="1:7" x14ac:dyDescent="0.25">
      <c r="A997" t="s">
        <v>194</v>
      </c>
      <c r="B997" s="30"/>
      <c r="C997" s="7" t="s">
        <v>10</v>
      </c>
      <c r="D997" s="14">
        <f t="shared" si="98"/>
        <v>0</v>
      </c>
      <c r="E997" s="14">
        <v>0</v>
      </c>
      <c r="F997" s="14">
        <v>0</v>
      </c>
      <c r="G997" s="14">
        <v>0</v>
      </c>
    </row>
    <row r="998" spans="1:7" x14ac:dyDescent="0.25">
      <c r="A998" t="s">
        <v>194</v>
      </c>
      <c r="B998" s="30"/>
      <c r="C998" s="7" t="s">
        <v>11</v>
      </c>
      <c r="D998" s="14">
        <f t="shared" si="98"/>
        <v>0</v>
      </c>
      <c r="E998" s="14">
        <v>0</v>
      </c>
      <c r="F998" s="14">
        <v>0</v>
      </c>
      <c r="G998" s="14">
        <v>0</v>
      </c>
    </row>
    <row r="999" spans="1:7" x14ac:dyDescent="0.25">
      <c r="A999" t="s">
        <v>194</v>
      </c>
      <c r="B999" s="30"/>
      <c r="C999" s="7" t="s">
        <v>12</v>
      </c>
      <c r="D999" s="14">
        <f t="shared" si="98"/>
        <v>60000</v>
      </c>
      <c r="E999" s="14">
        <v>30000</v>
      </c>
      <c r="F999" s="14">
        <v>15000</v>
      </c>
      <c r="G999" s="14">
        <v>15000</v>
      </c>
    </row>
    <row r="1000" spans="1:7" x14ac:dyDescent="0.25">
      <c r="A1000" t="s">
        <v>194</v>
      </c>
      <c r="B1000" s="29"/>
      <c r="C1000" s="5" t="s">
        <v>13</v>
      </c>
      <c r="D1000" s="13">
        <f t="shared" si="98"/>
        <v>0</v>
      </c>
      <c r="E1000" s="13">
        <v>0</v>
      </c>
      <c r="F1000" s="13">
        <v>0</v>
      </c>
      <c r="G1000" s="13">
        <v>0</v>
      </c>
    </row>
    <row r="1001" spans="1:7" x14ac:dyDescent="0.25">
      <c r="A1001" t="s">
        <v>194</v>
      </c>
      <c r="B1001" s="29"/>
      <c r="C1001" s="5" t="s">
        <v>14</v>
      </c>
      <c r="D1001" s="13">
        <f t="shared" si="98"/>
        <v>0</v>
      </c>
      <c r="E1001" s="13">
        <v>0</v>
      </c>
      <c r="F1001" s="13">
        <v>0</v>
      </c>
      <c r="G1001" s="13">
        <v>0</v>
      </c>
    </row>
    <row r="1002" spans="1:7" ht="15.75" thickBot="1" x14ac:dyDescent="0.3">
      <c r="A1002" t="s">
        <v>194</v>
      </c>
      <c r="B1002" s="31"/>
      <c r="C1002" s="9" t="s">
        <v>15</v>
      </c>
      <c r="D1002" s="15">
        <f t="shared" si="98"/>
        <v>0</v>
      </c>
      <c r="E1002" s="15">
        <v>0</v>
      </c>
      <c r="F1002" s="15">
        <v>0</v>
      </c>
      <c r="G1002" s="15">
        <v>0</v>
      </c>
    </row>
    <row r="1003" spans="1:7" ht="31.5" thickTop="1" thickBot="1" x14ac:dyDescent="0.3">
      <c r="A1003" t="str">
        <f t="shared" ref="A1003" si="102">IF(OR(D1003&lt;&gt;0,G1003&lt;&gt;0,),"a","b")</f>
        <v>a</v>
      </c>
      <c r="B1003" s="2" t="s">
        <v>169</v>
      </c>
      <c r="C1003" s="26" t="s">
        <v>170</v>
      </c>
      <c r="D1003" s="3">
        <f t="shared" si="98"/>
        <v>31884400</v>
      </c>
      <c r="E1003" s="3">
        <v>18391500</v>
      </c>
      <c r="F1003" s="3">
        <v>11390700</v>
      </c>
      <c r="G1003" s="3">
        <v>2102200</v>
      </c>
    </row>
    <row r="1004" spans="1:7" ht="15.75" thickTop="1" x14ac:dyDescent="0.25">
      <c r="A1004" t="s">
        <v>194</v>
      </c>
      <c r="B1004" s="29"/>
      <c r="C1004" s="5" t="s">
        <v>5</v>
      </c>
      <c r="D1004" s="13">
        <f t="shared" si="98"/>
        <v>7479000</v>
      </c>
      <c r="E1004" s="13">
        <v>5704700</v>
      </c>
      <c r="F1004" s="13">
        <v>1654700</v>
      </c>
      <c r="G1004" s="13">
        <v>119600</v>
      </c>
    </row>
    <row r="1005" spans="1:7" x14ac:dyDescent="0.25">
      <c r="A1005" t="s">
        <v>194</v>
      </c>
      <c r="B1005" s="30"/>
      <c r="C1005" s="7" t="s">
        <v>6</v>
      </c>
      <c r="D1005" s="14">
        <f t="shared" si="98"/>
        <v>0</v>
      </c>
      <c r="E1005" s="14">
        <v>0</v>
      </c>
      <c r="F1005" s="14">
        <v>0</v>
      </c>
      <c r="G1005" s="14">
        <v>0</v>
      </c>
    </row>
    <row r="1006" spans="1:7" x14ac:dyDescent="0.25">
      <c r="A1006" t="s">
        <v>194</v>
      </c>
      <c r="B1006" s="30"/>
      <c r="C1006" s="7" t="s">
        <v>7</v>
      </c>
      <c r="D1006" s="14">
        <f t="shared" si="98"/>
        <v>45000</v>
      </c>
      <c r="E1006" s="14">
        <v>22800</v>
      </c>
      <c r="F1006" s="14">
        <v>10900</v>
      </c>
      <c r="G1006" s="14">
        <v>11300</v>
      </c>
    </row>
    <row r="1007" spans="1:7" x14ac:dyDescent="0.25">
      <c r="A1007" t="s">
        <v>194</v>
      </c>
      <c r="B1007" s="30"/>
      <c r="C1007" s="7" t="s">
        <v>8</v>
      </c>
      <c r="D1007" s="14">
        <f t="shared" si="98"/>
        <v>0</v>
      </c>
      <c r="E1007" s="14">
        <v>0</v>
      </c>
      <c r="F1007" s="14">
        <v>0</v>
      </c>
      <c r="G1007" s="14">
        <v>0</v>
      </c>
    </row>
    <row r="1008" spans="1:7" x14ac:dyDescent="0.25">
      <c r="A1008" t="s">
        <v>194</v>
      </c>
      <c r="B1008" s="30"/>
      <c r="C1008" s="7" t="s">
        <v>9</v>
      </c>
      <c r="D1008" s="14">
        <f t="shared" si="98"/>
        <v>0</v>
      </c>
      <c r="E1008" s="14">
        <v>0</v>
      </c>
      <c r="F1008" s="14">
        <v>0</v>
      </c>
      <c r="G1008" s="14">
        <v>0</v>
      </c>
    </row>
    <row r="1009" spans="1:7" x14ac:dyDescent="0.25">
      <c r="A1009" t="s">
        <v>194</v>
      </c>
      <c r="B1009" s="30"/>
      <c r="C1009" s="7" t="s">
        <v>10</v>
      </c>
      <c r="D1009" s="14">
        <f t="shared" si="98"/>
        <v>0</v>
      </c>
      <c r="E1009" s="14">
        <v>0</v>
      </c>
      <c r="F1009" s="14">
        <v>0</v>
      </c>
      <c r="G1009" s="14">
        <v>0</v>
      </c>
    </row>
    <row r="1010" spans="1:7" x14ac:dyDescent="0.25">
      <c r="A1010" t="s">
        <v>194</v>
      </c>
      <c r="B1010" s="30"/>
      <c r="C1010" s="7" t="s">
        <v>11</v>
      </c>
      <c r="D1010" s="14">
        <f t="shared" si="98"/>
        <v>0</v>
      </c>
      <c r="E1010" s="14">
        <v>0</v>
      </c>
      <c r="F1010" s="14">
        <v>0</v>
      </c>
      <c r="G1010" s="14">
        <v>0</v>
      </c>
    </row>
    <row r="1011" spans="1:7" x14ac:dyDescent="0.25">
      <c r="A1011" t="s">
        <v>194</v>
      </c>
      <c r="B1011" s="30"/>
      <c r="C1011" s="7" t="s">
        <v>12</v>
      </c>
      <c r="D1011" s="14">
        <f t="shared" si="98"/>
        <v>7434000</v>
      </c>
      <c r="E1011" s="14">
        <v>5681900</v>
      </c>
      <c r="F1011" s="14">
        <v>1643800</v>
      </c>
      <c r="G1011" s="14">
        <v>108300</v>
      </c>
    </row>
    <row r="1012" spans="1:7" x14ac:dyDescent="0.25">
      <c r="A1012" t="s">
        <v>194</v>
      </c>
      <c r="B1012" s="29"/>
      <c r="C1012" s="5" t="s">
        <v>13</v>
      </c>
      <c r="D1012" s="13">
        <f t="shared" si="98"/>
        <v>24405400</v>
      </c>
      <c r="E1012" s="13">
        <v>12686800</v>
      </c>
      <c r="F1012" s="13">
        <v>9736000</v>
      </c>
      <c r="G1012" s="13">
        <v>1982600</v>
      </c>
    </row>
    <row r="1013" spans="1:7" x14ac:dyDescent="0.25">
      <c r="A1013" t="s">
        <v>194</v>
      </c>
      <c r="B1013" s="29"/>
      <c r="C1013" s="5" t="s">
        <v>14</v>
      </c>
      <c r="D1013" s="13">
        <f t="shared" si="98"/>
        <v>0</v>
      </c>
      <c r="E1013" s="13">
        <v>0</v>
      </c>
      <c r="F1013" s="13">
        <v>0</v>
      </c>
      <c r="G1013" s="13">
        <v>0</v>
      </c>
    </row>
    <row r="1014" spans="1:7" ht="15.75" thickBot="1" x14ac:dyDescent="0.3">
      <c r="A1014" t="s">
        <v>194</v>
      </c>
      <c r="B1014" s="31"/>
      <c r="C1014" s="9" t="s">
        <v>15</v>
      </c>
      <c r="D1014" s="15">
        <f t="shared" si="98"/>
        <v>0</v>
      </c>
      <c r="E1014" s="15">
        <v>0</v>
      </c>
      <c r="F1014" s="15">
        <v>0</v>
      </c>
      <c r="G1014" s="15">
        <v>0</v>
      </c>
    </row>
    <row r="1015" spans="1:7" ht="31.5" thickTop="1" thickBot="1" x14ac:dyDescent="0.3">
      <c r="A1015" t="str">
        <f t="shared" ref="A1015" si="103">IF(OR(D1015&lt;&gt;0,G1015&lt;&gt;0,),"a","b")</f>
        <v>a</v>
      </c>
      <c r="B1015" s="2" t="s">
        <v>171</v>
      </c>
      <c r="C1015" s="27" t="s">
        <v>172</v>
      </c>
      <c r="D1015" s="3">
        <f t="shared" si="98"/>
        <v>4025000</v>
      </c>
      <c r="E1015" s="3">
        <v>1884400</v>
      </c>
      <c r="F1015" s="3">
        <v>868800</v>
      </c>
      <c r="G1015" s="3">
        <v>1271800</v>
      </c>
    </row>
    <row r="1016" spans="1:7" ht="15.75" thickTop="1" x14ac:dyDescent="0.25">
      <c r="A1016" t="s">
        <v>194</v>
      </c>
      <c r="B1016" s="29"/>
      <c r="C1016" s="5" t="s">
        <v>5</v>
      </c>
      <c r="D1016" s="13">
        <f t="shared" si="98"/>
        <v>4025000</v>
      </c>
      <c r="E1016" s="13">
        <v>1884400</v>
      </c>
      <c r="F1016" s="13">
        <v>868800</v>
      </c>
      <c r="G1016" s="13">
        <v>1271800</v>
      </c>
    </row>
    <row r="1017" spans="1:7" x14ac:dyDescent="0.25">
      <c r="A1017" t="s">
        <v>194</v>
      </c>
      <c r="B1017" s="30"/>
      <c r="C1017" s="7" t="s">
        <v>6</v>
      </c>
      <c r="D1017" s="14">
        <f t="shared" si="98"/>
        <v>0</v>
      </c>
      <c r="E1017" s="14">
        <v>0</v>
      </c>
      <c r="F1017" s="14">
        <v>0</v>
      </c>
      <c r="G1017" s="14">
        <v>0</v>
      </c>
    </row>
    <row r="1018" spans="1:7" x14ac:dyDescent="0.25">
      <c r="A1018" t="s">
        <v>194</v>
      </c>
      <c r="B1018" s="30"/>
      <c r="C1018" s="7" t="s">
        <v>7</v>
      </c>
      <c r="D1018" s="14">
        <f t="shared" si="98"/>
        <v>4025000</v>
      </c>
      <c r="E1018" s="14">
        <v>1884400</v>
      </c>
      <c r="F1018" s="14">
        <v>868800</v>
      </c>
      <c r="G1018" s="14">
        <v>1271800</v>
      </c>
    </row>
    <row r="1019" spans="1:7" x14ac:dyDescent="0.25">
      <c r="A1019" t="s">
        <v>194</v>
      </c>
      <c r="B1019" s="30"/>
      <c r="C1019" s="7" t="s">
        <v>8</v>
      </c>
      <c r="D1019" s="14">
        <f t="shared" si="98"/>
        <v>0</v>
      </c>
      <c r="E1019" s="14">
        <v>0</v>
      </c>
      <c r="F1019" s="14">
        <v>0</v>
      </c>
      <c r="G1019" s="14">
        <v>0</v>
      </c>
    </row>
    <row r="1020" spans="1:7" x14ac:dyDescent="0.25">
      <c r="A1020" t="s">
        <v>194</v>
      </c>
      <c r="B1020" s="30"/>
      <c r="C1020" s="7" t="s">
        <v>9</v>
      </c>
      <c r="D1020" s="14">
        <f t="shared" si="98"/>
        <v>0</v>
      </c>
      <c r="E1020" s="14">
        <v>0</v>
      </c>
      <c r="F1020" s="14">
        <v>0</v>
      </c>
      <c r="G1020" s="14">
        <v>0</v>
      </c>
    </row>
    <row r="1021" spans="1:7" x14ac:dyDescent="0.25">
      <c r="A1021" t="s">
        <v>194</v>
      </c>
      <c r="B1021" s="30"/>
      <c r="C1021" s="7" t="s">
        <v>10</v>
      </c>
      <c r="D1021" s="14">
        <f t="shared" si="98"/>
        <v>0</v>
      </c>
      <c r="E1021" s="14">
        <v>0</v>
      </c>
      <c r="F1021" s="14">
        <v>0</v>
      </c>
      <c r="G1021" s="14">
        <v>0</v>
      </c>
    </row>
    <row r="1022" spans="1:7" x14ac:dyDescent="0.25">
      <c r="A1022" t="s">
        <v>194</v>
      </c>
      <c r="B1022" s="30"/>
      <c r="C1022" s="7" t="s">
        <v>11</v>
      </c>
      <c r="D1022" s="14">
        <f t="shared" si="98"/>
        <v>0</v>
      </c>
      <c r="E1022" s="14">
        <v>0</v>
      </c>
      <c r="F1022" s="14">
        <v>0</v>
      </c>
      <c r="G1022" s="14">
        <v>0</v>
      </c>
    </row>
    <row r="1023" spans="1:7" x14ac:dyDescent="0.25">
      <c r="A1023" t="s">
        <v>194</v>
      </c>
      <c r="B1023" s="30"/>
      <c r="C1023" s="7" t="s">
        <v>12</v>
      </c>
      <c r="D1023" s="14">
        <f t="shared" si="98"/>
        <v>0</v>
      </c>
      <c r="E1023" s="14">
        <v>0</v>
      </c>
      <c r="F1023" s="14">
        <v>0</v>
      </c>
      <c r="G1023" s="14">
        <v>0</v>
      </c>
    </row>
    <row r="1024" spans="1:7" x14ac:dyDescent="0.25">
      <c r="A1024" t="s">
        <v>194</v>
      </c>
      <c r="B1024" s="29"/>
      <c r="C1024" s="5" t="s">
        <v>13</v>
      </c>
      <c r="D1024" s="13">
        <f t="shared" si="98"/>
        <v>0</v>
      </c>
      <c r="E1024" s="13">
        <v>0</v>
      </c>
      <c r="F1024" s="13">
        <v>0</v>
      </c>
      <c r="G1024" s="13">
        <v>0</v>
      </c>
    </row>
    <row r="1025" spans="1:7" x14ac:dyDescent="0.25">
      <c r="A1025" t="s">
        <v>194</v>
      </c>
      <c r="B1025" s="29"/>
      <c r="C1025" s="5" t="s">
        <v>14</v>
      </c>
      <c r="D1025" s="13">
        <f t="shared" si="98"/>
        <v>0</v>
      </c>
      <c r="E1025" s="13">
        <v>0</v>
      </c>
      <c r="F1025" s="13">
        <v>0</v>
      </c>
      <c r="G1025" s="13">
        <v>0</v>
      </c>
    </row>
    <row r="1026" spans="1:7" ht="15.75" thickBot="1" x14ac:dyDescent="0.3">
      <c r="A1026" t="s">
        <v>194</v>
      </c>
      <c r="B1026" s="31"/>
      <c r="C1026" s="9" t="s">
        <v>15</v>
      </c>
      <c r="D1026" s="15">
        <f t="shared" si="98"/>
        <v>0</v>
      </c>
      <c r="E1026" s="15">
        <v>0</v>
      </c>
      <c r="F1026" s="15">
        <v>0</v>
      </c>
      <c r="G1026" s="15">
        <v>0</v>
      </c>
    </row>
    <row r="1027" spans="1:7" ht="31.5" thickTop="1" thickBot="1" x14ac:dyDescent="0.3">
      <c r="A1027" t="str">
        <f t="shared" ref="A1027" si="104">IF(OR(D1027&lt;&gt;0,G1027&lt;&gt;0,),"a","b")</f>
        <v>a</v>
      </c>
      <c r="B1027" s="2" t="s">
        <v>173</v>
      </c>
      <c r="C1027" s="26" t="s">
        <v>174</v>
      </c>
      <c r="D1027" s="3">
        <f t="shared" si="98"/>
        <v>785000</v>
      </c>
      <c r="E1027" s="3">
        <v>200000</v>
      </c>
      <c r="F1027" s="3">
        <v>285000</v>
      </c>
      <c r="G1027" s="3">
        <v>300000</v>
      </c>
    </row>
    <row r="1028" spans="1:7" ht="15.75" thickTop="1" x14ac:dyDescent="0.25">
      <c r="A1028" t="s">
        <v>194</v>
      </c>
      <c r="B1028" s="29"/>
      <c r="C1028" s="5" t="s">
        <v>5</v>
      </c>
      <c r="D1028" s="13">
        <f t="shared" ref="D1028:D1074" si="105">E1028+F1028+G1028</f>
        <v>785000</v>
      </c>
      <c r="E1028" s="13">
        <v>200000</v>
      </c>
      <c r="F1028" s="13">
        <v>285000</v>
      </c>
      <c r="G1028" s="13">
        <v>300000</v>
      </c>
    </row>
    <row r="1029" spans="1:7" x14ac:dyDescent="0.25">
      <c r="A1029" t="s">
        <v>194</v>
      </c>
      <c r="B1029" s="30"/>
      <c r="C1029" s="7" t="s">
        <v>6</v>
      </c>
      <c r="D1029" s="14">
        <f t="shared" si="105"/>
        <v>0</v>
      </c>
      <c r="E1029" s="14">
        <v>0</v>
      </c>
      <c r="F1029" s="14">
        <v>0</v>
      </c>
      <c r="G1029" s="14">
        <v>0</v>
      </c>
    </row>
    <row r="1030" spans="1:7" x14ac:dyDescent="0.25">
      <c r="A1030" t="s">
        <v>194</v>
      </c>
      <c r="B1030" s="30"/>
      <c r="C1030" s="7" t="s">
        <v>7</v>
      </c>
      <c r="D1030" s="14">
        <f t="shared" si="105"/>
        <v>785000</v>
      </c>
      <c r="E1030" s="14">
        <v>200000</v>
      </c>
      <c r="F1030" s="14">
        <v>285000</v>
      </c>
      <c r="G1030" s="14">
        <v>300000</v>
      </c>
    </row>
    <row r="1031" spans="1:7" x14ac:dyDescent="0.25">
      <c r="A1031" t="s">
        <v>194</v>
      </c>
      <c r="B1031" s="30"/>
      <c r="C1031" s="7" t="s">
        <v>8</v>
      </c>
      <c r="D1031" s="14">
        <f t="shared" si="105"/>
        <v>0</v>
      </c>
      <c r="E1031" s="14">
        <v>0</v>
      </c>
      <c r="F1031" s="14">
        <v>0</v>
      </c>
      <c r="G1031" s="14">
        <v>0</v>
      </c>
    </row>
    <row r="1032" spans="1:7" x14ac:dyDescent="0.25">
      <c r="A1032" t="s">
        <v>194</v>
      </c>
      <c r="B1032" s="30"/>
      <c r="C1032" s="7" t="s">
        <v>9</v>
      </c>
      <c r="D1032" s="14">
        <f t="shared" si="105"/>
        <v>0</v>
      </c>
      <c r="E1032" s="14">
        <v>0</v>
      </c>
      <c r="F1032" s="14">
        <v>0</v>
      </c>
      <c r="G1032" s="14">
        <v>0</v>
      </c>
    </row>
    <row r="1033" spans="1:7" x14ac:dyDescent="0.25">
      <c r="A1033" t="s">
        <v>194</v>
      </c>
      <c r="B1033" s="30"/>
      <c r="C1033" s="7" t="s">
        <v>10</v>
      </c>
      <c r="D1033" s="14">
        <f t="shared" si="105"/>
        <v>0</v>
      </c>
      <c r="E1033" s="14">
        <v>0</v>
      </c>
      <c r="F1033" s="14">
        <v>0</v>
      </c>
      <c r="G1033" s="14">
        <v>0</v>
      </c>
    </row>
    <row r="1034" spans="1:7" x14ac:dyDescent="0.25">
      <c r="A1034" t="s">
        <v>194</v>
      </c>
      <c r="B1034" s="30"/>
      <c r="C1034" s="7" t="s">
        <v>11</v>
      </c>
      <c r="D1034" s="14">
        <f t="shared" si="105"/>
        <v>0</v>
      </c>
      <c r="E1034" s="14">
        <v>0</v>
      </c>
      <c r="F1034" s="14">
        <v>0</v>
      </c>
      <c r="G1034" s="14">
        <v>0</v>
      </c>
    </row>
    <row r="1035" spans="1:7" x14ac:dyDescent="0.25">
      <c r="A1035" t="s">
        <v>194</v>
      </c>
      <c r="B1035" s="30"/>
      <c r="C1035" s="7" t="s">
        <v>12</v>
      </c>
      <c r="D1035" s="14">
        <f t="shared" si="105"/>
        <v>0</v>
      </c>
      <c r="E1035" s="14">
        <v>0</v>
      </c>
      <c r="F1035" s="14">
        <v>0</v>
      </c>
      <c r="G1035" s="14">
        <v>0</v>
      </c>
    </row>
    <row r="1036" spans="1:7" x14ac:dyDescent="0.25">
      <c r="A1036" t="s">
        <v>194</v>
      </c>
      <c r="B1036" s="29"/>
      <c r="C1036" s="5" t="s">
        <v>13</v>
      </c>
      <c r="D1036" s="13">
        <f t="shared" si="105"/>
        <v>0</v>
      </c>
      <c r="E1036" s="13">
        <v>0</v>
      </c>
      <c r="F1036" s="13">
        <v>0</v>
      </c>
      <c r="G1036" s="13">
        <v>0</v>
      </c>
    </row>
    <row r="1037" spans="1:7" x14ac:dyDescent="0.25">
      <c r="A1037" t="s">
        <v>194</v>
      </c>
      <c r="B1037" s="29"/>
      <c r="C1037" s="5" t="s">
        <v>14</v>
      </c>
      <c r="D1037" s="13">
        <f t="shared" si="105"/>
        <v>0</v>
      </c>
      <c r="E1037" s="13">
        <v>0</v>
      </c>
      <c r="F1037" s="13">
        <v>0</v>
      </c>
      <c r="G1037" s="13">
        <v>0</v>
      </c>
    </row>
    <row r="1038" spans="1:7" ht="15.75" thickBot="1" x14ac:dyDescent="0.3">
      <c r="A1038" t="s">
        <v>194</v>
      </c>
      <c r="B1038" s="31"/>
      <c r="C1038" s="9" t="s">
        <v>15</v>
      </c>
      <c r="D1038" s="15">
        <f t="shared" si="105"/>
        <v>0</v>
      </c>
      <c r="E1038" s="15">
        <v>0</v>
      </c>
      <c r="F1038" s="15">
        <v>0</v>
      </c>
      <c r="G1038" s="15">
        <v>0</v>
      </c>
    </row>
    <row r="1039" spans="1:7" ht="31.5" customHeight="1" thickTop="1" thickBot="1" x14ac:dyDescent="0.3">
      <c r="A1039" t="str">
        <f t="shared" ref="A1039" si="106">IF(OR(D1039&lt;&gt;0,G1039&lt;&gt;0,),"a","b")</f>
        <v>a</v>
      </c>
      <c r="B1039" s="2" t="s">
        <v>175</v>
      </c>
      <c r="C1039" s="26" t="s">
        <v>176</v>
      </c>
      <c r="D1039" s="3">
        <f t="shared" si="105"/>
        <v>676000</v>
      </c>
      <c r="E1039" s="3">
        <v>402400</v>
      </c>
      <c r="F1039" s="3">
        <v>144300</v>
      </c>
      <c r="G1039" s="3">
        <v>129300</v>
      </c>
    </row>
    <row r="1040" spans="1:7" ht="15.75" thickTop="1" x14ac:dyDescent="0.25">
      <c r="A1040" t="s">
        <v>194</v>
      </c>
      <c r="B1040" s="29"/>
      <c r="C1040" s="5" t="s">
        <v>5</v>
      </c>
      <c r="D1040" s="13">
        <f t="shared" si="105"/>
        <v>676000</v>
      </c>
      <c r="E1040" s="13">
        <v>402400</v>
      </c>
      <c r="F1040" s="13">
        <v>144300</v>
      </c>
      <c r="G1040" s="13">
        <v>129300</v>
      </c>
    </row>
    <row r="1041" spans="1:7" x14ac:dyDescent="0.25">
      <c r="A1041" t="s">
        <v>194</v>
      </c>
      <c r="B1041" s="30"/>
      <c r="C1041" s="7" t="s">
        <v>6</v>
      </c>
      <c r="D1041" s="14">
        <f t="shared" si="105"/>
        <v>0</v>
      </c>
      <c r="E1041" s="14">
        <v>0</v>
      </c>
      <c r="F1041" s="14">
        <v>0</v>
      </c>
      <c r="G1041" s="14">
        <v>0</v>
      </c>
    </row>
    <row r="1042" spans="1:7" x14ac:dyDescent="0.25">
      <c r="A1042" t="s">
        <v>194</v>
      </c>
      <c r="B1042" s="30"/>
      <c r="C1042" s="7" t="s">
        <v>7</v>
      </c>
      <c r="D1042" s="14">
        <f t="shared" si="105"/>
        <v>676000</v>
      </c>
      <c r="E1042" s="14">
        <v>402400</v>
      </c>
      <c r="F1042" s="14">
        <v>144300</v>
      </c>
      <c r="G1042" s="14">
        <v>129300</v>
      </c>
    </row>
    <row r="1043" spans="1:7" x14ac:dyDescent="0.25">
      <c r="A1043" t="s">
        <v>194</v>
      </c>
      <c r="B1043" s="30"/>
      <c r="C1043" s="7" t="s">
        <v>8</v>
      </c>
      <c r="D1043" s="14">
        <f t="shared" si="105"/>
        <v>0</v>
      </c>
      <c r="E1043" s="14">
        <v>0</v>
      </c>
      <c r="F1043" s="14">
        <v>0</v>
      </c>
      <c r="G1043" s="14">
        <v>0</v>
      </c>
    </row>
    <row r="1044" spans="1:7" x14ac:dyDescent="0.25">
      <c r="A1044" t="s">
        <v>194</v>
      </c>
      <c r="B1044" s="30"/>
      <c r="C1044" s="7" t="s">
        <v>9</v>
      </c>
      <c r="D1044" s="14">
        <f t="shared" si="105"/>
        <v>0</v>
      </c>
      <c r="E1044" s="14">
        <v>0</v>
      </c>
      <c r="F1044" s="14">
        <v>0</v>
      </c>
      <c r="G1044" s="14">
        <v>0</v>
      </c>
    </row>
    <row r="1045" spans="1:7" x14ac:dyDescent="0.25">
      <c r="A1045" t="s">
        <v>194</v>
      </c>
      <c r="B1045" s="30"/>
      <c r="C1045" s="7" t="s">
        <v>10</v>
      </c>
      <c r="D1045" s="14">
        <f t="shared" si="105"/>
        <v>0</v>
      </c>
      <c r="E1045" s="14">
        <v>0</v>
      </c>
      <c r="F1045" s="14">
        <v>0</v>
      </c>
      <c r="G1045" s="14">
        <v>0</v>
      </c>
    </row>
    <row r="1046" spans="1:7" x14ac:dyDescent="0.25">
      <c r="A1046" t="s">
        <v>194</v>
      </c>
      <c r="B1046" s="30"/>
      <c r="C1046" s="7" t="s">
        <v>11</v>
      </c>
      <c r="D1046" s="14">
        <f t="shared" si="105"/>
        <v>0</v>
      </c>
      <c r="E1046" s="14">
        <v>0</v>
      </c>
      <c r="F1046" s="14">
        <v>0</v>
      </c>
      <c r="G1046" s="14">
        <v>0</v>
      </c>
    </row>
    <row r="1047" spans="1:7" x14ac:dyDescent="0.25">
      <c r="A1047" t="s">
        <v>194</v>
      </c>
      <c r="B1047" s="30"/>
      <c r="C1047" s="7" t="s">
        <v>12</v>
      </c>
      <c r="D1047" s="14">
        <f t="shared" si="105"/>
        <v>0</v>
      </c>
      <c r="E1047" s="14">
        <v>0</v>
      </c>
      <c r="F1047" s="14">
        <v>0</v>
      </c>
      <c r="G1047" s="14">
        <v>0</v>
      </c>
    </row>
    <row r="1048" spans="1:7" x14ac:dyDescent="0.25">
      <c r="A1048" t="s">
        <v>194</v>
      </c>
      <c r="B1048" s="29"/>
      <c r="C1048" s="5" t="s">
        <v>13</v>
      </c>
      <c r="D1048" s="13">
        <f t="shared" si="105"/>
        <v>0</v>
      </c>
      <c r="E1048" s="13">
        <v>0</v>
      </c>
      <c r="F1048" s="13">
        <v>0</v>
      </c>
      <c r="G1048" s="13">
        <v>0</v>
      </c>
    </row>
    <row r="1049" spans="1:7" x14ac:dyDescent="0.25">
      <c r="A1049" t="s">
        <v>194</v>
      </c>
      <c r="B1049" s="29"/>
      <c r="C1049" s="5" t="s">
        <v>14</v>
      </c>
      <c r="D1049" s="13">
        <f t="shared" si="105"/>
        <v>0</v>
      </c>
      <c r="E1049" s="13">
        <v>0</v>
      </c>
      <c r="F1049" s="13">
        <v>0</v>
      </c>
      <c r="G1049" s="13">
        <v>0</v>
      </c>
    </row>
    <row r="1050" spans="1:7" ht="15.75" thickBot="1" x14ac:dyDescent="0.3">
      <c r="A1050" t="s">
        <v>194</v>
      </c>
      <c r="B1050" s="31"/>
      <c r="C1050" s="9" t="s">
        <v>15</v>
      </c>
      <c r="D1050" s="15">
        <f t="shared" si="105"/>
        <v>0</v>
      </c>
      <c r="E1050" s="15">
        <v>0</v>
      </c>
      <c r="F1050" s="15">
        <v>0</v>
      </c>
      <c r="G1050" s="15">
        <v>0</v>
      </c>
    </row>
    <row r="1051" spans="1:7" ht="31.5" customHeight="1" thickTop="1" thickBot="1" x14ac:dyDescent="0.3">
      <c r="A1051" t="str">
        <f t="shared" ref="A1051" si="107">IF(OR(D1051&lt;&gt;0,G1051&lt;&gt;0,),"a","b")</f>
        <v>a</v>
      </c>
      <c r="B1051" s="2" t="s">
        <v>177</v>
      </c>
      <c r="C1051" s="24" t="s">
        <v>178</v>
      </c>
      <c r="D1051" s="3">
        <f t="shared" si="105"/>
        <v>550000</v>
      </c>
      <c r="E1051" s="3">
        <v>275000</v>
      </c>
      <c r="F1051" s="3">
        <v>137500</v>
      </c>
      <c r="G1051" s="3">
        <v>137500</v>
      </c>
    </row>
    <row r="1052" spans="1:7" ht="15.75" thickTop="1" x14ac:dyDescent="0.25">
      <c r="A1052" t="s">
        <v>194</v>
      </c>
      <c r="B1052" s="29"/>
      <c r="C1052" s="5" t="s">
        <v>5</v>
      </c>
      <c r="D1052" s="13">
        <f t="shared" si="105"/>
        <v>550000</v>
      </c>
      <c r="E1052" s="13">
        <v>275000</v>
      </c>
      <c r="F1052" s="13">
        <v>137500</v>
      </c>
      <c r="G1052" s="13">
        <v>137500</v>
      </c>
    </row>
    <row r="1053" spans="1:7" x14ac:dyDescent="0.25">
      <c r="A1053" t="s">
        <v>194</v>
      </c>
      <c r="B1053" s="30"/>
      <c r="C1053" s="7" t="s">
        <v>6</v>
      </c>
      <c r="D1053" s="14">
        <f t="shared" si="105"/>
        <v>0</v>
      </c>
      <c r="E1053" s="14">
        <v>0</v>
      </c>
      <c r="F1053" s="14">
        <v>0</v>
      </c>
      <c r="G1053" s="14">
        <v>0</v>
      </c>
    </row>
    <row r="1054" spans="1:7" x14ac:dyDescent="0.25">
      <c r="A1054" t="s">
        <v>194</v>
      </c>
      <c r="B1054" s="30"/>
      <c r="C1054" s="7" t="s">
        <v>7</v>
      </c>
      <c r="D1054" s="14">
        <f t="shared" si="105"/>
        <v>550000</v>
      </c>
      <c r="E1054" s="14">
        <v>275000</v>
      </c>
      <c r="F1054" s="14">
        <v>137500</v>
      </c>
      <c r="G1054" s="14">
        <v>137500</v>
      </c>
    </row>
    <row r="1055" spans="1:7" x14ac:dyDescent="0.25">
      <c r="A1055" t="s">
        <v>194</v>
      </c>
      <c r="B1055" s="30"/>
      <c r="C1055" s="7" t="s">
        <v>8</v>
      </c>
      <c r="D1055" s="14">
        <f t="shared" si="105"/>
        <v>0</v>
      </c>
      <c r="E1055" s="14">
        <v>0</v>
      </c>
      <c r="F1055" s="14">
        <v>0</v>
      </c>
      <c r="G1055" s="14">
        <v>0</v>
      </c>
    </row>
    <row r="1056" spans="1:7" x14ac:dyDescent="0.25">
      <c r="A1056" t="s">
        <v>194</v>
      </c>
      <c r="B1056" s="30"/>
      <c r="C1056" s="7" t="s">
        <v>9</v>
      </c>
      <c r="D1056" s="14">
        <f t="shared" si="105"/>
        <v>0</v>
      </c>
      <c r="E1056" s="14">
        <v>0</v>
      </c>
      <c r="F1056" s="14">
        <v>0</v>
      </c>
      <c r="G1056" s="14">
        <v>0</v>
      </c>
    </row>
    <row r="1057" spans="1:7" x14ac:dyDescent="0.25">
      <c r="A1057" t="s">
        <v>194</v>
      </c>
      <c r="B1057" s="30"/>
      <c r="C1057" s="7" t="s">
        <v>10</v>
      </c>
      <c r="D1057" s="14">
        <f t="shared" si="105"/>
        <v>0</v>
      </c>
      <c r="E1057" s="14">
        <v>0</v>
      </c>
      <c r="F1057" s="14">
        <v>0</v>
      </c>
      <c r="G1057" s="14">
        <v>0</v>
      </c>
    </row>
    <row r="1058" spans="1:7" x14ac:dyDescent="0.25">
      <c r="A1058" t="s">
        <v>194</v>
      </c>
      <c r="B1058" s="30"/>
      <c r="C1058" s="7" t="s">
        <v>11</v>
      </c>
      <c r="D1058" s="14">
        <f t="shared" si="105"/>
        <v>0</v>
      </c>
      <c r="E1058" s="14">
        <v>0</v>
      </c>
      <c r="F1058" s="14">
        <v>0</v>
      </c>
      <c r="G1058" s="14">
        <v>0</v>
      </c>
    </row>
    <row r="1059" spans="1:7" x14ac:dyDescent="0.25">
      <c r="A1059" t="s">
        <v>194</v>
      </c>
      <c r="B1059" s="30"/>
      <c r="C1059" s="7" t="s">
        <v>12</v>
      </c>
      <c r="D1059" s="14">
        <f t="shared" si="105"/>
        <v>0</v>
      </c>
      <c r="E1059" s="14">
        <v>0</v>
      </c>
      <c r="F1059" s="14">
        <v>0</v>
      </c>
      <c r="G1059" s="14">
        <v>0</v>
      </c>
    </row>
    <row r="1060" spans="1:7" x14ac:dyDescent="0.25">
      <c r="A1060" t="s">
        <v>194</v>
      </c>
      <c r="B1060" s="29"/>
      <c r="C1060" s="5" t="s">
        <v>13</v>
      </c>
      <c r="D1060" s="13">
        <f t="shared" si="105"/>
        <v>0</v>
      </c>
      <c r="E1060" s="13">
        <v>0</v>
      </c>
      <c r="F1060" s="13">
        <v>0</v>
      </c>
      <c r="G1060" s="13">
        <v>0</v>
      </c>
    </row>
    <row r="1061" spans="1:7" x14ac:dyDescent="0.25">
      <c r="A1061" t="s">
        <v>194</v>
      </c>
      <c r="B1061" s="29"/>
      <c r="C1061" s="5" t="s">
        <v>14</v>
      </c>
      <c r="D1061" s="13">
        <f t="shared" si="105"/>
        <v>0</v>
      </c>
      <c r="E1061" s="13">
        <v>0</v>
      </c>
      <c r="F1061" s="13">
        <v>0</v>
      </c>
      <c r="G1061" s="13">
        <v>0</v>
      </c>
    </row>
    <row r="1062" spans="1:7" ht="15.75" thickBot="1" x14ac:dyDescent="0.3">
      <c r="A1062" t="s">
        <v>194</v>
      </c>
      <c r="B1062" s="31"/>
      <c r="C1062" s="9" t="s">
        <v>15</v>
      </c>
      <c r="D1062" s="15">
        <f t="shared" si="105"/>
        <v>0</v>
      </c>
      <c r="E1062" s="15">
        <v>0</v>
      </c>
      <c r="F1062" s="15">
        <v>0</v>
      </c>
      <c r="G1062" s="15">
        <v>0</v>
      </c>
    </row>
    <row r="1063" spans="1:7" ht="31.5" thickTop="1" thickBot="1" x14ac:dyDescent="0.3">
      <c r="A1063" t="str">
        <f t="shared" ref="A1063" si="108">IF(OR(D1063&lt;&gt;0,G1063&lt;&gt;0,),"a","b")</f>
        <v>a</v>
      </c>
      <c r="B1063" s="2" t="s">
        <v>179</v>
      </c>
      <c r="C1063" s="26" t="s">
        <v>180</v>
      </c>
      <c r="D1063" s="3">
        <f t="shared" si="105"/>
        <v>2014000</v>
      </c>
      <c r="E1063" s="3">
        <v>1007000</v>
      </c>
      <c r="F1063" s="3">
        <v>302000</v>
      </c>
      <c r="G1063" s="3">
        <v>705000</v>
      </c>
    </row>
    <row r="1064" spans="1:7" ht="15.75" thickTop="1" x14ac:dyDescent="0.25">
      <c r="A1064" t="s">
        <v>194</v>
      </c>
      <c r="B1064" s="29"/>
      <c r="C1064" s="5" t="s">
        <v>5</v>
      </c>
      <c r="D1064" s="13">
        <f t="shared" si="105"/>
        <v>2014000</v>
      </c>
      <c r="E1064" s="13">
        <v>1007000</v>
      </c>
      <c r="F1064" s="13">
        <v>302000</v>
      </c>
      <c r="G1064" s="13">
        <v>705000</v>
      </c>
    </row>
    <row r="1065" spans="1:7" x14ac:dyDescent="0.25">
      <c r="A1065" t="s">
        <v>194</v>
      </c>
      <c r="B1065" s="30"/>
      <c r="C1065" s="7" t="s">
        <v>6</v>
      </c>
      <c r="D1065" s="14">
        <f t="shared" si="105"/>
        <v>0</v>
      </c>
      <c r="E1065" s="14">
        <v>0</v>
      </c>
      <c r="F1065" s="14">
        <v>0</v>
      </c>
      <c r="G1065" s="14">
        <v>0</v>
      </c>
    </row>
    <row r="1066" spans="1:7" x14ac:dyDescent="0.25">
      <c r="A1066" t="s">
        <v>194</v>
      </c>
      <c r="B1066" s="30"/>
      <c r="C1066" s="7" t="s">
        <v>7</v>
      </c>
      <c r="D1066" s="14">
        <f t="shared" si="105"/>
        <v>2014000</v>
      </c>
      <c r="E1066" s="14">
        <v>1007000</v>
      </c>
      <c r="F1066" s="14">
        <v>302000</v>
      </c>
      <c r="G1066" s="14">
        <v>705000</v>
      </c>
    </row>
    <row r="1067" spans="1:7" x14ac:dyDescent="0.25">
      <c r="A1067" t="s">
        <v>194</v>
      </c>
      <c r="B1067" s="30"/>
      <c r="C1067" s="7" t="s">
        <v>8</v>
      </c>
      <c r="D1067" s="14">
        <f t="shared" si="105"/>
        <v>0</v>
      </c>
      <c r="E1067" s="14">
        <v>0</v>
      </c>
      <c r="F1067" s="14">
        <v>0</v>
      </c>
      <c r="G1067" s="14">
        <v>0</v>
      </c>
    </row>
    <row r="1068" spans="1:7" x14ac:dyDescent="0.25">
      <c r="A1068" t="s">
        <v>194</v>
      </c>
      <c r="B1068" s="30"/>
      <c r="C1068" s="7" t="s">
        <v>9</v>
      </c>
      <c r="D1068" s="14">
        <f t="shared" si="105"/>
        <v>0</v>
      </c>
      <c r="E1068" s="14">
        <v>0</v>
      </c>
      <c r="F1068" s="14">
        <v>0</v>
      </c>
      <c r="G1068" s="14">
        <v>0</v>
      </c>
    </row>
    <row r="1069" spans="1:7" x14ac:dyDescent="0.25">
      <c r="A1069" t="s">
        <v>194</v>
      </c>
      <c r="B1069" s="30"/>
      <c r="C1069" s="7" t="s">
        <v>10</v>
      </c>
      <c r="D1069" s="14">
        <f t="shared" si="105"/>
        <v>0</v>
      </c>
      <c r="E1069" s="14">
        <v>0</v>
      </c>
      <c r="F1069" s="14">
        <v>0</v>
      </c>
      <c r="G1069" s="14">
        <v>0</v>
      </c>
    </row>
    <row r="1070" spans="1:7" x14ac:dyDescent="0.25">
      <c r="A1070" t="s">
        <v>194</v>
      </c>
      <c r="B1070" s="30"/>
      <c r="C1070" s="7" t="s">
        <v>11</v>
      </c>
      <c r="D1070" s="14">
        <f t="shared" si="105"/>
        <v>0</v>
      </c>
      <c r="E1070" s="14">
        <v>0</v>
      </c>
      <c r="F1070" s="14">
        <v>0</v>
      </c>
      <c r="G1070" s="14">
        <v>0</v>
      </c>
    </row>
    <row r="1071" spans="1:7" x14ac:dyDescent="0.25">
      <c r="A1071" t="s">
        <v>194</v>
      </c>
      <c r="B1071" s="30"/>
      <c r="C1071" s="7" t="s">
        <v>12</v>
      </c>
      <c r="D1071" s="14">
        <f t="shared" si="105"/>
        <v>0</v>
      </c>
      <c r="E1071" s="14">
        <v>0</v>
      </c>
      <c r="F1071" s="14">
        <v>0</v>
      </c>
      <c r="G1071" s="14">
        <v>0</v>
      </c>
    </row>
    <row r="1072" spans="1:7" x14ac:dyDescent="0.25">
      <c r="A1072" t="s">
        <v>194</v>
      </c>
      <c r="B1072" s="29"/>
      <c r="C1072" s="5" t="s">
        <v>13</v>
      </c>
      <c r="D1072" s="13">
        <f t="shared" si="105"/>
        <v>0</v>
      </c>
      <c r="E1072" s="13">
        <v>0</v>
      </c>
      <c r="F1072" s="13">
        <v>0</v>
      </c>
      <c r="G1072" s="13">
        <v>0</v>
      </c>
    </row>
    <row r="1073" spans="1:7" x14ac:dyDescent="0.25">
      <c r="A1073" t="s">
        <v>194</v>
      </c>
      <c r="B1073" s="29"/>
      <c r="C1073" s="5" t="s">
        <v>14</v>
      </c>
      <c r="D1073" s="13">
        <f t="shared" si="105"/>
        <v>0</v>
      </c>
      <c r="E1073" s="13">
        <v>0</v>
      </c>
      <c r="F1073" s="13">
        <v>0</v>
      </c>
      <c r="G1073" s="13">
        <v>0</v>
      </c>
    </row>
    <row r="1074" spans="1:7" ht="15.75" thickBot="1" x14ac:dyDescent="0.3">
      <c r="A1074" t="s">
        <v>194</v>
      </c>
      <c r="B1074" s="31"/>
      <c r="C1074" s="9" t="s">
        <v>15</v>
      </c>
      <c r="D1074" s="15">
        <f t="shared" si="105"/>
        <v>0</v>
      </c>
      <c r="E1074" s="15">
        <v>0</v>
      </c>
      <c r="F1074" s="15">
        <v>0</v>
      </c>
      <c r="G1074" s="15">
        <v>0</v>
      </c>
    </row>
    <row r="1075" spans="1:7" ht="15.75" thickTop="1" x14ac:dyDescent="0.25"/>
  </sheetData>
  <pageMargins left="0.7" right="0.7" top="0.75" bottom="0.75" header="0.3" footer="0.3"/>
  <pageSetup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21</vt:i4>
      </vt:variant>
    </vt:vector>
  </HeadingPairs>
  <TitlesOfParts>
    <vt:vector size="33" baseType="lpstr">
      <vt:lpstr>სულ</vt:lpstr>
      <vt:lpstr>აპარატი</vt:lpstr>
      <vt:lpstr>დაავადებათა კონტროლი</vt:lpstr>
      <vt:lpstr>რეგულირება</vt:lpstr>
      <vt:lpstr>სასწრაფო</vt:lpstr>
      <vt:lpstr>ტრეფიკინგი</vt:lpstr>
      <vt:lpstr>სააგენტო</vt:lpstr>
      <vt:lpstr>ჯამი (HIDE)</vt:lpstr>
      <vt:lpstr>HIDE</vt:lpstr>
      <vt:lpstr>35 02</vt:lpstr>
      <vt:lpstr>35 03</vt:lpstr>
      <vt:lpstr>35 05</vt:lpstr>
      <vt:lpstr>'35 02'!Print_Area</vt:lpstr>
      <vt:lpstr>'35 03'!Print_Area</vt:lpstr>
      <vt:lpstr>'35 05'!Print_Area</vt:lpstr>
      <vt:lpstr>HIDE!Print_Area</vt:lpstr>
      <vt:lpstr>აპარატი!Print_Area</vt:lpstr>
      <vt:lpstr>'დაავადებათა კონტროლი'!Print_Area</vt:lpstr>
      <vt:lpstr>რეგულირება!Print_Area</vt:lpstr>
      <vt:lpstr>სააგენტო!Print_Area</vt:lpstr>
      <vt:lpstr>სასწრაფო!Print_Area</vt:lpstr>
      <vt:lpstr>სულ!Print_Area</vt:lpstr>
      <vt:lpstr>ტრეფიკინგი!Print_Area</vt:lpstr>
      <vt:lpstr>'35 02'!Print_Titles</vt:lpstr>
      <vt:lpstr>'35 03'!Print_Titles</vt:lpstr>
      <vt:lpstr>'35 05'!Print_Titles</vt:lpstr>
      <vt:lpstr>აპარატი!Print_Titles</vt:lpstr>
      <vt:lpstr>'დაავადებათა კონტროლი'!Print_Titles</vt:lpstr>
      <vt:lpstr>რეგულირება!Print_Titles</vt:lpstr>
      <vt:lpstr>სააგენტო!Print_Titles</vt:lpstr>
      <vt:lpstr>სასწრაფო!Print_Titles</vt:lpstr>
      <vt:lpstr>სულ!Print_Titles</vt:lpstr>
      <vt:lpstr>ტრეფიკინგი!Print_Titles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Teona Tsertsvadze</dc:creator>
  <cp:lastModifiedBy>Maia Gotiashvili</cp:lastModifiedBy>
  <cp:lastPrinted>2016-05-24T11:22:37Z</cp:lastPrinted>
  <dcterms:created xsi:type="dcterms:W3CDTF">2016-02-10T07:53:09Z</dcterms:created>
  <dcterms:modified xsi:type="dcterms:W3CDTF">2016-05-24T12:39:15Z</dcterms:modified>
</cp:coreProperties>
</file>