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Sheet1!$A$3:$U$55</definedName>
    <definedName name="_xlnm.Print_Area" localSheetId="0">Sheet1!$B$1:$V$58</definedName>
  </definedNames>
  <calcPr calcId="125725"/>
</workbook>
</file>

<file path=xl/calcChain.xml><?xml version="1.0" encoding="utf-8"?>
<calcChain xmlns="http://schemas.openxmlformats.org/spreadsheetml/2006/main">
  <c r="Q45" i="1"/>
  <c r="Q44" s="1"/>
  <c r="Q33"/>
  <c r="Q32" s="1"/>
  <c r="Q17"/>
  <c r="Q16" s="1"/>
  <c r="R22"/>
  <c r="R24"/>
  <c r="R25"/>
  <c r="R26"/>
  <c r="R28"/>
  <c r="R29"/>
  <c r="R30"/>
  <c r="R31"/>
  <c r="R34"/>
  <c r="R36"/>
  <c r="R37"/>
  <c r="R38"/>
  <c r="R39"/>
  <c r="R40"/>
  <c r="R41"/>
  <c r="R42"/>
  <c r="R43"/>
  <c r="R46"/>
  <c r="R47"/>
  <c r="R48"/>
  <c r="R49"/>
  <c r="R50"/>
  <c r="R51"/>
  <c r="R52"/>
  <c r="R53"/>
  <c r="R54"/>
  <c r="R55"/>
  <c r="P27"/>
  <c r="R27" s="1"/>
  <c r="Q5" l="1"/>
  <c r="Q4"/>
  <c r="P35"/>
  <c r="R35" s="1"/>
  <c r="U55" l="1"/>
  <c r="U54"/>
  <c r="U53"/>
  <c r="U51"/>
  <c r="U50"/>
  <c r="U49"/>
  <c r="U48"/>
  <c r="U46"/>
  <c r="U43"/>
  <c r="U42"/>
  <c r="U41"/>
  <c r="U40"/>
  <c r="U39"/>
  <c r="U38"/>
  <c r="U37"/>
  <c r="U36"/>
  <c r="U34"/>
  <c r="U30"/>
  <c r="U26"/>
  <c r="U25"/>
  <c r="U24"/>
  <c r="U23"/>
  <c r="U21"/>
  <c r="U20"/>
  <c r="U19"/>
  <c r="K45"/>
  <c r="K44" s="1"/>
  <c r="G45"/>
  <c r="G44" s="1"/>
  <c r="F45"/>
  <c r="E45"/>
  <c r="F44"/>
  <c r="K33"/>
  <c r="K32" s="1"/>
  <c r="G33"/>
  <c r="F33"/>
  <c r="E33"/>
  <c r="F32"/>
  <c r="E32"/>
  <c r="K18"/>
  <c r="K17" s="1"/>
  <c r="K16" s="1"/>
  <c r="G18"/>
  <c r="F17"/>
  <c r="E17"/>
  <c r="F16"/>
  <c r="T55"/>
  <c r="V55" s="1"/>
  <c r="T54"/>
  <c r="V54" s="1"/>
  <c r="T53"/>
  <c r="V53" s="1"/>
  <c r="T52"/>
  <c r="T51"/>
  <c r="V51" s="1"/>
  <c r="T50"/>
  <c r="V50" s="1"/>
  <c r="T49"/>
  <c r="V49" s="1"/>
  <c r="T48"/>
  <c r="V48" s="1"/>
  <c r="T47"/>
  <c r="T46"/>
  <c r="V46" s="1"/>
  <c r="T43"/>
  <c r="V43" s="1"/>
  <c r="T42"/>
  <c r="V42" s="1"/>
  <c r="T41"/>
  <c r="V41" s="1"/>
  <c r="T40"/>
  <c r="V40" s="1"/>
  <c r="T39"/>
  <c r="V39" s="1"/>
  <c r="T38"/>
  <c r="V38" s="1"/>
  <c r="T37"/>
  <c r="V37" s="1"/>
  <c r="T36"/>
  <c r="V36" s="1"/>
  <c r="T35"/>
  <c r="T34"/>
  <c r="V34" s="1"/>
  <c r="T31"/>
  <c r="T30"/>
  <c r="V30" s="1"/>
  <c r="T29"/>
  <c r="T28"/>
  <c r="T27"/>
  <c r="T26"/>
  <c r="V26" s="1"/>
  <c r="T25"/>
  <c r="V25" s="1"/>
  <c r="T24"/>
  <c r="V24" s="1"/>
  <c r="T23"/>
  <c r="T22"/>
  <c r="T21"/>
  <c r="T20"/>
  <c r="T19"/>
  <c r="S45"/>
  <c r="S44" s="1"/>
  <c r="P45"/>
  <c r="P44" s="1"/>
  <c r="S33"/>
  <c r="S32" s="1"/>
  <c r="P33"/>
  <c r="P32" s="1"/>
  <c r="S18"/>
  <c r="S17" s="1"/>
  <c r="P18"/>
  <c r="P17" s="1"/>
  <c r="P16" s="1"/>
  <c r="K15"/>
  <c r="K14"/>
  <c r="K13"/>
  <c r="K12"/>
  <c r="K11"/>
  <c r="K10"/>
  <c r="K9"/>
  <c r="K8"/>
  <c r="K7"/>
  <c r="G15"/>
  <c r="G14"/>
  <c r="G13"/>
  <c r="G12"/>
  <c r="G11"/>
  <c r="G10"/>
  <c r="G9"/>
  <c r="G8"/>
  <c r="G7"/>
  <c r="S15"/>
  <c r="S14"/>
  <c r="S13"/>
  <c r="S12"/>
  <c r="S11"/>
  <c r="S10"/>
  <c r="S9"/>
  <c r="S8"/>
  <c r="S7"/>
  <c r="P15"/>
  <c r="P14"/>
  <c r="P13"/>
  <c r="P12"/>
  <c r="P11"/>
  <c r="P10"/>
  <c r="P9"/>
  <c r="P8"/>
  <c r="P7"/>
  <c r="E6"/>
  <c r="E7"/>
  <c r="E8"/>
  <c r="E9"/>
  <c r="E10"/>
  <c r="E11"/>
  <c r="E12"/>
  <c r="E13"/>
  <c r="E14"/>
  <c r="E15"/>
  <c r="F15"/>
  <c r="R15" s="1"/>
  <c r="F14"/>
  <c r="F13"/>
  <c r="R13" s="1"/>
  <c r="F12"/>
  <c r="R12" s="1"/>
  <c r="F11"/>
  <c r="R11" s="1"/>
  <c r="F10"/>
  <c r="R10" s="1"/>
  <c r="F9"/>
  <c r="F8"/>
  <c r="F7"/>
  <c r="F6"/>
  <c r="O55"/>
  <c r="O54"/>
  <c r="O53"/>
  <c r="O52"/>
  <c r="O51"/>
  <c r="O50"/>
  <c r="O49"/>
  <c r="O48"/>
  <c r="O47"/>
  <c r="O46"/>
  <c r="O45"/>
  <c r="O43"/>
  <c r="O42"/>
  <c r="O41"/>
  <c r="O40"/>
  <c r="O39"/>
  <c r="O38"/>
  <c r="O37"/>
  <c r="O36"/>
  <c r="O35"/>
  <c r="O34"/>
  <c r="O31"/>
  <c r="O30"/>
  <c r="O29"/>
  <c r="O28"/>
  <c r="O27"/>
  <c r="O26"/>
  <c r="O25"/>
  <c r="O24"/>
  <c r="O22"/>
  <c r="O11"/>
  <c r="H55"/>
  <c r="A55" s="1"/>
  <c r="H54"/>
  <c r="H53"/>
  <c r="A53" s="1"/>
  <c r="H52"/>
  <c r="H51"/>
  <c r="A51" s="1"/>
  <c r="H50"/>
  <c r="H49"/>
  <c r="A49" s="1"/>
  <c r="H48"/>
  <c r="H47"/>
  <c r="H46"/>
  <c r="H43"/>
  <c r="A43" s="1"/>
  <c r="H42"/>
  <c r="H41"/>
  <c r="A41" s="1"/>
  <c r="H40"/>
  <c r="H39"/>
  <c r="A39" s="1"/>
  <c r="H38"/>
  <c r="H37"/>
  <c r="A37" s="1"/>
  <c r="H36"/>
  <c r="H35"/>
  <c r="H34"/>
  <c r="H33"/>
  <c r="H31"/>
  <c r="H30"/>
  <c r="A30" s="1"/>
  <c r="H29"/>
  <c r="H28"/>
  <c r="H27"/>
  <c r="H26"/>
  <c r="A26" s="1"/>
  <c r="H25"/>
  <c r="A25" s="1"/>
  <c r="H24"/>
  <c r="A24" s="1"/>
  <c r="H23"/>
  <c r="A23" s="1"/>
  <c r="H22"/>
  <c r="H21"/>
  <c r="H20"/>
  <c r="A20" s="1"/>
  <c r="H19"/>
  <c r="H18"/>
  <c r="H10"/>
  <c r="H8" l="1"/>
  <c r="R8"/>
  <c r="H14"/>
  <c r="R14"/>
  <c r="R18"/>
  <c r="R44"/>
  <c r="R45"/>
  <c r="O7"/>
  <c r="R7"/>
  <c r="H9"/>
  <c r="R9"/>
  <c r="R33"/>
  <c r="U22"/>
  <c r="V22"/>
  <c r="U28"/>
  <c r="V28"/>
  <c r="U52"/>
  <c r="V52"/>
  <c r="A22"/>
  <c r="U27"/>
  <c r="V27"/>
  <c r="A27" s="1"/>
  <c r="U29"/>
  <c r="V29"/>
  <c r="U31"/>
  <c r="V31"/>
  <c r="A31" s="1"/>
  <c r="U35"/>
  <c r="V35"/>
  <c r="U47"/>
  <c r="V47"/>
  <c r="A47" s="1"/>
  <c r="A19"/>
  <c r="A21"/>
  <c r="A34"/>
  <c r="A36"/>
  <c r="A38"/>
  <c r="A40"/>
  <c r="A42"/>
  <c r="A46"/>
  <c r="A48"/>
  <c r="A50"/>
  <c r="A54"/>
  <c r="U14"/>
  <c r="U10"/>
  <c r="U8"/>
  <c r="E44"/>
  <c r="U9"/>
  <c r="E16"/>
  <c r="G17"/>
  <c r="G16" s="1"/>
  <c r="R16" s="1"/>
  <c r="F5"/>
  <c r="H7"/>
  <c r="O9"/>
  <c r="H45"/>
  <c r="H13"/>
  <c r="O15"/>
  <c r="O12"/>
  <c r="O14"/>
  <c r="O13"/>
  <c r="O8"/>
  <c r="O10"/>
  <c r="H15"/>
  <c r="H12"/>
  <c r="T14"/>
  <c r="V14" s="1"/>
  <c r="T9"/>
  <c r="V9" s="1"/>
  <c r="T8"/>
  <c r="V8" s="1"/>
  <c r="T10"/>
  <c r="V10" s="1"/>
  <c r="O44"/>
  <c r="H44"/>
  <c r="T12"/>
  <c r="U12" s="1"/>
  <c r="T11"/>
  <c r="U11" s="1"/>
  <c r="T15"/>
  <c r="U15" s="1"/>
  <c r="T33"/>
  <c r="U33" s="1"/>
  <c r="H11"/>
  <c r="T13"/>
  <c r="U13" s="1"/>
  <c r="P6"/>
  <c r="T7"/>
  <c r="U7" s="1"/>
  <c r="T45"/>
  <c r="U45" s="1"/>
  <c r="T44"/>
  <c r="U44" s="1"/>
  <c r="G32"/>
  <c r="T32" s="1"/>
  <c r="U32" s="1"/>
  <c r="O33"/>
  <c r="E4"/>
  <c r="F4"/>
  <c r="K5"/>
  <c r="K4"/>
  <c r="K6"/>
  <c r="G5"/>
  <c r="H5" s="1"/>
  <c r="H17"/>
  <c r="O18"/>
  <c r="G6"/>
  <c r="R6" s="1"/>
  <c r="T18"/>
  <c r="O16"/>
  <c r="E5"/>
  <c r="S5"/>
  <c r="S16"/>
  <c r="S4" s="1"/>
  <c r="S6"/>
  <c r="P5"/>
  <c r="R5" s="1"/>
  <c r="P4"/>
  <c r="R17" l="1"/>
  <c r="A52"/>
  <c r="A28"/>
  <c r="R32"/>
  <c r="A35"/>
  <c r="A29"/>
  <c r="U18"/>
  <c r="V18"/>
  <c r="V44"/>
  <c r="V33"/>
  <c r="A33" s="1"/>
  <c r="V13"/>
  <c r="V45"/>
  <c r="V12"/>
  <c r="V32"/>
  <c r="V7"/>
  <c r="A7" s="1"/>
  <c r="V11"/>
  <c r="A11" s="1"/>
  <c r="V15"/>
  <c r="A15" s="1"/>
  <c r="A8"/>
  <c r="A14"/>
  <c r="A45"/>
  <c r="A18"/>
  <c r="O17"/>
  <c r="T17"/>
  <c r="A12"/>
  <c r="A10"/>
  <c r="A13"/>
  <c r="A9"/>
  <c r="A44"/>
  <c r="O32"/>
  <c r="H32"/>
  <c r="T6"/>
  <c r="H6"/>
  <c r="O6"/>
  <c r="T16"/>
  <c r="U16" s="1"/>
  <c r="G4"/>
  <c r="R4" s="1"/>
  <c r="H16"/>
  <c r="T5"/>
  <c r="U5" s="1"/>
  <c r="O5"/>
  <c r="U6" l="1"/>
  <c r="V6"/>
  <c r="U17"/>
  <c r="A17" s="1"/>
  <c r="V17"/>
  <c r="V5" s="1"/>
  <c r="V16"/>
  <c r="V4" s="1"/>
  <c r="A5"/>
  <c r="A6"/>
  <c r="A32"/>
  <c r="T4"/>
  <c r="U4" s="1"/>
  <c r="O4"/>
  <c r="H4"/>
  <c r="A4" s="1"/>
  <c r="A16" l="1"/>
</calcChain>
</file>

<file path=xl/sharedStrings.xml><?xml version="1.0" encoding="utf-8"?>
<sst xmlns="http://schemas.openxmlformats.org/spreadsheetml/2006/main" count="116" uniqueCount="45">
  <si>
    <t>პროგრამული კოდი</t>
  </si>
  <si>
    <t>დ ა ს ა ხ ე ლ ე ბ ა</t>
  </si>
  <si>
    <t>დამტკიცებული საბიუჯეტო</t>
  </si>
  <si>
    <t>2015 წლის გეგმა</t>
  </si>
  <si>
    <t>6 თვის გეგმა</t>
  </si>
  <si>
    <t>6 თვის საკასო</t>
  </si>
  <si>
    <t xml:space="preserve"> %</t>
  </si>
  <si>
    <t>აპრილი</t>
  </si>
  <si>
    <t>მაისი</t>
  </si>
  <si>
    <t>ივნისი საკასო ხარჯი</t>
  </si>
  <si>
    <t>ივნისის მოსალოდნელი ხარჯი</t>
  </si>
  <si>
    <t>სხვაობა 6 თვის დაზუსტებულსა და  6 თვის საკასოს შორის</t>
  </si>
  <si>
    <t>6 თვის ხარჯი 6 თვის გეგმასთან მიმართებაში %</t>
  </si>
  <si>
    <t>6 თვის დაზუსტებულსა და 6 თვის საკასოს შორის სხვაობა</t>
  </si>
  <si>
    <t>III კვ. მოსალოდნელი ხარჯი</t>
  </si>
  <si>
    <t>IV კვ. მოსალოდნელი ხარჯი</t>
  </si>
  <si>
    <t>მოსალოდნელი წლის შესრულება</t>
  </si>
  <si>
    <t>%</t>
  </si>
  <si>
    <t>35 01 02</t>
  </si>
  <si>
    <t>სამედიცინო საქმიანობის რეგულირების პროგრამა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</si>
  <si>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</si>
  <si>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</si>
  <si>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</si>
  <si>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</si>
  <si>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</si>
  <si>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</si>
  <si>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</si>
  <si>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</si>
  <si>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</si>
  <si>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</si>
  <si>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</si>
  <si>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</si>
  <si>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35 01 02 01</t>
  </si>
  <si>
    <t xml:space="preserve">სამედიცინო საქმიანობის რეგულირების პროგრამა </t>
  </si>
  <si>
    <t>თანამდებობრივი სარგო</t>
  </si>
  <si>
    <t>პრემია</t>
  </si>
  <si>
    <t>დანამატი</t>
  </si>
  <si>
    <t>მ.შ. შტატგარეშეთა შრომის ანაზღაურება</t>
  </si>
  <si>
    <t>35 01 02 02</t>
  </si>
  <si>
    <t>სამედიცინო-სოციალური ექსპერტიზა და კონტროლი</t>
  </si>
  <si>
    <t>35 01 02 03</t>
  </si>
  <si>
    <t>სამკურნალო საშუალებების ხარისხის სახელმწიფო კონტროლი</t>
  </si>
  <si>
    <t>დეფიციტი/პროფიციტი</t>
  </si>
  <si>
    <t>III კვ. გეგმა</t>
  </si>
  <si>
    <t>9 თვის დეფიციტი/პტორფიციტი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</si>
</sst>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</font>
    <font>
      <b/>
      <sz val="11"/>
      <color theme="3"/>
      <name val="Calibri"/>
      <family val="2"/>
      <charset val="204"/>
      <scheme val="minor"/>
    </font>
    <font>
      <b/>
      <sz val="12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3"/>
      <name val="Sylfaen"/>
      <family val="1"/>
    </font>
    <font>
      <sz val="11"/>
      <color theme="3" tint="-0.249977111117893"/>
      <name val="Calibri"/>
      <family val="2"/>
      <scheme val="minor"/>
    </font>
    <font>
      <sz val="1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sz val="11"/>
      <color theme="7" tint="-0.499984740745262"/>
      <name val="Calibri"/>
      <family val="2"/>
      <charset val="204"/>
      <scheme val="minor"/>
    </font>
    <font>
      <b/>
      <sz val="11"/>
      <color theme="3"/>
      <name val="Sylfaen"/>
      <family val="1"/>
    </font>
    <font>
      <i/>
      <sz val="12"/>
      <name val="Sylfaen"/>
      <family val="1"/>
      <charset val="204"/>
    </font>
    <font>
      <sz val="12"/>
      <name val="Arial"/>
      <family val="2"/>
      <charset val="204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2" tint="-9.9978637043366805E-2"/>
        <bgColor indexed="9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thin">
        <color theme="3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3" xfId="0" applyFont="1" applyFill="1" applyBorder="1" applyAlignment="1">
      <alignment horizontal="center" vertical="center" wrapText="1"/>
    </xf>
    <xf numFmtId="164" fontId="7" fillId="5" borderId="4" xfId="0" applyNumberFormat="1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center" vertical="center" wrapText="1"/>
    </xf>
    <xf numFmtId="165" fontId="7" fillId="7" borderId="4" xfId="1" applyNumberFormat="1" applyFont="1" applyFill="1" applyBorder="1" applyAlignment="1">
      <alignment horizontal="center" vertical="center" wrapText="1"/>
    </xf>
    <xf numFmtId="164" fontId="7" fillId="7" borderId="4" xfId="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0" fillId="5" borderId="6" xfId="2" applyFont="1" applyFill="1" applyBorder="1" applyAlignment="1" applyProtection="1">
      <alignment horizontal="left" vertical="center" wrapText="1" indent="1"/>
    </xf>
    <xf numFmtId="164" fontId="7" fillId="5" borderId="7" xfId="2" applyNumberFormat="1" applyFont="1" applyFill="1" applyBorder="1" applyAlignment="1" applyProtection="1">
      <alignment horizontal="center" vertical="center" wrapText="1"/>
    </xf>
    <xf numFmtId="164" fontId="7" fillId="6" borderId="7" xfId="2" applyNumberFormat="1" applyFont="1" applyFill="1" applyBorder="1" applyAlignment="1" applyProtection="1">
      <alignment horizontal="center" vertical="center" wrapText="1"/>
    </xf>
    <xf numFmtId="165" fontId="7" fillId="7" borderId="7" xfId="1" applyNumberFormat="1" applyFont="1" applyFill="1" applyBorder="1" applyAlignment="1" applyProtection="1">
      <alignment horizontal="center" vertical="center" wrapText="1"/>
    </xf>
    <xf numFmtId="164" fontId="7" fillId="7" borderId="7" xfId="1" applyNumberFormat="1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12" fillId="5" borderId="6" xfId="2" applyFont="1" applyFill="1" applyBorder="1" applyAlignment="1" applyProtection="1">
      <alignment horizontal="left" vertical="center" wrapText="1" indent="2"/>
    </xf>
    <xf numFmtId="164" fontId="13" fillId="5" borderId="7" xfId="2" applyNumberFormat="1" applyFont="1" applyFill="1" applyBorder="1" applyAlignment="1" applyProtection="1">
      <alignment horizontal="center" vertical="center" wrapText="1"/>
    </xf>
    <xf numFmtId="164" fontId="13" fillId="6" borderId="7" xfId="2" applyNumberFormat="1" applyFont="1" applyFill="1" applyBorder="1" applyAlignment="1" applyProtection="1">
      <alignment horizontal="center" vertical="center" wrapText="1"/>
    </xf>
    <xf numFmtId="165" fontId="13" fillId="7" borderId="7" xfId="1" applyNumberFormat="1" applyFont="1" applyFill="1" applyBorder="1" applyAlignment="1" applyProtection="1">
      <alignment horizontal="center" vertical="center" wrapText="1"/>
    </xf>
    <xf numFmtId="164" fontId="13" fillId="7" borderId="7" xfId="1" applyNumberFormat="1" applyFont="1" applyFill="1" applyBorder="1" applyAlignment="1" applyProtection="1">
      <alignment horizontal="center" vertical="center" wrapText="1"/>
    </xf>
    <xf numFmtId="164" fontId="14" fillId="5" borderId="7" xfId="2" applyNumberFormat="1" applyFont="1" applyFill="1" applyBorder="1" applyAlignment="1" applyProtection="1">
      <alignment horizontal="center" vertical="center" wrapText="1"/>
    </xf>
    <xf numFmtId="164" fontId="14" fillId="6" borderId="7" xfId="2" applyNumberFormat="1" applyFont="1" applyFill="1" applyBorder="1" applyAlignment="1" applyProtection="1">
      <alignment horizontal="center" vertical="center" wrapText="1"/>
    </xf>
    <xf numFmtId="165" fontId="14" fillId="7" borderId="7" xfId="1" applyNumberFormat="1" applyFont="1" applyFill="1" applyBorder="1" applyAlignment="1" applyProtection="1">
      <alignment horizontal="center" vertical="center" wrapText="1"/>
    </xf>
    <xf numFmtId="164" fontId="14" fillId="7" borderId="7" xfId="1" applyNumberFormat="1" applyFont="1" applyFill="1" applyBorder="1" applyAlignment="1" applyProtection="1">
      <alignment horizontal="center" vertical="center" wrapText="1"/>
    </xf>
    <xf numFmtId="0" fontId="15" fillId="5" borderId="6" xfId="2" applyFont="1" applyFill="1" applyBorder="1" applyAlignment="1" applyProtection="1">
      <alignment horizontal="left" vertical="center" wrapText="1" indent="1"/>
    </xf>
    <xf numFmtId="164" fontId="6" fillId="5" borderId="7" xfId="2" applyNumberFormat="1" applyFont="1" applyFill="1" applyBorder="1" applyAlignment="1" applyProtection="1">
      <alignment horizontal="center" vertical="center" wrapText="1"/>
    </xf>
    <xf numFmtId="164" fontId="6" fillId="6" borderId="7" xfId="2" applyNumberFormat="1" applyFont="1" applyFill="1" applyBorder="1" applyAlignment="1" applyProtection="1">
      <alignment horizontal="center" vertical="center" wrapText="1"/>
    </xf>
    <xf numFmtId="165" fontId="6" fillId="7" borderId="7" xfId="1" applyNumberFormat="1" applyFont="1" applyFill="1" applyBorder="1" applyAlignment="1" applyProtection="1">
      <alignment horizontal="center" vertical="center" wrapText="1"/>
    </xf>
    <xf numFmtId="164" fontId="6" fillId="7" borderId="7" xfId="1" applyNumberFormat="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10" fillId="5" borderId="9" xfId="2" applyFont="1" applyFill="1" applyBorder="1" applyAlignment="1" applyProtection="1">
      <alignment horizontal="left" vertical="center" wrapText="1" indent="1"/>
    </xf>
    <xf numFmtId="164" fontId="7" fillId="5" borderId="10" xfId="2" applyNumberFormat="1" applyFont="1" applyFill="1" applyBorder="1" applyAlignment="1" applyProtection="1">
      <alignment horizontal="center" vertical="center" wrapText="1"/>
    </xf>
    <xf numFmtId="164" fontId="7" fillId="6" borderId="10" xfId="2" applyNumberFormat="1" applyFont="1" applyFill="1" applyBorder="1" applyAlignment="1" applyProtection="1">
      <alignment horizontal="center" vertical="center" wrapText="1"/>
    </xf>
    <xf numFmtId="165" fontId="7" fillId="7" borderId="10" xfId="1" applyNumberFormat="1" applyFont="1" applyFill="1" applyBorder="1" applyAlignment="1" applyProtection="1">
      <alignment horizontal="center" vertical="center" wrapText="1"/>
    </xf>
    <xf numFmtId="164" fontId="7" fillId="7" borderId="10" xfId="1" applyNumberFormat="1" applyFont="1" applyFill="1" applyBorder="1" applyAlignment="1" applyProtection="1">
      <alignment horizontal="center" vertical="center" wrapText="1"/>
    </xf>
    <xf numFmtId="0" fontId="16" fillId="5" borderId="6" xfId="2" applyFont="1" applyFill="1" applyBorder="1" applyAlignment="1" applyProtection="1">
      <alignment horizontal="left" vertical="center" wrapText="1" indent="4"/>
    </xf>
    <xf numFmtId="0" fontId="15" fillId="5" borderId="9" xfId="2" applyFont="1" applyFill="1" applyBorder="1" applyAlignment="1" applyProtection="1">
      <alignment horizontal="left" vertical="center" wrapText="1" indent="1"/>
    </xf>
    <xf numFmtId="164" fontId="6" fillId="5" borderId="10" xfId="2" applyNumberFormat="1" applyFont="1" applyFill="1" applyBorder="1" applyAlignment="1" applyProtection="1">
      <alignment horizontal="center" vertical="center" wrapText="1"/>
    </xf>
    <xf numFmtId="164" fontId="6" fillId="6" borderId="10" xfId="2" applyNumberFormat="1" applyFont="1" applyFill="1" applyBorder="1" applyAlignment="1" applyProtection="1">
      <alignment horizontal="center" vertical="center" wrapText="1"/>
    </xf>
    <xf numFmtId="165" fontId="6" fillId="7" borderId="10" xfId="1" applyNumberFormat="1" applyFont="1" applyFill="1" applyBorder="1" applyAlignment="1" applyProtection="1">
      <alignment horizontal="center" vertical="center" wrapText="1"/>
    </xf>
    <xf numFmtId="164" fontId="6" fillId="7" borderId="10" xfId="1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/>
      <protection locked="0"/>
    </xf>
    <xf numFmtId="0" fontId="11" fillId="0" borderId="11" xfId="0" applyFont="1" applyFill="1" applyBorder="1" applyAlignment="1">
      <alignment vertical="center" wrapText="1"/>
    </xf>
    <xf numFmtId="0" fontId="12" fillId="5" borderId="12" xfId="2" applyFont="1" applyFill="1" applyBorder="1" applyAlignment="1" applyProtection="1">
      <alignment horizontal="left" vertical="center" wrapText="1" indent="2"/>
    </xf>
    <xf numFmtId="164" fontId="13" fillId="5" borderId="13" xfId="2" applyNumberFormat="1" applyFont="1" applyFill="1" applyBorder="1" applyAlignment="1" applyProtection="1">
      <alignment horizontal="center" vertical="center" wrapText="1"/>
    </xf>
    <xf numFmtId="164" fontId="13" fillId="6" borderId="13" xfId="2" applyNumberFormat="1" applyFont="1" applyFill="1" applyBorder="1" applyAlignment="1" applyProtection="1">
      <alignment horizontal="center" vertical="center" wrapText="1"/>
    </xf>
    <xf numFmtId="165" fontId="13" fillId="7" borderId="13" xfId="1" applyNumberFormat="1" applyFont="1" applyFill="1" applyBorder="1" applyAlignment="1" applyProtection="1">
      <alignment horizontal="center" vertical="center" wrapText="1"/>
    </xf>
    <xf numFmtId="164" fontId="13" fillId="7" borderId="13" xfId="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Normal" xfId="0" builtinId="0"/>
    <cellStyle name="Normal_cxrili 30.12.2008 BOLOOOOO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2:V58"/>
  <sheetViews>
    <sheetView showGridLines="0" tabSelected="1" view="pageBreakPreview" zoomScale="70" zoomScaleNormal="70" zoomScaleSheetLayoutView="70" workbookViewId="0">
      <pane ySplit="3" topLeftCell="A4" activePane="bottomLeft" state="frozen"/>
      <selection pane="bottomLeft" activeCell="R52" sqref="R52"/>
    </sheetView>
  </sheetViews>
  <sheetFormatPr defaultRowHeight="15"/>
  <cols>
    <col min="1" max="1" width="4.85546875" customWidth="1"/>
    <col min="2" max="2" width="11.7109375" customWidth="1"/>
    <col min="3" max="3" width="35.85546875" customWidth="1"/>
    <col min="4" max="4" width="22.140625" hidden="1" customWidth="1"/>
    <col min="5" max="5" width="12" bestFit="1" customWidth="1"/>
    <col min="6" max="6" width="11" customWidth="1"/>
    <col min="7" max="7" width="11.42578125" customWidth="1"/>
    <col min="9" max="9" width="12.5703125" hidden="1" customWidth="1"/>
    <col min="10" max="10" width="11.42578125" hidden="1" customWidth="1"/>
    <col min="11" max="11" width="13.42578125" customWidth="1"/>
    <col min="12" max="12" width="13.42578125" hidden="1" customWidth="1"/>
    <col min="13" max="21" width="15" customWidth="1"/>
    <col min="22" max="22" width="12.42578125" customWidth="1"/>
  </cols>
  <sheetData>
    <row r="2" spans="1:22" ht="21" customHeight="1">
      <c r="J2" s="55"/>
      <c r="K2" s="55"/>
      <c r="L2" s="1"/>
    </row>
    <row r="3" spans="1:22" s="2" customFormat="1" ht="105" customHeight="1" thickBot="1">
      <c r="B3" s="3" t="s">
        <v>0</v>
      </c>
      <c r="C3" s="4" t="s">
        <v>1</v>
      </c>
      <c r="D3" s="4" t="s">
        <v>2</v>
      </c>
      <c r="E3" s="4" t="s">
        <v>3</v>
      </c>
      <c r="F3" s="5" t="s">
        <v>4</v>
      </c>
      <c r="G3" s="5" t="s">
        <v>5</v>
      </c>
      <c r="H3" s="6" t="s">
        <v>6</v>
      </c>
      <c r="I3" s="7" t="s">
        <v>7</v>
      </c>
      <c r="J3" s="4" t="s">
        <v>8</v>
      </c>
      <c r="K3" s="4" t="s">
        <v>9</v>
      </c>
      <c r="L3" s="4" t="s">
        <v>10</v>
      </c>
      <c r="M3" s="5" t="s">
        <v>11</v>
      </c>
      <c r="N3" s="8" t="s">
        <v>12</v>
      </c>
      <c r="O3" s="8" t="s">
        <v>13</v>
      </c>
      <c r="P3" s="8" t="s">
        <v>14</v>
      </c>
      <c r="Q3" s="8" t="s">
        <v>43</v>
      </c>
      <c r="R3" s="8" t="s">
        <v>44</v>
      </c>
      <c r="S3" s="8" t="s">
        <v>15</v>
      </c>
      <c r="T3" s="8" t="s">
        <v>16</v>
      </c>
      <c r="U3" s="8" t="s">
        <v>17</v>
      </c>
      <c r="V3" s="8" t="s">
        <v>42</v>
      </c>
    </row>
    <row r="4" spans="1:22" s="9" customFormat="1" ht="39.75" hidden="1" customHeight="1" thickTop="1" thickBot="1">
      <c r="A4" s="48" t="str">
        <f>IF((D4+E4+F4+G4+H4+I4+J4+K4+L4+M4+N4+O4+P4+S4+T4+U4+V4)&lt;&gt;0,"a","b")</f>
        <v>a</v>
      </c>
      <c r="B4" s="10" t="s">
        <v>18</v>
      </c>
      <c r="C4" s="11" t="s">
        <v>19</v>
      </c>
      <c r="D4" s="11">
        <v>3220</v>
      </c>
      <c r="E4" s="11">
        <f t="shared" ref="E4:G6" si="0">E16+E32+E44</f>
        <v>3217.8119999999999</v>
      </c>
      <c r="F4" s="12">
        <f t="shared" si="0"/>
        <v>1574.8120000000001</v>
      </c>
      <c r="G4" s="12">
        <f t="shared" si="0"/>
        <v>1499.8312600000002</v>
      </c>
      <c r="H4" s="13">
        <f>IF(OR(F4="",F4=0),0,G4/F4)</f>
        <v>0.95238749768226305</v>
      </c>
      <c r="I4" s="11">
        <v>297.53584000000001</v>
      </c>
      <c r="J4" s="11">
        <v>245.15839999999997</v>
      </c>
      <c r="K4" s="11">
        <f t="shared" ref="K4" si="1">K16+K32+K44</f>
        <v>249.61641000000003</v>
      </c>
      <c r="L4" s="11">
        <v>283.61099999999999</v>
      </c>
      <c r="M4" s="12">
        <v>74.980739999999969</v>
      </c>
      <c r="N4" s="13">
        <v>0.95238749768226305</v>
      </c>
      <c r="O4" s="14">
        <f>F4-G4</f>
        <v>74.980739999999969</v>
      </c>
      <c r="P4" s="14">
        <f t="shared" ref="P4:S4" si="2">P16+P32+P44</f>
        <v>803.83900000000006</v>
      </c>
      <c r="Q4" s="14">
        <f t="shared" ref="Q4" si="3">Q16+Q32+Q44</f>
        <v>827</v>
      </c>
      <c r="R4" s="14">
        <f>F4+Q4-G4-P4</f>
        <v>98.141739999999686</v>
      </c>
      <c r="S4" s="14">
        <f t="shared" si="2"/>
        <v>1089.0509999999999</v>
      </c>
      <c r="T4" s="14">
        <f>G4+P4+S4</f>
        <v>3392.7212600000003</v>
      </c>
      <c r="U4" s="13">
        <f>IF(OR(E4="",E4=0),0,T4/E4)</f>
        <v>1.0543565814286231</v>
      </c>
      <c r="V4" s="14">
        <f t="shared" ref="V4" si="4">V16+V32+V44</f>
        <v>-174.90926000000036</v>
      </c>
    </row>
    <row r="5" spans="1:22" s="9" customFormat="1" ht="18.75" hidden="1" thickTop="1">
      <c r="A5" s="48" t="str">
        <f t="shared" ref="A5:A55" si="5">IF((D5+E5+F5+G5+H5+I5+J5+K5+L5+M5+N5+O5+P5+S5+T5+U5+V5)&lt;&gt;0,"a","b")</f>
        <v>a</v>
      </c>
      <c r="B5" s="15" t="s">
        <v>20</v>
      </c>
      <c r="C5" s="16" t="s">
        <v>21</v>
      </c>
      <c r="D5" s="17">
        <v>3180</v>
      </c>
      <c r="E5" s="17">
        <f t="shared" si="0"/>
        <v>3173.6120000000001</v>
      </c>
      <c r="F5" s="18">
        <f t="shared" si="0"/>
        <v>1530.6120000000001</v>
      </c>
      <c r="G5" s="18">
        <f t="shared" si="0"/>
        <v>1456.8574100000001</v>
      </c>
      <c r="H5" s="19">
        <f>IF(OR(F5="",F5=0),0,G5/F5)</f>
        <v>0.95181366015685231</v>
      </c>
      <c r="I5" s="17">
        <v>297.53584000000001</v>
      </c>
      <c r="J5" s="17">
        <v>245.15839999999997</v>
      </c>
      <c r="K5" s="17">
        <f t="shared" ref="K5" si="6">K17+K33+K45</f>
        <v>249.61641000000003</v>
      </c>
      <c r="L5" s="17">
        <v>283.61099999999999</v>
      </c>
      <c r="M5" s="18">
        <v>73.754590000000007</v>
      </c>
      <c r="N5" s="19">
        <v>0.95181366015685231</v>
      </c>
      <c r="O5" s="20">
        <f t="shared" ref="O5:O55" si="7">F5-G5</f>
        <v>73.754590000000007</v>
      </c>
      <c r="P5" s="20">
        <f t="shared" ref="P5:S5" si="8">P17+P33+P45</f>
        <v>802.72400000000005</v>
      </c>
      <c r="Q5" s="20">
        <f t="shared" ref="Q5" si="9">Q17+Q33+Q45</f>
        <v>827</v>
      </c>
      <c r="R5" s="20">
        <f t="shared" ref="R5:R55" si="10">F5+Q5-G5-P5</f>
        <v>98.030589999999961</v>
      </c>
      <c r="S5" s="20">
        <f t="shared" si="8"/>
        <v>1089.0509999999999</v>
      </c>
      <c r="T5" s="20">
        <f t="shared" ref="T5:T55" si="11">G5+P5+S5</f>
        <v>3348.6324100000002</v>
      </c>
      <c r="U5" s="19">
        <f t="shared" ref="U5:U55" si="12">IF(OR(E5="",E5=0),0,T5/E5)</f>
        <v>1.0551486476607728</v>
      </c>
      <c r="V5" s="20">
        <f t="shared" ref="V5" si="13">V17+V33+V45</f>
        <v>-175.02041000000008</v>
      </c>
    </row>
    <row r="6" spans="1:22" s="9" customFormat="1" ht="18" hidden="1">
      <c r="A6" s="48" t="str">
        <f t="shared" si="5"/>
        <v>a</v>
      </c>
      <c r="B6" s="21" t="s">
        <v>20</v>
      </c>
      <c r="C6" s="22" t="s">
        <v>22</v>
      </c>
      <c r="D6" s="23">
        <v>2430</v>
      </c>
      <c r="E6" s="23">
        <f t="shared" si="0"/>
        <v>2427</v>
      </c>
      <c r="F6" s="24">
        <f t="shared" si="0"/>
        <v>1163</v>
      </c>
      <c r="G6" s="24">
        <f t="shared" si="0"/>
        <v>1143.8877199999999</v>
      </c>
      <c r="H6" s="25">
        <f t="shared" ref="H6:H55" si="14">IF(OR(F6="",F6=0),0,G6/F6)</f>
        <v>0.98356639724849526</v>
      </c>
      <c r="I6" s="23">
        <v>237.49151000000001</v>
      </c>
      <c r="J6" s="23">
        <v>180.83682999999999</v>
      </c>
      <c r="K6" s="23">
        <f t="shared" ref="K6" si="15">K18+K34+K46</f>
        <v>184.42778999999999</v>
      </c>
      <c r="L6" s="23">
        <v>186.2</v>
      </c>
      <c r="M6" s="24">
        <v>19.112280000000055</v>
      </c>
      <c r="N6" s="25">
        <v>0.98356639724849526</v>
      </c>
      <c r="O6" s="26">
        <f t="shared" si="7"/>
        <v>19.112280000000055</v>
      </c>
      <c r="P6" s="26">
        <f t="shared" ref="P6:S6" si="16">P18+P34+P46</f>
        <v>558.6</v>
      </c>
      <c r="Q6" s="26"/>
      <c r="R6" s="26">
        <f t="shared" si="10"/>
        <v>-539.48771999999997</v>
      </c>
      <c r="S6" s="26">
        <f t="shared" si="16"/>
        <v>723.6</v>
      </c>
      <c r="T6" s="26">
        <f t="shared" si="11"/>
        <v>2426.08772</v>
      </c>
      <c r="U6" s="25">
        <f t="shared" si="12"/>
        <v>0.99962411207251756</v>
      </c>
      <c r="V6" s="26">
        <f>E6-T6</f>
        <v>0.91228000000000975</v>
      </c>
    </row>
    <row r="7" spans="1:22" s="9" customFormat="1" ht="18" hidden="1">
      <c r="A7" s="48" t="str">
        <f t="shared" si="5"/>
        <v>a</v>
      </c>
      <c r="B7" s="21" t="s">
        <v>20</v>
      </c>
      <c r="C7" s="22" t="s">
        <v>23</v>
      </c>
      <c r="D7" s="23">
        <v>720</v>
      </c>
      <c r="E7" s="23">
        <f>E22+E35+E47</f>
        <v>713.61200000000008</v>
      </c>
      <c r="F7" s="24">
        <f>F22+F35+F47</f>
        <v>343.61200000000002</v>
      </c>
      <c r="G7" s="24">
        <f>G22+G35+G47</f>
        <v>291.83362</v>
      </c>
      <c r="H7" s="25">
        <f t="shared" si="14"/>
        <v>0.84931149086760638</v>
      </c>
      <c r="I7" s="23">
        <v>57.045949999999998</v>
      </c>
      <c r="J7" s="23">
        <v>58.45637</v>
      </c>
      <c r="K7" s="23">
        <f>K22+K35+K47</f>
        <v>61.19628000000003</v>
      </c>
      <c r="L7" s="23">
        <v>95.611000000000004</v>
      </c>
      <c r="M7" s="24">
        <v>51.778380000000027</v>
      </c>
      <c r="N7" s="25">
        <v>0.84931149086760638</v>
      </c>
      <c r="O7" s="26">
        <f t="shared" si="7"/>
        <v>51.778380000000027</v>
      </c>
      <c r="P7" s="26">
        <f>P22+P35+P47</f>
        <v>237</v>
      </c>
      <c r="Q7" s="26"/>
      <c r="R7" s="26">
        <f t="shared" si="10"/>
        <v>-185.22161999999997</v>
      </c>
      <c r="S7" s="26">
        <f>S22+S35+S47</f>
        <v>362.45100000000002</v>
      </c>
      <c r="T7" s="26">
        <f t="shared" si="11"/>
        <v>891.28462000000002</v>
      </c>
      <c r="U7" s="25">
        <f t="shared" si="12"/>
        <v>1.2489765026372874</v>
      </c>
      <c r="V7" s="26">
        <f t="shared" ref="V7:V55" si="17">E7-T7</f>
        <v>-177.67261999999994</v>
      </c>
    </row>
    <row r="8" spans="1:22" s="9" customFormat="1" ht="18" hidden="1">
      <c r="A8" s="48" t="str">
        <f t="shared" si="5"/>
        <v>b</v>
      </c>
      <c r="B8" s="21" t="s">
        <v>20</v>
      </c>
      <c r="C8" s="22" t="s">
        <v>24</v>
      </c>
      <c r="D8" s="27">
        <v>0</v>
      </c>
      <c r="E8" s="27">
        <f t="shared" ref="E8:G15" si="18">E24+E36+E48</f>
        <v>0</v>
      </c>
      <c r="F8" s="28">
        <f t="shared" si="18"/>
        <v>0</v>
      </c>
      <c r="G8" s="28">
        <f t="shared" si="18"/>
        <v>0</v>
      </c>
      <c r="H8" s="29">
        <f t="shared" si="14"/>
        <v>0</v>
      </c>
      <c r="I8" s="27">
        <v>0</v>
      </c>
      <c r="J8" s="27">
        <v>0</v>
      </c>
      <c r="K8" s="27">
        <f t="shared" ref="K8" si="19">K24+K36+K48</f>
        <v>0</v>
      </c>
      <c r="L8" s="27">
        <v>0</v>
      </c>
      <c r="M8" s="28">
        <v>0</v>
      </c>
      <c r="N8" s="29">
        <v>0</v>
      </c>
      <c r="O8" s="30">
        <f t="shared" si="7"/>
        <v>0</v>
      </c>
      <c r="P8" s="30">
        <f t="shared" ref="P8:S8" si="20">P24+P36+P48</f>
        <v>0</v>
      </c>
      <c r="Q8" s="30"/>
      <c r="R8" s="30">
        <f t="shared" si="10"/>
        <v>0</v>
      </c>
      <c r="S8" s="30">
        <f t="shared" si="20"/>
        <v>0</v>
      </c>
      <c r="T8" s="30">
        <f t="shared" si="11"/>
        <v>0</v>
      </c>
      <c r="U8" s="29">
        <f t="shared" si="12"/>
        <v>0</v>
      </c>
      <c r="V8" s="26">
        <f t="shared" si="17"/>
        <v>0</v>
      </c>
    </row>
    <row r="9" spans="1:22" s="9" customFormat="1" ht="18" hidden="1">
      <c r="A9" s="48" t="str">
        <f t="shared" si="5"/>
        <v>b</v>
      </c>
      <c r="B9" s="21" t="s">
        <v>20</v>
      </c>
      <c r="C9" s="22" t="s">
        <v>25</v>
      </c>
      <c r="D9" s="27">
        <v>0</v>
      </c>
      <c r="E9" s="27">
        <f t="shared" si="18"/>
        <v>0</v>
      </c>
      <c r="F9" s="28">
        <f t="shared" si="18"/>
        <v>0</v>
      </c>
      <c r="G9" s="28">
        <f t="shared" si="18"/>
        <v>0</v>
      </c>
      <c r="H9" s="29">
        <f t="shared" si="14"/>
        <v>0</v>
      </c>
      <c r="I9" s="27">
        <v>0</v>
      </c>
      <c r="J9" s="27">
        <v>0</v>
      </c>
      <c r="K9" s="27">
        <f t="shared" ref="K9" si="21">K25+K37+K49</f>
        <v>0</v>
      </c>
      <c r="L9" s="27">
        <v>0</v>
      </c>
      <c r="M9" s="28">
        <v>0</v>
      </c>
      <c r="N9" s="29">
        <v>0</v>
      </c>
      <c r="O9" s="30">
        <f t="shared" si="7"/>
        <v>0</v>
      </c>
      <c r="P9" s="30">
        <f t="shared" ref="P9:S9" si="22">P25+P37+P49</f>
        <v>0</v>
      </c>
      <c r="Q9" s="30"/>
      <c r="R9" s="30">
        <f t="shared" si="10"/>
        <v>0</v>
      </c>
      <c r="S9" s="30">
        <f t="shared" si="22"/>
        <v>0</v>
      </c>
      <c r="T9" s="30">
        <f t="shared" si="11"/>
        <v>0</v>
      </c>
      <c r="U9" s="29">
        <f t="shared" si="12"/>
        <v>0</v>
      </c>
      <c r="V9" s="26">
        <f t="shared" si="17"/>
        <v>0</v>
      </c>
    </row>
    <row r="10" spans="1:22" s="9" customFormat="1" ht="18" hidden="1">
      <c r="A10" s="48" t="str">
        <f t="shared" si="5"/>
        <v>b</v>
      </c>
      <c r="B10" s="21" t="s">
        <v>20</v>
      </c>
      <c r="C10" s="22" t="s">
        <v>26</v>
      </c>
      <c r="D10" s="27">
        <v>0</v>
      </c>
      <c r="E10" s="27">
        <f t="shared" si="18"/>
        <v>0</v>
      </c>
      <c r="F10" s="28">
        <f t="shared" si="18"/>
        <v>0</v>
      </c>
      <c r="G10" s="28">
        <f t="shared" si="18"/>
        <v>0</v>
      </c>
      <c r="H10" s="29">
        <f t="shared" si="14"/>
        <v>0</v>
      </c>
      <c r="I10" s="27">
        <v>0</v>
      </c>
      <c r="J10" s="27">
        <v>0</v>
      </c>
      <c r="K10" s="27">
        <f t="shared" ref="K10" si="23">K26+K38+K50</f>
        <v>0</v>
      </c>
      <c r="L10" s="27">
        <v>0</v>
      </c>
      <c r="M10" s="28">
        <v>0</v>
      </c>
      <c r="N10" s="29">
        <v>0</v>
      </c>
      <c r="O10" s="30">
        <f t="shared" si="7"/>
        <v>0</v>
      </c>
      <c r="P10" s="30">
        <f t="shared" ref="P10:S10" si="24">P26+P38+P50</f>
        <v>0</v>
      </c>
      <c r="Q10" s="30"/>
      <c r="R10" s="30">
        <f t="shared" si="10"/>
        <v>0</v>
      </c>
      <c r="S10" s="30">
        <f t="shared" si="24"/>
        <v>0</v>
      </c>
      <c r="T10" s="30">
        <f t="shared" si="11"/>
        <v>0</v>
      </c>
      <c r="U10" s="29">
        <f t="shared" si="12"/>
        <v>0</v>
      </c>
      <c r="V10" s="26">
        <f t="shared" si="17"/>
        <v>0</v>
      </c>
    </row>
    <row r="11" spans="1:22" s="9" customFormat="1" ht="18" hidden="1">
      <c r="A11" s="48" t="str">
        <f t="shared" si="5"/>
        <v>a</v>
      </c>
      <c r="B11" s="21" t="s">
        <v>20</v>
      </c>
      <c r="C11" s="22" t="s">
        <v>27</v>
      </c>
      <c r="D11" s="23">
        <v>15</v>
      </c>
      <c r="E11" s="23">
        <f t="shared" si="18"/>
        <v>18</v>
      </c>
      <c r="F11" s="24">
        <f t="shared" si="18"/>
        <v>15</v>
      </c>
      <c r="G11" s="24">
        <f t="shared" si="18"/>
        <v>14.376139999999999</v>
      </c>
      <c r="H11" s="25">
        <f t="shared" si="14"/>
        <v>0.95840933333333334</v>
      </c>
      <c r="I11" s="23">
        <v>1.7983800000000001</v>
      </c>
      <c r="J11" s="23">
        <v>0</v>
      </c>
      <c r="K11" s="23">
        <f t="shared" ref="K11" si="25">K27+K39+K51</f>
        <v>3.1923399999999997</v>
      </c>
      <c r="L11" s="23">
        <v>1</v>
      </c>
      <c r="M11" s="24">
        <v>0.62386000000000053</v>
      </c>
      <c r="N11" s="25">
        <v>0.95840933333333334</v>
      </c>
      <c r="O11" s="26">
        <f t="shared" si="7"/>
        <v>0.62386000000000053</v>
      </c>
      <c r="P11" s="26">
        <f t="shared" ref="P11:S11" si="26">P27+P39+P51</f>
        <v>2.6240000000000001</v>
      </c>
      <c r="Q11" s="26"/>
      <c r="R11" s="26">
        <f t="shared" si="10"/>
        <v>-2.0001399999999996</v>
      </c>
      <c r="S11" s="26">
        <f t="shared" si="26"/>
        <v>1</v>
      </c>
      <c r="T11" s="26">
        <f t="shared" si="11"/>
        <v>18.000139999999998</v>
      </c>
      <c r="U11" s="25">
        <f t="shared" si="12"/>
        <v>1.0000077777777776</v>
      </c>
      <c r="V11" s="26">
        <f t="shared" si="17"/>
        <v>-1.3999999999825263E-4</v>
      </c>
    </row>
    <row r="12" spans="1:22" s="9" customFormat="1" ht="18" hidden="1">
      <c r="A12" s="48" t="str">
        <f t="shared" si="5"/>
        <v>a</v>
      </c>
      <c r="B12" s="21" t="s">
        <v>20</v>
      </c>
      <c r="C12" s="22" t="s">
        <v>28</v>
      </c>
      <c r="D12" s="23">
        <v>15</v>
      </c>
      <c r="E12" s="23">
        <f t="shared" si="18"/>
        <v>15</v>
      </c>
      <c r="F12" s="24">
        <f t="shared" si="18"/>
        <v>9</v>
      </c>
      <c r="G12" s="24">
        <f t="shared" si="18"/>
        <v>6.7599299999999998</v>
      </c>
      <c r="H12" s="25">
        <f t="shared" si="14"/>
        <v>0.75110333333333335</v>
      </c>
      <c r="I12" s="23">
        <v>1.2</v>
      </c>
      <c r="J12" s="23">
        <v>1.75993</v>
      </c>
      <c r="K12" s="23">
        <f t="shared" ref="K12" si="27">K28+K40+K52</f>
        <v>0.79999999999999982</v>
      </c>
      <c r="L12" s="23">
        <v>0.8</v>
      </c>
      <c r="M12" s="24">
        <v>2.2400700000000002</v>
      </c>
      <c r="N12" s="25">
        <v>0.75110333333333335</v>
      </c>
      <c r="O12" s="26">
        <f t="shared" si="7"/>
        <v>2.2400700000000002</v>
      </c>
      <c r="P12" s="26">
        <f t="shared" ref="P12:S12" si="28">P28+P40+P52</f>
        <v>4.5</v>
      </c>
      <c r="Q12" s="26"/>
      <c r="R12" s="26">
        <f t="shared" si="10"/>
        <v>-2.2599299999999998</v>
      </c>
      <c r="S12" s="26">
        <f t="shared" si="28"/>
        <v>2</v>
      </c>
      <c r="T12" s="26">
        <f t="shared" si="11"/>
        <v>13.259930000000001</v>
      </c>
      <c r="U12" s="25">
        <f t="shared" si="12"/>
        <v>0.88399533333333336</v>
      </c>
      <c r="V12" s="26">
        <f t="shared" si="17"/>
        <v>1.7400699999999993</v>
      </c>
    </row>
    <row r="13" spans="1:22" s="9" customFormat="1" ht="36" hidden="1">
      <c r="A13" s="48" t="str">
        <f t="shared" si="5"/>
        <v>a</v>
      </c>
      <c r="B13" s="15" t="s">
        <v>20</v>
      </c>
      <c r="C13" s="16" t="s">
        <v>29</v>
      </c>
      <c r="D13" s="17">
        <v>40</v>
      </c>
      <c r="E13" s="17">
        <f t="shared" si="18"/>
        <v>40</v>
      </c>
      <c r="F13" s="18">
        <f t="shared" si="18"/>
        <v>40</v>
      </c>
      <c r="G13" s="18">
        <f t="shared" si="18"/>
        <v>38.884500000000003</v>
      </c>
      <c r="H13" s="19">
        <f t="shared" si="14"/>
        <v>0.97211250000000005</v>
      </c>
      <c r="I13" s="17">
        <v>0</v>
      </c>
      <c r="J13" s="17">
        <v>0</v>
      </c>
      <c r="K13" s="17">
        <f t="shared" ref="K13" si="29">K29+K41+K53</f>
        <v>0</v>
      </c>
      <c r="L13" s="17">
        <v>0</v>
      </c>
      <c r="M13" s="18">
        <v>1.1154999999999973</v>
      </c>
      <c r="N13" s="19">
        <v>0.97211250000000005</v>
      </c>
      <c r="O13" s="20">
        <f t="shared" si="7"/>
        <v>1.1154999999999973</v>
      </c>
      <c r="P13" s="20">
        <f t="shared" ref="P13:S13" si="30">P29+P41+P53</f>
        <v>1.115</v>
      </c>
      <c r="Q13" s="20"/>
      <c r="R13" s="20">
        <f t="shared" si="10"/>
        <v>4.999999999972804E-4</v>
      </c>
      <c r="S13" s="20">
        <f t="shared" si="30"/>
        <v>0</v>
      </c>
      <c r="T13" s="20">
        <f t="shared" si="11"/>
        <v>39.999500000000005</v>
      </c>
      <c r="U13" s="19">
        <f t="shared" si="12"/>
        <v>0.99998750000000014</v>
      </c>
      <c r="V13" s="26">
        <f t="shared" si="17"/>
        <v>4.99999999995282E-4</v>
      </c>
    </row>
    <row r="14" spans="1:22" s="9" customFormat="1" ht="15.75" hidden="1">
      <c r="A14" s="48" t="str">
        <f t="shared" si="5"/>
        <v>b</v>
      </c>
      <c r="B14" s="15" t="s">
        <v>20</v>
      </c>
      <c r="C14" s="31" t="s">
        <v>30</v>
      </c>
      <c r="D14" s="32">
        <v>0</v>
      </c>
      <c r="E14" s="32">
        <f t="shared" si="18"/>
        <v>0</v>
      </c>
      <c r="F14" s="33">
        <f t="shared" si="18"/>
        <v>0</v>
      </c>
      <c r="G14" s="33">
        <f t="shared" si="18"/>
        <v>0</v>
      </c>
      <c r="H14" s="34">
        <f t="shared" si="14"/>
        <v>0</v>
      </c>
      <c r="I14" s="32">
        <v>0</v>
      </c>
      <c r="J14" s="32">
        <v>0</v>
      </c>
      <c r="K14" s="32">
        <f t="shared" ref="K14" si="31">K30+K42+K54</f>
        <v>0</v>
      </c>
      <c r="L14" s="32">
        <v>0</v>
      </c>
      <c r="M14" s="33">
        <v>0</v>
      </c>
      <c r="N14" s="34">
        <v>0</v>
      </c>
      <c r="O14" s="35">
        <f t="shared" si="7"/>
        <v>0</v>
      </c>
      <c r="P14" s="35">
        <f t="shared" ref="P14:S14" si="32">P30+P42+P54</f>
        <v>0</v>
      </c>
      <c r="Q14" s="35"/>
      <c r="R14" s="35">
        <f t="shared" si="10"/>
        <v>0</v>
      </c>
      <c r="S14" s="35">
        <f t="shared" si="32"/>
        <v>0</v>
      </c>
      <c r="T14" s="35">
        <f t="shared" si="11"/>
        <v>0</v>
      </c>
      <c r="U14" s="34">
        <f t="shared" si="12"/>
        <v>0</v>
      </c>
      <c r="V14" s="26">
        <f t="shared" si="17"/>
        <v>0</v>
      </c>
    </row>
    <row r="15" spans="1:22" s="9" customFormat="1" ht="18.75" hidden="1" thickBot="1">
      <c r="A15" s="48" t="str">
        <f t="shared" si="5"/>
        <v>a</v>
      </c>
      <c r="B15" s="36" t="s">
        <v>20</v>
      </c>
      <c r="C15" s="37" t="s">
        <v>31</v>
      </c>
      <c r="D15" s="38">
        <v>0</v>
      </c>
      <c r="E15" s="38">
        <f t="shared" si="18"/>
        <v>4.2</v>
      </c>
      <c r="F15" s="39">
        <f t="shared" si="18"/>
        <v>4.2</v>
      </c>
      <c r="G15" s="39">
        <f t="shared" si="18"/>
        <v>4.0893499999999996</v>
      </c>
      <c r="H15" s="40">
        <f t="shared" si="14"/>
        <v>0.97365476190476175</v>
      </c>
      <c r="I15" s="38">
        <v>0</v>
      </c>
      <c r="J15" s="38">
        <v>0</v>
      </c>
      <c r="K15" s="38">
        <f t="shared" ref="K15" si="33">K31+K43+K55</f>
        <v>0</v>
      </c>
      <c r="L15" s="38">
        <v>0</v>
      </c>
      <c r="M15" s="39">
        <v>0.11065000000000058</v>
      </c>
      <c r="N15" s="40">
        <v>0.97365476190476175</v>
      </c>
      <c r="O15" s="41">
        <f t="shared" si="7"/>
        <v>0.11065000000000058</v>
      </c>
      <c r="P15" s="41">
        <f t="shared" ref="P15:S15" si="34">P31+P43+P55</f>
        <v>0</v>
      </c>
      <c r="Q15" s="41"/>
      <c r="R15" s="41">
        <f t="shared" si="10"/>
        <v>0.11065000000000058</v>
      </c>
      <c r="S15" s="41">
        <f t="shared" si="34"/>
        <v>0</v>
      </c>
      <c r="T15" s="41">
        <f t="shared" si="11"/>
        <v>4.0893499999999996</v>
      </c>
      <c r="U15" s="40">
        <f t="shared" si="12"/>
        <v>0.97365476190476175</v>
      </c>
      <c r="V15" s="26">
        <f t="shared" si="17"/>
        <v>0.11065000000000058</v>
      </c>
    </row>
    <row r="16" spans="1:22" s="9" customFormat="1" ht="39" customHeight="1" thickTop="1" thickBot="1">
      <c r="A16" s="48" t="str">
        <f t="shared" si="5"/>
        <v>a</v>
      </c>
      <c r="B16" s="10" t="s">
        <v>32</v>
      </c>
      <c r="C16" s="11" t="s">
        <v>33</v>
      </c>
      <c r="D16" s="11">
        <v>2970</v>
      </c>
      <c r="E16" s="11">
        <f t="shared" ref="E16:F16" si="35">E17+E29+E30+E31</f>
        <v>2967.8119999999999</v>
      </c>
      <c r="F16" s="12">
        <f t="shared" si="35"/>
        <v>1488.8120000000001</v>
      </c>
      <c r="G16" s="12">
        <f>G17+G29+G30+G31</f>
        <v>1462.2822600000002</v>
      </c>
      <c r="H16" s="13">
        <f t="shared" si="14"/>
        <v>0.98218059768459687</v>
      </c>
      <c r="I16" s="11">
        <v>294.83384000000001</v>
      </c>
      <c r="J16" s="11">
        <v>232.40839999999997</v>
      </c>
      <c r="K16" s="11">
        <f>K17+K29+K30+K31</f>
        <v>241.78641000000002</v>
      </c>
      <c r="L16" s="11">
        <v>263.18</v>
      </c>
      <c r="M16" s="12">
        <v>26.529739999999947</v>
      </c>
      <c r="N16" s="13">
        <v>0.98218059768459687</v>
      </c>
      <c r="O16" s="14">
        <f t="shared" si="7"/>
        <v>26.529739999999947</v>
      </c>
      <c r="P16" s="14">
        <f>P17+P29+P30+P31</f>
        <v>724.83900000000006</v>
      </c>
      <c r="Q16" s="14">
        <f>Q17+Q29+Q30+Q31</f>
        <v>740</v>
      </c>
      <c r="R16" s="14">
        <f t="shared" si="10"/>
        <v>41.690739999999664</v>
      </c>
      <c r="S16" s="14">
        <f>S17+S29+S30+S31</f>
        <v>955.6</v>
      </c>
      <c r="T16" s="14">
        <f t="shared" si="11"/>
        <v>3142.7212600000003</v>
      </c>
      <c r="U16" s="13">
        <f t="shared" si="12"/>
        <v>1.0589354244810656</v>
      </c>
      <c r="V16" s="14">
        <f t="shared" si="17"/>
        <v>-174.90926000000036</v>
      </c>
    </row>
    <row r="17" spans="1:22" ht="18.75" thickTop="1">
      <c r="A17" s="48" t="str">
        <f t="shared" si="5"/>
        <v>a</v>
      </c>
      <c r="B17" s="15"/>
      <c r="C17" s="16" t="s">
        <v>21</v>
      </c>
      <c r="D17" s="17">
        <v>2930</v>
      </c>
      <c r="E17" s="17">
        <f t="shared" ref="E17:F17" si="36">E18+E22+E24+E25+E26+E27+E28</f>
        <v>2923.6120000000001</v>
      </c>
      <c r="F17" s="18">
        <f t="shared" si="36"/>
        <v>1444.6120000000001</v>
      </c>
      <c r="G17" s="18">
        <f>G18+G22+G24+G25+G26+G27+G28</f>
        <v>1419.3084100000001</v>
      </c>
      <c r="H17" s="19">
        <f t="shared" si="14"/>
        <v>0.98248416183722687</v>
      </c>
      <c r="I17" s="17">
        <v>294.83384000000001</v>
      </c>
      <c r="J17" s="17">
        <v>232.40839999999997</v>
      </c>
      <c r="K17" s="17">
        <f>K18+K22+K24+K25+K26+K27+K28</f>
        <v>241.78641000000002</v>
      </c>
      <c r="L17" s="17">
        <v>263.18</v>
      </c>
      <c r="M17" s="18">
        <v>25.303589999999986</v>
      </c>
      <c r="N17" s="19">
        <v>0.98248416183722687</v>
      </c>
      <c r="O17" s="20">
        <f t="shared" si="7"/>
        <v>25.303589999999986</v>
      </c>
      <c r="P17" s="20">
        <f>P18+P22+P24+P25+P26+P27+P28</f>
        <v>723.72400000000005</v>
      </c>
      <c r="Q17" s="20">
        <f>Q18+Q22+Q24+Q25+Q26+Q27+Q28</f>
        <v>740</v>
      </c>
      <c r="R17" s="20">
        <f t="shared" si="10"/>
        <v>41.579589999999939</v>
      </c>
      <c r="S17" s="20">
        <f>S18+S22+S24+S25+S26+S27+S28</f>
        <v>955.6</v>
      </c>
      <c r="T17" s="20">
        <f t="shared" si="11"/>
        <v>3098.6324100000002</v>
      </c>
      <c r="U17" s="19">
        <f t="shared" si="12"/>
        <v>1.0598644450768433</v>
      </c>
      <c r="V17" s="26">
        <f t="shared" si="17"/>
        <v>-175.02041000000008</v>
      </c>
    </row>
    <row r="18" spans="1:22" ht="18">
      <c r="A18" s="48" t="str">
        <f t="shared" si="5"/>
        <v>a</v>
      </c>
      <c r="B18" s="21"/>
      <c r="C18" s="22" t="s">
        <v>22</v>
      </c>
      <c r="D18" s="23">
        <v>2430</v>
      </c>
      <c r="E18" s="23">
        <v>2427</v>
      </c>
      <c r="F18" s="24">
        <v>1163</v>
      </c>
      <c r="G18" s="24">
        <f>SUM(G19:G21)</f>
        <v>1143.8877199999999</v>
      </c>
      <c r="H18" s="25">
        <f t="shared" si="14"/>
        <v>0.98356639724849526</v>
      </c>
      <c r="I18" s="23">
        <v>237.49151000000001</v>
      </c>
      <c r="J18" s="23">
        <v>180.83682999999999</v>
      </c>
      <c r="K18" s="23">
        <f>SUM(K19:K21)</f>
        <v>184.42778999999999</v>
      </c>
      <c r="L18" s="23">
        <v>186.2</v>
      </c>
      <c r="M18" s="24">
        <v>19.112280000000055</v>
      </c>
      <c r="N18" s="25">
        <v>0.98356639724849526</v>
      </c>
      <c r="O18" s="26">
        <f t="shared" si="7"/>
        <v>19.112280000000055</v>
      </c>
      <c r="P18" s="26">
        <f>SUM(P19:P21)</f>
        <v>558.6</v>
      </c>
      <c r="Q18" s="26">
        <v>607</v>
      </c>
      <c r="R18" s="26">
        <f t="shared" si="10"/>
        <v>67.512280000000032</v>
      </c>
      <c r="S18" s="26">
        <f>SUM(S19:S21)</f>
        <v>723.6</v>
      </c>
      <c r="T18" s="26">
        <f t="shared" si="11"/>
        <v>2426.08772</v>
      </c>
      <c r="U18" s="25">
        <f t="shared" si="12"/>
        <v>0.99962411207251756</v>
      </c>
      <c r="V18" s="26">
        <f t="shared" si="17"/>
        <v>0.91228000000000975</v>
      </c>
    </row>
    <row r="19" spans="1:22" ht="18">
      <c r="A19" s="48" t="str">
        <f t="shared" si="5"/>
        <v>a</v>
      </c>
      <c r="B19" s="21"/>
      <c r="C19" s="42" t="s">
        <v>34</v>
      </c>
      <c r="D19" s="23">
        <v>0</v>
      </c>
      <c r="E19" s="23">
        <v>0</v>
      </c>
      <c r="F19" s="24">
        <v>0</v>
      </c>
      <c r="G19" s="24">
        <v>985.70272</v>
      </c>
      <c r="H19" s="25">
        <f t="shared" si="14"/>
        <v>0</v>
      </c>
      <c r="I19" s="23">
        <v>0</v>
      </c>
      <c r="J19" s="23">
        <v>160.43682999999999</v>
      </c>
      <c r="K19" s="23">
        <v>164.02778999999998</v>
      </c>
      <c r="L19" s="23">
        <v>165</v>
      </c>
      <c r="M19" s="24">
        <v>0</v>
      </c>
      <c r="N19" s="25">
        <v>0</v>
      </c>
      <c r="O19" s="26"/>
      <c r="P19" s="26">
        <v>495</v>
      </c>
      <c r="Q19" s="26"/>
      <c r="R19" s="26"/>
      <c r="S19" s="26">
        <v>495</v>
      </c>
      <c r="T19" s="26">
        <f t="shared" si="11"/>
        <v>1975.70272</v>
      </c>
      <c r="U19" s="25">
        <f t="shared" si="12"/>
        <v>0</v>
      </c>
      <c r="V19" s="26"/>
    </row>
    <row r="20" spans="1:22" ht="18">
      <c r="A20" s="48" t="str">
        <f t="shared" si="5"/>
        <v>a</v>
      </c>
      <c r="B20" s="21"/>
      <c r="C20" s="42" t="s">
        <v>35</v>
      </c>
      <c r="D20" s="23">
        <v>0</v>
      </c>
      <c r="E20" s="23">
        <v>0</v>
      </c>
      <c r="F20" s="24">
        <v>0</v>
      </c>
      <c r="G20" s="24">
        <v>60</v>
      </c>
      <c r="H20" s="25">
        <f t="shared" si="14"/>
        <v>0</v>
      </c>
      <c r="I20" s="23">
        <v>0</v>
      </c>
      <c r="J20" s="23">
        <v>0</v>
      </c>
      <c r="K20" s="23">
        <v>0</v>
      </c>
      <c r="L20" s="23">
        <v>0</v>
      </c>
      <c r="M20" s="24">
        <v>0</v>
      </c>
      <c r="N20" s="25">
        <v>0</v>
      </c>
      <c r="O20" s="26"/>
      <c r="P20" s="26">
        <v>0</v>
      </c>
      <c r="Q20" s="26"/>
      <c r="R20" s="26"/>
      <c r="S20" s="26">
        <v>165</v>
      </c>
      <c r="T20" s="26">
        <f t="shared" si="11"/>
        <v>225</v>
      </c>
      <c r="U20" s="25">
        <f t="shared" si="12"/>
        <v>0</v>
      </c>
      <c r="V20" s="26"/>
    </row>
    <row r="21" spans="1:22" ht="18">
      <c r="A21" s="48" t="str">
        <f t="shared" si="5"/>
        <v>a</v>
      </c>
      <c r="B21" s="21"/>
      <c r="C21" s="42" t="s">
        <v>36</v>
      </c>
      <c r="D21" s="23">
        <v>0</v>
      </c>
      <c r="E21" s="23">
        <v>0</v>
      </c>
      <c r="F21" s="24">
        <v>0</v>
      </c>
      <c r="G21" s="24">
        <v>98.185000000000002</v>
      </c>
      <c r="H21" s="25">
        <f t="shared" si="14"/>
        <v>0</v>
      </c>
      <c r="I21" s="23">
        <v>0</v>
      </c>
      <c r="J21" s="23">
        <v>20.399999999999999</v>
      </c>
      <c r="K21" s="23">
        <v>20.400000000000006</v>
      </c>
      <c r="L21" s="23">
        <v>21.2</v>
      </c>
      <c r="M21" s="24">
        <v>0</v>
      </c>
      <c r="N21" s="25">
        <v>0</v>
      </c>
      <c r="O21" s="26"/>
      <c r="P21" s="26">
        <v>63.6</v>
      </c>
      <c r="Q21" s="26"/>
      <c r="R21" s="26"/>
      <c r="S21" s="26">
        <v>63.6</v>
      </c>
      <c r="T21" s="26">
        <f t="shared" si="11"/>
        <v>225.38499999999999</v>
      </c>
      <c r="U21" s="25">
        <f t="shared" si="12"/>
        <v>0</v>
      </c>
      <c r="V21" s="26"/>
    </row>
    <row r="22" spans="1:22" ht="18">
      <c r="A22" s="48" t="str">
        <f t="shared" si="5"/>
        <v>a</v>
      </c>
      <c r="B22" s="21"/>
      <c r="C22" s="22" t="s">
        <v>23</v>
      </c>
      <c r="D22" s="23">
        <v>480</v>
      </c>
      <c r="E22" s="23">
        <v>473.61200000000002</v>
      </c>
      <c r="F22" s="24">
        <v>263.61200000000002</v>
      </c>
      <c r="G22" s="24">
        <v>260.28462000000002</v>
      </c>
      <c r="H22" s="25">
        <f t="shared" si="14"/>
        <v>0.98737773697707232</v>
      </c>
      <c r="I22" s="23">
        <v>55.543949999999995</v>
      </c>
      <c r="J22" s="23">
        <v>46.70637</v>
      </c>
      <c r="K22" s="23">
        <v>54.166280000000029</v>
      </c>
      <c r="L22" s="23">
        <v>75.98</v>
      </c>
      <c r="M22" s="24">
        <v>3.3273800000000051</v>
      </c>
      <c r="N22" s="25">
        <v>0.98737773697707232</v>
      </c>
      <c r="O22" s="26">
        <f t="shared" si="7"/>
        <v>3.3273800000000051</v>
      </c>
      <c r="P22" s="26">
        <v>160</v>
      </c>
      <c r="Q22" s="26">
        <v>130</v>
      </c>
      <c r="R22" s="26">
        <f t="shared" si="10"/>
        <v>-26.672619999999995</v>
      </c>
      <c r="S22" s="26">
        <v>231</v>
      </c>
      <c r="T22" s="26">
        <f t="shared" si="11"/>
        <v>651.28462000000002</v>
      </c>
      <c r="U22" s="25">
        <f t="shared" si="12"/>
        <v>1.3751438308150976</v>
      </c>
      <c r="V22" s="26">
        <f t="shared" si="17"/>
        <v>-177.67261999999999</v>
      </c>
    </row>
    <row r="23" spans="1:22" ht="36">
      <c r="A23" s="48" t="str">
        <f t="shared" si="5"/>
        <v>a</v>
      </c>
      <c r="B23" s="21"/>
      <c r="C23" s="42" t="s">
        <v>37</v>
      </c>
      <c r="D23" s="23">
        <v>0</v>
      </c>
      <c r="E23" s="23">
        <v>0</v>
      </c>
      <c r="F23" s="24">
        <v>0</v>
      </c>
      <c r="G23" s="24">
        <v>114.18322999999999</v>
      </c>
      <c r="H23" s="25">
        <f t="shared" si="14"/>
        <v>0</v>
      </c>
      <c r="I23" s="23">
        <v>0</v>
      </c>
      <c r="J23" s="23">
        <v>18.921049999999987</v>
      </c>
      <c r="K23" s="23">
        <v>19.831220000000002</v>
      </c>
      <c r="L23" s="23">
        <v>20</v>
      </c>
      <c r="M23" s="24">
        <v>0</v>
      </c>
      <c r="N23" s="25">
        <v>0</v>
      </c>
      <c r="O23" s="26"/>
      <c r="P23" s="26">
        <v>65.099999999999994</v>
      </c>
      <c r="Q23" s="26"/>
      <c r="R23" s="26"/>
      <c r="S23" s="26">
        <v>65.099999999999994</v>
      </c>
      <c r="T23" s="26">
        <f t="shared" si="11"/>
        <v>244.38323</v>
      </c>
      <c r="U23" s="25">
        <f t="shared" si="12"/>
        <v>0</v>
      </c>
      <c r="V23" s="26"/>
    </row>
    <row r="24" spans="1:22" ht="18" hidden="1">
      <c r="A24" s="48" t="str">
        <f t="shared" si="5"/>
        <v>b</v>
      </c>
      <c r="B24" s="21" t="s">
        <v>20</v>
      </c>
      <c r="C24" s="22" t="s">
        <v>24</v>
      </c>
      <c r="D24" s="27">
        <v>0</v>
      </c>
      <c r="E24" s="27">
        <v>0</v>
      </c>
      <c r="F24" s="28">
        <v>0</v>
      </c>
      <c r="G24" s="28">
        <v>0</v>
      </c>
      <c r="H24" s="29">
        <f t="shared" si="14"/>
        <v>0</v>
      </c>
      <c r="I24" s="27">
        <v>0</v>
      </c>
      <c r="J24" s="27">
        <v>0</v>
      </c>
      <c r="K24" s="27">
        <v>0</v>
      </c>
      <c r="L24" s="27">
        <v>0</v>
      </c>
      <c r="M24" s="28">
        <v>0</v>
      </c>
      <c r="N24" s="29">
        <v>0</v>
      </c>
      <c r="O24" s="30">
        <f t="shared" si="7"/>
        <v>0</v>
      </c>
      <c r="P24" s="26"/>
      <c r="Q24" s="26"/>
      <c r="R24" s="26">
        <f t="shared" si="10"/>
        <v>0</v>
      </c>
      <c r="S24" s="26"/>
      <c r="T24" s="30">
        <f t="shared" si="11"/>
        <v>0</v>
      </c>
      <c r="U24" s="29">
        <f t="shared" si="12"/>
        <v>0</v>
      </c>
      <c r="V24" s="26">
        <f t="shared" si="17"/>
        <v>0</v>
      </c>
    </row>
    <row r="25" spans="1:22" ht="18" hidden="1">
      <c r="A25" s="48" t="str">
        <f t="shared" si="5"/>
        <v>b</v>
      </c>
      <c r="B25" s="21" t="s">
        <v>20</v>
      </c>
      <c r="C25" s="22" t="s">
        <v>25</v>
      </c>
      <c r="D25" s="27">
        <v>0</v>
      </c>
      <c r="E25" s="27">
        <v>0</v>
      </c>
      <c r="F25" s="28">
        <v>0</v>
      </c>
      <c r="G25" s="28">
        <v>0</v>
      </c>
      <c r="H25" s="29">
        <f t="shared" si="14"/>
        <v>0</v>
      </c>
      <c r="I25" s="27">
        <v>0</v>
      </c>
      <c r="J25" s="27">
        <v>0</v>
      </c>
      <c r="K25" s="27">
        <v>0</v>
      </c>
      <c r="L25" s="27">
        <v>0</v>
      </c>
      <c r="M25" s="28">
        <v>0</v>
      </c>
      <c r="N25" s="29">
        <v>0</v>
      </c>
      <c r="O25" s="30">
        <f t="shared" si="7"/>
        <v>0</v>
      </c>
      <c r="P25" s="26"/>
      <c r="Q25" s="26"/>
      <c r="R25" s="26">
        <f t="shared" si="10"/>
        <v>0</v>
      </c>
      <c r="S25" s="26"/>
      <c r="T25" s="30">
        <f t="shared" si="11"/>
        <v>0</v>
      </c>
      <c r="U25" s="29">
        <f t="shared" si="12"/>
        <v>0</v>
      </c>
      <c r="V25" s="26">
        <f t="shared" si="17"/>
        <v>0</v>
      </c>
    </row>
    <row r="26" spans="1:22" ht="18" hidden="1">
      <c r="A26" s="48" t="str">
        <f t="shared" si="5"/>
        <v>b</v>
      </c>
      <c r="B26" s="21" t="s">
        <v>20</v>
      </c>
      <c r="C26" s="22" t="s">
        <v>26</v>
      </c>
      <c r="D26" s="27">
        <v>0</v>
      </c>
      <c r="E26" s="27">
        <v>0</v>
      </c>
      <c r="F26" s="28">
        <v>0</v>
      </c>
      <c r="G26" s="28">
        <v>0</v>
      </c>
      <c r="H26" s="29">
        <f t="shared" si="14"/>
        <v>0</v>
      </c>
      <c r="I26" s="27">
        <v>0</v>
      </c>
      <c r="J26" s="27">
        <v>0</v>
      </c>
      <c r="K26" s="27">
        <v>0</v>
      </c>
      <c r="L26" s="27">
        <v>0</v>
      </c>
      <c r="M26" s="28">
        <v>0</v>
      </c>
      <c r="N26" s="29">
        <v>0</v>
      </c>
      <c r="O26" s="30">
        <f t="shared" si="7"/>
        <v>0</v>
      </c>
      <c r="P26" s="26"/>
      <c r="Q26" s="26"/>
      <c r="R26" s="26">
        <f t="shared" si="10"/>
        <v>0</v>
      </c>
      <c r="S26" s="26"/>
      <c r="T26" s="30">
        <f t="shared" si="11"/>
        <v>0</v>
      </c>
      <c r="U26" s="29">
        <f t="shared" si="12"/>
        <v>0</v>
      </c>
      <c r="V26" s="26">
        <f t="shared" si="17"/>
        <v>0</v>
      </c>
    </row>
    <row r="27" spans="1:22" ht="18">
      <c r="A27" s="48" t="str">
        <f t="shared" si="5"/>
        <v>a</v>
      </c>
      <c r="B27" s="21" t="s">
        <v>20</v>
      </c>
      <c r="C27" s="22" t="s">
        <v>27</v>
      </c>
      <c r="D27" s="23">
        <v>15</v>
      </c>
      <c r="E27" s="23">
        <v>18</v>
      </c>
      <c r="F27" s="24">
        <v>15</v>
      </c>
      <c r="G27" s="24">
        <v>14.376139999999999</v>
      </c>
      <c r="H27" s="25">
        <f t="shared" si="14"/>
        <v>0.95840933333333334</v>
      </c>
      <c r="I27" s="23">
        <v>1.7983800000000001</v>
      </c>
      <c r="J27" s="23">
        <v>4.10527</v>
      </c>
      <c r="K27" s="23">
        <v>3.1923399999999997</v>
      </c>
      <c r="L27" s="23">
        <v>1</v>
      </c>
      <c r="M27" s="24">
        <v>0.62386000000000053</v>
      </c>
      <c r="N27" s="25">
        <v>0.95840933333333334</v>
      </c>
      <c r="O27" s="26">
        <f t="shared" si="7"/>
        <v>0.62386000000000053</v>
      </c>
      <c r="P27" s="26">
        <f>2+0.624</f>
        <v>2.6240000000000001</v>
      </c>
      <c r="Q27" s="26">
        <v>2</v>
      </c>
      <c r="R27" s="26">
        <f t="shared" si="10"/>
        <v>-1.399999999995849E-4</v>
      </c>
      <c r="S27" s="26">
        <v>1</v>
      </c>
      <c r="T27" s="26">
        <f t="shared" si="11"/>
        <v>18.000139999999998</v>
      </c>
      <c r="U27" s="25">
        <f t="shared" si="12"/>
        <v>1.0000077777777776</v>
      </c>
      <c r="V27" s="26">
        <f t="shared" si="17"/>
        <v>-1.3999999999825263E-4</v>
      </c>
    </row>
    <row r="28" spans="1:22" ht="18">
      <c r="A28" s="48" t="str">
        <f t="shared" si="5"/>
        <v>a</v>
      </c>
      <c r="B28" s="21" t="s">
        <v>20</v>
      </c>
      <c r="C28" s="22" t="s">
        <v>28</v>
      </c>
      <c r="D28" s="23">
        <v>5</v>
      </c>
      <c r="E28" s="23">
        <v>5</v>
      </c>
      <c r="F28" s="24">
        <v>3</v>
      </c>
      <c r="G28" s="24">
        <v>0.75992999999999999</v>
      </c>
      <c r="H28" s="25">
        <f t="shared" si="14"/>
        <v>0.25330999999999998</v>
      </c>
      <c r="I28" s="23">
        <v>0</v>
      </c>
      <c r="J28" s="23">
        <v>0.75992999999999999</v>
      </c>
      <c r="K28" s="23">
        <v>0</v>
      </c>
      <c r="L28" s="23">
        <v>0</v>
      </c>
      <c r="M28" s="24">
        <v>2.2400700000000002</v>
      </c>
      <c r="N28" s="25">
        <v>0.25330999999999998</v>
      </c>
      <c r="O28" s="26">
        <f t="shared" si="7"/>
        <v>2.2400700000000002</v>
      </c>
      <c r="P28" s="26">
        <v>2.5</v>
      </c>
      <c r="Q28" s="26">
        <v>1</v>
      </c>
      <c r="R28" s="26">
        <f t="shared" si="10"/>
        <v>0.74007000000000023</v>
      </c>
      <c r="S28" s="26"/>
      <c r="T28" s="26">
        <f t="shared" si="11"/>
        <v>3.2599299999999998</v>
      </c>
      <c r="U28" s="25">
        <f t="shared" si="12"/>
        <v>0.65198599999999995</v>
      </c>
      <c r="V28" s="26">
        <f t="shared" si="17"/>
        <v>1.7400700000000002</v>
      </c>
    </row>
    <row r="29" spans="1:22" ht="36">
      <c r="A29" s="48" t="str">
        <f t="shared" si="5"/>
        <v>a</v>
      </c>
      <c r="B29" s="15" t="s">
        <v>20</v>
      </c>
      <c r="C29" s="16" t="s">
        <v>29</v>
      </c>
      <c r="D29" s="17">
        <v>40</v>
      </c>
      <c r="E29" s="17">
        <v>40</v>
      </c>
      <c r="F29" s="18">
        <v>40</v>
      </c>
      <c r="G29" s="18">
        <v>38.884500000000003</v>
      </c>
      <c r="H29" s="19">
        <f t="shared" si="14"/>
        <v>0.97211250000000005</v>
      </c>
      <c r="I29" s="17">
        <v>0</v>
      </c>
      <c r="J29" s="17">
        <v>0</v>
      </c>
      <c r="K29" s="17">
        <v>0</v>
      </c>
      <c r="L29" s="17">
        <v>0</v>
      </c>
      <c r="M29" s="18">
        <v>1.1154999999999973</v>
      </c>
      <c r="N29" s="19">
        <v>0.97211250000000005</v>
      </c>
      <c r="O29" s="20">
        <f t="shared" si="7"/>
        <v>1.1154999999999973</v>
      </c>
      <c r="P29" s="26">
        <v>1.115</v>
      </c>
      <c r="Q29" s="26"/>
      <c r="R29" s="26">
        <f t="shared" si="10"/>
        <v>4.999999999972804E-4</v>
      </c>
      <c r="S29" s="26">
        <v>0</v>
      </c>
      <c r="T29" s="20">
        <f t="shared" si="11"/>
        <v>39.999500000000005</v>
      </c>
      <c r="U29" s="19">
        <f t="shared" si="12"/>
        <v>0.99998750000000014</v>
      </c>
      <c r="V29" s="26">
        <f t="shared" si="17"/>
        <v>4.99999999995282E-4</v>
      </c>
    </row>
    <row r="30" spans="1:22" ht="15.75" hidden="1">
      <c r="A30" s="48" t="str">
        <f t="shared" si="5"/>
        <v>b</v>
      </c>
      <c r="B30" s="15" t="s">
        <v>20</v>
      </c>
      <c r="C30" s="31" t="s">
        <v>30</v>
      </c>
      <c r="D30" s="32">
        <v>0</v>
      </c>
      <c r="E30" s="32">
        <v>0</v>
      </c>
      <c r="F30" s="33">
        <v>0</v>
      </c>
      <c r="G30" s="33">
        <v>0</v>
      </c>
      <c r="H30" s="34">
        <f t="shared" si="14"/>
        <v>0</v>
      </c>
      <c r="I30" s="32">
        <v>0</v>
      </c>
      <c r="J30" s="32">
        <v>0</v>
      </c>
      <c r="K30" s="32">
        <v>0</v>
      </c>
      <c r="L30" s="32">
        <v>0</v>
      </c>
      <c r="M30" s="33">
        <v>0</v>
      </c>
      <c r="N30" s="34">
        <v>0</v>
      </c>
      <c r="O30" s="35">
        <f t="shared" si="7"/>
        <v>0</v>
      </c>
      <c r="P30" s="26"/>
      <c r="Q30" s="26"/>
      <c r="R30" s="26">
        <f t="shared" si="10"/>
        <v>0</v>
      </c>
      <c r="S30" s="26"/>
      <c r="T30" s="35">
        <f t="shared" si="11"/>
        <v>0</v>
      </c>
      <c r="U30" s="34">
        <f t="shared" si="12"/>
        <v>0</v>
      </c>
      <c r="V30" s="26">
        <f t="shared" si="17"/>
        <v>0</v>
      </c>
    </row>
    <row r="31" spans="1:22" ht="18.75" thickBot="1">
      <c r="A31" s="48" t="str">
        <f t="shared" si="5"/>
        <v>a</v>
      </c>
      <c r="B31" s="36"/>
      <c r="C31" s="37" t="s">
        <v>31</v>
      </c>
      <c r="D31" s="38">
        <v>0</v>
      </c>
      <c r="E31" s="38">
        <v>4.2</v>
      </c>
      <c r="F31" s="39">
        <v>4.2</v>
      </c>
      <c r="G31" s="39">
        <v>4.0893499999999996</v>
      </c>
      <c r="H31" s="40">
        <f t="shared" si="14"/>
        <v>0.97365476190476175</v>
      </c>
      <c r="I31" s="38">
        <v>0</v>
      </c>
      <c r="J31" s="38">
        <v>0</v>
      </c>
      <c r="K31" s="38">
        <v>0</v>
      </c>
      <c r="L31" s="38">
        <v>0</v>
      </c>
      <c r="M31" s="39">
        <v>0.11065000000000058</v>
      </c>
      <c r="N31" s="40">
        <v>0.97365476190476175</v>
      </c>
      <c r="O31" s="41">
        <f t="shared" si="7"/>
        <v>0.11065000000000058</v>
      </c>
      <c r="P31" s="26">
        <v>0</v>
      </c>
      <c r="Q31" s="26"/>
      <c r="R31" s="26">
        <f t="shared" si="10"/>
        <v>0.11065000000000058</v>
      </c>
      <c r="S31" s="26">
        <v>0</v>
      </c>
      <c r="T31" s="41">
        <f t="shared" si="11"/>
        <v>4.0893499999999996</v>
      </c>
      <c r="U31" s="40">
        <f t="shared" si="12"/>
        <v>0.97365476190476175</v>
      </c>
      <c r="V31" s="26">
        <f t="shared" si="17"/>
        <v>0.11065000000000058</v>
      </c>
    </row>
    <row r="32" spans="1:22" s="9" customFormat="1" ht="49.5" customHeight="1" thickTop="1" thickBot="1">
      <c r="A32" s="48" t="str">
        <f t="shared" si="5"/>
        <v>a</v>
      </c>
      <c r="B32" s="10" t="s">
        <v>38</v>
      </c>
      <c r="C32" s="11" t="s">
        <v>39</v>
      </c>
      <c r="D32" s="11">
        <v>150</v>
      </c>
      <c r="E32" s="11">
        <f t="shared" ref="E32:G32" si="37">E33+E41+E42+E43</f>
        <v>150</v>
      </c>
      <c r="F32" s="12">
        <f t="shared" si="37"/>
        <v>40</v>
      </c>
      <c r="G32" s="12">
        <f t="shared" si="37"/>
        <v>3</v>
      </c>
      <c r="H32" s="13">
        <f t="shared" si="14"/>
        <v>7.4999999999999997E-2</v>
      </c>
      <c r="I32" s="11">
        <v>0</v>
      </c>
      <c r="J32" s="11">
        <v>0</v>
      </c>
      <c r="K32" s="11">
        <f>K33+K41+K42+K43</f>
        <v>3</v>
      </c>
      <c r="L32" s="11">
        <v>5</v>
      </c>
      <c r="M32" s="12">
        <v>37</v>
      </c>
      <c r="N32" s="13">
        <v>7.4999999999999997E-2</v>
      </c>
      <c r="O32" s="14">
        <f t="shared" si="7"/>
        <v>37</v>
      </c>
      <c r="P32" s="14">
        <f>P33+P41+P42+P43</f>
        <v>47</v>
      </c>
      <c r="Q32" s="14">
        <f>Q33+Q41+Q42+Q43</f>
        <v>60</v>
      </c>
      <c r="R32" s="14">
        <f t="shared" si="10"/>
        <v>50</v>
      </c>
      <c r="S32" s="14">
        <f>S33+S41+S42+S43</f>
        <v>100</v>
      </c>
      <c r="T32" s="14">
        <f t="shared" si="11"/>
        <v>150</v>
      </c>
      <c r="U32" s="13">
        <f t="shared" si="12"/>
        <v>1</v>
      </c>
      <c r="V32" s="14">
        <f t="shared" si="17"/>
        <v>0</v>
      </c>
    </row>
    <row r="33" spans="1:22" s="9" customFormat="1" ht="18.75" thickTop="1">
      <c r="A33" s="48" t="str">
        <f t="shared" si="5"/>
        <v>a</v>
      </c>
      <c r="B33" s="15" t="s">
        <v>20</v>
      </c>
      <c r="C33" s="16" t="s">
        <v>21</v>
      </c>
      <c r="D33" s="17">
        <v>150</v>
      </c>
      <c r="E33" s="17">
        <f t="shared" ref="E33:G33" si="38">SUM(E34:E40)</f>
        <v>150</v>
      </c>
      <c r="F33" s="18">
        <f t="shared" si="38"/>
        <v>40</v>
      </c>
      <c r="G33" s="18">
        <f t="shared" si="38"/>
        <v>3</v>
      </c>
      <c r="H33" s="19">
        <f t="shared" si="14"/>
        <v>7.4999999999999997E-2</v>
      </c>
      <c r="I33" s="17">
        <v>0</v>
      </c>
      <c r="J33" s="17">
        <v>0</v>
      </c>
      <c r="K33" s="17">
        <f>SUM(K34:K40)</f>
        <v>3</v>
      </c>
      <c r="L33" s="17">
        <v>5</v>
      </c>
      <c r="M33" s="18">
        <v>37</v>
      </c>
      <c r="N33" s="19">
        <v>7.4999999999999997E-2</v>
      </c>
      <c r="O33" s="20">
        <f t="shared" si="7"/>
        <v>37</v>
      </c>
      <c r="P33" s="26">
        <f>SUM(P34:P40)</f>
        <v>47</v>
      </c>
      <c r="Q33" s="26">
        <f>SUM(Q34:Q40)</f>
        <v>60</v>
      </c>
      <c r="R33" s="26">
        <f t="shared" si="10"/>
        <v>50</v>
      </c>
      <c r="S33" s="26">
        <f>SUM(S34:S40)</f>
        <v>100</v>
      </c>
      <c r="T33" s="20">
        <f t="shared" si="11"/>
        <v>150</v>
      </c>
      <c r="U33" s="19">
        <f t="shared" si="12"/>
        <v>1</v>
      </c>
      <c r="V33" s="26">
        <f t="shared" si="17"/>
        <v>0</v>
      </c>
    </row>
    <row r="34" spans="1:22" s="9" customFormat="1" ht="18" hidden="1">
      <c r="A34" s="48" t="str">
        <f t="shared" si="5"/>
        <v>b</v>
      </c>
      <c r="B34" s="21" t="s">
        <v>20</v>
      </c>
      <c r="C34" s="22" t="s">
        <v>22</v>
      </c>
      <c r="D34" s="27">
        <v>0</v>
      </c>
      <c r="E34" s="27">
        <v>0</v>
      </c>
      <c r="F34" s="28">
        <v>0</v>
      </c>
      <c r="G34" s="28">
        <v>0</v>
      </c>
      <c r="H34" s="29">
        <f t="shared" si="14"/>
        <v>0</v>
      </c>
      <c r="I34" s="27">
        <v>0</v>
      </c>
      <c r="J34" s="27">
        <v>0</v>
      </c>
      <c r="K34" s="27">
        <v>0</v>
      </c>
      <c r="L34" s="27">
        <v>0</v>
      </c>
      <c r="M34" s="28">
        <v>0</v>
      </c>
      <c r="N34" s="29">
        <v>0</v>
      </c>
      <c r="O34" s="30">
        <f t="shared" si="7"/>
        <v>0</v>
      </c>
      <c r="P34" s="26"/>
      <c r="Q34" s="26"/>
      <c r="R34" s="26">
        <f t="shared" si="10"/>
        <v>0</v>
      </c>
      <c r="S34" s="26"/>
      <c r="T34" s="30">
        <f t="shared" si="11"/>
        <v>0</v>
      </c>
      <c r="U34" s="29">
        <f t="shared" si="12"/>
        <v>0</v>
      </c>
      <c r="V34" s="26">
        <f t="shared" si="17"/>
        <v>0</v>
      </c>
    </row>
    <row r="35" spans="1:22" s="9" customFormat="1" ht="18.75" thickBot="1">
      <c r="A35" s="48" t="str">
        <f t="shared" si="5"/>
        <v>a</v>
      </c>
      <c r="B35" s="21" t="s">
        <v>20</v>
      </c>
      <c r="C35" s="22" t="s">
        <v>23</v>
      </c>
      <c r="D35" s="23">
        <v>150</v>
      </c>
      <c r="E35" s="23">
        <v>150</v>
      </c>
      <c r="F35" s="24">
        <v>40</v>
      </c>
      <c r="G35" s="24">
        <v>3</v>
      </c>
      <c r="H35" s="25">
        <f t="shared" si="14"/>
        <v>7.4999999999999997E-2</v>
      </c>
      <c r="I35" s="23">
        <v>0</v>
      </c>
      <c r="J35" s="23">
        <v>0</v>
      </c>
      <c r="K35" s="23">
        <v>3</v>
      </c>
      <c r="L35" s="23">
        <v>5</v>
      </c>
      <c r="M35" s="24">
        <v>37</v>
      </c>
      <c r="N35" s="25">
        <v>7.4999999999999997E-2</v>
      </c>
      <c r="O35" s="26">
        <f t="shared" si="7"/>
        <v>37</v>
      </c>
      <c r="P35" s="26">
        <f>27+20</f>
        <v>47</v>
      </c>
      <c r="Q35" s="26">
        <v>60</v>
      </c>
      <c r="R35" s="26">
        <f t="shared" si="10"/>
        <v>50</v>
      </c>
      <c r="S35" s="26">
        <v>100</v>
      </c>
      <c r="T35" s="26">
        <f t="shared" si="11"/>
        <v>150</v>
      </c>
      <c r="U35" s="25">
        <f t="shared" si="12"/>
        <v>1</v>
      </c>
      <c r="V35" s="26">
        <f t="shared" si="17"/>
        <v>0</v>
      </c>
    </row>
    <row r="36" spans="1:22" s="9" customFormat="1" ht="18.75" hidden="1" thickBot="1">
      <c r="A36" s="48" t="str">
        <f t="shared" si="5"/>
        <v>b</v>
      </c>
      <c r="B36" s="21" t="s">
        <v>20</v>
      </c>
      <c r="C36" s="22" t="s">
        <v>24</v>
      </c>
      <c r="D36" s="27">
        <v>0</v>
      </c>
      <c r="E36" s="27">
        <v>0</v>
      </c>
      <c r="F36" s="28">
        <v>0</v>
      </c>
      <c r="G36" s="28">
        <v>0</v>
      </c>
      <c r="H36" s="29">
        <f t="shared" si="14"/>
        <v>0</v>
      </c>
      <c r="I36" s="27">
        <v>0</v>
      </c>
      <c r="J36" s="27">
        <v>0</v>
      </c>
      <c r="K36" s="27">
        <v>0</v>
      </c>
      <c r="L36" s="27">
        <v>0</v>
      </c>
      <c r="M36" s="28">
        <v>0</v>
      </c>
      <c r="N36" s="29">
        <v>0</v>
      </c>
      <c r="O36" s="30">
        <f t="shared" si="7"/>
        <v>0</v>
      </c>
      <c r="P36" s="30"/>
      <c r="Q36" s="30"/>
      <c r="R36" s="30">
        <f t="shared" si="10"/>
        <v>0</v>
      </c>
      <c r="S36" s="30"/>
      <c r="T36" s="30">
        <f t="shared" si="11"/>
        <v>0</v>
      </c>
      <c r="U36" s="29">
        <f t="shared" si="12"/>
        <v>0</v>
      </c>
      <c r="V36" s="26">
        <f t="shared" si="17"/>
        <v>0</v>
      </c>
    </row>
    <row r="37" spans="1:22" s="9" customFormat="1" ht="18.75" hidden="1" thickBot="1">
      <c r="A37" s="48" t="str">
        <f t="shared" si="5"/>
        <v>b</v>
      </c>
      <c r="B37" s="21" t="s">
        <v>20</v>
      </c>
      <c r="C37" s="22" t="s">
        <v>25</v>
      </c>
      <c r="D37" s="27">
        <v>0</v>
      </c>
      <c r="E37" s="27">
        <v>0</v>
      </c>
      <c r="F37" s="28">
        <v>0</v>
      </c>
      <c r="G37" s="28">
        <v>0</v>
      </c>
      <c r="H37" s="29">
        <f t="shared" si="14"/>
        <v>0</v>
      </c>
      <c r="I37" s="27">
        <v>0</v>
      </c>
      <c r="J37" s="27">
        <v>0</v>
      </c>
      <c r="K37" s="27">
        <v>0</v>
      </c>
      <c r="L37" s="27">
        <v>0</v>
      </c>
      <c r="M37" s="28">
        <v>0</v>
      </c>
      <c r="N37" s="29">
        <v>0</v>
      </c>
      <c r="O37" s="30">
        <f t="shared" si="7"/>
        <v>0</v>
      </c>
      <c r="P37" s="30"/>
      <c r="Q37" s="30"/>
      <c r="R37" s="30">
        <f t="shared" si="10"/>
        <v>0</v>
      </c>
      <c r="S37" s="30"/>
      <c r="T37" s="30">
        <f t="shared" si="11"/>
        <v>0</v>
      </c>
      <c r="U37" s="29">
        <f t="shared" si="12"/>
        <v>0</v>
      </c>
      <c r="V37" s="26">
        <f t="shared" si="17"/>
        <v>0</v>
      </c>
    </row>
    <row r="38" spans="1:22" s="9" customFormat="1" ht="18.75" hidden="1" thickBot="1">
      <c r="A38" s="48" t="str">
        <f t="shared" si="5"/>
        <v>b</v>
      </c>
      <c r="B38" s="21" t="s">
        <v>20</v>
      </c>
      <c r="C38" s="22" t="s">
        <v>26</v>
      </c>
      <c r="D38" s="27">
        <v>0</v>
      </c>
      <c r="E38" s="27">
        <v>0</v>
      </c>
      <c r="F38" s="28">
        <v>0</v>
      </c>
      <c r="G38" s="28">
        <v>0</v>
      </c>
      <c r="H38" s="29">
        <f t="shared" si="14"/>
        <v>0</v>
      </c>
      <c r="I38" s="27">
        <v>0</v>
      </c>
      <c r="J38" s="27">
        <v>0</v>
      </c>
      <c r="K38" s="27">
        <v>0</v>
      </c>
      <c r="L38" s="27">
        <v>0</v>
      </c>
      <c r="M38" s="28">
        <v>0</v>
      </c>
      <c r="N38" s="29">
        <v>0</v>
      </c>
      <c r="O38" s="30">
        <f t="shared" si="7"/>
        <v>0</v>
      </c>
      <c r="P38" s="30"/>
      <c r="Q38" s="30"/>
      <c r="R38" s="30">
        <f t="shared" si="10"/>
        <v>0</v>
      </c>
      <c r="S38" s="30"/>
      <c r="T38" s="30">
        <f t="shared" si="11"/>
        <v>0</v>
      </c>
      <c r="U38" s="29">
        <f t="shared" si="12"/>
        <v>0</v>
      </c>
      <c r="V38" s="26">
        <f t="shared" si="17"/>
        <v>0</v>
      </c>
    </row>
    <row r="39" spans="1:22" s="9" customFormat="1" ht="18.75" hidden="1" thickBot="1">
      <c r="A39" s="48" t="str">
        <f t="shared" si="5"/>
        <v>b</v>
      </c>
      <c r="B39" s="21" t="s">
        <v>20</v>
      </c>
      <c r="C39" s="22" t="s">
        <v>27</v>
      </c>
      <c r="D39" s="27">
        <v>0</v>
      </c>
      <c r="E39" s="27">
        <v>0</v>
      </c>
      <c r="F39" s="28">
        <v>0</v>
      </c>
      <c r="G39" s="28">
        <v>0</v>
      </c>
      <c r="H39" s="29">
        <f t="shared" si="14"/>
        <v>0</v>
      </c>
      <c r="I39" s="27">
        <v>0</v>
      </c>
      <c r="J39" s="27">
        <v>0</v>
      </c>
      <c r="K39" s="27">
        <v>0</v>
      </c>
      <c r="L39" s="27">
        <v>0</v>
      </c>
      <c r="M39" s="28">
        <v>0</v>
      </c>
      <c r="N39" s="29">
        <v>0</v>
      </c>
      <c r="O39" s="30">
        <f t="shared" si="7"/>
        <v>0</v>
      </c>
      <c r="P39" s="30"/>
      <c r="Q39" s="30"/>
      <c r="R39" s="30">
        <f t="shared" si="10"/>
        <v>0</v>
      </c>
      <c r="S39" s="30"/>
      <c r="T39" s="30">
        <f t="shared" si="11"/>
        <v>0</v>
      </c>
      <c r="U39" s="29">
        <f t="shared" si="12"/>
        <v>0</v>
      </c>
      <c r="V39" s="26">
        <f t="shared" si="17"/>
        <v>0</v>
      </c>
    </row>
    <row r="40" spans="1:22" s="9" customFormat="1" ht="18.75" hidden="1" thickBot="1">
      <c r="A40" s="48" t="str">
        <f t="shared" si="5"/>
        <v>b</v>
      </c>
      <c r="B40" s="21" t="s">
        <v>20</v>
      </c>
      <c r="C40" s="22" t="s">
        <v>28</v>
      </c>
      <c r="D40" s="27">
        <v>0</v>
      </c>
      <c r="E40" s="27">
        <v>0</v>
      </c>
      <c r="F40" s="28">
        <v>0</v>
      </c>
      <c r="G40" s="28">
        <v>0</v>
      </c>
      <c r="H40" s="29">
        <f t="shared" si="14"/>
        <v>0</v>
      </c>
      <c r="I40" s="27">
        <v>0</v>
      </c>
      <c r="J40" s="27">
        <v>0</v>
      </c>
      <c r="K40" s="27">
        <v>0</v>
      </c>
      <c r="L40" s="27">
        <v>0</v>
      </c>
      <c r="M40" s="28">
        <v>0</v>
      </c>
      <c r="N40" s="29">
        <v>0</v>
      </c>
      <c r="O40" s="30">
        <f t="shared" si="7"/>
        <v>0</v>
      </c>
      <c r="P40" s="30"/>
      <c r="Q40" s="30"/>
      <c r="R40" s="30">
        <f t="shared" si="10"/>
        <v>0</v>
      </c>
      <c r="S40" s="30"/>
      <c r="T40" s="30">
        <f t="shared" si="11"/>
        <v>0</v>
      </c>
      <c r="U40" s="29">
        <f t="shared" si="12"/>
        <v>0</v>
      </c>
      <c r="V40" s="26">
        <f t="shared" si="17"/>
        <v>0</v>
      </c>
    </row>
    <row r="41" spans="1:22" s="9" customFormat="1" ht="30.75" hidden="1" thickBot="1">
      <c r="A41" s="48" t="str">
        <f t="shared" si="5"/>
        <v>b</v>
      </c>
      <c r="B41" s="15" t="s">
        <v>20</v>
      </c>
      <c r="C41" s="31" t="s">
        <v>29</v>
      </c>
      <c r="D41" s="32">
        <v>0</v>
      </c>
      <c r="E41" s="32">
        <v>0</v>
      </c>
      <c r="F41" s="33">
        <v>0</v>
      </c>
      <c r="G41" s="33">
        <v>0</v>
      </c>
      <c r="H41" s="34">
        <f t="shared" si="14"/>
        <v>0</v>
      </c>
      <c r="I41" s="32">
        <v>0</v>
      </c>
      <c r="J41" s="32">
        <v>0</v>
      </c>
      <c r="K41" s="32">
        <v>0</v>
      </c>
      <c r="L41" s="32">
        <v>0</v>
      </c>
      <c r="M41" s="33">
        <v>0</v>
      </c>
      <c r="N41" s="34">
        <v>0</v>
      </c>
      <c r="O41" s="35">
        <f t="shared" si="7"/>
        <v>0</v>
      </c>
      <c r="P41" s="35"/>
      <c r="Q41" s="35"/>
      <c r="R41" s="35">
        <f t="shared" si="10"/>
        <v>0</v>
      </c>
      <c r="S41" s="35"/>
      <c r="T41" s="35">
        <f t="shared" si="11"/>
        <v>0</v>
      </c>
      <c r="U41" s="34">
        <f t="shared" si="12"/>
        <v>0</v>
      </c>
      <c r="V41" s="26">
        <f t="shared" si="17"/>
        <v>0</v>
      </c>
    </row>
    <row r="42" spans="1:22" s="9" customFormat="1" ht="16.5" hidden="1" thickBot="1">
      <c r="A42" s="48" t="str">
        <f t="shared" si="5"/>
        <v>b</v>
      </c>
      <c r="B42" s="15" t="s">
        <v>20</v>
      </c>
      <c r="C42" s="31" t="s">
        <v>30</v>
      </c>
      <c r="D42" s="32">
        <v>0</v>
      </c>
      <c r="E42" s="32">
        <v>0</v>
      </c>
      <c r="F42" s="33">
        <v>0</v>
      </c>
      <c r="G42" s="33">
        <v>0</v>
      </c>
      <c r="H42" s="34">
        <f t="shared" si="14"/>
        <v>0</v>
      </c>
      <c r="I42" s="32">
        <v>0</v>
      </c>
      <c r="J42" s="32">
        <v>0</v>
      </c>
      <c r="K42" s="32">
        <v>0</v>
      </c>
      <c r="L42" s="32">
        <v>0</v>
      </c>
      <c r="M42" s="33">
        <v>0</v>
      </c>
      <c r="N42" s="34">
        <v>0</v>
      </c>
      <c r="O42" s="35">
        <f t="shared" si="7"/>
        <v>0</v>
      </c>
      <c r="P42" s="35"/>
      <c r="Q42" s="35"/>
      <c r="R42" s="35">
        <f t="shared" si="10"/>
        <v>0</v>
      </c>
      <c r="S42" s="35"/>
      <c r="T42" s="35">
        <f t="shared" si="11"/>
        <v>0</v>
      </c>
      <c r="U42" s="34">
        <f t="shared" si="12"/>
        <v>0</v>
      </c>
      <c r="V42" s="26">
        <f t="shared" si="17"/>
        <v>0</v>
      </c>
    </row>
    <row r="43" spans="1:22" s="9" customFormat="1" ht="16.5" hidden="1" thickBot="1">
      <c r="A43" s="48" t="str">
        <f t="shared" si="5"/>
        <v>b</v>
      </c>
      <c r="B43" s="36" t="s">
        <v>20</v>
      </c>
      <c r="C43" s="43" t="s">
        <v>31</v>
      </c>
      <c r="D43" s="44">
        <v>0</v>
      </c>
      <c r="E43" s="44">
        <v>0</v>
      </c>
      <c r="F43" s="45">
        <v>0</v>
      </c>
      <c r="G43" s="45">
        <v>0</v>
      </c>
      <c r="H43" s="46">
        <f t="shared" si="14"/>
        <v>0</v>
      </c>
      <c r="I43" s="44">
        <v>0</v>
      </c>
      <c r="J43" s="44">
        <v>0</v>
      </c>
      <c r="K43" s="44">
        <v>0</v>
      </c>
      <c r="L43" s="44">
        <v>0</v>
      </c>
      <c r="M43" s="45">
        <v>0</v>
      </c>
      <c r="N43" s="46">
        <v>0</v>
      </c>
      <c r="O43" s="47">
        <f t="shared" si="7"/>
        <v>0</v>
      </c>
      <c r="P43" s="47"/>
      <c r="Q43" s="47"/>
      <c r="R43" s="47">
        <f t="shared" si="10"/>
        <v>0</v>
      </c>
      <c r="S43" s="47"/>
      <c r="T43" s="47">
        <f t="shared" si="11"/>
        <v>0</v>
      </c>
      <c r="U43" s="46">
        <f t="shared" si="12"/>
        <v>0</v>
      </c>
      <c r="V43" s="26">
        <f t="shared" si="17"/>
        <v>0</v>
      </c>
    </row>
    <row r="44" spans="1:22" s="9" customFormat="1" ht="54.75" customHeight="1" thickTop="1" thickBot="1">
      <c r="A44" s="48" t="str">
        <f t="shared" si="5"/>
        <v>a</v>
      </c>
      <c r="B44" s="10" t="s">
        <v>40</v>
      </c>
      <c r="C44" s="11" t="s">
        <v>41</v>
      </c>
      <c r="D44" s="11">
        <v>100</v>
      </c>
      <c r="E44" s="11">
        <f t="shared" ref="E44:G44" si="39">E45+E53+E54+E55</f>
        <v>100</v>
      </c>
      <c r="F44" s="12">
        <f t="shared" si="39"/>
        <v>46</v>
      </c>
      <c r="G44" s="12">
        <f t="shared" si="39"/>
        <v>34.548999999999999</v>
      </c>
      <c r="H44" s="13">
        <f t="shared" si="14"/>
        <v>0.75106521739130438</v>
      </c>
      <c r="I44" s="11">
        <v>2.702</v>
      </c>
      <c r="J44" s="11">
        <v>12.749999999999998</v>
      </c>
      <c r="K44" s="11">
        <f>K45+K53+K54+K55</f>
        <v>4.830000000000001</v>
      </c>
      <c r="L44" s="11">
        <v>15.431000000000001</v>
      </c>
      <c r="M44" s="12">
        <v>11.451000000000001</v>
      </c>
      <c r="N44" s="13">
        <v>0.75106521739130438</v>
      </c>
      <c r="O44" s="14">
        <f t="shared" si="7"/>
        <v>11.451000000000001</v>
      </c>
      <c r="P44" s="14">
        <f>P45+P53+P54+P55</f>
        <v>32</v>
      </c>
      <c r="Q44" s="14">
        <f>Q45+Q53+Q54+Q55</f>
        <v>27</v>
      </c>
      <c r="R44" s="14">
        <f t="shared" si="10"/>
        <v>6.4510000000000005</v>
      </c>
      <c r="S44" s="14">
        <f>S45+S53+S54+S55</f>
        <v>33.451000000000001</v>
      </c>
      <c r="T44" s="14">
        <f t="shared" si="11"/>
        <v>100</v>
      </c>
      <c r="U44" s="13">
        <f t="shared" si="12"/>
        <v>1</v>
      </c>
      <c r="V44" s="14">
        <f t="shared" si="17"/>
        <v>0</v>
      </c>
    </row>
    <row r="45" spans="1:22" s="9" customFormat="1" ht="18.75" thickTop="1">
      <c r="A45" s="48" t="str">
        <f t="shared" si="5"/>
        <v>a</v>
      </c>
      <c r="B45" s="15" t="s">
        <v>20</v>
      </c>
      <c r="C45" s="16" t="s">
        <v>21</v>
      </c>
      <c r="D45" s="17">
        <v>100</v>
      </c>
      <c r="E45" s="17">
        <f t="shared" ref="E45:G45" si="40">SUM(E46:E52)</f>
        <v>100</v>
      </c>
      <c r="F45" s="18">
        <f t="shared" si="40"/>
        <v>46</v>
      </c>
      <c r="G45" s="18">
        <f t="shared" si="40"/>
        <v>34.548999999999999</v>
      </c>
      <c r="H45" s="19">
        <f t="shared" si="14"/>
        <v>0.75106521739130438</v>
      </c>
      <c r="I45" s="17">
        <v>2.702</v>
      </c>
      <c r="J45" s="17">
        <v>12.749999999999998</v>
      </c>
      <c r="K45" s="17">
        <f>SUM(K46:K52)</f>
        <v>4.830000000000001</v>
      </c>
      <c r="L45" s="17">
        <v>15.431000000000001</v>
      </c>
      <c r="M45" s="18">
        <v>11.451000000000001</v>
      </c>
      <c r="N45" s="19">
        <v>0.75106521739130438</v>
      </c>
      <c r="O45" s="20">
        <f t="shared" si="7"/>
        <v>11.451000000000001</v>
      </c>
      <c r="P45" s="20">
        <f>SUM(P46:P52)</f>
        <v>32</v>
      </c>
      <c r="Q45" s="20">
        <f>SUM(Q46:Q52)</f>
        <v>27</v>
      </c>
      <c r="R45" s="20">
        <f t="shared" si="10"/>
        <v>6.4510000000000005</v>
      </c>
      <c r="S45" s="20">
        <f>SUM(S46:S52)</f>
        <v>33.451000000000001</v>
      </c>
      <c r="T45" s="20">
        <f t="shared" si="11"/>
        <v>100</v>
      </c>
      <c r="U45" s="19">
        <f t="shared" si="12"/>
        <v>1</v>
      </c>
      <c r="V45" s="26">
        <f t="shared" si="17"/>
        <v>0</v>
      </c>
    </row>
    <row r="46" spans="1:22" s="9" customFormat="1" ht="18" hidden="1">
      <c r="A46" s="48" t="str">
        <f t="shared" si="5"/>
        <v>b</v>
      </c>
      <c r="B46" s="21" t="s">
        <v>20</v>
      </c>
      <c r="C46" s="22" t="s">
        <v>22</v>
      </c>
      <c r="D46" s="27">
        <v>0</v>
      </c>
      <c r="E46" s="27">
        <v>0</v>
      </c>
      <c r="F46" s="28">
        <v>0</v>
      </c>
      <c r="G46" s="28">
        <v>0</v>
      </c>
      <c r="H46" s="29">
        <f t="shared" si="14"/>
        <v>0</v>
      </c>
      <c r="I46" s="27">
        <v>0</v>
      </c>
      <c r="J46" s="27">
        <v>0</v>
      </c>
      <c r="K46" s="27">
        <v>0</v>
      </c>
      <c r="L46" s="27">
        <v>0</v>
      </c>
      <c r="M46" s="28">
        <v>0</v>
      </c>
      <c r="N46" s="29">
        <v>0</v>
      </c>
      <c r="O46" s="30">
        <f t="shared" si="7"/>
        <v>0</v>
      </c>
      <c r="P46" s="30"/>
      <c r="Q46" s="30"/>
      <c r="R46" s="30">
        <f t="shared" si="10"/>
        <v>0</v>
      </c>
      <c r="S46" s="30"/>
      <c r="T46" s="30">
        <f t="shared" si="11"/>
        <v>0</v>
      </c>
      <c r="U46" s="29">
        <f t="shared" si="12"/>
        <v>0</v>
      </c>
      <c r="V46" s="26">
        <f t="shared" si="17"/>
        <v>0</v>
      </c>
    </row>
    <row r="47" spans="1:22" s="9" customFormat="1" ht="18">
      <c r="A47" s="48" t="str">
        <f t="shared" si="5"/>
        <v>a</v>
      </c>
      <c r="B47" s="21"/>
      <c r="C47" s="22" t="s">
        <v>23</v>
      </c>
      <c r="D47" s="23">
        <v>90</v>
      </c>
      <c r="E47" s="23">
        <v>90</v>
      </c>
      <c r="F47" s="24">
        <v>40</v>
      </c>
      <c r="G47" s="24">
        <v>28.548999999999999</v>
      </c>
      <c r="H47" s="25">
        <f t="shared" si="14"/>
        <v>0.71372499999999994</v>
      </c>
      <c r="I47" s="23">
        <v>1.502</v>
      </c>
      <c r="J47" s="23">
        <v>11.749999999999998</v>
      </c>
      <c r="K47" s="23">
        <v>4.0300000000000011</v>
      </c>
      <c r="L47" s="23">
        <v>14.631</v>
      </c>
      <c r="M47" s="24">
        <v>11.451000000000001</v>
      </c>
      <c r="N47" s="25">
        <v>0.71372499999999994</v>
      </c>
      <c r="O47" s="26">
        <f t="shared" si="7"/>
        <v>11.451000000000001</v>
      </c>
      <c r="P47" s="26">
        <v>30</v>
      </c>
      <c r="Q47" s="26">
        <v>25</v>
      </c>
      <c r="R47" s="26">
        <f t="shared" si="10"/>
        <v>6.4510000000000005</v>
      </c>
      <c r="S47" s="26">
        <v>31.451000000000001</v>
      </c>
      <c r="T47" s="26">
        <f t="shared" si="11"/>
        <v>90</v>
      </c>
      <c r="U47" s="25">
        <f t="shared" si="12"/>
        <v>1</v>
      </c>
      <c r="V47" s="26">
        <f t="shared" si="17"/>
        <v>0</v>
      </c>
    </row>
    <row r="48" spans="1:22" s="9" customFormat="1" ht="18" hidden="1">
      <c r="A48" s="48" t="str">
        <f t="shared" si="5"/>
        <v>b</v>
      </c>
      <c r="B48" s="21" t="s">
        <v>20</v>
      </c>
      <c r="C48" s="22" t="s">
        <v>24</v>
      </c>
      <c r="D48" s="27">
        <v>0</v>
      </c>
      <c r="E48" s="27">
        <v>0</v>
      </c>
      <c r="F48" s="28">
        <v>0</v>
      </c>
      <c r="G48" s="28">
        <v>0</v>
      </c>
      <c r="H48" s="29">
        <f t="shared" si="14"/>
        <v>0</v>
      </c>
      <c r="I48" s="27">
        <v>0</v>
      </c>
      <c r="J48" s="27">
        <v>0</v>
      </c>
      <c r="K48" s="27">
        <v>0</v>
      </c>
      <c r="L48" s="27">
        <v>0</v>
      </c>
      <c r="M48" s="28">
        <v>0</v>
      </c>
      <c r="N48" s="29">
        <v>0</v>
      </c>
      <c r="O48" s="30">
        <f t="shared" si="7"/>
        <v>0</v>
      </c>
      <c r="P48" s="26"/>
      <c r="Q48" s="26"/>
      <c r="R48" s="26">
        <f t="shared" si="10"/>
        <v>0</v>
      </c>
      <c r="S48" s="26"/>
      <c r="T48" s="30">
        <f t="shared" si="11"/>
        <v>0</v>
      </c>
      <c r="U48" s="29">
        <f t="shared" si="12"/>
        <v>0</v>
      </c>
      <c r="V48" s="26">
        <f t="shared" si="17"/>
        <v>0</v>
      </c>
    </row>
    <row r="49" spans="1:22" s="9" customFormat="1" ht="18" hidden="1">
      <c r="A49" s="48" t="str">
        <f t="shared" si="5"/>
        <v>b</v>
      </c>
      <c r="B49" s="21" t="s">
        <v>20</v>
      </c>
      <c r="C49" s="22" t="s">
        <v>25</v>
      </c>
      <c r="D49" s="27">
        <v>0</v>
      </c>
      <c r="E49" s="27">
        <v>0</v>
      </c>
      <c r="F49" s="28">
        <v>0</v>
      </c>
      <c r="G49" s="28">
        <v>0</v>
      </c>
      <c r="H49" s="29">
        <f t="shared" si="14"/>
        <v>0</v>
      </c>
      <c r="I49" s="27">
        <v>0</v>
      </c>
      <c r="J49" s="27">
        <v>0</v>
      </c>
      <c r="K49" s="27">
        <v>0</v>
      </c>
      <c r="L49" s="27">
        <v>0</v>
      </c>
      <c r="M49" s="28">
        <v>0</v>
      </c>
      <c r="N49" s="29">
        <v>0</v>
      </c>
      <c r="O49" s="30">
        <f t="shared" si="7"/>
        <v>0</v>
      </c>
      <c r="P49" s="26"/>
      <c r="Q49" s="26"/>
      <c r="R49" s="26">
        <f t="shared" si="10"/>
        <v>0</v>
      </c>
      <c r="S49" s="26"/>
      <c r="T49" s="30">
        <f t="shared" si="11"/>
        <v>0</v>
      </c>
      <c r="U49" s="29">
        <f t="shared" si="12"/>
        <v>0</v>
      </c>
      <c r="V49" s="26">
        <f t="shared" si="17"/>
        <v>0</v>
      </c>
    </row>
    <row r="50" spans="1:22" s="9" customFormat="1" ht="18" hidden="1">
      <c r="A50" s="48" t="str">
        <f t="shared" si="5"/>
        <v>b</v>
      </c>
      <c r="B50" s="21" t="s">
        <v>20</v>
      </c>
      <c r="C50" s="22" t="s">
        <v>26</v>
      </c>
      <c r="D50" s="27">
        <v>0</v>
      </c>
      <c r="E50" s="27">
        <v>0</v>
      </c>
      <c r="F50" s="28">
        <v>0</v>
      </c>
      <c r="G50" s="28">
        <v>0</v>
      </c>
      <c r="H50" s="29">
        <f t="shared" si="14"/>
        <v>0</v>
      </c>
      <c r="I50" s="27">
        <v>0</v>
      </c>
      <c r="J50" s="27">
        <v>0</v>
      </c>
      <c r="K50" s="27">
        <v>0</v>
      </c>
      <c r="L50" s="27">
        <v>0</v>
      </c>
      <c r="M50" s="28">
        <v>0</v>
      </c>
      <c r="N50" s="29">
        <v>0</v>
      </c>
      <c r="O50" s="30">
        <f t="shared" si="7"/>
        <v>0</v>
      </c>
      <c r="P50" s="26"/>
      <c r="Q50" s="26"/>
      <c r="R50" s="26">
        <f t="shared" si="10"/>
        <v>0</v>
      </c>
      <c r="S50" s="26"/>
      <c r="T50" s="30">
        <f t="shared" si="11"/>
        <v>0</v>
      </c>
      <c r="U50" s="29">
        <f t="shared" si="12"/>
        <v>0</v>
      </c>
      <c r="V50" s="26">
        <f t="shared" si="17"/>
        <v>0</v>
      </c>
    </row>
    <row r="51" spans="1:22" s="9" customFormat="1" ht="18" hidden="1">
      <c r="A51" s="48" t="str">
        <f t="shared" si="5"/>
        <v>b</v>
      </c>
      <c r="B51" s="21" t="s">
        <v>20</v>
      </c>
      <c r="C51" s="22" t="s">
        <v>27</v>
      </c>
      <c r="D51" s="27">
        <v>0</v>
      </c>
      <c r="E51" s="27">
        <v>0</v>
      </c>
      <c r="F51" s="28">
        <v>0</v>
      </c>
      <c r="G51" s="28">
        <v>0</v>
      </c>
      <c r="H51" s="29">
        <f t="shared" si="14"/>
        <v>0</v>
      </c>
      <c r="I51" s="27">
        <v>0</v>
      </c>
      <c r="J51" s="27">
        <v>0</v>
      </c>
      <c r="K51" s="27">
        <v>0</v>
      </c>
      <c r="L51" s="27">
        <v>0</v>
      </c>
      <c r="M51" s="28">
        <v>0</v>
      </c>
      <c r="N51" s="29">
        <v>0</v>
      </c>
      <c r="O51" s="30">
        <f t="shared" si="7"/>
        <v>0</v>
      </c>
      <c r="P51" s="26"/>
      <c r="Q51" s="26"/>
      <c r="R51" s="26">
        <f t="shared" si="10"/>
        <v>0</v>
      </c>
      <c r="S51" s="26"/>
      <c r="T51" s="30">
        <f t="shared" si="11"/>
        <v>0</v>
      </c>
      <c r="U51" s="29">
        <f t="shared" si="12"/>
        <v>0</v>
      </c>
      <c r="V51" s="26">
        <f t="shared" si="17"/>
        <v>0</v>
      </c>
    </row>
    <row r="52" spans="1:22" s="9" customFormat="1" ht="18.75" thickBot="1">
      <c r="A52" s="48" t="str">
        <f t="shared" si="5"/>
        <v>a</v>
      </c>
      <c r="B52" s="49" t="s">
        <v>20</v>
      </c>
      <c r="C52" s="50" t="s">
        <v>28</v>
      </c>
      <c r="D52" s="51">
        <v>10</v>
      </c>
      <c r="E52" s="51">
        <v>10</v>
      </c>
      <c r="F52" s="52">
        <v>6</v>
      </c>
      <c r="G52" s="52">
        <v>6</v>
      </c>
      <c r="H52" s="53">
        <f t="shared" si="14"/>
        <v>1</v>
      </c>
      <c r="I52" s="51">
        <v>1.2</v>
      </c>
      <c r="J52" s="51">
        <v>1</v>
      </c>
      <c r="K52" s="51">
        <v>0.79999999999999982</v>
      </c>
      <c r="L52" s="51">
        <v>0.8</v>
      </c>
      <c r="M52" s="52">
        <v>0</v>
      </c>
      <c r="N52" s="53">
        <v>1</v>
      </c>
      <c r="O52" s="54">
        <f t="shared" si="7"/>
        <v>0</v>
      </c>
      <c r="P52" s="54">
        <v>2</v>
      </c>
      <c r="Q52" s="54">
        <v>2</v>
      </c>
      <c r="R52" s="54">
        <f t="shared" si="10"/>
        <v>0</v>
      </c>
      <c r="S52" s="54">
        <v>2</v>
      </c>
      <c r="T52" s="54">
        <f t="shared" si="11"/>
        <v>10</v>
      </c>
      <c r="U52" s="53">
        <f t="shared" si="12"/>
        <v>1</v>
      </c>
      <c r="V52" s="54">
        <f t="shared" si="17"/>
        <v>0</v>
      </c>
    </row>
    <row r="53" spans="1:22" s="9" customFormat="1" ht="30" hidden="1">
      <c r="A53" s="48" t="str">
        <f t="shared" si="5"/>
        <v>b</v>
      </c>
      <c r="B53" s="15" t="s">
        <v>20</v>
      </c>
      <c r="C53" s="31" t="s">
        <v>29</v>
      </c>
      <c r="D53" s="32">
        <v>0</v>
      </c>
      <c r="E53" s="32">
        <v>0</v>
      </c>
      <c r="F53" s="33">
        <v>0</v>
      </c>
      <c r="G53" s="33">
        <v>0</v>
      </c>
      <c r="H53" s="34">
        <f t="shared" si="14"/>
        <v>0</v>
      </c>
      <c r="I53" s="32">
        <v>0</v>
      </c>
      <c r="J53" s="32">
        <v>0</v>
      </c>
      <c r="K53" s="32">
        <v>0</v>
      </c>
      <c r="L53" s="32">
        <v>0</v>
      </c>
      <c r="M53" s="33">
        <v>0</v>
      </c>
      <c r="N53" s="34">
        <v>0</v>
      </c>
      <c r="O53" s="35">
        <f t="shared" si="7"/>
        <v>0</v>
      </c>
      <c r="P53" s="35"/>
      <c r="Q53" s="35"/>
      <c r="R53" s="35">
        <f t="shared" si="10"/>
        <v>0</v>
      </c>
      <c r="S53" s="35"/>
      <c r="T53" s="35">
        <f t="shared" si="11"/>
        <v>0</v>
      </c>
      <c r="U53" s="34">
        <f t="shared" si="12"/>
        <v>0</v>
      </c>
      <c r="V53" s="26">
        <f t="shared" si="17"/>
        <v>0</v>
      </c>
    </row>
    <row r="54" spans="1:22" s="9" customFormat="1" ht="15.75" hidden="1">
      <c r="A54" s="48" t="str">
        <f t="shared" si="5"/>
        <v>b</v>
      </c>
      <c r="B54" s="15" t="s">
        <v>20</v>
      </c>
      <c r="C54" s="31" t="s">
        <v>30</v>
      </c>
      <c r="D54" s="32">
        <v>0</v>
      </c>
      <c r="E54" s="32">
        <v>0</v>
      </c>
      <c r="F54" s="33">
        <v>0</v>
      </c>
      <c r="G54" s="33">
        <v>0</v>
      </c>
      <c r="H54" s="34">
        <f t="shared" si="14"/>
        <v>0</v>
      </c>
      <c r="I54" s="32">
        <v>0</v>
      </c>
      <c r="J54" s="32">
        <v>0</v>
      </c>
      <c r="K54" s="32">
        <v>0</v>
      </c>
      <c r="L54" s="32">
        <v>0</v>
      </c>
      <c r="M54" s="33">
        <v>0</v>
      </c>
      <c r="N54" s="34">
        <v>0</v>
      </c>
      <c r="O54" s="35">
        <f t="shared" si="7"/>
        <v>0</v>
      </c>
      <c r="P54" s="35"/>
      <c r="Q54" s="35"/>
      <c r="R54" s="35">
        <f t="shared" si="10"/>
        <v>0</v>
      </c>
      <c r="S54" s="35"/>
      <c r="T54" s="35">
        <f t="shared" si="11"/>
        <v>0</v>
      </c>
      <c r="U54" s="34">
        <f t="shared" si="12"/>
        <v>0</v>
      </c>
      <c r="V54" s="26">
        <f t="shared" si="17"/>
        <v>0</v>
      </c>
    </row>
    <row r="55" spans="1:22" s="9" customFormat="1" ht="16.5" hidden="1" thickBot="1">
      <c r="A55" s="48" t="str">
        <f t="shared" si="5"/>
        <v>b</v>
      </c>
      <c r="B55" s="36" t="s">
        <v>20</v>
      </c>
      <c r="C55" s="43" t="s">
        <v>31</v>
      </c>
      <c r="D55" s="44">
        <v>0</v>
      </c>
      <c r="E55" s="44">
        <v>0</v>
      </c>
      <c r="F55" s="45">
        <v>0</v>
      </c>
      <c r="G55" s="45">
        <v>0</v>
      </c>
      <c r="H55" s="46">
        <f t="shared" si="14"/>
        <v>0</v>
      </c>
      <c r="I55" s="44">
        <v>0</v>
      </c>
      <c r="J55" s="44">
        <v>0</v>
      </c>
      <c r="K55" s="44">
        <v>0</v>
      </c>
      <c r="L55" s="44">
        <v>0</v>
      </c>
      <c r="M55" s="45">
        <v>0</v>
      </c>
      <c r="N55" s="46">
        <v>0</v>
      </c>
      <c r="O55" s="47">
        <f t="shared" si="7"/>
        <v>0</v>
      </c>
      <c r="P55" s="47"/>
      <c r="Q55" s="47"/>
      <c r="R55" s="47">
        <f t="shared" si="10"/>
        <v>0</v>
      </c>
      <c r="S55" s="47"/>
      <c r="T55" s="47">
        <f t="shared" si="11"/>
        <v>0</v>
      </c>
      <c r="U55" s="46">
        <f t="shared" si="12"/>
        <v>0</v>
      </c>
      <c r="V55" s="47">
        <f t="shared" si="17"/>
        <v>0</v>
      </c>
    </row>
    <row r="58" spans="1:22" ht="145.5" customHeight="1"/>
  </sheetData>
  <autoFilter ref="A3:U55">
    <filterColumn colId="0">
      <filters>
        <filter val="a"/>
      </filters>
    </filterColumn>
  </autoFilter>
  <mergeCells count="1">
    <mergeCell ref="J2:K2"/>
  </mergeCells>
  <pageMargins left="0.2" right="0" top="0.5" bottom="0.5" header="0.25" footer="0.25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Teona Tsertsvadze</dc:creator>
  <cp:lastModifiedBy>mgotiashvili</cp:lastModifiedBy>
  <cp:lastPrinted>2015-07-09T08:32:04Z</cp:lastPrinted>
  <dcterms:created xsi:type="dcterms:W3CDTF">2015-07-03T06:57:05Z</dcterms:created>
  <dcterms:modified xsi:type="dcterms:W3CDTF">2015-07-09T13:09:04Z</dcterms:modified>
</cp:coreProperties>
</file>