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5175" windowWidth="19320" windowHeight="6630"/>
  </bookViews>
  <sheets>
    <sheet name="ივლისი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V18" i="2" l="1"/>
  <c r="V16" i="2"/>
  <c r="V15" i="2"/>
  <c r="U16" i="2"/>
  <c r="U17" i="2"/>
  <c r="U15" i="2"/>
  <c r="T18" i="2"/>
  <c r="T16" i="2"/>
  <c r="T17" i="2"/>
  <c r="T15" i="2"/>
  <c r="S18" i="2"/>
  <c r="R18" i="2"/>
  <c r="V14" i="2"/>
  <c r="V10" i="2"/>
  <c r="V11" i="2"/>
  <c r="V12" i="2"/>
  <c r="V13" i="2"/>
  <c r="V9" i="2"/>
  <c r="V8" i="2"/>
  <c r="V7" i="2"/>
  <c r="V6" i="2"/>
  <c r="T14" i="2"/>
  <c r="T10" i="2"/>
  <c r="T11" i="2"/>
  <c r="T12" i="2"/>
  <c r="T13" i="2"/>
  <c r="T9" i="2"/>
  <c r="T8" i="2"/>
  <c r="T7" i="2"/>
  <c r="T6" i="2"/>
  <c r="S14" i="2"/>
  <c r="S8" i="2"/>
  <c r="R14" i="2"/>
  <c r="Q8" i="2"/>
  <c r="U7" i="2" l="1"/>
  <c r="U9" i="2"/>
  <c r="U10" i="2"/>
  <c r="U14" i="2" s="1"/>
  <c r="U11" i="2"/>
  <c r="U12" i="2"/>
  <c r="U13" i="2"/>
  <c r="U6" i="2"/>
  <c r="U8" i="2" s="1"/>
  <c r="R6" i="2"/>
  <c r="R8" i="2" s="1"/>
  <c r="Q14" i="2"/>
  <c r="Q18" i="2"/>
  <c r="P18" i="2" l="1"/>
  <c r="P14" i="2"/>
  <c r="P8" i="2"/>
  <c r="U18" i="2" l="1"/>
  <c r="O18" i="2"/>
  <c r="O14" i="2"/>
  <c r="O8" i="2"/>
  <c r="N14" i="2" l="1"/>
  <c r="N8" i="2"/>
  <c r="M14" i="2" l="1"/>
  <c r="M8" i="2" l="1"/>
  <c r="L14" i="2"/>
  <c r="L8" i="2"/>
  <c r="K14" i="2" l="1"/>
  <c r="K8" i="2"/>
  <c r="J14" i="2" l="1"/>
  <c r="J8" i="2"/>
  <c r="I14" i="2" l="1"/>
  <c r="I8" i="2"/>
  <c r="H9" i="2" l="1"/>
  <c r="H14" i="2" l="1"/>
  <c r="H8" i="2"/>
  <c r="G9" i="2" l="1"/>
  <c r="G6" i="2"/>
  <c r="G7" i="2"/>
  <c r="G14" i="2" l="1"/>
  <c r="G8" i="2"/>
  <c r="F14" i="2"/>
  <c r="F8" i="2"/>
  <c r="D8" i="2"/>
  <c r="D14" i="2" l="1"/>
  <c r="C13" i="2"/>
  <c r="C12" i="2"/>
  <c r="C11" i="2"/>
  <c r="C10" i="2"/>
  <c r="C9" i="2"/>
  <c r="C7" i="2"/>
  <c r="C6" i="2"/>
  <c r="C8" i="2" l="1"/>
  <c r="C14" i="2"/>
</calcChain>
</file>

<file path=xl/sharedStrings.xml><?xml version="1.0" encoding="utf-8"?>
<sst xmlns="http://schemas.openxmlformats.org/spreadsheetml/2006/main" count="40" uniqueCount="40">
  <si>
    <t>პროგრამული კოდი</t>
  </si>
  <si>
    <t>დ ა ს ა ხ ე ლ ე ბ ა</t>
  </si>
  <si>
    <t>სულ</t>
  </si>
  <si>
    <t>ნოემბერი</t>
  </si>
  <si>
    <t>35 02 01</t>
  </si>
  <si>
    <t>სულ სახელმწიფო კომპენსაცია/სტიპენდია</t>
  </si>
  <si>
    <t>სულ საპენსიო პაკეტი</t>
  </si>
  <si>
    <t>35 02 02</t>
  </si>
  <si>
    <t>სოციალური პაკეტი</t>
  </si>
  <si>
    <t>რეგრესი</t>
  </si>
  <si>
    <t>რეინტეგრაცია</t>
  </si>
  <si>
    <t>ორსულობის, მშობიარობისა და ბავშვთა მოვლის, ასევე ახალშობილის შვილად აყვანის გამო შვებულების ხარჯები</t>
  </si>
  <si>
    <t>სულ სოციალური დახმარება</t>
  </si>
  <si>
    <t>sapensio paketi</t>
  </si>
  <si>
    <t>მონეტიზაცია
(საყოფაცხოვრებო სუბსიდია)</t>
  </si>
  <si>
    <t xml:space="preserve">ოქტომბერი </t>
  </si>
  <si>
    <t xml:space="preserve">დეკემბერი </t>
  </si>
  <si>
    <t>იანვარი (ფაქტიური )</t>
  </si>
  <si>
    <t>თებერვალი (ფაქტიური )</t>
  </si>
  <si>
    <t>მარტი    (ფაქტიური )</t>
  </si>
  <si>
    <t>აპრილი (ფაქტიური )</t>
  </si>
  <si>
    <t>მაისი    (ფაქტიური )</t>
  </si>
  <si>
    <t>ივნისი (ფაქტიური )</t>
  </si>
  <si>
    <t>ივლისი (ფაქტიური )</t>
  </si>
  <si>
    <t>აგვისტო (ფაქტიური )</t>
  </si>
  <si>
    <t>სექტემბერი (ფაქტიური )</t>
  </si>
  <si>
    <t>35 02 04 01</t>
  </si>
  <si>
    <t>35 02 04 02</t>
  </si>
  <si>
    <t>სოციალური შეღავათები მაღალმთიან დასახლებაში - სახელმწიფო პენსიის მიღებ პირთა დანამატი</t>
  </si>
  <si>
    <t>სოციალური შეღავათები მაღალმთიან დასახლებაში  - სოციალური პაკეტის მიღებ პირთა დანამატი</t>
  </si>
  <si>
    <t>სულ შეღავათები მაღალმთიან დასახლებაში</t>
  </si>
  <si>
    <t>სექტემბერი  – ბენეფიციართა რაოდენობა</t>
  </si>
  <si>
    <t>ოქტომბერი (პროგნოზი )</t>
  </si>
  <si>
    <t>ოქტომბერი (ფაქტიური )</t>
  </si>
  <si>
    <t>ოქტომბერი  – ბენეფიციართა რაოდენობა</t>
  </si>
  <si>
    <r>
      <rPr>
        <b/>
        <i/>
        <sz val="11"/>
        <color rgb="FF000000"/>
        <rFont val="Calibri"/>
        <family val="2"/>
      </rPr>
      <t xml:space="preserve">ოქტომბრის </t>
    </r>
    <r>
      <rPr>
        <b/>
        <sz val="10"/>
        <color rgb="FF000000"/>
        <rFont val="Calibri"/>
        <family val="2"/>
        <charset val="204"/>
      </rPr>
      <t>პროგნოზსა და ფაქტიურ თანხებს შორის სხვაობა</t>
    </r>
  </si>
  <si>
    <t>ოქტომბრის რაოდენობის მატება</t>
  </si>
  <si>
    <t>ოქტომბერი–სექტემბერი (ფაქტიური)</t>
  </si>
  <si>
    <t>35 02 04 03</t>
  </si>
  <si>
    <t>სოციალური შეღავათები მაღალმთიან დასახლებაში - სხვა დანარჩენი კატეგორიებისთვის (eqimi/eqTani)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</si>
</sst>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.00"/>
    <numFmt numFmtId="165" formatCode="###\ ###\ ###"/>
    <numFmt numFmtId="166" formatCode="0.000000000"/>
    <numFmt numFmtId="167" formatCode="0.000000000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9"/>
      <name val="AcadNusx"/>
    </font>
    <font>
      <b/>
      <sz val="8"/>
      <name val="AcadNusx"/>
    </font>
    <font>
      <b/>
      <sz val="10"/>
      <name val="AcadNusx"/>
    </font>
    <font>
      <b/>
      <sz val="11"/>
      <name val="AcadNusx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04"/>
    </font>
    <font>
      <b/>
      <sz val="10"/>
      <color rgb="FF000000"/>
      <name val="Calibri"/>
      <family val="2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0" fillId="0" borderId="7" xfId="0" applyBorder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textRotation="90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 applyAlignment="1">
      <alignment vertical="center" textRotation="90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7" fillId="2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3" fillId="0" borderId="3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0" fillId="0" borderId="0" xfId="0" applyAlignment="1">
      <alignment horizont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/>
    </xf>
    <xf numFmtId="2" fontId="2" fillId="0" borderId="8" xfId="1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7"/>
  <sheetViews>
    <sheetView tabSelected="1" workbookViewId="0">
      <selection activeCell="R2" sqref="R2"/>
    </sheetView>
  </sheetViews>
  <sheetFormatPr defaultRowHeight="15" x14ac:dyDescent="0.25"/>
  <cols>
    <col min="1" max="1" width="7.140625" customWidth="1"/>
    <col min="2" max="2" width="39.42578125" customWidth="1"/>
    <col min="3" max="4" width="16.7109375" hidden="1" customWidth="1"/>
    <col min="5" max="5" width="14.7109375" hidden="1" customWidth="1"/>
    <col min="6" max="6" width="17.7109375" hidden="1" customWidth="1"/>
    <col min="7" max="7" width="14.5703125" customWidth="1"/>
    <col min="8" max="8" width="20.85546875" customWidth="1"/>
    <col min="9" max="14" width="17.85546875" customWidth="1"/>
    <col min="15" max="19" width="20.140625" customWidth="1"/>
    <col min="20" max="20" width="25.5703125" customWidth="1"/>
    <col min="21" max="21" width="17.42578125" customWidth="1"/>
    <col min="22" max="22" width="21.28515625" customWidth="1"/>
    <col min="23" max="23" width="19.42578125" customWidth="1"/>
  </cols>
  <sheetData>
    <row r="2" spans="1:22" ht="63.75" customHeight="1" x14ac:dyDescent="0.25">
      <c r="A2" s="46"/>
      <c r="B2" s="46"/>
      <c r="C2" s="46"/>
      <c r="D2" s="46"/>
      <c r="E2" s="46"/>
    </row>
    <row r="3" spans="1:22" ht="24" customHeight="1" x14ac:dyDescent="0.25">
      <c r="A3" s="10"/>
      <c r="B3" s="10"/>
      <c r="C3" s="10"/>
      <c r="D3" s="10"/>
      <c r="E3" s="10"/>
    </row>
    <row r="4" spans="1:22" ht="15" customHeight="1" x14ac:dyDescent="0.25">
      <c r="A4" s="47" t="s">
        <v>0</v>
      </c>
      <c r="B4" s="49" t="s">
        <v>1</v>
      </c>
      <c r="C4" s="49" t="s">
        <v>2</v>
      </c>
      <c r="D4" s="51"/>
      <c r="E4" s="52"/>
    </row>
    <row r="5" spans="1:22" ht="102.75" customHeight="1" x14ac:dyDescent="0.25">
      <c r="A5" s="48"/>
      <c r="B5" s="50"/>
      <c r="C5" s="50"/>
      <c r="D5" s="13" t="s">
        <v>15</v>
      </c>
      <c r="E5" s="12" t="s">
        <v>3</v>
      </c>
      <c r="F5" s="13" t="s">
        <v>16</v>
      </c>
      <c r="G5" s="13" t="s">
        <v>17</v>
      </c>
      <c r="H5" s="17" t="s">
        <v>18</v>
      </c>
      <c r="I5" s="18" t="s">
        <v>19</v>
      </c>
      <c r="J5" s="19" t="s">
        <v>20</v>
      </c>
      <c r="K5" s="20" t="s">
        <v>21</v>
      </c>
      <c r="L5" s="21" t="s">
        <v>22</v>
      </c>
      <c r="M5" s="23" t="s">
        <v>23</v>
      </c>
      <c r="N5" s="24" t="s">
        <v>24</v>
      </c>
      <c r="O5" s="25" t="s">
        <v>25</v>
      </c>
      <c r="P5" s="27" t="s">
        <v>31</v>
      </c>
      <c r="Q5" s="39" t="s">
        <v>32</v>
      </c>
      <c r="R5" s="39" t="s">
        <v>33</v>
      </c>
      <c r="S5" s="39" t="s">
        <v>34</v>
      </c>
      <c r="T5" s="14" t="s">
        <v>35</v>
      </c>
      <c r="U5" s="22" t="s">
        <v>36</v>
      </c>
      <c r="V5" s="15" t="s">
        <v>37</v>
      </c>
    </row>
    <row r="6" spans="1:22" s="1" customFormat="1" ht="24.75" customHeight="1" x14ac:dyDescent="0.25">
      <c r="A6" s="43" t="s">
        <v>4</v>
      </c>
      <c r="B6" s="2" t="s">
        <v>13</v>
      </c>
      <c r="C6" s="3">
        <f>SUM(D6:E6)</f>
        <v>228447566</v>
      </c>
      <c r="D6" s="3">
        <v>114228459</v>
      </c>
      <c r="E6" s="3">
        <v>114219107</v>
      </c>
      <c r="F6" s="3">
        <v>114301654.38</v>
      </c>
      <c r="G6" s="3">
        <f>114294915.3+3209+3166</f>
        <v>114301290.3</v>
      </c>
      <c r="H6" s="3">
        <v>114348883.5</v>
      </c>
      <c r="I6" s="3">
        <v>114495360.77</v>
      </c>
      <c r="J6" s="3">
        <v>114635734.52</v>
      </c>
      <c r="K6" s="3">
        <v>114756731.52</v>
      </c>
      <c r="L6" s="3">
        <v>115037585.39</v>
      </c>
      <c r="M6" s="3">
        <v>129508619.38000001</v>
      </c>
      <c r="N6" s="3">
        <v>129969142.34</v>
      </c>
      <c r="O6" s="3">
        <v>130277249.62</v>
      </c>
      <c r="P6" s="36">
        <v>717794</v>
      </c>
      <c r="Q6" s="3">
        <v>130577249.62</v>
      </c>
      <c r="R6" s="3">
        <f>O6+3525+6954.61</f>
        <v>130287729.23</v>
      </c>
      <c r="S6" s="36">
        <v>719327</v>
      </c>
      <c r="T6" s="3">
        <f>Q6-R6</f>
        <v>289520.3900000006</v>
      </c>
      <c r="U6" s="53">
        <f>S6-P6</f>
        <v>1533</v>
      </c>
      <c r="V6" s="26">
        <f>R6-O6</f>
        <v>10479.609999999404</v>
      </c>
    </row>
    <row r="7" spans="1:22" s="1" customFormat="1" ht="24.75" customHeight="1" x14ac:dyDescent="0.25">
      <c r="A7" s="44"/>
      <c r="B7" s="8" t="s">
        <v>5</v>
      </c>
      <c r="C7" s="3">
        <f>SUM(D7:E7)</f>
        <v>16233812.629999999</v>
      </c>
      <c r="D7" s="3">
        <v>8081491</v>
      </c>
      <c r="E7" s="3">
        <v>8152321.6299999999</v>
      </c>
      <c r="F7" s="3">
        <v>8210616.1399999997</v>
      </c>
      <c r="G7" s="3">
        <f>8249244.81+5590.58</f>
        <v>8254835.3899999997</v>
      </c>
      <c r="H7" s="3">
        <v>8320757.0099999998</v>
      </c>
      <c r="I7" s="3">
        <v>8376227.2999999998</v>
      </c>
      <c r="J7" s="3">
        <v>8394964.0700000003</v>
      </c>
      <c r="K7" s="3">
        <v>8398382.870000001</v>
      </c>
      <c r="L7" s="3">
        <v>8446130.9299999997</v>
      </c>
      <c r="M7" s="3">
        <v>8708226.1400000006</v>
      </c>
      <c r="N7" s="3">
        <v>8722483.209999999</v>
      </c>
      <c r="O7" s="3">
        <v>8759969.3300000001</v>
      </c>
      <c r="P7" s="36">
        <v>21067</v>
      </c>
      <c r="Q7" s="3">
        <v>8800000</v>
      </c>
      <c r="R7" s="3">
        <v>8768847.6199999992</v>
      </c>
      <c r="S7" s="36">
        <v>21078</v>
      </c>
      <c r="T7" s="3">
        <f>Q7-R7</f>
        <v>31152.38000000082</v>
      </c>
      <c r="U7" s="53">
        <f t="shared" ref="U7:U17" si="0">S7-P7</f>
        <v>11</v>
      </c>
      <c r="V7" s="26">
        <f>R7-O7</f>
        <v>8878.2899999991059</v>
      </c>
    </row>
    <row r="8" spans="1:22" s="1" customFormat="1" ht="15.75" x14ac:dyDescent="0.25">
      <c r="A8" s="45"/>
      <c r="B8" s="4" t="s">
        <v>6</v>
      </c>
      <c r="C8" s="5">
        <f t="shared" ref="C8" si="1">SUM(C6:C7)</f>
        <v>244681378.63</v>
      </c>
      <c r="D8" s="5">
        <f>D6+D7</f>
        <v>122309950</v>
      </c>
      <c r="E8" s="5">
        <v>122371428.63</v>
      </c>
      <c r="F8" s="5">
        <f t="shared" ref="F8:I8" si="2">SUM(F6:F7)</f>
        <v>122512270.52</v>
      </c>
      <c r="G8" s="5">
        <f t="shared" si="2"/>
        <v>122556125.69</v>
      </c>
      <c r="H8" s="5">
        <f t="shared" si="2"/>
        <v>122669640.51000001</v>
      </c>
      <c r="I8" s="5">
        <f t="shared" si="2"/>
        <v>122871588.06999999</v>
      </c>
      <c r="J8" s="5">
        <f t="shared" ref="J8:L8" si="3">SUM(J6:J7)</f>
        <v>123030698.59</v>
      </c>
      <c r="K8" s="5">
        <f t="shared" si="3"/>
        <v>123155114.39</v>
      </c>
      <c r="L8" s="5">
        <f t="shared" si="3"/>
        <v>123483716.31999999</v>
      </c>
      <c r="M8" s="5">
        <f t="shared" ref="M8:V8" si="4">SUM(M6:M7)</f>
        <v>138216845.52000001</v>
      </c>
      <c r="N8" s="5">
        <f t="shared" si="4"/>
        <v>138691625.55000001</v>
      </c>
      <c r="O8" s="5">
        <f t="shared" si="4"/>
        <v>139037218.95000002</v>
      </c>
      <c r="P8" s="37">
        <f>SUM(P6:P7)</f>
        <v>738861</v>
      </c>
      <c r="Q8" s="37">
        <f>SUM(Q6:Q7)</f>
        <v>139377249.62</v>
      </c>
      <c r="R8" s="5">
        <f>SUM(R6:R7)</f>
        <v>139056576.84999999</v>
      </c>
      <c r="S8" s="37">
        <f>SUM(S6:S7)</f>
        <v>740405</v>
      </c>
      <c r="T8" s="5">
        <f>SUM(T6:T7)</f>
        <v>320672.77000000142</v>
      </c>
      <c r="U8" s="38">
        <f>SUM(U6:U7)</f>
        <v>1544</v>
      </c>
      <c r="V8" s="5">
        <f>SUM(V6:V7)</f>
        <v>19357.89999999851</v>
      </c>
    </row>
    <row r="9" spans="1:22" s="1" customFormat="1" ht="24.75" customHeight="1" x14ac:dyDescent="0.25">
      <c r="A9" s="43" t="s">
        <v>7</v>
      </c>
      <c r="B9" s="6" t="s">
        <v>8</v>
      </c>
      <c r="C9" s="3">
        <f>SUM(D9:E9)</f>
        <v>35118398</v>
      </c>
      <c r="D9" s="3">
        <v>17576767</v>
      </c>
      <c r="E9" s="3">
        <v>17541631</v>
      </c>
      <c r="F9" s="3">
        <v>17574031.999999996</v>
      </c>
      <c r="G9" s="3">
        <f>17575266.33+1517.7+5488</f>
        <v>17582272.029999997</v>
      </c>
      <c r="H9" s="3">
        <f>17658809.13+1428.9+3524</f>
        <v>17663762.029999997</v>
      </c>
      <c r="I9" s="3">
        <v>17627454.93</v>
      </c>
      <c r="J9" s="3">
        <v>17630259.23</v>
      </c>
      <c r="K9" s="3">
        <v>17627717.48</v>
      </c>
      <c r="L9" s="3">
        <v>17599674.079999998</v>
      </c>
      <c r="M9" s="3">
        <v>18372538.879999999</v>
      </c>
      <c r="N9" s="3">
        <v>18367246.68</v>
      </c>
      <c r="O9" s="3">
        <v>18403114.599999998</v>
      </c>
      <c r="P9" s="36">
        <v>167260</v>
      </c>
      <c r="Q9" s="3">
        <v>18412114.599999998</v>
      </c>
      <c r="R9" s="3">
        <v>18368124.309999999</v>
      </c>
      <c r="S9" s="36">
        <v>167029</v>
      </c>
      <c r="T9" s="3">
        <f>Q9-R9</f>
        <v>43990.289999999106</v>
      </c>
      <c r="U9" s="53">
        <f t="shared" si="0"/>
        <v>-231</v>
      </c>
      <c r="V9" s="26">
        <f>R9-O9</f>
        <v>-34990.289999999106</v>
      </c>
    </row>
    <row r="10" spans="1:22" s="1" customFormat="1" ht="24.75" customHeight="1" x14ac:dyDescent="0.25">
      <c r="A10" s="44"/>
      <c r="B10" s="11" t="s">
        <v>14</v>
      </c>
      <c r="C10" s="3">
        <f>SUM(D10:E10)</f>
        <v>1093109.3999999999</v>
      </c>
      <c r="D10" s="3">
        <v>547623</v>
      </c>
      <c r="E10" s="3">
        <v>545486.4</v>
      </c>
      <c r="F10" s="3">
        <v>539412.80000000005</v>
      </c>
      <c r="G10" s="3">
        <v>535729.80000000005</v>
      </c>
      <c r="H10" s="3">
        <v>527995.80000000005</v>
      </c>
      <c r="I10" s="3">
        <v>524466.80000000005</v>
      </c>
      <c r="J10" s="3">
        <v>518883.8</v>
      </c>
      <c r="K10" s="3">
        <v>515912</v>
      </c>
      <c r="L10" s="3">
        <v>511138.8</v>
      </c>
      <c r="M10" s="3">
        <v>508994.8</v>
      </c>
      <c r="N10" s="3">
        <v>507075.8</v>
      </c>
      <c r="O10" s="3">
        <v>506107.8</v>
      </c>
      <c r="P10" s="36">
        <v>29072</v>
      </c>
      <c r="Q10" s="3">
        <v>510000</v>
      </c>
      <c r="R10" s="3">
        <v>503031.8</v>
      </c>
      <c r="S10" s="36">
        <v>28967</v>
      </c>
      <c r="T10" s="3">
        <f t="shared" ref="T10:T17" si="5">Q10-R10</f>
        <v>6968.2000000000116</v>
      </c>
      <c r="U10" s="53">
        <f t="shared" si="0"/>
        <v>-105</v>
      </c>
      <c r="V10" s="26">
        <f t="shared" ref="V10:V17" si="6">R10-O10</f>
        <v>-3076</v>
      </c>
    </row>
    <row r="11" spans="1:22" s="1" customFormat="1" ht="24.75" customHeight="1" x14ac:dyDescent="0.25">
      <c r="A11" s="44"/>
      <c r="B11" s="7" t="s">
        <v>9</v>
      </c>
      <c r="C11" s="3">
        <f>SUM(D11:E11)</f>
        <v>275206.82</v>
      </c>
      <c r="D11" s="3">
        <v>141450</v>
      </c>
      <c r="E11" s="3">
        <v>133756.82</v>
      </c>
      <c r="F11" s="3">
        <v>147772.74</v>
      </c>
      <c r="G11" s="3">
        <v>135452.4</v>
      </c>
      <c r="H11" s="3">
        <v>140693.13</v>
      </c>
      <c r="I11" s="3">
        <v>133945.76999999999</v>
      </c>
      <c r="J11" s="3">
        <v>172136.38</v>
      </c>
      <c r="K11" s="3">
        <v>138968.22</v>
      </c>
      <c r="L11" s="3">
        <v>142615.71</v>
      </c>
      <c r="M11" s="3">
        <v>137896.21</v>
      </c>
      <c r="N11" s="3">
        <v>137672.9</v>
      </c>
      <c r="O11" s="3">
        <v>142547.98000000001</v>
      </c>
      <c r="P11" s="36">
        <v>1074</v>
      </c>
      <c r="Q11" s="3">
        <v>150000</v>
      </c>
      <c r="R11" s="3">
        <v>136301.69</v>
      </c>
      <c r="S11" s="36">
        <v>1064</v>
      </c>
      <c r="T11" s="3">
        <f t="shared" si="5"/>
        <v>13698.309999999998</v>
      </c>
      <c r="U11" s="53">
        <f t="shared" si="0"/>
        <v>-10</v>
      </c>
      <c r="V11" s="26">
        <f t="shared" si="6"/>
        <v>-6246.2900000000081</v>
      </c>
    </row>
    <row r="12" spans="1:22" s="1" customFormat="1" ht="24.75" customHeight="1" x14ac:dyDescent="0.25">
      <c r="A12" s="44"/>
      <c r="B12" s="7" t="s">
        <v>10</v>
      </c>
      <c r="C12" s="3">
        <f>SUM(D12:E12)</f>
        <v>83480</v>
      </c>
      <c r="D12" s="3">
        <v>41540</v>
      </c>
      <c r="E12" s="3">
        <v>41940</v>
      </c>
      <c r="F12" s="3">
        <v>41670</v>
      </c>
      <c r="G12" s="3">
        <v>41540</v>
      </c>
      <c r="H12" s="3">
        <v>41550</v>
      </c>
      <c r="I12" s="3">
        <v>40600</v>
      </c>
      <c r="J12" s="3">
        <v>41010</v>
      </c>
      <c r="K12" s="3">
        <v>40560</v>
      </c>
      <c r="L12" s="3">
        <v>40290</v>
      </c>
      <c r="M12" s="3">
        <v>41020</v>
      </c>
      <c r="N12" s="3">
        <v>41060</v>
      </c>
      <c r="O12" s="3">
        <v>41650</v>
      </c>
      <c r="P12" s="36">
        <v>442</v>
      </c>
      <c r="Q12" s="3">
        <v>42000</v>
      </c>
      <c r="R12" s="3">
        <v>42270</v>
      </c>
      <c r="S12" s="36">
        <v>449</v>
      </c>
      <c r="T12" s="3">
        <f t="shared" si="5"/>
        <v>-270</v>
      </c>
      <c r="U12" s="53">
        <f t="shared" si="0"/>
        <v>7</v>
      </c>
      <c r="V12" s="26">
        <f t="shared" si="6"/>
        <v>620</v>
      </c>
    </row>
    <row r="13" spans="1:22" s="1" customFormat="1" ht="51" x14ac:dyDescent="0.25">
      <c r="A13" s="44"/>
      <c r="B13" s="11" t="s">
        <v>11</v>
      </c>
      <c r="C13" s="3">
        <f>SUM(D13:E13)</f>
        <v>2368794</v>
      </c>
      <c r="D13" s="3">
        <v>1210427</v>
      </c>
      <c r="E13" s="3">
        <v>1158367</v>
      </c>
      <c r="F13" s="3">
        <v>1098891.3999999999</v>
      </c>
      <c r="G13" s="3">
        <v>959013.83</v>
      </c>
      <c r="H13" s="3">
        <v>996273.29</v>
      </c>
      <c r="I13" s="3">
        <v>1248048.82</v>
      </c>
      <c r="J13" s="3">
        <v>1089863.8400000001</v>
      </c>
      <c r="K13" s="3">
        <v>1063326.04</v>
      </c>
      <c r="L13" s="3">
        <v>948280.31999999995</v>
      </c>
      <c r="M13" s="3">
        <v>1218911.44</v>
      </c>
      <c r="N13" s="3">
        <v>1167109.1399999999</v>
      </c>
      <c r="O13" s="3">
        <v>1126189.6499999999</v>
      </c>
      <c r="P13" s="36">
        <v>1143</v>
      </c>
      <c r="Q13" s="3">
        <v>1220000</v>
      </c>
      <c r="R13" s="3">
        <v>1175512.6000000001</v>
      </c>
      <c r="S13" s="36">
        <v>1194</v>
      </c>
      <c r="T13" s="3">
        <f t="shared" si="5"/>
        <v>44487.399999999907</v>
      </c>
      <c r="U13" s="53">
        <f t="shared" si="0"/>
        <v>51</v>
      </c>
      <c r="V13" s="26">
        <f t="shared" si="6"/>
        <v>49322.950000000186</v>
      </c>
    </row>
    <row r="14" spans="1:22" s="1" customFormat="1" ht="24.75" customHeight="1" x14ac:dyDescent="0.25">
      <c r="A14" s="45"/>
      <c r="B14" s="9" t="s">
        <v>12</v>
      </c>
      <c r="C14" s="5">
        <f>C9+C10+C11+C12+C13</f>
        <v>38938988.219999999</v>
      </c>
      <c r="D14" s="5">
        <f t="shared" ref="D14" si="7">D9+D10+D11+D12+D13</f>
        <v>19517807</v>
      </c>
      <c r="E14" s="5">
        <v>19421181.219999999</v>
      </c>
      <c r="F14" s="16">
        <f t="shared" ref="F14:M14" si="8">SUM(F9:F13)</f>
        <v>19401778.939999994</v>
      </c>
      <c r="G14" s="16">
        <f t="shared" si="8"/>
        <v>19254008.059999995</v>
      </c>
      <c r="H14" s="16">
        <f t="shared" si="8"/>
        <v>19370274.249999996</v>
      </c>
      <c r="I14" s="16">
        <f t="shared" si="8"/>
        <v>19574516.32</v>
      </c>
      <c r="J14" s="16">
        <f t="shared" si="8"/>
        <v>19452153.25</v>
      </c>
      <c r="K14" s="16">
        <f t="shared" si="8"/>
        <v>19386483.739999998</v>
      </c>
      <c r="L14" s="16">
        <f t="shared" si="8"/>
        <v>19241998.91</v>
      </c>
      <c r="M14" s="16">
        <f t="shared" si="8"/>
        <v>20279361.330000002</v>
      </c>
      <c r="N14" s="16">
        <f>SUM(N9:N13)</f>
        <v>20220164.52</v>
      </c>
      <c r="O14" s="16">
        <f>SUM(O9:O13)</f>
        <v>20219610.029999997</v>
      </c>
      <c r="P14" s="38">
        <f>SUM(P9:P13)</f>
        <v>198991</v>
      </c>
      <c r="Q14" s="16">
        <f>SUM(Q9:Q13)</f>
        <v>20334114.599999998</v>
      </c>
      <c r="R14" s="16">
        <f>SUM(R9:R13)</f>
        <v>20225240.400000002</v>
      </c>
      <c r="S14" s="38">
        <f>SUM(S9:S13)</f>
        <v>198703</v>
      </c>
      <c r="T14" s="16">
        <f>SUM(T9:T13)</f>
        <v>108874.19999999902</v>
      </c>
      <c r="U14" s="38">
        <f>SUM(U9:U13)</f>
        <v>-288</v>
      </c>
      <c r="V14" s="16">
        <f>SUM(V9:V13)</f>
        <v>5630.3700000010722</v>
      </c>
    </row>
    <row r="15" spans="1:22" ht="60.75" x14ac:dyDescent="0.25">
      <c r="A15" s="28" t="s">
        <v>26</v>
      </c>
      <c r="B15" s="29" t="s">
        <v>28</v>
      </c>
      <c r="C15" s="30"/>
      <c r="D15" s="30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">
        <v>1852812</v>
      </c>
      <c r="P15" s="36">
        <v>51467</v>
      </c>
      <c r="Q15" s="3">
        <v>3582000</v>
      </c>
      <c r="R15" s="3">
        <v>2152512</v>
      </c>
      <c r="S15" s="36">
        <v>59459</v>
      </c>
      <c r="T15" s="3">
        <f t="shared" si="5"/>
        <v>1429488</v>
      </c>
      <c r="U15" s="53">
        <f t="shared" si="0"/>
        <v>7992</v>
      </c>
      <c r="V15" s="26">
        <f t="shared" si="6"/>
        <v>299700</v>
      </c>
    </row>
    <row r="16" spans="1:22" ht="61.5" x14ac:dyDescent="0.25">
      <c r="A16" s="32" t="s">
        <v>27</v>
      </c>
      <c r="B16" s="29" t="s">
        <v>29</v>
      </c>
      <c r="C16" s="30"/>
      <c r="D16" s="30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">
        <v>243152</v>
      </c>
      <c r="P16" s="36">
        <v>10666</v>
      </c>
      <c r="Q16" s="3">
        <v>471500</v>
      </c>
      <c r="R16" s="3">
        <v>265822.59999999998</v>
      </c>
      <c r="S16" s="36">
        <v>11527</v>
      </c>
      <c r="T16" s="3">
        <f t="shared" si="5"/>
        <v>205677.40000000002</v>
      </c>
      <c r="U16" s="53">
        <f t="shared" si="0"/>
        <v>861</v>
      </c>
      <c r="V16" s="26">
        <f t="shared" si="6"/>
        <v>22670.599999999977</v>
      </c>
    </row>
    <row r="17" spans="1:22" ht="49.5" customHeight="1" x14ac:dyDescent="0.25">
      <c r="A17" s="32" t="s">
        <v>38</v>
      </c>
      <c r="B17" s="29" t="s">
        <v>39</v>
      </c>
      <c r="C17" s="30"/>
      <c r="D17" s="30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"/>
      <c r="P17" s="36"/>
      <c r="Q17" s="3">
        <v>684000</v>
      </c>
      <c r="R17" s="54"/>
      <c r="S17" s="54"/>
      <c r="T17" s="3">
        <f t="shared" si="5"/>
        <v>684000</v>
      </c>
      <c r="U17" s="53">
        <f t="shared" si="0"/>
        <v>0</v>
      </c>
      <c r="V17" s="26"/>
    </row>
    <row r="18" spans="1:22" ht="31.5" customHeight="1" x14ac:dyDescent="0.25">
      <c r="B18" s="33" t="s">
        <v>30</v>
      </c>
      <c r="C18" s="30"/>
      <c r="D18" s="30"/>
      <c r="E18" s="30"/>
      <c r="F18" s="30"/>
      <c r="G18" s="34"/>
      <c r="H18" s="34"/>
      <c r="I18" s="34"/>
      <c r="J18" s="34"/>
      <c r="K18" s="34"/>
      <c r="L18" s="34"/>
      <c r="M18" s="34"/>
      <c r="N18" s="34"/>
      <c r="O18" s="5">
        <f>SUM(O15:O16)</f>
        <v>2095964</v>
      </c>
      <c r="P18" s="37">
        <f>SUM(P15:P16)</f>
        <v>62133</v>
      </c>
      <c r="Q18" s="5">
        <f>SUM(Q15:Q17)</f>
        <v>4737500</v>
      </c>
      <c r="R18" s="5">
        <f>SUM(R15:R17)</f>
        <v>2418334.6</v>
      </c>
      <c r="S18" s="37">
        <f>SUM(S15:S17)</f>
        <v>70986</v>
      </c>
      <c r="T18" s="5">
        <f>SUM(T15:T17)</f>
        <v>2319165.4</v>
      </c>
      <c r="U18" s="35">
        <f>SUM(U15:U16)</f>
        <v>8853</v>
      </c>
      <c r="V18" s="5">
        <f>SUM(V15:V17)</f>
        <v>322370.59999999998</v>
      </c>
    </row>
    <row r="20" spans="1:22" x14ac:dyDescent="0.25">
      <c r="K20" s="40"/>
      <c r="L20" s="41"/>
      <c r="M20" s="41"/>
    </row>
    <row r="21" spans="1:22" x14ac:dyDescent="0.25">
      <c r="H21" s="42"/>
      <c r="I21" s="40"/>
      <c r="J21" s="40"/>
    </row>
    <row r="24" spans="1:22" x14ac:dyDescent="0.25">
      <c r="O24" s="40"/>
    </row>
    <row r="27" spans="1:22" x14ac:dyDescent="0.25">
      <c r="O27" s="40"/>
    </row>
  </sheetData>
  <mergeCells count="7">
    <mergeCell ref="A9:A14"/>
    <mergeCell ref="A6:A8"/>
    <mergeCell ref="A2:E2"/>
    <mergeCell ref="A4:A5"/>
    <mergeCell ref="B4:B5"/>
    <mergeCell ref="C4:C5"/>
    <mergeCell ref="D4:E4"/>
  </mergeCells>
  <pageMargins left="0.70866141732283472" right="0.70866141732283472" top="0.74803149606299213" bottom="0.74803149606299213" header="0.31496062992125984" footer="0.31496062992125984"/>
  <pageSetup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ივლისი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rtatanashvili</dc:creator>
  <cp:lastModifiedBy>Manana Kakhiani</cp:lastModifiedBy>
  <cp:lastPrinted>2016-04-11T12:04:40Z</cp:lastPrinted>
  <dcterms:created xsi:type="dcterms:W3CDTF">2014-07-07T11:35:51Z</dcterms:created>
  <dcterms:modified xsi:type="dcterms:W3CDTF">2016-10-07T10:56:34Z</dcterms:modified>
</cp:coreProperties>
</file>