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114"/>
  <workbookPr defaultThemeVersion="124226"/>
  <bookViews>
    <workbookView xWindow="12000" yWindow="-15" windowWidth="12045" windowHeight="10275" firstSheet="24" activeTab="25"/>
    <workbookView xWindow="-15" yWindow="-15" windowWidth="12015" windowHeight="10275" firstSheet="24" activeTab="27"/>
  </bookViews>
  <sheets>
    <sheet name="Staff by BP" sheetId="40" r:id="rId1"/>
    <sheet name="Chart - Staff summary" sheetId="44" r:id="rId2"/>
    <sheet name="Chart - Staff summary (C)" sheetId="46" r:id="rId3"/>
    <sheet name="Chart - Staff by BP" sheetId="43" r:id="rId4"/>
    <sheet name="Staff by Rayons" sheetId="39" r:id="rId5"/>
    <sheet name="Chart Staff by Rayons" sheetId="45" r:id="rId6"/>
    <sheet name="BP01" sheetId="4" r:id="rId7"/>
    <sheet name="BP02" sheetId="23" r:id="rId8"/>
    <sheet name="BP03" sheetId="24" r:id="rId9"/>
    <sheet name="BP04" sheetId="25" r:id="rId10"/>
    <sheet name="BP05" sheetId="26" r:id="rId11"/>
    <sheet name="BP06" sheetId="27" r:id="rId12"/>
    <sheet name="BP07" sheetId="28" r:id="rId13"/>
    <sheet name="BP08" sheetId="29" r:id="rId14"/>
    <sheet name="BP09" sheetId="30" r:id="rId15"/>
    <sheet name="BP10" sheetId="31" r:id="rId16"/>
    <sheet name="BP11" sheetId="32" r:id="rId17"/>
    <sheet name="BP12" sheetId="33" r:id="rId18"/>
    <sheet name="BP13" sheetId="34" r:id="rId19"/>
    <sheet name="BP14" sheetId="35" r:id="rId20"/>
    <sheet name="BP15" sheetId="36" r:id="rId21"/>
    <sheet name="Work" sheetId="3" r:id="rId22"/>
    <sheet name="Clients" sheetId="1" r:id="rId23"/>
    <sheet name="Lists" sheetId="2" r:id="rId24"/>
    <sheet name="Constants" sheetId="5" r:id="rId25"/>
    <sheet name="Trainings" sheetId="42" r:id="rId26"/>
    <sheet name="HR Investment" sheetId="41" r:id="rId27"/>
    <sheet name="Hardware" sheetId="47" r:id="rId28"/>
  </sheets>
  <definedNames>
    <definedName name="d_y">Lists!$J$2:$J$3</definedName>
    <definedName name="List_busproc">Lists!$B$3:$B$17</definedName>
    <definedName name="list_rayons">Clients!$B$3:$B$73</definedName>
    <definedName name="list_round">Constants!$H$8:$H$10</definedName>
    <definedName name="list_specialists">Lists!$B$21:$B$36</definedName>
    <definedName name="list_trainers">Trainings!$B$16:$B$22</definedName>
    <definedName name="list_trainings">Trainings!$B$6:$B$13</definedName>
    <definedName name="mr_spec_min">Lists!$D$21:$D$36</definedName>
    <definedName name="mr_work">Work!$C$5:$Q$20</definedName>
    <definedName name="my_rothresh" comment="Rounding threshold">Constants!$C$6</definedName>
    <definedName name="nwd">Constants!$C$4</definedName>
    <definedName name="_xlnm.Print_Area" localSheetId="0">'Staff by BP'!$B$2:$R$18</definedName>
    <definedName name="_xlnm.Print_Area" localSheetId="25">Trainings!$B$2:$H$13</definedName>
    <definedName name="_xlnm.Print_Area" localSheetId="21">Work!$B$2:$Q$60</definedName>
    <definedName name="Y_N">Lists!$J$5:$J$6</definedName>
  </definedNames>
  <calcPr calcId="144315"/>
</workbook>
</file>

<file path=xl/calcChain.xml><?xml version="1.0" encoding="utf-8"?>
<calcChain xmlns="http://schemas.openxmlformats.org/spreadsheetml/2006/main">
  <c r="H2" i="47" l="1"/>
  <c r="M2" i="47" s="1"/>
  <c r="G2" i="47"/>
  <c r="L2" i="47" s="1"/>
  <c r="F2" i="47"/>
  <c r="K2" i="47" s="1"/>
  <c r="E2" i="47"/>
  <c r="J2" i="47" s="1"/>
  <c r="D2" i="47"/>
  <c r="I2" i="47" s="1"/>
  <c r="B2" i="47" l="1"/>
  <c r="B45" i="41"/>
  <c r="B46" i="41"/>
  <c r="B47" i="41"/>
  <c r="B48" i="41"/>
  <c r="B49" i="41"/>
  <c r="B50" i="41"/>
  <c r="B44" i="41"/>
  <c r="D5" i="42"/>
  <c r="B13" i="41"/>
  <c r="B33" i="41" s="1"/>
  <c r="C22" i="41"/>
  <c r="B22" i="41"/>
  <c r="D4" i="42"/>
  <c r="D3" i="42"/>
  <c r="AN75" i="39"/>
  <c r="B1" i="40"/>
  <c r="W1" i="39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C75" i="1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Q55" i="3"/>
  <c r="P55" i="3"/>
  <c r="O55" i="3"/>
  <c r="N55" i="3"/>
  <c r="M55" i="3"/>
  <c r="K55" i="3"/>
  <c r="J55" i="3"/>
  <c r="I55" i="3"/>
  <c r="H55" i="3"/>
  <c r="G55" i="3"/>
  <c r="F55" i="3"/>
  <c r="E55" i="3"/>
  <c r="D55" i="3"/>
  <c r="Q54" i="3"/>
  <c r="P54" i="3"/>
  <c r="O54" i="3"/>
  <c r="N54" i="3"/>
  <c r="M54" i="3"/>
  <c r="K54" i="3"/>
  <c r="H54" i="3"/>
  <c r="G54" i="3"/>
  <c r="F54" i="3"/>
  <c r="E54" i="3"/>
  <c r="D54" i="3"/>
  <c r="Q53" i="3"/>
  <c r="P53" i="3"/>
  <c r="O53" i="3"/>
  <c r="N53" i="3"/>
  <c r="M53" i="3"/>
  <c r="L53" i="3"/>
  <c r="K53" i="3"/>
  <c r="J53" i="3"/>
  <c r="I53" i="3"/>
  <c r="H53" i="3"/>
  <c r="G53" i="3"/>
  <c r="E53" i="3"/>
  <c r="D53" i="3"/>
  <c r="Q52" i="3"/>
  <c r="P52" i="3"/>
  <c r="O52" i="3"/>
  <c r="N52" i="3"/>
  <c r="M52" i="3"/>
  <c r="L52" i="3"/>
  <c r="K52" i="3"/>
  <c r="J52" i="3"/>
  <c r="I52" i="3"/>
  <c r="G52" i="3"/>
  <c r="F52" i="3"/>
  <c r="Q51" i="3"/>
  <c r="P51" i="3"/>
  <c r="O51" i="3"/>
  <c r="N51" i="3"/>
  <c r="M51" i="3"/>
  <c r="L51" i="3"/>
  <c r="K51" i="3"/>
  <c r="H51" i="3"/>
  <c r="G51" i="3"/>
  <c r="F51" i="3"/>
  <c r="E51" i="3"/>
  <c r="D51" i="3"/>
  <c r="Q50" i="3"/>
  <c r="P50" i="3"/>
  <c r="O50" i="3"/>
  <c r="N50" i="3"/>
  <c r="M50" i="3"/>
  <c r="L50" i="3"/>
  <c r="K50" i="3"/>
  <c r="J50" i="3"/>
  <c r="I50" i="3"/>
  <c r="E50" i="3"/>
  <c r="D50" i="3"/>
  <c r="Q49" i="3"/>
  <c r="P49" i="3"/>
  <c r="O49" i="3"/>
  <c r="N49" i="3"/>
  <c r="M49" i="3"/>
  <c r="K49" i="3"/>
  <c r="J49" i="3"/>
  <c r="I49" i="3"/>
  <c r="H49" i="3"/>
  <c r="G49" i="3"/>
  <c r="F49" i="3"/>
  <c r="E49" i="3"/>
  <c r="D49" i="3"/>
  <c r="C60" i="3"/>
  <c r="C59" i="3"/>
  <c r="C58" i="3"/>
  <c r="C57" i="3"/>
  <c r="C56" i="3"/>
  <c r="C55" i="3"/>
  <c r="C54" i="3"/>
  <c r="C53" i="3"/>
  <c r="C52" i="3"/>
  <c r="C50" i="3"/>
  <c r="C49" i="3"/>
  <c r="C48" i="3"/>
  <c r="C47" i="3"/>
  <c r="C51" i="3"/>
  <c r="B1" i="25"/>
  <c r="B6" i="40" s="1"/>
  <c r="B1" i="24"/>
  <c r="B1" i="23"/>
  <c r="B4" i="40" s="1"/>
  <c r="B1" i="4"/>
  <c r="B3" i="40" s="1"/>
  <c r="B1" i="31"/>
  <c r="B12" i="40" s="1"/>
  <c r="B1" i="30"/>
  <c r="B11" i="40" s="1"/>
  <c r="B1" i="29"/>
  <c r="B10" i="40" s="1"/>
  <c r="B1" i="27"/>
  <c r="B1" i="26"/>
  <c r="B7" i="40" s="1"/>
  <c r="B20" i="3"/>
  <c r="B19" i="3"/>
  <c r="B18" i="3"/>
  <c r="B17" i="3"/>
  <c r="B16" i="3"/>
  <c r="B15" i="3"/>
  <c r="B35" i="3" s="1"/>
  <c r="B14" i="3"/>
  <c r="D2" i="41"/>
  <c r="D22" i="41" s="1"/>
  <c r="N2" i="41"/>
  <c r="N22" i="41" s="1"/>
  <c r="M2" i="41"/>
  <c r="M22" i="41" s="1"/>
  <c r="L2" i="41"/>
  <c r="L22" i="41" s="1"/>
  <c r="K2" i="41"/>
  <c r="K22" i="41" s="1"/>
  <c r="J2" i="41"/>
  <c r="J22" i="41" s="1"/>
  <c r="I2" i="41"/>
  <c r="I22" i="41" s="1"/>
  <c r="H2" i="41"/>
  <c r="H22" i="41" s="1"/>
  <c r="G2" i="41"/>
  <c r="G22" i="41" s="1"/>
  <c r="F2" i="41"/>
  <c r="F22" i="41" s="1"/>
  <c r="E2" i="41"/>
  <c r="E22" i="41" s="1"/>
  <c r="B4" i="41"/>
  <c r="B24" i="41" s="1"/>
  <c r="B5" i="41"/>
  <c r="B25" i="41" s="1"/>
  <c r="B6" i="41"/>
  <c r="B26" i="41" s="1"/>
  <c r="B7" i="41"/>
  <c r="B27" i="41" s="1"/>
  <c r="B8" i="41"/>
  <c r="B28" i="41" s="1"/>
  <c r="B9" i="41"/>
  <c r="B29" i="41" s="1"/>
  <c r="B10" i="41"/>
  <c r="B30" i="41" s="1"/>
  <c r="B11" i="41"/>
  <c r="B31" i="41" s="1"/>
  <c r="B12" i="41"/>
  <c r="B32" i="41" s="1"/>
  <c r="B14" i="41"/>
  <c r="B34" i="41" s="1"/>
  <c r="B15" i="41"/>
  <c r="B35" i="41" s="1"/>
  <c r="B16" i="41"/>
  <c r="B36" i="41" s="1"/>
  <c r="B17" i="41"/>
  <c r="B37" i="41" s="1"/>
  <c r="B18" i="41"/>
  <c r="B38" i="41" s="1"/>
  <c r="B3" i="41"/>
  <c r="B23" i="41" s="1"/>
  <c r="B17" i="40"/>
  <c r="B16" i="40"/>
  <c r="B15" i="40"/>
  <c r="B14" i="40"/>
  <c r="B13" i="40"/>
  <c r="B9" i="40"/>
  <c r="B8" i="40"/>
  <c r="B5" i="40"/>
  <c r="B74" i="39"/>
  <c r="A74" i="39"/>
  <c r="B73" i="39"/>
  <c r="A73" i="39"/>
  <c r="B72" i="39"/>
  <c r="B71" i="39"/>
  <c r="B70" i="39"/>
  <c r="B69" i="39"/>
  <c r="A69" i="39"/>
  <c r="B68" i="39"/>
  <c r="B67" i="39"/>
  <c r="A67" i="39"/>
  <c r="B66" i="39"/>
  <c r="B65" i="39"/>
  <c r="B64" i="39"/>
  <c r="B63" i="39"/>
  <c r="A63" i="39"/>
  <c r="B62" i="39"/>
  <c r="B61" i="39"/>
  <c r="B60" i="39"/>
  <c r="B59" i="39"/>
  <c r="B58" i="39"/>
  <c r="B57" i="39"/>
  <c r="A57" i="39"/>
  <c r="B56" i="39"/>
  <c r="B55" i="39"/>
  <c r="B54" i="39"/>
  <c r="B53" i="39"/>
  <c r="B52" i="39"/>
  <c r="B51" i="39"/>
  <c r="A51" i="39"/>
  <c r="B50" i="39"/>
  <c r="B49" i="39"/>
  <c r="B48" i="39"/>
  <c r="B47" i="39"/>
  <c r="B46" i="39"/>
  <c r="B45" i="39"/>
  <c r="A45" i="39"/>
  <c r="B44" i="39"/>
  <c r="B43" i="39"/>
  <c r="B42" i="39"/>
  <c r="B41" i="39"/>
  <c r="B40" i="39"/>
  <c r="B39" i="39"/>
  <c r="A39" i="39"/>
  <c r="B38" i="39"/>
  <c r="B37" i="39"/>
  <c r="B36" i="39"/>
  <c r="B35" i="39"/>
  <c r="B34" i="39"/>
  <c r="B33" i="39"/>
  <c r="A33" i="39"/>
  <c r="B32" i="39"/>
  <c r="B31" i="39"/>
  <c r="B30" i="39"/>
  <c r="B29" i="39"/>
  <c r="B28" i="39"/>
  <c r="B27" i="39"/>
  <c r="A27" i="39"/>
  <c r="B26" i="39"/>
  <c r="B25" i="39"/>
  <c r="B24" i="39"/>
  <c r="B23" i="39"/>
  <c r="B22" i="39"/>
  <c r="B21" i="39"/>
  <c r="A21" i="39"/>
  <c r="B20" i="39"/>
  <c r="B19" i="39"/>
  <c r="B18" i="39"/>
  <c r="B17" i="39"/>
  <c r="B16" i="39"/>
  <c r="B15" i="39"/>
  <c r="A15" i="39"/>
  <c r="B14" i="39"/>
  <c r="B13" i="39"/>
  <c r="B12" i="39"/>
  <c r="B11" i="39"/>
  <c r="B10" i="39"/>
  <c r="B9" i="39"/>
  <c r="A9" i="39"/>
  <c r="B8" i="39"/>
  <c r="B7" i="39"/>
  <c r="B6" i="39"/>
  <c r="B5" i="39"/>
  <c r="B4" i="39"/>
  <c r="B3" i="39"/>
  <c r="A3" i="39"/>
  <c r="S2" i="39"/>
  <c r="S79" i="39" s="1"/>
  <c r="R2" i="39"/>
  <c r="Q2" i="40" s="1"/>
  <c r="Q2" i="39"/>
  <c r="Q79" i="39" s="1"/>
  <c r="P2" i="39"/>
  <c r="O2" i="40" s="1"/>
  <c r="O2" i="39"/>
  <c r="O79" i="39" s="1"/>
  <c r="N2" i="39"/>
  <c r="N79" i="39" s="1"/>
  <c r="M2" i="39"/>
  <c r="M79" i="39" s="1"/>
  <c r="L2" i="39"/>
  <c r="L79" i="39" s="1"/>
  <c r="K2" i="39"/>
  <c r="K79" i="39" s="1"/>
  <c r="J2" i="39"/>
  <c r="J79" i="39" s="1"/>
  <c r="I2" i="39"/>
  <c r="I79" i="39" s="1"/>
  <c r="H2" i="39"/>
  <c r="H79" i="39" s="1"/>
  <c r="G2" i="39"/>
  <c r="G79" i="39" s="1"/>
  <c r="F2" i="39"/>
  <c r="F79" i="39" s="1"/>
  <c r="E2" i="39"/>
  <c r="E79" i="39" s="1"/>
  <c r="D2" i="39"/>
  <c r="D79" i="39" s="1"/>
  <c r="B74" i="36"/>
  <c r="A74" i="36"/>
  <c r="B73" i="36"/>
  <c r="A73" i="36"/>
  <c r="B72" i="36"/>
  <c r="B71" i="36"/>
  <c r="B70" i="36"/>
  <c r="B69" i="36"/>
  <c r="A69" i="36"/>
  <c r="B68" i="36"/>
  <c r="B67" i="36"/>
  <c r="A67" i="36"/>
  <c r="B66" i="36"/>
  <c r="B65" i="36"/>
  <c r="B64" i="36"/>
  <c r="B63" i="36"/>
  <c r="A63" i="36"/>
  <c r="B62" i="36"/>
  <c r="B61" i="36"/>
  <c r="B60" i="36"/>
  <c r="B59" i="36"/>
  <c r="B58" i="36"/>
  <c r="B57" i="36"/>
  <c r="A57" i="36"/>
  <c r="B56" i="36"/>
  <c r="B55" i="36"/>
  <c r="B54" i="36"/>
  <c r="B53" i="36"/>
  <c r="B52" i="36"/>
  <c r="B51" i="36"/>
  <c r="A51" i="36"/>
  <c r="B50" i="36"/>
  <c r="B49" i="36"/>
  <c r="B48" i="36"/>
  <c r="B47" i="36"/>
  <c r="B46" i="36"/>
  <c r="B45" i="36"/>
  <c r="A45" i="36"/>
  <c r="B44" i="36"/>
  <c r="B43" i="36"/>
  <c r="B42" i="36"/>
  <c r="B41" i="36"/>
  <c r="B40" i="36"/>
  <c r="B39" i="36"/>
  <c r="A39" i="36"/>
  <c r="B38" i="36"/>
  <c r="B37" i="36"/>
  <c r="B36" i="36"/>
  <c r="B35" i="36"/>
  <c r="B34" i="36"/>
  <c r="B33" i="36"/>
  <c r="A33" i="36"/>
  <c r="B32" i="36"/>
  <c r="B31" i="36"/>
  <c r="B30" i="36"/>
  <c r="B29" i="36"/>
  <c r="B28" i="36"/>
  <c r="B27" i="36"/>
  <c r="A27" i="36"/>
  <c r="B26" i="36"/>
  <c r="B25" i="36"/>
  <c r="B24" i="36"/>
  <c r="B23" i="36"/>
  <c r="B22" i="36"/>
  <c r="B21" i="36"/>
  <c r="A21" i="36"/>
  <c r="B20" i="36"/>
  <c r="B19" i="36"/>
  <c r="B18" i="36"/>
  <c r="B17" i="36"/>
  <c r="B16" i="36"/>
  <c r="B15" i="36"/>
  <c r="A15" i="36"/>
  <c r="B14" i="36"/>
  <c r="B13" i="36"/>
  <c r="B12" i="36"/>
  <c r="B11" i="36"/>
  <c r="B10" i="36"/>
  <c r="B9" i="36"/>
  <c r="A9" i="36"/>
  <c r="B8" i="36"/>
  <c r="B7" i="36"/>
  <c r="B6" i="36"/>
  <c r="B5" i="36"/>
  <c r="B4" i="36"/>
  <c r="B3" i="36"/>
  <c r="A3" i="36"/>
  <c r="S2" i="36"/>
  <c r="S79" i="36" s="1"/>
  <c r="R2" i="36"/>
  <c r="AJ2" i="36" s="1"/>
  <c r="Q2" i="36"/>
  <c r="Q79" i="36" s="1"/>
  <c r="P2" i="36"/>
  <c r="AH2" i="36" s="1"/>
  <c r="O2" i="36"/>
  <c r="O79" i="36" s="1"/>
  <c r="N2" i="36"/>
  <c r="N79" i="36" s="1"/>
  <c r="M2" i="36"/>
  <c r="M79" i="36" s="1"/>
  <c r="L2" i="36"/>
  <c r="L79" i="36" s="1"/>
  <c r="K2" i="36"/>
  <c r="K79" i="36" s="1"/>
  <c r="J2" i="36"/>
  <c r="J79" i="36" s="1"/>
  <c r="I2" i="36"/>
  <c r="I79" i="36" s="1"/>
  <c r="H2" i="36"/>
  <c r="H79" i="36" s="1"/>
  <c r="G2" i="36"/>
  <c r="G79" i="36" s="1"/>
  <c r="F2" i="36"/>
  <c r="F79" i="36" s="1"/>
  <c r="E2" i="36"/>
  <c r="E79" i="36" s="1"/>
  <c r="D2" i="36"/>
  <c r="D79" i="36" s="1"/>
  <c r="V1" i="36"/>
  <c r="C8" i="36" s="1"/>
  <c r="B74" i="35"/>
  <c r="A74" i="35"/>
  <c r="B73" i="35"/>
  <c r="A73" i="35"/>
  <c r="B72" i="35"/>
  <c r="B71" i="35"/>
  <c r="B70" i="35"/>
  <c r="B69" i="35"/>
  <c r="A69" i="35"/>
  <c r="B68" i="35"/>
  <c r="B67" i="35"/>
  <c r="A67" i="35"/>
  <c r="B66" i="35"/>
  <c r="B65" i="35"/>
  <c r="B64" i="35"/>
  <c r="B63" i="35"/>
  <c r="A63" i="35"/>
  <c r="B62" i="35"/>
  <c r="B61" i="35"/>
  <c r="B60" i="35"/>
  <c r="B59" i="35"/>
  <c r="B58" i="35"/>
  <c r="B57" i="35"/>
  <c r="A57" i="35"/>
  <c r="B56" i="35"/>
  <c r="B55" i="35"/>
  <c r="B54" i="35"/>
  <c r="B53" i="35"/>
  <c r="B52" i="35"/>
  <c r="B51" i="35"/>
  <c r="A51" i="35"/>
  <c r="B50" i="35"/>
  <c r="B49" i="35"/>
  <c r="B48" i="35"/>
  <c r="B47" i="35"/>
  <c r="B46" i="35"/>
  <c r="B45" i="35"/>
  <c r="A45" i="35"/>
  <c r="B44" i="35"/>
  <c r="B43" i="35"/>
  <c r="B42" i="35"/>
  <c r="B41" i="35"/>
  <c r="B40" i="35"/>
  <c r="B39" i="35"/>
  <c r="A39" i="35"/>
  <c r="B38" i="35"/>
  <c r="B37" i="35"/>
  <c r="B36" i="35"/>
  <c r="B35" i="35"/>
  <c r="B34" i="35"/>
  <c r="B33" i="35"/>
  <c r="A33" i="35"/>
  <c r="B32" i="35"/>
  <c r="B31" i="35"/>
  <c r="B30" i="35"/>
  <c r="B29" i="35"/>
  <c r="B28" i="35"/>
  <c r="B27" i="35"/>
  <c r="A27" i="35"/>
  <c r="B26" i="35"/>
  <c r="B25" i="35"/>
  <c r="B24" i="35"/>
  <c r="B23" i="35"/>
  <c r="B22" i="35"/>
  <c r="B21" i="35"/>
  <c r="A21" i="35"/>
  <c r="B20" i="35"/>
  <c r="B19" i="35"/>
  <c r="B18" i="35"/>
  <c r="B17" i="35"/>
  <c r="B16" i="35"/>
  <c r="B15" i="35"/>
  <c r="A15" i="35"/>
  <c r="B14" i="35"/>
  <c r="B13" i="35"/>
  <c r="B12" i="35"/>
  <c r="B11" i="35"/>
  <c r="B10" i="35"/>
  <c r="B9" i="35"/>
  <c r="A9" i="35"/>
  <c r="B8" i="35"/>
  <c r="B7" i="35"/>
  <c r="B6" i="35"/>
  <c r="B5" i="35"/>
  <c r="B4" i="35"/>
  <c r="B3" i="35"/>
  <c r="A3" i="35"/>
  <c r="S2" i="35"/>
  <c r="S79" i="35" s="1"/>
  <c r="R2" i="35"/>
  <c r="AJ2" i="35" s="1"/>
  <c r="Q2" i="35"/>
  <c r="Q79" i="35" s="1"/>
  <c r="P2" i="35"/>
  <c r="AH2" i="35" s="1"/>
  <c r="O2" i="35"/>
  <c r="O79" i="35" s="1"/>
  <c r="N2" i="35"/>
  <c r="N79" i="35" s="1"/>
  <c r="M2" i="35"/>
  <c r="M79" i="35" s="1"/>
  <c r="L2" i="35"/>
  <c r="L79" i="35" s="1"/>
  <c r="K2" i="35"/>
  <c r="K79" i="35" s="1"/>
  <c r="J2" i="35"/>
  <c r="J79" i="35" s="1"/>
  <c r="I2" i="35"/>
  <c r="I79" i="35" s="1"/>
  <c r="H2" i="35"/>
  <c r="H79" i="35" s="1"/>
  <c r="G2" i="35"/>
  <c r="G79" i="35" s="1"/>
  <c r="F2" i="35"/>
  <c r="F79" i="35" s="1"/>
  <c r="E2" i="35"/>
  <c r="E79" i="35" s="1"/>
  <c r="D2" i="35"/>
  <c r="D79" i="35" s="1"/>
  <c r="V1" i="35"/>
  <c r="C20" i="35" s="1"/>
  <c r="B74" i="34"/>
  <c r="A74" i="34"/>
  <c r="B73" i="34"/>
  <c r="A73" i="34"/>
  <c r="B72" i="34"/>
  <c r="B71" i="34"/>
  <c r="B70" i="34"/>
  <c r="B69" i="34"/>
  <c r="A69" i="34"/>
  <c r="B68" i="34"/>
  <c r="B67" i="34"/>
  <c r="A67" i="34"/>
  <c r="B66" i="34"/>
  <c r="B65" i="34"/>
  <c r="B64" i="34"/>
  <c r="B63" i="34"/>
  <c r="A63" i="34"/>
  <c r="B62" i="34"/>
  <c r="B61" i="34"/>
  <c r="B60" i="34"/>
  <c r="B59" i="34"/>
  <c r="B58" i="34"/>
  <c r="B57" i="34"/>
  <c r="A57" i="34"/>
  <c r="B56" i="34"/>
  <c r="B55" i="34"/>
  <c r="B54" i="34"/>
  <c r="B53" i="34"/>
  <c r="B52" i="34"/>
  <c r="B51" i="34"/>
  <c r="A51" i="34"/>
  <c r="B50" i="34"/>
  <c r="B49" i="34"/>
  <c r="B48" i="34"/>
  <c r="B47" i="34"/>
  <c r="B46" i="34"/>
  <c r="B45" i="34"/>
  <c r="A45" i="34"/>
  <c r="B44" i="34"/>
  <c r="B43" i="34"/>
  <c r="B42" i="34"/>
  <c r="B41" i="34"/>
  <c r="B40" i="34"/>
  <c r="B39" i="34"/>
  <c r="A39" i="34"/>
  <c r="B38" i="34"/>
  <c r="B37" i="34"/>
  <c r="B36" i="34"/>
  <c r="B35" i="34"/>
  <c r="B34" i="34"/>
  <c r="B33" i="34"/>
  <c r="A33" i="34"/>
  <c r="B32" i="34"/>
  <c r="B31" i="34"/>
  <c r="B30" i="34"/>
  <c r="B29" i="34"/>
  <c r="B28" i="34"/>
  <c r="B27" i="34"/>
  <c r="A27" i="34"/>
  <c r="B26" i="34"/>
  <c r="B25" i="34"/>
  <c r="B24" i="34"/>
  <c r="B23" i="34"/>
  <c r="B22" i="34"/>
  <c r="B21" i="34"/>
  <c r="A21" i="34"/>
  <c r="B20" i="34"/>
  <c r="B19" i="34"/>
  <c r="B18" i="34"/>
  <c r="B17" i="34"/>
  <c r="B16" i="34"/>
  <c r="B15" i="34"/>
  <c r="A15" i="34"/>
  <c r="B14" i="34"/>
  <c r="B13" i="34"/>
  <c r="B12" i="34"/>
  <c r="B11" i="34"/>
  <c r="B10" i="34"/>
  <c r="B9" i="34"/>
  <c r="A9" i="34"/>
  <c r="B8" i="34"/>
  <c r="B7" i="34"/>
  <c r="B6" i="34"/>
  <c r="B5" i="34"/>
  <c r="B4" i="34"/>
  <c r="B3" i="34"/>
  <c r="A3" i="34"/>
  <c r="S2" i="34"/>
  <c r="S79" i="34" s="1"/>
  <c r="R2" i="34"/>
  <c r="AJ2" i="34" s="1"/>
  <c r="Q2" i="34"/>
  <c r="Q79" i="34" s="1"/>
  <c r="P2" i="34"/>
  <c r="AH2" i="34" s="1"/>
  <c r="O2" i="34"/>
  <c r="O79" i="34" s="1"/>
  <c r="N2" i="34"/>
  <c r="N79" i="34" s="1"/>
  <c r="M2" i="34"/>
  <c r="M79" i="34" s="1"/>
  <c r="L2" i="34"/>
  <c r="L79" i="34" s="1"/>
  <c r="K2" i="34"/>
  <c r="K79" i="34" s="1"/>
  <c r="J2" i="34"/>
  <c r="J79" i="34" s="1"/>
  <c r="I2" i="34"/>
  <c r="I79" i="34" s="1"/>
  <c r="H2" i="34"/>
  <c r="H79" i="34" s="1"/>
  <c r="G2" i="34"/>
  <c r="G79" i="34" s="1"/>
  <c r="F2" i="34"/>
  <c r="F79" i="34" s="1"/>
  <c r="E2" i="34"/>
  <c r="E79" i="34" s="1"/>
  <c r="D2" i="34"/>
  <c r="D79" i="34" s="1"/>
  <c r="V1" i="34"/>
  <c r="B74" i="33"/>
  <c r="A74" i="33"/>
  <c r="B73" i="33"/>
  <c r="A73" i="33"/>
  <c r="B72" i="33"/>
  <c r="B71" i="33"/>
  <c r="B70" i="33"/>
  <c r="B69" i="33"/>
  <c r="A69" i="33"/>
  <c r="B68" i="33"/>
  <c r="B67" i="33"/>
  <c r="A67" i="33"/>
  <c r="B66" i="33"/>
  <c r="B65" i="33"/>
  <c r="B64" i="33"/>
  <c r="B63" i="33"/>
  <c r="A63" i="33"/>
  <c r="B62" i="33"/>
  <c r="B61" i="33"/>
  <c r="B60" i="33"/>
  <c r="B59" i="33"/>
  <c r="B58" i="33"/>
  <c r="B57" i="33"/>
  <c r="A57" i="33"/>
  <c r="B56" i="33"/>
  <c r="B55" i="33"/>
  <c r="B54" i="33"/>
  <c r="B53" i="33"/>
  <c r="B52" i="33"/>
  <c r="B51" i="33"/>
  <c r="A51" i="33"/>
  <c r="B50" i="33"/>
  <c r="B49" i="33"/>
  <c r="B48" i="33"/>
  <c r="B47" i="33"/>
  <c r="B46" i="33"/>
  <c r="B45" i="33"/>
  <c r="A45" i="33"/>
  <c r="B44" i="33"/>
  <c r="B43" i="33"/>
  <c r="B42" i="33"/>
  <c r="B41" i="33"/>
  <c r="B40" i="33"/>
  <c r="B39" i="33"/>
  <c r="A39" i="33"/>
  <c r="B38" i="33"/>
  <c r="B37" i="33"/>
  <c r="B36" i="33"/>
  <c r="B35" i="33"/>
  <c r="B34" i="33"/>
  <c r="B33" i="33"/>
  <c r="A33" i="33"/>
  <c r="B32" i="33"/>
  <c r="B31" i="33"/>
  <c r="B30" i="33"/>
  <c r="B29" i="33"/>
  <c r="B28" i="33"/>
  <c r="B27" i="33"/>
  <c r="A27" i="33"/>
  <c r="B26" i="33"/>
  <c r="B25" i="33"/>
  <c r="B24" i="33"/>
  <c r="B23" i="33"/>
  <c r="B22" i="33"/>
  <c r="B21" i="33"/>
  <c r="A21" i="33"/>
  <c r="B20" i="33"/>
  <c r="B19" i="33"/>
  <c r="B18" i="33"/>
  <c r="B17" i="33"/>
  <c r="B16" i="33"/>
  <c r="B15" i="33"/>
  <c r="A15" i="33"/>
  <c r="B14" i="33"/>
  <c r="B13" i="33"/>
  <c r="B12" i="33"/>
  <c r="B11" i="33"/>
  <c r="B10" i="33"/>
  <c r="B9" i="33"/>
  <c r="A9" i="33"/>
  <c r="B8" i="33"/>
  <c r="B7" i="33"/>
  <c r="B6" i="33"/>
  <c r="B5" i="33"/>
  <c r="B4" i="33"/>
  <c r="B3" i="33"/>
  <c r="A3" i="33"/>
  <c r="S2" i="33"/>
  <c r="S79" i="33" s="1"/>
  <c r="R2" i="33"/>
  <c r="AJ2" i="33" s="1"/>
  <c r="Q2" i="33"/>
  <c r="Q79" i="33" s="1"/>
  <c r="P2" i="33"/>
  <c r="AH2" i="33" s="1"/>
  <c r="O2" i="33"/>
  <c r="O79" i="33" s="1"/>
  <c r="N2" i="33"/>
  <c r="N79" i="33" s="1"/>
  <c r="M2" i="33"/>
  <c r="M79" i="33" s="1"/>
  <c r="L2" i="33"/>
  <c r="L79" i="33" s="1"/>
  <c r="K2" i="33"/>
  <c r="K79" i="33" s="1"/>
  <c r="J2" i="33"/>
  <c r="J79" i="33" s="1"/>
  <c r="I2" i="33"/>
  <c r="I79" i="33" s="1"/>
  <c r="H2" i="33"/>
  <c r="H79" i="33" s="1"/>
  <c r="G2" i="33"/>
  <c r="G79" i="33" s="1"/>
  <c r="F2" i="33"/>
  <c r="F79" i="33" s="1"/>
  <c r="E2" i="33"/>
  <c r="E79" i="33" s="1"/>
  <c r="D2" i="33"/>
  <c r="D79" i="33" s="1"/>
  <c r="V1" i="33"/>
  <c r="C8" i="33" s="1"/>
  <c r="B74" i="32"/>
  <c r="A74" i="32"/>
  <c r="B73" i="32"/>
  <c r="A73" i="32"/>
  <c r="B72" i="32"/>
  <c r="B71" i="32"/>
  <c r="B70" i="32"/>
  <c r="B69" i="32"/>
  <c r="A69" i="32"/>
  <c r="B68" i="32"/>
  <c r="B67" i="32"/>
  <c r="A67" i="32"/>
  <c r="B66" i="32"/>
  <c r="B65" i="32"/>
  <c r="B64" i="32"/>
  <c r="B63" i="32"/>
  <c r="A63" i="32"/>
  <c r="B62" i="32"/>
  <c r="B61" i="32"/>
  <c r="B60" i="32"/>
  <c r="B59" i="32"/>
  <c r="B58" i="32"/>
  <c r="B57" i="32"/>
  <c r="A57" i="32"/>
  <c r="B56" i="32"/>
  <c r="B55" i="32"/>
  <c r="B54" i="32"/>
  <c r="B53" i="32"/>
  <c r="B52" i="32"/>
  <c r="B51" i="32"/>
  <c r="A51" i="32"/>
  <c r="B50" i="32"/>
  <c r="B49" i="32"/>
  <c r="B48" i="32"/>
  <c r="B47" i="32"/>
  <c r="B46" i="32"/>
  <c r="B45" i="32"/>
  <c r="A45" i="32"/>
  <c r="B44" i="32"/>
  <c r="B43" i="32"/>
  <c r="B42" i="32"/>
  <c r="B41" i="32"/>
  <c r="B40" i="32"/>
  <c r="B39" i="32"/>
  <c r="A39" i="32"/>
  <c r="B38" i="32"/>
  <c r="B37" i="32"/>
  <c r="B36" i="32"/>
  <c r="B35" i="32"/>
  <c r="B34" i="32"/>
  <c r="B33" i="32"/>
  <c r="A33" i="32"/>
  <c r="B32" i="32"/>
  <c r="B31" i="32"/>
  <c r="B30" i="32"/>
  <c r="B29" i="32"/>
  <c r="B28" i="32"/>
  <c r="B27" i="32"/>
  <c r="A27" i="32"/>
  <c r="B26" i="32"/>
  <c r="B25" i="32"/>
  <c r="B24" i="32"/>
  <c r="B23" i="32"/>
  <c r="B22" i="32"/>
  <c r="B21" i="32"/>
  <c r="A21" i="32"/>
  <c r="B20" i="32"/>
  <c r="B19" i="32"/>
  <c r="B18" i="32"/>
  <c r="B17" i="32"/>
  <c r="B16" i="32"/>
  <c r="B15" i="32"/>
  <c r="A15" i="32"/>
  <c r="B14" i="32"/>
  <c r="B13" i="32"/>
  <c r="B12" i="32"/>
  <c r="B11" i="32"/>
  <c r="B10" i="32"/>
  <c r="B9" i="32"/>
  <c r="A9" i="32"/>
  <c r="B8" i="32"/>
  <c r="B7" i="32"/>
  <c r="B6" i="32"/>
  <c r="B5" i="32"/>
  <c r="B4" i="32"/>
  <c r="B3" i="32"/>
  <c r="A3" i="32"/>
  <c r="S2" i="32"/>
  <c r="S79" i="32" s="1"/>
  <c r="R2" i="32"/>
  <c r="AJ2" i="32" s="1"/>
  <c r="Q2" i="32"/>
  <c r="Q79" i="32" s="1"/>
  <c r="P2" i="32"/>
  <c r="AH2" i="32" s="1"/>
  <c r="O2" i="32"/>
  <c r="O79" i="32" s="1"/>
  <c r="N2" i="32"/>
  <c r="N79" i="32" s="1"/>
  <c r="M2" i="32"/>
  <c r="M79" i="32" s="1"/>
  <c r="L2" i="32"/>
  <c r="L79" i="32" s="1"/>
  <c r="K2" i="32"/>
  <c r="K79" i="32" s="1"/>
  <c r="J2" i="32"/>
  <c r="J79" i="32" s="1"/>
  <c r="I2" i="32"/>
  <c r="I79" i="32" s="1"/>
  <c r="H2" i="32"/>
  <c r="H79" i="32" s="1"/>
  <c r="G2" i="32"/>
  <c r="G79" i="32" s="1"/>
  <c r="F2" i="32"/>
  <c r="F79" i="32" s="1"/>
  <c r="E2" i="32"/>
  <c r="E79" i="32" s="1"/>
  <c r="D2" i="32"/>
  <c r="D79" i="32" s="1"/>
  <c r="V1" i="32"/>
  <c r="C8" i="32" s="1"/>
  <c r="B74" i="31"/>
  <c r="A74" i="31"/>
  <c r="B73" i="31"/>
  <c r="A73" i="31"/>
  <c r="B72" i="31"/>
  <c r="B71" i="31"/>
  <c r="B70" i="31"/>
  <c r="B69" i="31"/>
  <c r="A69" i="31"/>
  <c r="B68" i="31"/>
  <c r="B67" i="31"/>
  <c r="A67" i="31"/>
  <c r="B66" i="31"/>
  <c r="B65" i="31"/>
  <c r="B64" i="31"/>
  <c r="B63" i="31"/>
  <c r="A63" i="31"/>
  <c r="B62" i="31"/>
  <c r="B61" i="31"/>
  <c r="B60" i="31"/>
  <c r="B59" i="31"/>
  <c r="B58" i="31"/>
  <c r="B57" i="31"/>
  <c r="A57" i="31"/>
  <c r="B56" i="31"/>
  <c r="B55" i="31"/>
  <c r="B54" i="31"/>
  <c r="B53" i="31"/>
  <c r="B52" i="31"/>
  <c r="B51" i="31"/>
  <c r="A51" i="31"/>
  <c r="B50" i="31"/>
  <c r="B49" i="31"/>
  <c r="B48" i="31"/>
  <c r="B47" i="31"/>
  <c r="B46" i="31"/>
  <c r="B45" i="31"/>
  <c r="A45" i="31"/>
  <c r="B44" i="31"/>
  <c r="B43" i="31"/>
  <c r="B42" i="31"/>
  <c r="B41" i="31"/>
  <c r="B40" i="31"/>
  <c r="B39" i="31"/>
  <c r="A39" i="31"/>
  <c r="B38" i="31"/>
  <c r="B37" i="31"/>
  <c r="B36" i="31"/>
  <c r="B35" i="31"/>
  <c r="B34" i="31"/>
  <c r="B33" i="31"/>
  <c r="A33" i="31"/>
  <c r="B32" i="31"/>
  <c r="B31" i="31"/>
  <c r="B30" i="31"/>
  <c r="B29" i="31"/>
  <c r="B28" i="31"/>
  <c r="B27" i="31"/>
  <c r="A27" i="31"/>
  <c r="B26" i="31"/>
  <c r="B25" i="31"/>
  <c r="B24" i="31"/>
  <c r="B23" i="31"/>
  <c r="B22" i="31"/>
  <c r="B21" i="31"/>
  <c r="A21" i="31"/>
  <c r="B20" i="31"/>
  <c r="B19" i="31"/>
  <c r="B18" i="31"/>
  <c r="B17" i="31"/>
  <c r="B16" i="31"/>
  <c r="B15" i="31"/>
  <c r="A15" i="31"/>
  <c r="B14" i="31"/>
  <c r="B13" i="31"/>
  <c r="B12" i="31"/>
  <c r="B11" i="31"/>
  <c r="B10" i="31"/>
  <c r="B9" i="31"/>
  <c r="A9" i="31"/>
  <c r="B8" i="31"/>
  <c r="B7" i="31"/>
  <c r="B6" i="31"/>
  <c r="B5" i="31"/>
  <c r="B4" i="31"/>
  <c r="B3" i="31"/>
  <c r="A3" i="31"/>
  <c r="S2" i="31"/>
  <c r="S79" i="31" s="1"/>
  <c r="R2" i="31"/>
  <c r="AJ2" i="31" s="1"/>
  <c r="Q2" i="31"/>
  <c r="Q79" i="31" s="1"/>
  <c r="P2" i="31"/>
  <c r="AH2" i="31" s="1"/>
  <c r="O2" i="31"/>
  <c r="O79" i="31" s="1"/>
  <c r="N2" i="31"/>
  <c r="N79" i="31" s="1"/>
  <c r="M2" i="31"/>
  <c r="M79" i="31" s="1"/>
  <c r="L2" i="31"/>
  <c r="L79" i="31" s="1"/>
  <c r="K2" i="31"/>
  <c r="K79" i="31" s="1"/>
  <c r="J2" i="31"/>
  <c r="J79" i="31" s="1"/>
  <c r="I2" i="31"/>
  <c r="I79" i="31" s="1"/>
  <c r="H2" i="31"/>
  <c r="H79" i="31" s="1"/>
  <c r="G2" i="31"/>
  <c r="G79" i="31" s="1"/>
  <c r="F2" i="31"/>
  <c r="F79" i="31" s="1"/>
  <c r="E2" i="31"/>
  <c r="E79" i="31" s="1"/>
  <c r="D2" i="31"/>
  <c r="D79" i="31" s="1"/>
  <c r="V1" i="31"/>
  <c r="B74" i="30"/>
  <c r="A74" i="30"/>
  <c r="B73" i="30"/>
  <c r="A73" i="30"/>
  <c r="B72" i="30"/>
  <c r="B71" i="30"/>
  <c r="B70" i="30"/>
  <c r="B69" i="30"/>
  <c r="A69" i="30"/>
  <c r="B68" i="30"/>
  <c r="B67" i="30"/>
  <c r="A67" i="30"/>
  <c r="B66" i="30"/>
  <c r="B65" i="30"/>
  <c r="B64" i="30"/>
  <c r="B63" i="30"/>
  <c r="A63" i="30"/>
  <c r="B62" i="30"/>
  <c r="B61" i="30"/>
  <c r="B60" i="30"/>
  <c r="B59" i="30"/>
  <c r="B58" i="30"/>
  <c r="B57" i="30"/>
  <c r="A57" i="30"/>
  <c r="B56" i="30"/>
  <c r="B55" i="30"/>
  <c r="B54" i="30"/>
  <c r="B53" i="30"/>
  <c r="B52" i="30"/>
  <c r="B51" i="30"/>
  <c r="A51" i="30"/>
  <c r="B50" i="30"/>
  <c r="B49" i="30"/>
  <c r="B48" i="30"/>
  <c r="B47" i="30"/>
  <c r="B46" i="30"/>
  <c r="B45" i="30"/>
  <c r="A45" i="30"/>
  <c r="B44" i="30"/>
  <c r="B43" i="30"/>
  <c r="B42" i="30"/>
  <c r="B41" i="30"/>
  <c r="B40" i="30"/>
  <c r="B39" i="30"/>
  <c r="A39" i="30"/>
  <c r="B38" i="30"/>
  <c r="B37" i="30"/>
  <c r="B36" i="30"/>
  <c r="B35" i="30"/>
  <c r="B34" i="30"/>
  <c r="B33" i="30"/>
  <c r="A33" i="30"/>
  <c r="B32" i="30"/>
  <c r="B31" i="30"/>
  <c r="B30" i="30"/>
  <c r="B29" i="30"/>
  <c r="B28" i="30"/>
  <c r="B27" i="30"/>
  <c r="A27" i="30"/>
  <c r="B26" i="30"/>
  <c r="B25" i="30"/>
  <c r="B24" i="30"/>
  <c r="B23" i="30"/>
  <c r="B22" i="30"/>
  <c r="B21" i="30"/>
  <c r="A21" i="30"/>
  <c r="B20" i="30"/>
  <c r="B19" i="30"/>
  <c r="B18" i="30"/>
  <c r="B17" i="30"/>
  <c r="B16" i="30"/>
  <c r="B15" i="30"/>
  <c r="A15" i="30"/>
  <c r="B14" i="30"/>
  <c r="B13" i="30"/>
  <c r="B12" i="30"/>
  <c r="B11" i="30"/>
  <c r="B10" i="30"/>
  <c r="B9" i="30"/>
  <c r="A9" i="30"/>
  <c r="B8" i="30"/>
  <c r="B7" i="30"/>
  <c r="B6" i="30"/>
  <c r="B5" i="30"/>
  <c r="B4" i="30"/>
  <c r="B3" i="30"/>
  <c r="A3" i="30"/>
  <c r="S2" i="30"/>
  <c r="S79" i="30" s="1"/>
  <c r="R2" i="30"/>
  <c r="AJ2" i="30" s="1"/>
  <c r="Q2" i="30"/>
  <c r="Q79" i="30" s="1"/>
  <c r="P2" i="30"/>
  <c r="AH2" i="30" s="1"/>
  <c r="O2" i="30"/>
  <c r="O79" i="30" s="1"/>
  <c r="N2" i="30"/>
  <c r="N79" i="30" s="1"/>
  <c r="M2" i="30"/>
  <c r="M79" i="30" s="1"/>
  <c r="L2" i="30"/>
  <c r="L79" i="30" s="1"/>
  <c r="K2" i="30"/>
  <c r="K79" i="30" s="1"/>
  <c r="J2" i="30"/>
  <c r="J79" i="30" s="1"/>
  <c r="I2" i="30"/>
  <c r="I79" i="30" s="1"/>
  <c r="H2" i="30"/>
  <c r="H79" i="30" s="1"/>
  <c r="G2" i="30"/>
  <c r="G79" i="30" s="1"/>
  <c r="F2" i="30"/>
  <c r="F79" i="30" s="1"/>
  <c r="E2" i="30"/>
  <c r="E79" i="30" s="1"/>
  <c r="D2" i="30"/>
  <c r="D79" i="30" s="1"/>
  <c r="V1" i="30"/>
  <c r="B74" i="29"/>
  <c r="A74" i="29"/>
  <c r="B73" i="29"/>
  <c r="A73" i="29"/>
  <c r="B72" i="29"/>
  <c r="B71" i="29"/>
  <c r="B70" i="29"/>
  <c r="B69" i="29"/>
  <c r="A69" i="29"/>
  <c r="B68" i="29"/>
  <c r="B67" i="29"/>
  <c r="A67" i="29"/>
  <c r="B66" i="29"/>
  <c r="B65" i="29"/>
  <c r="B64" i="29"/>
  <c r="B63" i="29"/>
  <c r="A63" i="29"/>
  <c r="B62" i="29"/>
  <c r="B61" i="29"/>
  <c r="B60" i="29"/>
  <c r="B59" i="29"/>
  <c r="B58" i="29"/>
  <c r="B57" i="29"/>
  <c r="A57" i="29"/>
  <c r="B56" i="29"/>
  <c r="B55" i="29"/>
  <c r="B54" i="29"/>
  <c r="B53" i="29"/>
  <c r="B52" i="29"/>
  <c r="B51" i="29"/>
  <c r="A51" i="29"/>
  <c r="B50" i="29"/>
  <c r="B49" i="29"/>
  <c r="B48" i="29"/>
  <c r="B47" i="29"/>
  <c r="B46" i="29"/>
  <c r="B45" i="29"/>
  <c r="A45" i="29"/>
  <c r="B44" i="29"/>
  <c r="B43" i="29"/>
  <c r="B42" i="29"/>
  <c r="B41" i="29"/>
  <c r="B40" i="29"/>
  <c r="B39" i="29"/>
  <c r="A39" i="29"/>
  <c r="B38" i="29"/>
  <c r="B37" i="29"/>
  <c r="B36" i="29"/>
  <c r="B35" i="29"/>
  <c r="B34" i="29"/>
  <c r="B33" i="29"/>
  <c r="A33" i="29"/>
  <c r="B32" i="29"/>
  <c r="B31" i="29"/>
  <c r="B30" i="29"/>
  <c r="B29" i="29"/>
  <c r="B28" i="29"/>
  <c r="B27" i="29"/>
  <c r="A27" i="29"/>
  <c r="B26" i="29"/>
  <c r="B25" i="29"/>
  <c r="B24" i="29"/>
  <c r="B23" i="29"/>
  <c r="B22" i="29"/>
  <c r="B21" i="29"/>
  <c r="A21" i="29"/>
  <c r="B20" i="29"/>
  <c r="B19" i="29"/>
  <c r="B18" i="29"/>
  <c r="B17" i="29"/>
  <c r="B16" i="29"/>
  <c r="B15" i="29"/>
  <c r="A15" i="29"/>
  <c r="B14" i="29"/>
  <c r="B13" i="29"/>
  <c r="B12" i="29"/>
  <c r="B11" i="29"/>
  <c r="B10" i="29"/>
  <c r="B9" i="29"/>
  <c r="A9" i="29"/>
  <c r="B8" i="29"/>
  <c r="B7" i="29"/>
  <c r="B6" i="29"/>
  <c r="B5" i="29"/>
  <c r="B4" i="29"/>
  <c r="B3" i="29"/>
  <c r="A3" i="29"/>
  <c r="S2" i="29"/>
  <c r="S79" i="29" s="1"/>
  <c r="R2" i="29"/>
  <c r="AJ2" i="29" s="1"/>
  <c r="Q2" i="29"/>
  <c r="Q79" i="29" s="1"/>
  <c r="P2" i="29"/>
  <c r="AH2" i="29" s="1"/>
  <c r="O2" i="29"/>
  <c r="O79" i="29" s="1"/>
  <c r="N2" i="29"/>
  <c r="N79" i="29" s="1"/>
  <c r="M2" i="29"/>
  <c r="M79" i="29" s="1"/>
  <c r="L2" i="29"/>
  <c r="L79" i="29" s="1"/>
  <c r="K2" i="29"/>
  <c r="K79" i="29" s="1"/>
  <c r="J2" i="29"/>
  <c r="J79" i="29" s="1"/>
  <c r="I2" i="29"/>
  <c r="I79" i="29" s="1"/>
  <c r="H2" i="29"/>
  <c r="H79" i="29" s="1"/>
  <c r="G2" i="29"/>
  <c r="G79" i="29" s="1"/>
  <c r="F2" i="29"/>
  <c r="F79" i="29" s="1"/>
  <c r="E2" i="29"/>
  <c r="E79" i="29" s="1"/>
  <c r="D2" i="29"/>
  <c r="D79" i="29" s="1"/>
  <c r="V1" i="29"/>
  <c r="B74" i="28"/>
  <c r="A74" i="28"/>
  <c r="B73" i="28"/>
  <c r="A73" i="28"/>
  <c r="B72" i="28"/>
  <c r="B71" i="28"/>
  <c r="B70" i="28"/>
  <c r="B69" i="28"/>
  <c r="A69" i="28"/>
  <c r="B68" i="28"/>
  <c r="B67" i="28"/>
  <c r="A67" i="28"/>
  <c r="B66" i="28"/>
  <c r="B65" i="28"/>
  <c r="B64" i="28"/>
  <c r="B63" i="28"/>
  <c r="A63" i="28"/>
  <c r="B62" i="28"/>
  <c r="B61" i="28"/>
  <c r="B60" i="28"/>
  <c r="B59" i="28"/>
  <c r="B58" i="28"/>
  <c r="B57" i="28"/>
  <c r="A57" i="28"/>
  <c r="B56" i="28"/>
  <c r="B55" i="28"/>
  <c r="B54" i="28"/>
  <c r="B53" i="28"/>
  <c r="B52" i="28"/>
  <c r="B51" i="28"/>
  <c r="A51" i="28"/>
  <c r="B50" i="28"/>
  <c r="B49" i="28"/>
  <c r="B48" i="28"/>
  <c r="B47" i="28"/>
  <c r="B46" i="28"/>
  <c r="B45" i="28"/>
  <c r="A45" i="28"/>
  <c r="B44" i="28"/>
  <c r="B43" i="28"/>
  <c r="B42" i="28"/>
  <c r="B41" i="28"/>
  <c r="B40" i="28"/>
  <c r="B39" i="28"/>
  <c r="A39" i="28"/>
  <c r="B38" i="28"/>
  <c r="B37" i="28"/>
  <c r="B36" i="28"/>
  <c r="B35" i="28"/>
  <c r="B34" i="28"/>
  <c r="B33" i="28"/>
  <c r="A33" i="28"/>
  <c r="B32" i="28"/>
  <c r="B31" i="28"/>
  <c r="B30" i="28"/>
  <c r="B29" i="28"/>
  <c r="B28" i="28"/>
  <c r="B27" i="28"/>
  <c r="A27" i="28"/>
  <c r="B26" i="28"/>
  <c r="B25" i="28"/>
  <c r="B24" i="28"/>
  <c r="B23" i="28"/>
  <c r="B22" i="28"/>
  <c r="B21" i="28"/>
  <c r="A21" i="28"/>
  <c r="B20" i="28"/>
  <c r="B19" i="28"/>
  <c r="B18" i="28"/>
  <c r="B17" i="28"/>
  <c r="B16" i="28"/>
  <c r="B15" i="28"/>
  <c r="A15" i="28"/>
  <c r="B14" i="28"/>
  <c r="B13" i="28"/>
  <c r="B12" i="28"/>
  <c r="B11" i="28"/>
  <c r="B10" i="28"/>
  <c r="B9" i="28"/>
  <c r="A9" i="28"/>
  <c r="B8" i="28"/>
  <c r="B7" i="28"/>
  <c r="B6" i="28"/>
  <c r="B5" i="28"/>
  <c r="B4" i="28"/>
  <c r="B3" i="28"/>
  <c r="A3" i="28"/>
  <c r="S2" i="28"/>
  <c r="S79" i="28" s="1"/>
  <c r="R2" i="28"/>
  <c r="AJ2" i="28" s="1"/>
  <c r="Q2" i="28"/>
  <c r="Q79" i="28" s="1"/>
  <c r="P2" i="28"/>
  <c r="AH2" i="28" s="1"/>
  <c r="O2" i="28"/>
  <c r="O79" i="28" s="1"/>
  <c r="N2" i="28"/>
  <c r="N79" i="28" s="1"/>
  <c r="M2" i="28"/>
  <c r="M79" i="28" s="1"/>
  <c r="L2" i="28"/>
  <c r="L79" i="28" s="1"/>
  <c r="K2" i="28"/>
  <c r="K79" i="28" s="1"/>
  <c r="J2" i="28"/>
  <c r="J79" i="28" s="1"/>
  <c r="I2" i="28"/>
  <c r="I79" i="28" s="1"/>
  <c r="H2" i="28"/>
  <c r="H79" i="28" s="1"/>
  <c r="G2" i="28"/>
  <c r="G79" i="28" s="1"/>
  <c r="F2" i="28"/>
  <c r="F79" i="28" s="1"/>
  <c r="E2" i="28"/>
  <c r="E79" i="28" s="1"/>
  <c r="D2" i="28"/>
  <c r="D79" i="28" s="1"/>
  <c r="V1" i="28"/>
  <c r="C8" i="28" s="1"/>
  <c r="B74" i="27"/>
  <c r="A74" i="27"/>
  <c r="B73" i="27"/>
  <c r="A73" i="27"/>
  <c r="B72" i="27"/>
  <c r="B71" i="27"/>
  <c r="B70" i="27"/>
  <c r="B69" i="27"/>
  <c r="A69" i="27"/>
  <c r="B68" i="27"/>
  <c r="B67" i="27"/>
  <c r="A67" i="27"/>
  <c r="B66" i="27"/>
  <c r="B65" i="27"/>
  <c r="B64" i="27"/>
  <c r="B63" i="27"/>
  <c r="A63" i="27"/>
  <c r="B62" i="27"/>
  <c r="B61" i="27"/>
  <c r="B60" i="27"/>
  <c r="B59" i="27"/>
  <c r="B58" i="27"/>
  <c r="B57" i="27"/>
  <c r="A57" i="27"/>
  <c r="B56" i="27"/>
  <c r="B55" i="27"/>
  <c r="B54" i="27"/>
  <c r="B53" i="27"/>
  <c r="B52" i="27"/>
  <c r="B51" i="27"/>
  <c r="A51" i="27"/>
  <c r="B50" i="27"/>
  <c r="B49" i="27"/>
  <c r="B48" i="27"/>
  <c r="B47" i="27"/>
  <c r="B46" i="27"/>
  <c r="B45" i="27"/>
  <c r="A45" i="27"/>
  <c r="B44" i="27"/>
  <c r="B43" i="27"/>
  <c r="B42" i="27"/>
  <c r="B41" i="27"/>
  <c r="B40" i="27"/>
  <c r="B39" i="27"/>
  <c r="A39" i="27"/>
  <c r="B38" i="27"/>
  <c r="B37" i="27"/>
  <c r="B36" i="27"/>
  <c r="B35" i="27"/>
  <c r="B34" i="27"/>
  <c r="B33" i="27"/>
  <c r="A33" i="27"/>
  <c r="B32" i="27"/>
  <c r="B31" i="27"/>
  <c r="B30" i="27"/>
  <c r="B29" i="27"/>
  <c r="B28" i="27"/>
  <c r="B27" i="27"/>
  <c r="A27" i="27"/>
  <c r="B26" i="27"/>
  <c r="B25" i="27"/>
  <c r="B24" i="27"/>
  <c r="B23" i="27"/>
  <c r="B22" i="27"/>
  <c r="B21" i="27"/>
  <c r="A21" i="27"/>
  <c r="B20" i="27"/>
  <c r="B19" i="27"/>
  <c r="B18" i="27"/>
  <c r="B17" i="27"/>
  <c r="B16" i="27"/>
  <c r="B15" i="27"/>
  <c r="A15" i="27"/>
  <c r="B14" i="27"/>
  <c r="B13" i="27"/>
  <c r="B12" i="27"/>
  <c r="B11" i="27"/>
  <c r="B10" i="27"/>
  <c r="B9" i="27"/>
  <c r="A9" i="27"/>
  <c r="B8" i="27"/>
  <c r="B7" i="27"/>
  <c r="B6" i="27"/>
  <c r="B5" i="27"/>
  <c r="B4" i="27"/>
  <c r="B3" i="27"/>
  <c r="A3" i="27"/>
  <c r="S2" i="27"/>
  <c r="S79" i="27" s="1"/>
  <c r="R2" i="27"/>
  <c r="AJ2" i="27" s="1"/>
  <c r="Q2" i="27"/>
  <c r="Q79" i="27" s="1"/>
  <c r="P2" i="27"/>
  <c r="AH2" i="27" s="1"/>
  <c r="O2" i="27"/>
  <c r="O79" i="27" s="1"/>
  <c r="N2" i="27"/>
  <c r="N79" i="27" s="1"/>
  <c r="M2" i="27"/>
  <c r="M79" i="27" s="1"/>
  <c r="L2" i="27"/>
  <c r="L79" i="27" s="1"/>
  <c r="K2" i="27"/>
  <c r="K79" i="27" s="1"/>
  <c r="J2" i="27"/>
  <c r="J79" i="27" s="1"/>
  <c r="I2" i="27"/>
  <c r="I79" i="27" s="1"/>
  <c r="H2" i="27"/>
  <c r="H79" i="27" s="1"/>
  <c r="G2" i="27"/>
  <c r="G79" i="27" s="1"/>
  <c r="F2" i="27"/>
  <c r="F79" i="27" s="1"/>
  <c r="E2" i="27"/>
  <c r="E79" i="27" s="1"/>
  <c r="D2" i="27"/>
  <c r="D79" i="27" s="1"/>
  <c r="V1" i="27"/>
  <c r="B74" i="26"/>
  <c r="A74" i="26"/>
  <c r="B73" i="26"/>
  <c r="A73" i="26"/>
  <c r="B72" i="26"/>
  <c r="B71" i="26"/>
  <c r="B70" i="26"/>
  <c r="B69" i="26"/>
  <c r="A69" i="26"/>
  <c r="B68" i="26"/>
  <c r="B67" i="26"/>
  <c r="A67" i="26"/>
  <c r="B66" i="26"/>
  <c r="B65" i="26"/>
  <c r="B64" i="26"/>
  <c r="B63" i="26"/>
  <c r="A63" i="26"/>
  <c r="B62" i="26"/>
  <c r="B61" i="26"/>
  <c r="B60" i="26"/>
  <c r="B59" i="26"/>
  <c r="B58" i="26"/>
  <c r="B57" i="26"/>
  <c r="A57" i="26"/>
  <c r="B56" i="26"/>
  <c r="B55" i="26"/>
  <c r="B54" i="26"/>
  <c r="B53" i="26"/>
  <c r="B52" i="26"/>
  <c r="B51" i="26"/>
  <c r="A51" i="26"/>
  <c r="B50" i="26"/>
  <c r="B49" i="26"/>
  <c r="B48" i="26"/>
  <c r="B47" i="26"/>
  <c r="B46" i="26"/>
  <c r="B45" i="26"/>
  <c r="A45" i="26"/>
  <c r="B44" i="26"/>
  <c r="B43" i="26"/>
  <c r="B42" i="26"/>
  <c r="B41" i="26"/>
  <c r="B40" i="26"/>
  <c r="B39" i="26"/>
  <c r="A39" i="26"/>
  <c r="B38" i="26"/>
  <c r="B37" i="26"/>
  <c r="B36" i="26"/>
  <c r="B35" i="26"/>
  <c r="B34" i="26"/>
  <c r="B33" i="26"/>
  <c r="A33" i="26"/>
  <c r="B32" i="26"/>
  <c r="B31" i="26"/>
  <c r="B30" i="26"/>
  <c r="B29" i="26"/>
  <c r="B28" i="26"/>
  <c r="B27" i="26"/>
  <c r="A27" i="26"/>
  <c r="B26" i="26"/>
  <c r="B25" i="26"/>
  <c r="B24" i="26"/>
  <c r="B23" i="26"/>
  <c r="B22" i="26"/>
  <c r="B21" i="26"/>
  <c r="A21" i="26"/>
  <c r="B20" i="26"/>
  <c r="B19" i="26"/>
  <c r="B18" i="26"/>
  <c r="B17" i="26"/>
  <c r="B16" i="26"/>
  <c r="B15" i="26"/>
  <c r="A15" i="26"/>
  <c r="B14" i="26"/>
  <c r="B13" i="26"/>
  <c r="B12" i="26"/>
  <c r="B11" i="26"/>
  <c r="B10" i="26"/>
  <c r="B9" i="26"/>
  <c r="A9" i="26"/>
  <c r="B8" i="26"/>
  <c r="B7" i="26"/>
  <c r="B6" i="26"/>
  <c r="B5" i="26"/>
  <c r="B4" i="26"/>
  <c r="B3" i="26"/>
  <c r="A3" i="26"/>
  <c r="S2" i="26"/>
  <c r="S79" i="26" s="1"/>
  <c r="R2" i="26"/>
  <c r="AJ2" i="26" s="1"/>
  <c r="Q2" i="26"/>
  <c r="Q79" i="26" s="1"/>
  <c r="P2" i="26"/>
  <c r="AH2" i="26" s="1"/>
  <c r="O2" i="26"/>
  <c r="O79" i="26" s="1"/>
  <c r="N2" i="26"/>
  <c r="N79" i="26" s="1"/>
  <c r="M2" i="26"/>
  <c r="M79" i="26" s="1"/>
  <c r="L2" i="26"/>
  <c r="L79" i="26" s="1"/>
  <c r="K2" i="26"/>
  <c r="K79" i="26" s="1"/>
  <c r="J2" i="26"/>
  <c r="J79" i="26" s="1"/>
  <c r="I2" i="26"/>
  <c r="I79" i="26" s="1"/>
  <c r="H2" i="26"/>
  <c r="H79" i="26" s="1"/>
  <c r="G2" i="26"/>
  <c r="G79" i="26" s="1"/>
  <c r="F2" i="26"/>
  <c r="F79" i="26" s="1"/>
  <c r="E2" i="26"/>
  <c r="E79" i="26" s="1"/>
  <c r="D2" i="26"/>
  <c r="D79" i="26" s="1"/>
  <c r="V1" i="26"/>
  <c r="C15" i="26" s="1"/>
  <c r="B74" i="25"/>
  <c r="A74" i="25"/>
  <c r="B73" i="25"/>
  <c r="A73" i="25"/>
  <c r="B72" i="25"/>
  <c r="B71" i="25"/>
  <c r="B70" i="25"/>
  <c r="B69" i="25"/>
  <c r="A69" i="25"/>
  <c r="B68" i="25"/>
  <c r="B67" i="25"/>
  <c r="A67" i="25"/>
  <c r="B66" i="25"/>
  <c r="B65" i="25"/>
  <c r="B64" i="25"/>
  <c r="B63" i="25"/>
  <c r="A63" i="25"/>
  <c r="B62" i="25"/>
  <c r="B61" i="25"/>
  <c r="B60" i="25"/>
  <c r="B59" i="25"/>
  <c r="B58" i="25"/>
  <c r="B57" i="25"/>
  <c r="A57" i="25"/>
  <c r="B56" i="25"/>
  <c r="B55" i="25"/>
  <c r="B54" i="25"/>
  <c r="B53" i="25"/>
  <c r="B52" i="25"/>
  <c r="B51" i="25"/>
  <c r="A51" i="25"/>
  <c r="B50" i="25"/>
  <c r="B49" i="25"/>
  <c r="B48" i="25"/>
  <c r="B47" i="25"/>
  <c r="B46" i="25"/>
  <c r="B45" i="25"/>
  <c r="A45" i="25"/>
  <c r="B44" i="25"/>
  <c r="B43" i="25"/>
  <c r="B42" i="25"/>
  <c r="B41" i="25"/>
  <c r="B40" i="25"/>
  <c r="B39" i="25"/>
  <c r="A39" i="25"/>
  <c r="B38" i="25"/>
  <c r="B37" i="25"/>
  <c r="B36" i="25"/>
  <c r="B35" i="25"/>
  <c r="B34" i="25"/>
  <c r="B33" i="25"/>
  <c r="A33" i="25"/>
  <c r="B32" i="25"/>
  <c r="B31" i="25"/>
  <c r="B30" i="25"/>
  <c r="B29" i="25"/>
  <c r="B28" i="25"/>
  <c r="B27" i="25"/>
  <c r="A27" i="25"/>
  <c r="B26" i="25"/>
  <c r="B25" i="25"/>
  <c r="B24" i="25"/>
  <c r="B23" i="25"/>
  <c r="B22" i="25"/>
  <c r="B21" i="25"/>
  <c r="A21" i="25"/>
  <c r="B20" i="25"/>
  <c r="B19" i="25"/>
  <c r="B18" i="25"/>
  <c r="B17" i="25"/>
  <c r="B16" i="25"/>
  <c r="B15" i="25"/>
  <c r="A15" i="25"/>
  <c r="B14" i="25"/>
  <c r="B13" i="25"/>
  <c r="B12" i="25"/>
  <c r="B11" i="25"/>
  <c r="B10" i="25"/>
  <c r="B9" i="25"/>
  <c r="A9" i="25"/>
  <c r="B8" i="25"/>
  <c r="B7" i="25"/>
  <c r="B6" i="25"/>
  <c r="B5" i="25"/>
  <c r="B4" i="25"/>
  <c r="B3" i="25"/>
  <c r="A3" i="25"/>
  <c r="S2" i="25"/>
  <c r="S79" i="25" s="1"/>
  <c r="R2" i="25"/>
  <c r="AJ2" i="25" s="1"/>
  <c r="Q2" i="25"/>
  <c r="Q79" i="25" s="1"/>
  <c r="P2" i="25"/>
  <c r="AH2" i="25" s="1"/>
  <c r="O2" i="25"/>
  <c r="O79" i="25" s="1"/>
  <c r="N2" i="25"/>
  <c r="N79" i="25" s="1"/>
  <c r="M2" i="25"/>
  <c r="M79" i="25" s="1"/>
  <c r="L2" i="25"/>
  <c r="L79" i="25" s="1"/>
  <c r="K2" i="25"/>
  <c r="K79" i="25" s="1"/>
  <c r="J2" i="25"/>
  <c r="J79" i="25" s="1"/>
  <c r="I2" i="25"/>
  <c r="I79" i="25" s="1"/>
  <c r="H2" i="25"/>
  <c r="H79" i="25" s="1"/>
  <c r="G2" i="25"/>
  <c r="G79" i="25" s="1"/>
  <c r="F2" i="25"/>
  <c r="F79" i="25" s="1"/>
  <c r="E2" i="25"/>
  <c r="E79" i="25" s="1"/>
  <c r="D2" i="25"/>
  <c r="D79" i="25" s="1"/>
  <c r="V1" i="25"/>
  <c r="B74" i="24"/>
  <c r="A74" i="24"/>
  <c r="B73" i="24"/>
  <c r="A73" i="24"/>
  <c r="B72" i="24"/>
  <c r="B71" i="24"/>
  <c r="B70" i="24"/>
  <c r="B69" i="24"/>
  <c r="A69" i="24"/>
  <c r="B68" i="24"/>
  <c r="B67" i="24"/>
  <c r="A67" i="24"/>
  <c r="B66" i="24"/>
  <c r="B65" i="24"/>
  <c r="B64" i="24"/>
  <c r="B63" i="24"/>
  <c r="A63" i="24"/>
  <c r="B62" i="24"/>
  <c r="B61" i="24"/>
  <c r="B60" i="24"/>
  <c r="B59" i="24"/>
  <c r="B58" i="24"/>
  <c r="B57" i="24"/>
  <c r="A57" i="24"/>
  <c r="B56" i="24"/>
  <c r="B55" i="24"/>
  <c r="B54" i="24"/>
  <c r="B53" i="24"/>
  <c r="B52" i="24"/>
  <c r="B51" i="24"/>
  <c r="A51" i="24"/>
  <c r="B50" i="24"/>
  <c r="B49" i="24"/>
  <c r="B48" i="24"/>
  <c r="B47" i="24"/>
  <c r="B46" i="24"/>
  <c r="B45" i="24"/>
  <c r="A45" i="24"/>
  <c r="B44" i="24"/>
  <c r="B43" i="24"/>
  <c r="B42" i="24"/>
  <c r="B41" i="24"/>
  <c r="B40" i="24"/>
  <c r="B39" i="24"/>
  <c r="A39" i="24"/>
  <c r="B38" i="24"/>
  <c r="B37" i="24"/>
  <c r="B36" i="24"/>
  <c r="B35" i="24"/>
  <c r="B34" i="24"/>
  <c r="B33" i="24"/>
  <c r="A33" i="24"/>
  <c r="B32" i="24"/>
  <c r="B31" i="24"/>
  <c r="B30" i="24"/>
  <c r="B29" i="24"/>
  <c r="B28" i="24"/>
  <c r="B27" i="24"/>
  <c r="A27" i="24"/>
  <c r="B26" i="24"/>
  <c r="B25" i="24"/>
  <c r="B24" i="24"/>
  <c r="B23" i="24"/>
  <c r="B22" i="24"/>
  <c r="B21" i="24"/>
  <c r="A21" i="24"/>
  <c r="B20" i="24"/>
  <c r="B19" i="24"/>
  <c r="B18" i="24"/>
  <c r="B17" i="24"/>
  <c r="B16" i="24"/>
  <c r="B15" i="24"/>
  <c r="A15" i="24"/>
  <c r="B14" i="24"/>
  <c r="B13" i="24"/>
  <c r="B12" i="24"/>
  <c r="B11" i="24"/>
  <c r="B10" i="24"/>
  <c r="B9" i="24"/>
  <c r="A9" i="24"/>
  <c r="B8" i="24"/>
  <c r="B7" i="24"/>
  <c r="B6" i="24"/>
  <c r="B5" i="24"/>
  <c r="B4" i="24"/>
  <c r="B3" i="24"/>
  <c r="A3" i="24"/>
  <c r="S2" i="24"/>
  <c r="S79" i="24" s="1"/>
  <c r="R2" i="24"/>
  <c r="AJ2" i="24" s="1"/>
  <c r="Q2" i="24"/>
  <c r="Q79" i="24" s="1"/>
  <c r="P2" i="24"/>
  <c r="AH2" i="24" s="1"/>
  <c r="O2" i="24"/>
  <c r="O79" i="24" s="1"/>
  <c r="N2" i="24"/>
  <c r="N79" i="24" s="1"/>
  <c r="M2" i="24"/>
  <c r="M79" i="24" s="1"/>
  <c r="L2" i="24"/>
  <c r="L79" i="24" s="1"/>
  <c r="K2" i="24"/>
  <c r="K79" i="24" s="1"/>
  <c r="J2" i="24"/>
  <c r="J79" i="24" s="1"/>
  <c r="I2" i="24"/>
  <c r="I79" i="24" s="1"/>
  <c r="H2" i="24"/>
  <c r="H79" i="24" s="1"/>
  <c r="G2" i="24"/>
  <c r="G79" i="24" s="1"/>
  <c r="F2" i="24"/>
  <c r="F79" i="24" s="1"/>
  <c r="E2" i="24"/>
  <c r="E79" i="24" s="1"/>
  <c r="D2" i="24"/>
  <c r="D79" i="24" s="1"/>
  <c r="V1" i="24"/>
  <c r="C74" i="24" s="1"/>
  <c r="B74" i="23"/>
  <c r="A74" i="23"/>
  <c r="B73" i="23"/>
  <c r="A73" i="23"/>
  <c r="B72" i="23"/>
  <c r="B71" i="23"/>
  <c r="B70" i="23"/>
  <c r="B69" i="23"/>
  <c r="A69" i="23"/>
  <c r="B68" i="23"/>
  <c r="B67" i="23"/>
  <c r="A67" i="23"/>
  <c r="B66" i="23"/>
  <c r="B65" i="23"/>
  <c r="B64" i="23"/>
  <c r="B63" i="23"/>
  <c r="A63" i="23"/>
  <c r="B62" i="23"/>
  <c r="B61" i="23"/>
  <c r="B60" i="23"/>
  <c r="B59" i="23"/>
  <c r="B58" i="23"/>
  <c r="B57" i="23"/>
  <c r="A57" i="23"/>
  <c r="B56" i="23"/>
  <c r="B55" i="23"/>
  <c r="B54" i="23"/>
  <c r="B53" i="23"/>
  <c r="B52" i="23"/>
  <c r="B51" i="23"/>
  <c r="A51" i="23"/>
  <c r="B50" i="23"/>
  <c r="B49" i="23"/>
  <c r="B48" i="23"/>
  <c r="B47" i="23"/>
  <c r="B46" i="23"/>
  <c r="B45" i="23"/>
  <c r="A45" i="23"/>
  <c r="B44" i="23"/>
  <c r="B43" i="23"/>
  <c r="B42" i="23"/>
  <c r="B41" i="23"/>
  <c r="B40" i="23"/>
  <c r="B39" i="23"/>
  <c r="A39" i="23"/>
  <c r="B38" i="23"/>
  <c r="B37" i="23"/>
  <c r="B36" i="23"/>
  <c r="B35" i="23"/>
  <c r="B34" i="23"/>
  <c r="B33" i="23"/>
  <c r="A33" i="23"/>
  <c r="B32" i="23"/>
  <c r="B31" i="23"/>
  <c r="B30" i="23"/>
  <c r="B29" i="23"/>
  <c r="B28" i="23"/>
  <c r="B27" i="23"/>
  <c r="A27" i="23"/>
  <c r="B26" i="23"/>
  <c r="B25" i="23"/>
  <c r="B24" i="23"/>
  <c r="B23" i="23"/>
  <c r="B22" i="23"/>
  <c r="B21" i="23"/>
  <c r="A21" i="23"/>
  <c r="B20" i="23"/>
  <c r="B19" i="23"/>
  <c r="B18" i="23"/>
  <c r="B17" i="23"/>
  <c r="B16" i="23"/>
  <c r="B15" i="23"/>
  <c r="A15" i="23"/>
  <c r="B14" i="23"/>
  <c r="B13" i="23"/>
  <c r="B12" i="23"/>
  <c r="B11" i="23"/>
  <c r="B10" i="23"/>
  <c r="B9" i="23"/>
  <c r="A9" i="23"/>
  <c r="B8" i="23"/>
  <c r="B7" i="23"/>
  <c r="B6" i="23"/>
  <c r="B5" i="23"/>
  <c r="B4" i="23"/>
  <c r="B3" i="23"/>
  <c r="A3" i="23"/>
  <c r="S2" i="23"/>
  <c r="R2" i="23"/>
  <c r="AJ2" i="23" s="1"/>
  <c r="Q2" i="23"/>
  <c r="P2" i="23"/>
  <c r="AH2" i="23" s="1"/>
  <c r="O2" i="23"/>
  <c r="N2" i="23"/>
  <c r="M2" i="23"/>
  <c r="L2" i="23"/>
  <c r="K2" i="23"/>
  <c r="J2" i="23"/>
  <c r="I2" i="23"/>
  <c r="I79" i="23" s="1"/>
  <c r="H2" i="23"/>
  <c r="H79" i="23" s="1"/>
  <c r="G2" i="23"/>
  <c r="G79" i="23" s="1"/>
  <c r="F2" i="23"/>
  <c r="F79" i="23" s="1"/>
  <c r="E2" i="23"/>
  <c r="E79" i="23" s="1"/>
  <c r="D2" i="23"/>
  <c r="D79" i="23" s="1"/>
  <c r="V1" i="23"/>
  <c r="A74" i="4"/>
  <c r="A73" i="4"/>
  <c r="A67" i="4"/>
  <c r="A69" i="4"/>
  <c r="A63" i="4"/>
  <c r="A57" i="4"/>
  <c r="A51" i="4"/>
  <c r="A45" i="4"/>
  <c r="A39" i="4"/>
  <c r="A33" i="4"/>
  <c r="A27" i="4"/>
  <c r="A21" i="4"/>
  <c r="A15" i="4"/>
  <c r="A9" i="4"/>
  <c r="A3" i="4"/>
  <c r="B71" i="4"/>
  <c r="B72" i="4"/>
  <c r="B73" i="4"/>
  <c r="B74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V1" i="4"/>
  <c r="C72" i="4" s="1"/>
  <c r="S2" i="4"/>
  <c r="AK2" i="4" s="1"/>
  <c r="R2" i="4"/>
  <c r="AJ2" i="4" s="1"/>
  <c r="Q2" i="4"/>
  <c r="Q79" i="4" s="1"/>
  <c r="P2" i="4"/>
  <c r="AH2" i="4" s="1"/>
  <c r="N2" i="4"/>
  <c r="AF2" i="4" s="1"/>
  <c r="M2" i="4"/>
  <c r="M79" i="4" s="1"/>
  <c r="L2" i="4"/>
  <c r="AD2" i="4" s="1"/>
  <c r="K2" i="4"/>
  <c r="K79" i="4" s="1"/>
  <c r="J2" i="4"/>
  <c r="AB2" i="4" s="1"/>
  <c r="Q48" i="3"/>
  <c r="P48" i="3"/>
  <c r="O48" i="3"/>
  <c r="N48" i="3"/>
  <c r="M48" i="3"/>
  <c r="L48" i="3"/>
  <c r="K48" i="3"/>
  <c r="J48" i="3"/>
  <c r="H48" i="3"/>
  <c r="G48" i="3"/>
  <c r="F48" i="3"/>
  <c r="E48" i="3"/>
  <c r="D48" i="3"/>
  <c r="Q47" i="3"/>
  <c r="P47" i="3"/>
  <c r="O47" i="3"/>
  <c r="N47" i="3"/>
  <c r="M47" i="3"/>
  <c r="L47" i="3"/>
  <c r="K47" i="3"/>
  <c r="J47" i="3"/>
  <c r="I47" i="3"/>
  <c r="H47" i="3"/>
  <c r="G47" i="3"/>
  <c r="E47" i="3"/>
  <c r="D47" i="3"/>
  <c r="Q46" i="3"/>
  <c r="P46" i="3"/>
  <c r="O46" i="3"/>
  <c r="N46" i="3"/>
  <c r="M46" i="3"/>
  <c r="L46" i="3"/>
  <c r="K46" i="3"/>
  <c r="J46" i="3"/>
  <c r="I46" i="3"/>
  <c r="H46" i="3"/>
  <c r="G46" i="3"/>
  <c r="F46" i="3"/>
  <c r="Q45" i="3"/>
  <c r="P45" i="3"/>
  <c r="O45" i="3"/>
  <c r="N45" i="3"/>
  <c r="M45" i="3"/>
  <c r="G45" i="3"/>
  <c r="C2" i="1"/>
  <c r="C4" i="3" s="1"/>
  <c r="C44" i="3" s="1"/>
  <c r="D2" i="1"/>
  <c r="D4" i="3" s="1"/>
  <c r="D44" i="3" s="1"/>
  <c r="E2" i="1"/>
  <c r="E4" i="3" s="1"/>
  <c r="E44" i="3" s="1"/>
  <c r="F2" i="1"/>
  <c r="F4" i="3" s="1"/>
  <c r="F44" i="3" s="1"/>
  <c r="G2" i="1"/>
  <c r="G4" i="3" s="1"/>
  <c r="G44" i="3" s="1"/>
  <c r="H2" i="1"/>
  <c r="H4" i="3" s="1"/>
  <c r="H44" i="3" s="1"/>
  <c r="I2" i="1"/>
  <c r="I4" i="3" s="1"/>
  <c r="I44" i="3" s="1"/>
  <c r="J2" i="1"/>
  <c r="J4" i="3" s="1"/>
  <c r="K2" i="1"/>
  <c r="K4" i="3" s="1"/>
  <c r="Q2" i="1"/>
  <c r="Q4" i="3" s="1"/>
  <c r="Q44" i="3" s="1"/>
  <c r="P2" i="1"/>
  <c r="P4" i="3" s="1"/>
  <c r="O2" i="1"/>
  <c r="O4" i="3" s="1"/>
  <c r="N2" i="1"/>
  <c r="N4" i="3" s="1"/>
  <c r="M2" i="1"/>
  <c r="M4" i="3" s="1"/>
  <c r="L2" i="1"/>
  <c r="L4" i="3" s="1"/>
  <c r="D17" i="2"/>
  <c r="D16" i="2"/>
  <c r="D15" i="2"/>
  <c r="D14" i="2"/>
  <c r="D13" i="2"/>
  <c r="D12" i="2"/>
  <c r="D11" i="2"/>
  <c r="D6" i="2"/>
  <c r="D7" i="2"/>
  <c r="D8" i="2"/>
  <c r="D9" i="2"/>
  <c r="D10" i="2"/>
  <c r="D36" i="2"/>
  <c r="D35" i="2"/>
  <c r="D34" i="2"/>
  <c r="D33" i="2"/>
  <c r="D32" i="2"/>
  <c r="D31" i="2"/>
  <c r="D30" i="2"/>
  <c r="D29" i="2"/>
  <c r="D28" i="2"/>
  <c r="B40" i="3"/>
  <c r="B39" i="3"/>
  <c r="B38" i="3"/>
  <c r="B37" i="3"/>
  <c r="B36" i="3"/>
  <c r="B34" i="3"/>
  <c r="B13" i="3"/>
  <c r="B33" i="3" s="1"/>
  <c r="B12" i="3"/>
  <c r="B32" i="3" s="1"/>
  <c r="D5" i="2"/>
  <c r="D4" i="2"/>
  <c r="D3" i="2"/>
  <c r="C4" i="5"/>
  <c r="E52" i="3" s="1"/>
  <c r="C2" i="5"/>
  <c r="O2" i="4"/>
  <c r="O79" i="4" s="1"/>
  <c r="I2" i="4"/>
  <c r="I79" i="4" s="1"/>
  <c r="H2" i="4"/>
  <c r="H79" i="4" s="1"/>
  <c r="G2" i="4"/>
  <c r="G79" i="4" s="1"/>
  <c r="F2" i="4"/>
  <c r="F79" i="4" s="1"/>
  <c r="E2" i="4"/>
  <c r="E79" i="4" s="1"/>
  <c r="D2" i="4"/>
  <c r="D79" i="4" s="1"/>
  <c r="D27" i="2"/>
  <c r="D26" i="2"/>
  <c r="G50" i="3" s="1"/>
  <c r="D25" i="2"/>
  <c r="D24" i="2"/>
  <c r="I48" i="3" s="1"/>
  <c r="D23" i="2"/>
  <c r="D22" i="2"/>
  <c r="D21" i="2"/>
  <c r="B6" i="3"/>
  <c r="B46" i="3" s="1"/>
  <c r="B7" i="3"/>
  <c r="B47" i="3" s="1"/>
  <c r="B8" i="3"/>
  <c r="B48" i="3" s="1"/>
  <c r="B9" i="3"/>
  <c r="B49" i="3" s="1"/>
  <c r="B10" i="3"/>
  <c r="B50" i="3" s="1"/>
  <c r="B11" i="3"/>
  <c r="B51" i="3" s="1"/>
  <c r="B5" i="3"/>
  <c r="B45" i="3" s="1"/>
  <c r="B13" i="47" l="1"/>
  <c r="B11" i="47"/>
  <c r="B9" i="47"/>
  <c r="B7" i="47"/>
  <c r="B5" i="47"/>
  <c r="B3" i="47"/>
  <c r="B18" i="47"/>
  <c r="B17" i="47"/>
  <c r="B16" i="47"/>
  <c r="B15" i="47"/>
  <c r="B14" i="47"/>
  <c r="B12" i="47"/>
  <c r="B10" i="47"/>
  <c r="B8" i="47"/>
  <c r="B6" i="47"/>
  <c r="B4" i="47"/>
  <c r="V1" i="40"/>
  <c r="I54" i="3"/>
  <c r="K45" i="3"/>
  <c r="E46" i="3"/>
  <c r="J51" i="3"/>
  <c r="D52" i="3"/>
  <c r="H52" i="3"/>
  <c r="F53" i="3"/>
  <c r="L54" i="3"/>
  <c r="L55" i="3"/>
  <c r="D46" i="3"/>
  <c r="F47" i="3"/>
  <c r="C46" i="3"/>
  <c r="L49" i="3"/>
  <c r="I51" i="3"/>
  <c r="F50" i="3"/>
  <c r="H50" i="3"/>
  <c r="D45" i="3"/>
  <c r="F45" i="3"/>
  <c r="H45" i="3"/>
  <c r="J45" i="3"/>
  <c r="L45" i="3"/>
  <c r="C45" i="3"/>
  <c r="E45" i="3"/>
  <c r="I45" i="3"/>
  <c r="J54" i="3"/>
  <c r="R2" i="40"/>
  <c r="N2" i="40"/>
  <c r="P2" i="40"/>
  <c r="L2" i="40"/>
  <c r="C2" i="40"/>
  <c r="E2" i="40"/>
  <c r="G2" i="40"/>
  <c r="I2" i="40"/>
  <c r="D2" i="40"/>
  <c r="F2" i="40"/>
  <c r="H2" i="40"/>
  <c r="J2" i="40"/>
  <c r="M2" i="40"/>
  <c r="K2" i="40"/>
  <c r="W1" i="23"/>
  <c r="J79" i="4"/>
  <c r="S79" i="4"/>
  <c r="Y2" i="4"/>
  <c r="Y3" i="4" s="1"/>
  <c r="AP5" i="4" s="1"/>
  <c r="G5" i="4" s="1"/>
  <c r="W1" i="36"/>
  <c r="V2" i="36"/>
  <c r="X2" i="36"/>
  <c r="Z2" i="36"/>
  <c r="AB2" i="36"/>
  <c r="AD2" i="36"/>
  <c r="AF2" i="36"/>
  <c r="C3" i="36"/>
  <c r="C4" i="36"/>
  <c r="C5" i="36"/>
  <c r="C6" i="36"/>
  <c r="C7" i="36"/>
  <c r="C74" i="36"/>
  <c r="C72" i="36"/>
  <c r="C71" i="36"/>
  <c r="C70" i="36"/>
  <c r="C69" i="36"/>
  <c r="C66" i="36"/>
  <c r="C65" i="36"/>
  <c r="C64" i="36"/>
  <c r="C63" i="36"/>
  <c r="C73" i="36"/>
  <c r="C68" i="36"/>
  <c r="C67" i="36"/>
  <c r="C62" i="36"/>
  <c r="C61" i="36"/>
  <c r="C60" i="36"/>
  <c r="C59" i="36"/>
  <c r="C58" i="36"/>
  <c r="C57" i="36"/>
  <c r="C50" i="36"/>
  <c r="C49" i="36"/>
  <c r="C48" i="36"/>
  <c r="C47" i="36"/>
  <c r="C46" i="36"/>
  <c r="C45" i="36"/>
  <c r="C56" i="36"/>
  <c r="C55" i="36"/>
  <c r="C54" i="36"/>
  <c r="C53" i="36"/>
  <c r="C52" i="36"/>
  <c r="C51" i="36"/>
  <c r="C38" i="36"/>
  <c r="C37" i="36"/>
  <c r="C36" i="36"/>
  <c r="C35" i="36"/>
  <c r="C34" i="36"/>
  <c r="C33" i="36"/>
  <c r="C26" i="36"/>
  <c r="C25" i="36"/>
  <c r="C24" i="36"/>
  <c r="C23" i="36"/>
  <c r="C22" i="36"/>
  <c r="C21" i="36"/>
  <c r="C14" i="36"/>
  <c r="C44" i="36"/>
  <c r="C43" i="36"/>
  <c r="C42" i="36"/>
  <c r="C41" i="36"/>
  <c r="C40" i="36"/>
  <c r="C39" i="36"/>
  <c r="C32" i="36"/>
  <c r="C31" i="36"/>
  <c r="C30" i="36"/>
  <c r="C29" i="36"/>
  <c r="C28" i="36"/>
  <c r="C27" i="36"/>
  <c r="C20" i="36"/>
  <c r="C19" i="36"/>
  <c r="C18" i="36"/>
  <c r="C17" i="36"/>
  <c r="C16" i="36"/>
  <c r="C15" i="36"/>
  <c r="W2" i="36"/>
  <c r="W3" i="36" s="1"/>
  <c r="Y2" i="36"/>
  <c r="Y3" i="36" s="1"/>
  <c r="AA2" i="36"/>
  <c r="AA3" i="36" s="1"/>
  <c r="AC2" i="36"/>
  <c r="AC3" i="36" s="1"/>
  <c r="AE2" i="36"/>
  <c r="AE3" i="36" s="1"/>
  <c r="AG2" i="36"/>
  <c r="AG3" i="36" s="1"/>
  <c r="AI2" i="36"/>
  <c r="AI3" i="36" s="1"/>
  <c r="AK2" i="36"/>
  <c r="AK3" i="36" s="1"/>
  <c r="V3" i="36"/>
  <c r="X3" i="36"/>
  <c r="Z3" i="36"/>
  <c r="AB3" i="36"/>
  <c r="AD3" i="36"/>
  <c r="AF3" i="36"/>
  <c r="AH3" i="36"/>
  <c r="AJ3" i="36"/>
  <c r="C9" i="36"/>
  <c r="C10" i="36"/>
  <c r="C11" i="36"/>
  <c r="C12" i="36"/>
  <c r="C13" i="36"/>
  <c r="W1" i="35"/>
  <c r="V2" i="35"/>
  <c r="X2" i="35"/>
  <c r="Z2" i="35"/>
  <c r="AB2" i="35"/>
  <c r="AD2" i="35"/>
  <c r="AF2" i="35"/>
  <c r="C3" i="35"/>
  <c r="C4" i="35"/>
  <c r="C5" i="35"/>
  <c r="C6" i="35"/>
  <c r="C7" i="35"/>
  <c r="C8" i="35"/>
  <c r="C15" i="35"/>
  <c r="C16" i="35"/>
  <c r="C17" i="35"/>
  <c r="C18" i="35"/>
  <c r="C19" i="35"/>
  <c r="C74" i="35"/>
  <c r="C72" i="35"/>
  <c r="C71" i="35"/>
  <c r="C70" i="35"/>
  <c r="C69" i="35"/>
  <c r="C66" i="35"/>
  <c r="C65" i="35"/>
  <c r="C64" i="35"/>
  <c r="C63" i="35"/>
  <c r="C73" i="35"/>
  <c r="C68" i="35"/>
  <c r="C67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44" i="35"/>
  <c r="C43" i="35"/>
  <c r="C42" i="35"/>
  <c r="C41" i="35"/>
  <c r="C40" i="35"/>
  <c r="C39" i="35"/>
  <c r="C32" i="35"/>
  <c r="C31" i="35"/>
  <c r="C30" i="35"/>
  <c r="C29" i="35"/>
  <c r="C28" i="35"/>
  <c r="C27" i="35"/>
  <c r="C50" i="35"/>
  <c r="C49" i="35"/>
  <c r="C48" i="35"/>
  <c r="C47" i="35"/>
  <c r="C46" i="35"/>
  <c r="C45" i="35"/>
  <c r="C38" i="35"/>
  <c r="C37" i="35"/>
  <c r="C36" i="35"/>
  <c r="C35" i="35"/>
  <c r="C34" i="35"/>
  <c r="C33" i="35"/>
  <c r="C26" i="35"/>
  <c r="C25" i="35"/>
  <c r="C24" i="35"/>
  <c r="C23" i="35"/>
  <c r="C22" i="35"/>
  <c r="Y1" i="35"/>
  <c r="W2" i="35"/>
  <c r="W3" i="35" s="1"/>
  <c r="Y2" i="35"/>
  <c r="Y3" i="35" s="1"/>
  <c r="AA2" i="35"/>
  <c r="AA3" i="35" s="1"/>
  <c r="AC2" i="35"/>
  <c r="AC3" i="35" s="1"/>
  <c r="AE2" i="35"/>
  <c r="AE3" i="35" s="1"/>
  <c r="AG2" i="35"/>
  <c r="AG3" i="35" s="1"/>
  <c r="AI2" i="35"/>
  <c r="AI3" i="35" s="1"/>
  <c r="AK2" i="35"/>
  <c r="AK3" i="35" s="1"/>
  <c r="V3" i="35"/>
  <c r="X3" i="35"/>
  <c r="Z3" i="35"/>
  <c r="AB3" i="35"/>
  <c r="AD3" i="35"/>
  <c r="AF3" i="35"/>
  <c r="AH3" i="35"/>
  <c r="AJ3" i="35"/>
  <c r="C9" i="35"/>
  <c r="C10" i="35"/>
  <c r="C11" i="35"/>
  <c r="C12" i="35"/>
  <c r="C13" i="35"/>
  <c r="C14" i="35"/>
  <c r="C21" i="35"/>
  <c r="C74" i="34"/>
  <c r="C72" i="34"/>
  <c r="C71" i="34"/>
  <c r="C70" i="34"/>
  <c r="C69" i="34"/>
  <c r="C66" i="34"/>
  <c r="C65" i="34"/>
  <c r="C64" i="34"/>
  <c r="C63" i="34"/>
  <c r="C73" i="34"/>
  <c r="C68" i="34"/>
  <c r="C67" i="34"/>
  <c r="C62" i="34"/>
  <c r="C61" i="34"/>
  <c r="C56" i="34"/>
  <c r="C55" i="34"/>
  <c r="C54" i="34"/>
  <c r="C53" i="34"/>
  <c r="C52" i="34"/>
  <c r="C51" i="34"/>
  <c r="C44" i="34"/>
  <c r="C43" i="34"/>
  <c r="C42" i="34"/>
  <c r="C41" i="34"/>
  <c r="C40" i="34"/>
  <c r="C39" i="34"/>
  <c r="C32" i="34"/>
  <c r="C31" i="34"/>
  <c r="C30" i="34"/>
  <c r="C60" i="34"/>
  <c r="C59" i="34"/>
  <c r="C58" i="34"/>
  <c r="C57" i="34"/>
  <c r="C50" i="34"/>
  <c r="C49" i="34"/>
  <c r="C48" i="34"/>
  <c r="C47" i="34"/>
  <c r="C46" i="34"/>
  <c r="C45" i="34"/>
  <c r="C38" i="34"/>
  <c r="C37" i="34"/>
  <c r="C36" i="34"/>
  <c r="C35" i="34"/>
  <c r="C34" i="34"/>
  <c r="C33" i="34"/>
  <c r="W2" i="34"/>
  <c r="Y2" i="34"/>
  <c r="AA2" i="34"/>
  <c r="AC2" i="34"/>
  <c r="AE2" i="34"/>
  <c r="AG2" i="34"/>
  <c r="AI2" i="34"/>
  <c r="AK2" i="34"/>
  <c r="AH3" i="34"/>
  <c r="AJ3" i="34"/>
  <c r="C9" i="34"/>
  <c r="C10" i="34"/>
  <c r="C11" i="34"/>
  <c r="C12" i="34"/>
  <c r="C13" i="34"/>
  <c r="C14" i="34"/>
  <c r="C21" i="34"/>
  <c r="C22" i="34"/>
  <c r="C23" i="34"/>
  <c r="C24" i="34"/>
  <c r="C25" i="34"/>
  <c r="C26" i="34"/>
  <c r="W1" i="34"/>
  <c r="V2" i="34"/>
  <c r="V3" i="34" s="1"/>
  <c r="X2" i="34"/>
  <c r="X3" i="34" s="1"/>
  <c r="Z2" i="34"/>
  <c r="Z3" i="34" s="1"/>
  <c r="AB2" i="34"/>
  <c r="AB3" i="34" s="1"/>
  <c r="AD2" i="34"/>
  <c r="AD3" i="34" s="1"/>
  <c r="AF2" i="34"/>
  <c r="AF3" i="34" s="1"/>
  <c r="C3" i="34"/>
  <c r="W3" i="34"/>
  <c r="Y3" i="34"/>
  <c r="AA3" i="34"/>
  <c r="AC3" i="34"/>
  <c r="AE3" i="34"/>
  <c r="AG3" i="34"/>
  <c r="AI3" i="34"/>
  <c r="AK3" i="34"/>
  <c r="C4" i="34"/>
  <c r="C5" i="34"/>
  <c r="C6" i="34"/>
  <c r="C7" i="34"/>
  <c r="C8" i="34"/>
  <c r="C15" i="34"/>
  <c r="C16" i="34"/>
  <c r="C17" i="34"/>
  <c r="C18" i="34"/>
  <c r="C19" i="34"/>
  <c r="C20" i="34"/>
  <c r="C27" i="34"/>
  <c r="C28" i="34"/>
  <c r="C29" i="34"/>
  <c r="W1" i="33"/>
  <c r="V2" i="33"/>
  <c r="X2" i="33"/>
  <c r="Z2" i="33"/>
  <c r="AB2" i="33"/>
  <c r="AD2" i="33"/>
  <c r="AF2" i="33"/>
  <c r="C3" i="33"/>
  <c r="C4" i="33"/>
  <c r="C5" i="33"/>
  <c r="C6" i="33"/>
  <c r="C7" i="33"/>
  <c r="C74" i="33"/>
  <c r="C72" i="33"/>
  <c r="C71" i="33"/>
  <c r="C70" i="33"/>
  <c r="C69" i="33"/>
  <c r="C66" i="33"/>
  <c r="C65" i="33"/>
  <c r="C64" i="33"/>
  <c r="C63" i="33"/>
  <c r="C73" i="33"/>
  <c r="C68" i="33"/>
  <c r="C67" i="33"/>
  <c r="C62" i="33"/>
  <c r="C61" i="33"/>
  <c r="C60" i="33"/>
  <c r="C59" i="33"/>
  <c r="C58" i="33"/>
  <c r="C57" i="33"/>
  <c r="C50" i="33"/>
  <c r="C49" i="33"/>
  <c r="C48" i="33"/>
  <c r="C47" i="33"/>
  <c r="C46" i="33"/>
  <c r="C56" i="33"/>
  <c r="C55" i="33"/>
  <c r="C54" i="33"/>
  <c r="C53" i="33"/>
  <c r="C52" i="33"/>
  <c r="C51" i="33"/>
  <c r="C45" i="33"/>
  <c r="C44" i="33"/>
  <c r="C43" i="33"/>
  <c r="C42" i="33"/>
  <c r="C41" i="33"/>
  <c r="C40" i="33"/>
  <c r="C39" i="33"/>
  <c r="C32" i="33"/>
  <c r="C31" i="33"/>
  <c r="C30" i="33"/>
  <c r="C29" i="33"/>
  <c r="C28" i="33"/>
  <c r="C27" i="33"/>
  <c r="C20" i="33"/>
  <c r="C19" i="33"/>
  <c r="C18" i="33"/>
  <c r="C17" i="33"/>
  <c r="C16" i="33"/>
  <c r="C15" i="33"/>
  <c r="C38" i="33"/>
  <c r="C37" i="33"/>
  <c r="C36" i="33"/>
  <c r="C35" i="33"/>
  <c r="C34" i="33"/>
  <c r="C33" i="33"/>
  <c r="C26" i="33"/>
  <c r="C25" i="33"/>
  <c r="C24" i="33"/>
  <c r="C23" i="33"/>
  <c r="C22" i="33"/>
  <c r="C21" i="33"/>
  <c r="Y1" i="33"/>
  <c r="W2" i="33"/>
  <c r="W3" i="33" s="1"/>
  <c r="Y2" i="33"/>
  <c r="Y3" i="33" s="1"/>
  <c r="AA2" i="33"/>
  <c r="AA3" i="33" s="1"/>
  <c r="AC2" i="33"/>
  <c r="AC3" i="33" s="1"/>
  <c r="AE2" i="33"/>
  <c r="AE3" i="33" s="1"/>
  <c r="AG2" i="33"/>
  <c r="AG3" i="33" s="1"/>
  <c r="AI2" i="33"/>
  <c r="AI3" i="33" s="1"/>
  <c r="AK2" i="33"/>
  <c r="AK3" i="33" s="1"/>
  <c r="V3" i="33"/>
  <c r="X3" i="33"/>
  <c r="Z3" i="33"/>
  <c r="AB3" i="33"/>
  <c r="AD3" i="33"/>
  <c r="AF3" i="33"/>
  <c r="AH3" i="33"/>
  <c r="AJ3" i="33"/>
  <c r="C9" i="33"/>
  <c r="C10" i="33"/>
  <c r="C11" i="33"/>
  <c r="C12" i="33"/>
  <c r="C13" i="33"/>
  <c r="C14" i="33"/>
  <c r="W1" i="32"/>
  <c r="V2" i="32"/>
  <c r="X2" i="32"/>
  <c r="Z2" i="32"/>
  <c r="AB2" i="32"/>
  <c r="AD2" i="32"/>
  <c r="AF2" i="32"/>
  <c r="C3" i="32"/>
  <c r="C4" i="32"/>
  <c r="C5" i="32"/>
  <c r="C6" i="32"/>
  <c r="C7" i="32"/>
  <c r="C74" i="32"/>
  <c r="C72" i="32"/>
  <c r="C71" i="32"/>
  <c r="C70" i="32"/>
  <c r="C69" i="32"/>
  <c r="C66" i="32"/>
  <c r="C65" i="32"/>
  <c r="C64" i="32"/>
  <c r="C63" i="32"/>
  <c r="C73" i="32"/>
  <c r="C68" i="32"/>
  <c r="C67" i="32"/>
  <c r="C62" i="32"/>
  <c r="C61" i="32"/>
  <c r="C60" i="32"/>
  <c r="C59" i="32"/>
  <c r="C58" i="32"/>
  <c r="C57" i="32"/>
  <c r="C50" i="32"/>
  <c r="C49" i="32"/>
  <c r="C48" i="32"/>
  <c r="C47" i="32"/>
  <c r="C46" i="32"/>
  <c r="C45" i="32"/>
  <c r="C56" i="32"/>
  <c r="C55" i="32"/>
  <c r="C54" i="32"/>
  <c r="C53" i="32"/>
  <c r="C52" i="32"/>
  <c r="C51" i="32"/>
  <c r="C44" i="32"/>
  <c r="C43" i="32"/>
  <c r="C42" i="32"/>
  <c r="C41" i="32"/>
  <c r="C40" i="32"/>
  <c r="C39" i="32"/>
  <c r="C32" i="32"/>
  <c r="C31" i="32"/>
  <c r="C30" i="32"/>
  <c r="C29" i="32"/>
  <c r="C28" i="32"/>
  <c r="C27" i="32"/>
  <c r="C20" i="32"/>
  <c r="C19" i="32"/>
  <c r="C18" i="32"/>
  <c r="C17" i="32"/>
  <c r="C16" i="32"/>
  <c r="C15" i="32"/>
  <c r="C38" i="32"/>
  <c r="C37" i="32"/>
  <c r="C36" i="32"/>
  <c r="C35" i="32"/>
  <c r="C34" i="32"/>
  <c r="C33" i="32"/>
  <c r="C26" i="32"/>
  <c r="C25" i="32"/>
  <c r="C24" i="32"/>
  <c r="C23" i="32"/>
  <c r="C22" i="32"/>
  <c r="C21" i="32"/>
  <c r="W2" i="32"/>
  <c r="W3" i="32" s="1"/>
  <c r="Y2" i="32"/>
  <c r="Y3" i="32" s="1"/>
  <c r="AA2" i="32"/>
  <c r="AA3" i="32" s="1"/>
  <c r="AC2" i="32"/>
  <c r="AC3" i="32" s="1"/>
  <c r="AE2" i="32"/>
  <c r="AE3" i="32" s="1"/>
  <c r="AG2" i="32"/>
  <c r="AG3" i="32" s="1"/>
  <c r="AI2" i="32"/>
  <c r="AI3" i="32" s="1"/>
  <c r="AK2" i="32"/>
  <c r="AK3" i="32" s="1"/>
  <c r="V3" i="32"/>
  <c r="X3" i="32"/>
  <c r="Z3" i="32"/>
  <c r="AB3" i="32"/>
  <c r="AD3" i="32"/>
  <c r="AF3" i="32"/>
  <c r="AH3" i="32"/>
  <c r="AJ3" i="32"/>
  <c r="C9" i="32"/>
  <c r="C10" i="32"/>
  <c r="C11" i="32"/>
  <c r="C12" i="32"/>
  <c r="C13" i="32"/>
  <c r="C14" i="32"/>
  <c r="C74" i="31"/>
  <c r="C72" i="31"/>
  <c r="C71" i="31"/>
  <c r="C70" i="31"/>
  <c r="C69" i="31"/>
  <c r="C66" i="31"/>
  <c r="C65" i="31"/>
  <c r="C64" i="31"/>
  <c r="C63" i="31"/>
  <c r="C73" i="31"/>
  <c r="C68" i="31"/>
  <c r="C67" i="31"/>
  <c r="C62" i="31"/>
  <c r="C56" i="31"/>
  <c r="C55" i="31"/>
  <c r="C54" i="31"/>
  <c r="C53" i="31"/>
  <c r="C52" i="31"/>
  <c r="C51" i="31"/>
  <c r="C61" i="31"/>
  <c r="C60" i="31"/>
  <c r="C59" i="31"/>
  <c r="C58" i="31"/>
  <c r="C57" i="31"/>
  <c r="C50" i="31"/>
  <c r="C49" i="31"/>
  <c r="C48" i="31"/>
  <c r="C47" i="31"/>
  <c r="C46" i="31"/>
  <c r="C44" i="31"/>
  <c r="C43" i="31"/>
  <c r="C42" i="31"/>
  <c r="C41" i="31"/>
  <c r="C40" i="31"/>
  <c r="C39" i="31"/>
  <c r="C32" i="31"/>
  <c r="C31" i="31"/>
  <c r="C30" i="31"/>
  <c r="C29" i="31"/>
  <c r="C28" i="31"/>
  <c r="C27" i="31"/>
  <c r="C20" i="31"/>
  <c r="C19" i="31"/>
  <c r="C18" i="31"/>
  <c r="C17" i="31"/>
  <c r="C16" i="31"/>
  <c r="C15" i="31"/>
  <c r="C45" i="31"/>
  <c r="C38" i="31"/>
  <c r="C37" i="31"/>
  <c r="C36" i="31"/>
  <c r="C35" i="31"/>
  <c r="C34" i="31"/>
  <c r="C33" i="31"/>
  <c r="C26" i="31"/>
  <c r="C25" i="31"/>
  <c r="C24" i="31"/>
  <c r="C23" i="31"/>
  <c r="C22" i="31"/>
  <c r="C21" i="31"/>
  <c r="Y1" i="31"/>
  <c r="W2" i="31"/>
  <c r="Y2" i="31"/>
  <c r="AA2" i="31"/>
  <c r="AC2" i="31"/>
  <c r="AE2" i="31"/>
  <c r="AG2" i="31"/>
  <c r="AI2" i="31"/>
  <c r="AK2" i="31"/>
  <c r="AH3" i="31"/>
  <c r="AJ3" i="31"/>
  <c r="C9" i="31"/>
  <c r="C10" i="31"/>
  <c r="C11" i="31"/>
  <c r="C12" i="31"/>
  <c r="C13" i="31"/>
  <c r="C14" i="31"/>
  <c r="W1" i="31"/>
  <c r="V2" i="31"/>
  <c r="V3" i="31" s="1"/>
  <c r="X2" i="31"/>
  <c r="X3" i="31" s="1"/>
  <c r="Z2" i="31"/>
  <c r="Z3" i="31" s="1"/>
  <c r="AB2" i="31"/>
  <c r="AB3" i="31" s="1"/>
  <c r="AD2" i="31"/>
  <c r="AD3" i="31" s="1"/>
  <c r="AF2" i="31"/>
  <c r="C3" i="31"/>
  <c r="W3" i="31"/>
  <c r="Y3" i="31"/>
  <c r="AA3" i="31"/>
  <c r="AC3" i="31"/>
  <c r="AE3" i="31"/>
  <c r="AG3" i="31"/>
  <c r="AI3" i="31"/>
  <c r="AK3" i="31"/>
  <c r="C4" i="31"/>
  <c r="C5" i="31"/>
  <c r="C6" i="31"/>
  <c r="C7" i="31"/>
  <c r="C8" i="31"/>
  <c r="C73" i="30"/>
  <c r="C68" i="30"/>
  <c r="C67" i="30"/>
  <c r="C62" i="30"/>
  <c r="C61" i="30"/>
  <c r="C74" i="30"/>
  <c r="C56" i="30"/>
  <c r="C55" i="30"/>
  <c r="C54" i="30"/>
  <c r="C53" i="30"/>
  <c r="C72" i="30"/>
  <c r="C71" i="30"/>
  <c r="C70" i="30"/>
  <c r="C69" i="30"/>
  <c r="C66" i="30"/>
  <c r="C65" i="30"/>
  <c r="C64" i="30"/>
  <c r="C63" i="30"/>
  <c r="C60" i="30"/>
  <c r="C59" i="30"/>
  <c r="C58" i="30"/>
  <c r="C57" i="30"/>
  <c r="C50" i="30"/>
  <c r="C49" i="30"/>
  <c r="C48" i="30"/>
  <c r="C47" i="30"/>
  <c r="C46" i="30"/>
  <c r="C45" i="30"/>
  <c r="C38" i="30"/>
  <c r="C37" i="30"/>
  <c r="C36" i="30"/>
  <c r="C35" i="30"/>
  <c r="C34" i="30"/>
  <c r="C33" i="30"/>
  <c r="C26" i="30"/>
  <c r="C25" i="30"/>
  <c r="C24" i="30"/>
  <c r="C23" i="30"/>
  <c r="C22" i="30"/>
  <c r="C52" i="30"/>
  <c r="C51" i="30"/>
  <c r="C44" i="30"/>
  <c r="C43" i="30"/>
  <c r="C42" i="30"/>
  <c r="C41" i="30"/>
  <c r="C40" i="30"/>
  <c r="C39" i="30"/>
  <c r="C32" i="30"/>
  <c r="C31" i="30"/>
  <c r="C30" i="30"/>
  <c r="C29" i="30"/>
  <c r="C28" i="30"/>
  <c r="C27" i="30"/>
  <c r="W2" i="30"/>
  <c r="W3" i="30" s="1"/>
  <c r="Y2" i="30"/>
  <c r="AA2" i="30"/>
  <c r="AA3" i="30" s="1"/>
  <c r="AC2" i="30"/>
  <c r="AC3" i="30" s="1"/>
  <c r="AE2" i="30"/>
  <c r="AE3" i="30" s="1"/>
  <c r="AG2" i="30"/>
  <c r="AI2" i="30"/>
  <c r="AI3" i="30" s="1"/>
  <c r="AK2" i="30"/>
  <c r="AH3" i="30"/>
  <c r="AJ3" i="30"/>
  <c r="C9" i="30"/>
  <c r="C10" i="30"/>
  <c r="C11" i="30"/>
  <c r="C12" i="30"/>
  <c r="C13" i="30"/>
  <c r="C14" i="30"/>
  <c r="C21" i="30"/>
  <c r="W1" i="30"/>
  <c r="V2" i="30"/>
  <c r="V3" i="30" s="1"/>
  <c r="X2" i="30"/>
  <c r="X3" i="30" s="1"/>
  <c r="Z2" i="30"/>
  <c r="Z3" i="30" s="1"/>
  <c r="AB2" i="30"/>
  <c r="AB3" i="30" s="1"/>
  <c r="AD2" i="30"/>
  <c r="AD3" i="30" s="1"/>
  <c r="AF2" i="30"/>
  <c r="AF3" i="30" s="1"/>
  <c r="C3" i="30"/>
  <c r="Y3" i="30"/>
  <c r="AG3" i="30"/>
  <c r="AK3" i="30"/>
  <c r="C4" i="30"/>
  <c r="C5" i="30"/>
  <c r="C6" i="30"/>
  <c r="C7" i="30"/>
  <c r="C8" i="30"/>
  <c r="C15" i="30"/>
  <c r="C16" i="30"/>
  <c r="C17" i="30"/>
  <c r="C18" i="30"/>
  <c r="C19" i="30"/>
  <c r="C20" i="30"/>
  <c r="C74" i="29"/>
  <c r="C72" i="29"/>
  <c r="C71" i="29"/>
  <c r="C70" i="29"/>
  <c r="C69" i="29"/>
  <c r="C66" i="29"/>
  <c r="C65" i="29"/>
  <c r="C64" i="29"/>
  <c r="C63" i="29"/>
  <c r="C73" i="29"/>
  <c r="C68" i="29"/>
  <c r="C67" i="29"/>
  <c r="C62" i="29"/>
  <c r="C61" i="29"/>
  <c r="C56" i="29"/>
  <c r="C55" i="29"/>
  <c r="C54" i="29"/>
  <c r="C53" i="29"/>
  <c r="C52" i="29"/>
  <c r="C51" i="29"/>
  <c r="C44" i="29"/>
  <c r="C43" i="29"/>
  <c r="C42" i="29"/>
  <c r="C41" i="29"/>
  <c r="C40" i="29"/>
  <c r="C39" i="29"/>
  <c r="C32" i="29"/>
  <c r="C31" i="29"/>
  <c r="C30" i="29"/>
  <c r="C60" i="29"/>
  <c r="C59" i="29"/>
  <c r="C58" i="29"/>
  <c r="C57" i="29"/>
  <c r="C50" i="29"/>
  <c r="C49" i="29"/>
  <c r="C48" i="29"/>
  <c r="C47" i="29"/>
  <c r="C46" i="29"/>
  <c r="C45" i="29"/>
  <c r="C38" i="29"/>
  <c r="C37" i="29"/>
  <c r="C36" i="29"/>
  <c r="C35" i="29"/>
  <c r="C34" i="29"/>
  <c r="C33" i="29"/>
  <c r="W1" i="28"/>
  <c r="Y1" i="29"/>
  <c r="W2" i="29"/>
  <c r="Y2" i="29"/>
  <c r="AA2" i="29"/>
  <c r="AC2" i="29"/>
  <c r="AE2" i="29"/>
  <c r="AG2" i="29"/>
  <c r="AG3" i="29" s="1"/>
  <c r="AI2" i="29"/>
  <c r="AK2" i="29"/>
  <c r="AK3" i="29" s="1"/>
  <c r="AH3" i="29"/>
  <c r="AJ3" i="29"/>
  <c r="C9" i="29"/>
  <c r="C10" i="29"/>
  <c r="C11" i="29"/>
  <c r="C12" i="29"/>
  <c r="C13" i="29"/>
  <c r="C14" i="29"/>
  <c r="C21" i="29"/>
  <c r="C22" i="29"/>
  <c r="C23" i="29"/>
  <c r="C24" i="29"/>
  <c r="C25" i="29"/>
  <c r="C26" i="29"/>
  <c r="W1" i="29"/>
  <c r="V2" i="29"/>
  <c r="V3" i="29" s="1"/>
  <c r="X2" i="29"/>
  <c r="X3" i="29" s="1"/>
  <c r="Z2" i="29"/>
  <c r="Z3" i="29" s="1"/>
  <c r="AB2" i="29"/>
  <c r="AB3" i="29" s="1"/>
  <c r="AD2" i="29"/>
  <c r="AD3" i="29" s="1"/>
  <c r="AF2" i="29"/>
  <c r="AF3" i="29" s="1"/>
  <c r="C3" i="29"/>
  <c r="W3" i="29"/>
  <c r="Y3" i="29"/>
  <c r="AA3" i="29"/>
  <c r="AC3" i="29"/>
  <c r="AI3" i="29"/>
  <c r="C4" i="29"/>
  <c r="C5" i="29"/>
  <c r="C6" i="29"/>
  <c r="C7" i="29"/>
  <c r="C8" i="29"/>
  <c r="C15" i="29"/>
  <c r="C16" i="29"/>
  <c r="C17" i="29"/>
  <c r="C18" i="29"/>
  <c r="C19" i="29"/>
  <c r="C20" i="29"/>
  <c r="C27" i="29"/>
  <c r="C28" i="29"/>
  <c r="C29" i="29"/>
  <c r="V2" i="28"/>
  <c r="X2" i="28"/>
  <c r="Z2" i="28"/>
  <c r="AB2" i="28"/>
  <c r="AD2" i="28"/>
  <c r="AF2" i="28"/>
  <c r="C3" i="28"/>
  <c r="C4" i="28"/>
  <c r="C5" i="28"/>
  <c r="C6" i="28"/>
  <c r="C7" i="28"/>
  <c r="C74" i="28"/>
  <c r="C72" i="28"/>
  <c r="C71" i="28"/>
  <c r="C70" i="28"/>
  <c r="C69" i="28"/>
  <c r="C66" i="28"/>
  <c r="C65" i="28"/>
  <c r="C64" i="28"/>
  <c r="C63" i="28"/>
  <c r="C73" i="28"/>
  <c r="C68" i="28"/>
  <c r="C67" i="28"/>
  <c r="C62" i="28"/>
  <c r="C61" i="28"/>
  <c r="C56" i="28"/>
  <c r="C55" i="28"/>
  <c r="C54" i="28"/>
  <c r="C53" i="28"/>
  <c r="C52" i="28"/>
  <c r="C51" i="28"/>
  <c r="C60" i="28"/>
  <c r="C59" i="28"/>
  <c r="C58" i="28"/>
  <c r="C57" i="28"/>
  <c r="C50" i="28"/>
  <c r="C49" i="28"/>
  <c r="C48" i="28"/>
  <c r="C47" i="28"/>
  <c r="C46" i="28"/>
  <c r="C45" i="28"/>
  <c r="C38" i="28"/>
  <c r="C37" i="28"/>
  <c r="C36" i="28"/>
  <c r="C35" i="28"/>
  <c r="C34" i="28"/>
  <c r="C33" i="28"/>
  <c r="C26" i="28"/>
  <c r="C25" i="28"/>
  <c r="C24" i="28"/>
  <c r="C23" i="28"/>
  <c r="C22" i="28"/>
  <c r="C21" i="28"/>
  <c r="C44" i="28"/>
  <c r="C43" i="28"/>
  <c r="C42" i="28"/>
  <c r="C41" i="28"/>
  <c r="C40" i="28"/>
  <c r="C39" i="28"/>
  <c r="C32" i="28"/>
  <c r="C31" i="28"/>
  <c r="C30" i="28"/>
  <c r="C29" i="28"/>
  <c r="C28" i="28"/>
  <c r="C27" i="28"/>
  <c r="C20" i="28"/>
  <c r="C19" i="28"/>
  <c r="C18" i="28"/>
  <c r="C17" i="28"/>
  <c r="C16" i="28"/>
  <c r="C15" i="28"/>
  <c r="W2" i="28"/>
  <c r="W3" i="28" s="1"/>
  <c r="Y2" i="28"/>
  <c r="Y3" i="28" s="1"/>
  <c r="AA2" i="28"/>
  <c r="AA3" i="28" s="1"/>
  <c r="AC2" i="28"/>
  <c r="AC3" i="28" s="1"/>
  <c r="AE2" i="28"/>
  <c r="AE3" i="28" s="1"/>
  <c r="AG2" i="28"/>
  <c r="AG3" i="28" s="1"/>
  <c r="AI2" i="28"/>
  <c r="AI3" i="28" s="1"/>
  <c r="AK2" i="28"/>
  <c r="AK3" i="28" s="1"/>
  <c r="V3" i="28"/>
  <c r="X3" i="28"/>
  <c r="Z3" i="28"/>
  <c r="AB3" i="28"/>
  <c r="AD3" i="28"/>
  <c r="AF3" i="28"/>
  <c r="AH3" i="28"/>
  <c r="AJ3" i="28"/>
  <c r="C9" i="28"/>
  <c r="C10" i="28"/>
  <c r="C11" i="28"/>
  <c r="C12" i="28"/>
  <c r="C13" i="28"/>
  <c r="C14" i="28"/>
  <c r="C74" i="27"/>
  <c r="C72" i="27"/>
  <c r="C71" i="27"/>
  <c r="C70" i="27"/>
  <c r="C69" i="27"/>
  <c r="C66" i="27"/>
  <c r="C65" i="27"/>
  <c r="C64" i="27"/>
  <c r="C63" i="27"/>
  <c r="C73" i="27"/>
  <c r="C68" i="27"/>
  <c r="C67" i="27"/>
  <c r="C62" i="27"/>
  <c r="C61" i="27"/>
  <c r="C60" i="27"/>
  <c r="C59" i="27"/>
  <c r="C58" i="27"/>
  <c r="C57" i="27"/>
  <c r="C50" i="27"/>
  <c r="C49" i="27"/>
  <c r="C48" i="27"/>
  <c r="C47" i="27"/>
  <c r="C46" i="27"/>
  <c r="C56" i="27"/>
  <c r="C55" i="27"/>
  <c r="C54" i="27"/>
  <c r="C53" i="27"/>
  <c r="C52" i="27"/>
  <c r="C51" i="27"/>
  <c r="C45" i="27"/>
  <c r="C38" i="27"/>
  <c r="C37" i="27"/>
  <c r="C36" i="27"/>
  <c r="C35" i="27"/>
  <c r="C34" i="27"/>
  <c r="C33" i="27"/>
  <c r="C26" i="27"/>
  <c r="C25" i="27"/>
  <c r="C24" i="27"/>
  <c r="C23" i="27"/>
  <c r="C22" i="27"/>
  <c r="C21" i="27"/>
  <c r="C44" i="27"/>
  <c r="C43" i="27"/>
  <c r="C42" i="27"/>
  <c r="C41" i="27"/>
  <c r="C40" i="27"/>
  <c r="C39" i="27"/>
  <c r="C32" i="27"/>
  <c r="C31" i="27"/>
  <c r="C30" i="27"/>
  <c r="C29" i="27"/>
  <c r="C28" i="27"/>
  <c r="C27" i="27"/>
  <c r="C20" i="27"/>
  <c r="C19" i="27"/>
  <c r="C18" i="27"/>
  <c r="C17" i="27"/>
  <c r="C16" i="27"/>
  <c r="C15" i="27"/>
  <c r="Y1" i="27"/>
  <c r="W2" i="27"/>
  <c r="Y2" i="27"/>
  <c r="AA2" i="27"/>
  <c r="AC2" i="27"/>
  <c r="AE2" i="27"/>
  <c r="AG2" i="27"/>
  <c r="AI2" i="27"/>
  <c r="AK2" i="27"/>
  <c r="AH3" i="27"/>
  <c r="AJ3" i="27"/>
  <c r="C9" i="27"/>
  <c r="C10" i="27"/>
  <c r="C11" i="27"/>
  <c r="C12" i="27"/>
  <c r="C13" i="27"/>
  <c r="C14" i="27"/>
  <c r="W1" i="27"/>
  <c r="V2" i="27"/>
  <c r="V3" i="27" s="1"/>
  <c r="X2" i="27"/>
  <c r="X3" i="27" s="1"/>
  <c r="Z2" i="27"/>
  <c r="Z3" i="27" s="1"/>
  <c r="AB2" i="27"/>
  <c r="AB3" i="27" s="1"/>
  <c r="AD2" i="27"/>
  <c r="AD3" i="27" s="1"/>
  <c r="AF2" i="27"/>
  <c r="AF3" i="27" s="1"/>
  <c r="C3" i="27"/>
  <c r="W3" i="27"/>
  <c r="Y3" i="27"/>
  <c r="AA3" i="27"/>
  <c r="AC3" i="27"/>
  <c r="AE3" i="27"/>
  <c r="AG3" i="27"/>
  <c r="AI3" i="27"/>
  <c r="AK3" i="27"/>
  <c r="C4" i="27"/>
  <c r="C5" i="27"/>
  <c r="C6" i="27"/>
  <c r="C7" i="27"/>
  <c r="C8" i="27"/>
  <c r="W1" i="26"/>
  <c r="V2" i="26"/>
  <c r="X2" i="26"/>
  <c r="Z2" i="26"/>
  <c r="AB2" i="26"/>
  <c r="AD2" i="26"/>
  <c r="AF2" i="26"/>
  <c r="C3" i="26"/>
  <c r="C4" i="26"/>
  <c r="C5" i="26"/>
  <c r="C6" i="26"/>
  <c r="C7" i="26"/>
  <c r="C8" i="26"/>
  <c r="C74" i="26"/>
  <c r="C72" i="26"/>
  <c r="C71" i="26"/>
  <c r="C70" i="26"/>
  <c r="C69" i="26"/>
  <c r="C66" i="26"/>
  <c r="C65" i="26"/>
  <c r="C64" i="26"/>
  <c r="C63" i="26"/>
  <c r="C73" i="26"/>
  <c r="C68" i="26"/>
  <c r="C67" i="26"/>
  <c r="C56" i="26"/>
  <c r="C55" i="26"/>
  <c r="C54" i="26"/>
  <c r="C53" i="26"/>
  <c r="C52" i="26"/>
  <c r="C51" i="26"/>
  <c r="C62" i="26"/>
  <c r="C61" i="26"/>
  <c r="C60" i="26"/>
  <c r="C59" i="26"/>
  <c r="C58" i="26"/>
  <c r="C57" i="26"/>
  <c r="C50" i="26"/>
  <c r="C49" i="26"/>
  <c r="C48" i="26"/>
  <c r="C47" i="26"/>
  <c r="C44" i="26"/>
  <c r="C43" i="26"/>
  <c r="C42" i="26"/>
  <c r="C41" i="26"/>
  <c r="C40" i="26"/>
  <c r="C39" i="26"/>
  <c r="C32" i="26"/>
  <c r="C31" i="26"/>
  <c r="C30" i="26"/>
  <c r="C29" i="26"/>
  <c r="C28" i="26"/>
  <c r="C27" i="26"/>
  <c r="C20" i="26"/>
  <c r="C19" i="26"/>
  <c r="C18" i="26"/>
  <c r="C17" i="26"/>
  <c r="C16" i="26"/>
  <c r="C46" i="26"/>
  <c r="C45" i="26"/>
  <c r="C38" i="26"/>
  <c r="C37" i="26"/>
  <c r="C36" i="26"/>
  <c r="C35" i="26"/>
  <c r="C34" i="26"/>
  <c r="C33" i="26"/>
  <c r="Y1" i="26"/>
  <c r="W2" i="26"/>
  <c r="W3" i="26" s="1"/>
  <c r="Y2" i="26"/>
  <c r="Y3" i="26" s="1"/>
  <c r="AA2" i="26"/>
  <c r="AA3" i="26" s="1"/>
  <c r="AC2" i="26"/>
  <c r="AC3" i="26" s="1"/>
  <c r="AE2" i="26"/>
  <c r="AE3" i="26" s="1"/>
  <c r="AG2" i="26"/>
  <c r="AG3" i="26" s="1"/>
  <c r="AI2" i="26"/>
  <c r="AI3" i="26" s="1"/>
  <c r="AK2" i="26"/>
  <c r="AK3" i="26" s="1"/>
  <c r="V3" i="26"/>
  <c r="X3" i="26"/>
  <c r="Z3" i="26"/>
  <c r="AB3" i="26"/>
  <c r="AD3" i="26"/>
  <c r="AF3" i="26"/>
  <c r="AH3" i="26"/>
  <c r="AJ3" i="26"/>
  <c r="C9" i="26"/>
  <c r="C10" i="26"/>
  <c r="C11" i="26"/>
  <c r="C12" i="26"/>
  <c r="C13" i="26"/>
  <c r="C14" i="26"/>
  <c r="C21" i="26"/>
  <c r="C22" i="26"/>
  <c r="C23" i="26"/>
  <c r="C24" i="26"/>
  <c r="C25" i="26"/>
  <c r="C26" i="26"/>
  <c r="C74" i="25"/>
  <c r="C72" i="25"/>
  <c r="C71" i="25"/>
  <c r="C70" i="25"/>
  <c r="C69" i="25"/>
  <c r="C73" i="25"/>
  <c r="C68" i="25"/>
  <c r="C67" i="25"/>
  <c r="C62" i="25"/>
  <c r="C61" i="25"/>
  <c r="C66" i="25"/>
  <c r="C65" i="25"/>
  <c r="C64" i="25"/>
  <c r="C63" i="25"/>
  <c r="C60" i="25"/>
  <c r="C59" i="25"/>
  <c r="C58" i="25"/>
  <c r="C57" i="25"/>
  <c r="C50" i="25"/>
  <c r="C49" i="25"/>
  <c r="C56" i="25"/>
  <c r="C55" i="25"/>
  <c r="C54" i="25"/>
  <c r="C53" i="25"/>
  <c r="C52" i="25"/>
  <c r="C51" i="25"/>
  <c r="C47" i="25"/>
  <c r="C46" i="25"/>
  <c r="C45" i="25"/>
  <c r="C38" i="25"/>
  <c r="C37" i="25"/>
  <c r="C36" i="25"/>
  <c r="C35" i="25"/>
  <c r="C34" i="25"/>
  <c r="C33" i="25"/>
  <c r="C26" i="25"/>
  <c r="C25" i="25"/>
  <c r="C24" i="25"/>
  <c r="C23" i="25"/>
  <c r="C22" i="25"/>
  <c r="C21" i="25"/>
  <c r="C48" i="25"/>
  <c r="C44" i="25"/>
  <c r="C43" i="25"/>
  <c r="C42" i="25"/>
  <c r="C41" i="25"/>
  <c r="C40" i="25"/>
  <c r="C39" i="25"/>
  <c r="C32" i="25"/>
  <c r="C31" i="25"/>
  <c r="C30" i="25"/>
  <c r="C29" i="25"/>
  <c r="C28" i="25"/>
  <c r="C27" i="25"/>
  <c r="C20" i="25"/>
  <c r="C19" i="25"/>
  <c r="C18" i="25"/>
  <c r="C3" i="24"/>
  <c r="C4" i="24"/>
  <c r="C5" i="24"/>
  <c r="C6" i="24"/>
  <c r="C7" i="24"/>
  <c r="C8" i="24"/>
  <c r="C15" i="24"/>
  <c r="C16" i="24"/>
  <c r="C17" i="24"/>
  <c r="C18" i="24"/>
  <c r="C19" i="24"/>
  <c r="C20" i="24"/>
  <c r="C27" i="24"/>
  <c r="C28" i="24"/>
  <c r="C29" i="24"/>
  <c r="C30" i="24"/>
  <c r="C31" i="24"/>
  <c r="C32" i="24"/>
  <c r="C39" i="24"/>
  <c r="C40" i="24"/>
  <c r="C41" i="24"/>
  <c r="C42" i="24"/>
  <c r="C43" i="24"/>
  <c r="C44" i="24"/>
  <c r="C51" i="24"/>
  <c r="C52" i="24"/>
  <c r="C53" i="24"/>
  <c r="C54" i="24"/>
  <c r="C55" i="24"/>
  <c r="C56" i="24"/>
  <c r="W2" i="25"/>
  <c r="W3" i="25" s="1"/>
  <c r="Y2" i="25"/>
  <c r="Y3" i="25" s="1"/>
  <c r="AA2" i="25"/>
  <c r="AA3" i="25" s="1"/>
  <c r="AC2" i="25"/>
  <c r="AC3" i="25" s="1"/>
  <c r="AE2" i="25"/>
  <c r="AE3" i="25" s="1"/>
  <c r="AG2" i="25"/>
  <c r="AG3" i="25" s="1"/>
  <c r="AI2" i="25"/>
  <c r="AK2" i="25"/>
  <c r="AK3" i="25" s="1"/>
  <c r="AH3" i="25"/>
  <c r="AJ3" i="25"/>
  <c r="C9" i="25"/>
  <c r="C10" i="25"/>
  <c r="C11" i="25"/>
  <c r="C12" i="25"/>
  <c r="C13" i="25"/>
  <c r="C14" i="25"/>
  <c r="W1" i="24"/>
  <c r="W1" i="25"/>
  <c r="V2" i="25"/>
  <c r="V3" i="25" s="1"/>
  <c r="X2" i="25"/>
  <c r="Z2" i="25"/>
  <c r="Z3" i="25" s="1"/>
  <c r="AB2" i="25"/>
  <c r="AB3" i="25" s="1"/>
  <c r="AD2" i="25"/>
  <c r="AD3" i="25" s="1"/>
  <c r="AF2" i="25"/>
  <c r="AF3" i="25" s="1"/>
  <c r="C3" i="25"/>
  <c r="AI3" i="25"/>
  <c r="C4" i="25"/>
  <c r="C5" i="25"/>
  <c r="C6" i="25"/>
  <c r="C7" i="25"/>
  <c r="C8" i="25"/>
  <c r="C15" i="25"/>
  <c r="C16" i="25"/>
  <c r="C17" i="25"/>
  <c r="V2" i="24"/>
  <c r="Z2" i="24"/>
  <c r="Z3" i="24" s="1"/>
  <c r="AD2" i="24"/>
  <c r="AD3" i="24" s="1"/>
  <c r="X2" i="24"/>
  <c r="AB2" i="24"/>
  <c r="AB3" i="24" s="1"/>
  <c r="AF2" i="24"/>
  <c r="C73" i="24"/>
  <c r="C68" i="24"/>
  <c r="C67" i="24"/>
  <c r="C62" i="24"/>
  <c r="C61" i="24"/>
  <c r="C72" i="24"/>
  <c r="C71" i="24"/>
  <c r="C70" i="24"/>
  <c r="C69" i="24"/>
  <c r="C66" i="24"/>
  <c r="C65" i="24"/>
  <c r="C64" i="24"/>
  <c r="C63" i="24"/>
  <c r="C60" i="24"/>
  <c r="C59" i="24"/>
  <c r="C58" i="24"/>
  <c r="C57" i="24"/>
  <c r="C50" i="24"/>
  <c r="C49" i="24"/>
  <c r="C48" i="24"/>
  <c r="C47" i="24"/>
  <c r="C46" i="24"/>
  <c r="C45" i="24"/>
  <c r="C38" i="24"/>
  <c r="Y1" i="24"/>
  <c r="W2" i="24"/>
  <c r="Y2" i="24"/>
  <c r="Y3" i="24" s="1"/>
  <c r="AA2" i="24"/>
  <c r="AA3" i="24" s="1"/>
  <c r="AC2" i="24"/>
  <c r="AC3" i="24" s="1"/>
  <c r="AE2" i="24"/>
  <c r="AE3" i="24" s="1"/>
  <c r="AG2" i="24"/>
  <c r="AG3" i="24" s="1"/>
  <c r="AI2" i="24"/>
  <c r="AI3" i="24" s="1"/>
  <c r="AK2" i="24"/>
  <c r="AK3" i="24" s="1"/>
  <c r="X3" i="24"/>
  <c r="AF3" i="24"/>
  <c r="AH3" i="24"/>
  <c r="AJ3" i="24"/>
  <c r="C9" i="24"/>
  <c r="C10" i="24"/>
  <c r="C11" i="24"/>
  <c r="C12" i="24"/>
  <c r="C13" i="24"/>
  <c r="C14" i="24"/>
  <c r="C21" i="24"/>
  <c r="C22" i="24"/>
  <c r="C23" i="24"/>
  <c r="C24" i="24"/>
  <c r="C25" i="24"/>
  <c r="C26" i="24"/>
  <c r="C33" i="24"/>
  <c r="C34" i="24"/>
  <c r="C35" i="24"/>
  <c r="C36" i="24"/>
  <c r="C37" i="24"/>
  <c r="J79" i="23"/>
  <c r="AB2" i="23"/>
  <c r="AB3" i="23" s="1"/>
  <c r="L79" i="23"/>
  <c r="AD2" i="23"/>
  <c r="AD3" i="23" s="1"/>
  <c r="N79" i="23"/>
  <c r="AF2" i="23"/>
  <c r="V2" i="23"/>
  <c r="V3" i="23" s="1"/>
  <c r="X2" i="23"/>
  <c r="X3" i="23" s="1"/>
  <c r="Z2" i="23"/>
  <c r="Z3" i="23" s="1"/>
  <c r="C74" i="23"/>
  <c r="C72" i="23"/>
  <c r="C71" i="23"/>
  <c r="C70" i="23"/>
  <c r="C69" i="23"/>
  <c r="C66" i="23"/>
  <c r="C65" i="23"/>
  <c r="C64" i="23"/>
  <c r="C63" i="23"/>
  <c r="C56" i="23"/>
  <c r="C55" i="23"/>
  <c r="C54" i="23"/>
  <c r="C53" i="23"/>
  <c r="C52" i="23"/>
  <c r="C51" i="23"/>
  <c r="C44" i="23"/>
  <c r="C43" i="23"/>
  <c r="C42" i="23"/>
  <c r="C41" i="23"/>
  <c r="C40" i="23"/>
  <c r="C39" i="23"/>
  <c r="C73" i="23"/>
  <c r="C68" i="23"/>
  <c r="C67" i="23"/>
  <c r="C62" i="23"/>
  <c r="C61" i="23"/>
  <c r="C60" i="23"/>
  <c r="C59" i="23"/>
  <c r="C58" i="23"/>
  <c r="C57" i="23"/>
  <c r="C50" i="23"/>
  <c r="C49" i="23"/>
  <c r="C48" i="23"/>
  <c r="C47" i="23"/>
  <c r="C46" i="23"/>
  <c r="C45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0" i="23"/>
  <c r="C19" i="23"/>
  <c r="C18" i="23"/>
  <c r="C17" i="23"/>
  <c r="C16" i="23"/>
  <c r="C15" i="23"/>
  <c r="C8" i="23"/>
  <c r="C7" i="23"/>
  <c r="C6" i="23"/>
  <c r="C5" i="23"/>
  <c r="C4" i="23"/>
  <c r="C3" i="23"/>
  <c r="C26" i="23"/>
  <c r="C25" i="23"/>
  <c r="C24" i="23"/>
  <c r="C23" i="23"/>
  <c r="C22" i="23"/>
  <c r="C21" i="23"/>
  <c r="C14" i="23"/>
  <c r="C13" i="23"/>
  <c r="C12" i="23"/>
  <c r="C11" i="23"/>
  <c r="C10" i="23"/>
  <c r="C9" i="23"/>
  <c r="AJ3" i="23"/>
  <c r="AH3" i="23"/>
  <c r="AF3" i="23"/>
  <c r="K79" i="23"/>
  <c r="AC2" i="23"/>
  <c r="M79" i="23"/>
  <c r="AE2" i="23"/>
  <c r="AE3" i="23" s="1"/>
  <c r="O79" i="23"/>
  <c r="AG2" i="23"/>
  <c r="AG3" i="23" s="1"/>
  <c r="Q79" i="23"/>
  <c r="AI2" i="23"/>
  <c r="AI3" i="23" s="1"/>
  <c r="S79" i="23"/>
  <c r="AK2" i="23"/>
  <c r="AK3" i="23" s="1"/>
  <c r="W2" i="23"/>
  <c r="W3" i="23" s="1"/>
  <c r="Y2" i="23"/>
  <c r="Y3" i="23" s="1"/>
  <c r="AA2" i="23"/>
  <c r="AA3" i="23" s="1"/>
  <c r="C73" i="4"/>
  <c r="C74" i="4"/>
  <c r="AI2" i="4"/>
  <c r="AI3" i="4" s="1"/>
  <c r="N79" i="4"/>
  <c r="L79" i="4"/>
  <c r="AA2" i="4"/>
  <c r="AA3" i="4" s="1"/>
  <c r="W2" i="4"/>
  <c r="W3" i="4" s="1"/>
  <c r="J24" i="3"/>
  <c r="J44" i="3"/>
  <c r="M44" i="3"/>
  <c r="M24" i="3"/>
  <c r="O44" i="3"/>
  <c r="O24" i="3"/>
  <c r="L24" i="3"/>
  <c r="L44" i="3"/>
  <c r="N24" i="3"/>
  <c r="N44" i="3"/>
  <c r="P24" i="3"/>
  <c r="P44" i="3"/>
  <c r="K44" i="3"/>
  <c r="K24" i="3"/>
  <c r="AJ3" i="4"/>
  <c r="BA8" i="4" s="1"/>
  <c r="R8" i="4" s="1"/>
  <c r="AH3" i="4"/>
  <c r="AY44" i="4" s="1"/>
  <c r="P44" i="4" s="1"/>
  <c r="AF3" i="4"/>
  <c r="AW14" i="4" s="1"/>
  <c r="N14" i="4" s="1"/>
  <c r="AD3" i="4"/>
  <c r="AU67" i="4" s="1"/>
  <c r="L67" i="4" s="1"/>
  <c r="AB3" i="4"/>
  <c r="AS5" i="4" s="1"/>
  <c r="J5" i="4" s="1"/>
  <c r="C3" i="4"/>
  <c r="C5" i="4"/>
  <c r="C7" i="4"/>
  <c r="C9" i="4"/>
  <c r="C11" i="4"/>
  <c r="C13" i="4"/>
  <c r="C15" i="4"/>
  <c r="C17" i="4"/>
  <c r="C19" i="4"/>
  <c r="C21" i="4"/>
  <c r="C23" i="4"/>
  <c r="C25" i="4"/>
  <c r="C27" i="4"/>
  <c r="C29" i="4"/>
  <c r="C31" i="4"/>
  <c r="C33" i="4"/>
  <c r="C35" i="4"/>
  <c r="C37" i="4"/>
  <c r="C39" i="4"/>
  <c r="C41" i="4"/>
  <c r="C43" i="4"/>
  <c r="C45" i="4"/>
  <c r="C47" i="4"/>
  <c r="C49" i="4"/>
  <c r="C51" i="4"/>
  <c r="C53" i="4"/>
  <c r="C55" i="4"/>
  <c r="C57" i="4"/>
  <c r="C59" i="4"/>
  <c r="C61" i="4"/>
  <c r="C63" i="4"/>
  <c r="C65" i="4"/>
  <c r="C67" i="4"/>
  <c r="C69" i="4"/>
  <c r="C71" i="4"/>
  <c r="W1" i="4"/>
  <c r="AK3" i="4"/>
  <c r="BB34" i="4" s="1"/>
  <c r="S34" i="4" s="1"/>
  <c r="C4" i="4"/>
  <c r="C6" i="4"/>
  <c r="C8" i="4"/>
  <c r="C10" i="4"/>
  <c r="C12" i="4"/>
  <c r="C14" i="4"/>
  <c r="C16" i="4"/>
  <c r="C18" i="4"/>
  <c r="C20" i="4"/>
  <c r="C22" i="4"/>
  <c r="C24" i="4"/>
  <c r="C26" i="4"/>
  <c r="C28" i="4"/>
  <c r="C30" i="4"/>
  <c r="C32" i="4"/>
  <c r="C34" i="4"/>
  <c r="C36" i="4"/>
  <c r="C38" i="4"/>
  <c r="C40" i="4"/>
  <c r="C42" i="4"/>
  <c r="C44" i="4"/>
  <c r="C46" i="4"/>
  <c r="C48" i="4"/>
  <c r="C50" i="4"/>
  <c r="C52" i="4"/>
  <c r="C54" i="4"/>
  <c r="C56" i="4"/>
  <c r="C58" i="4"/>
  <c r="C60" i="4"/>
  <c r="C62" i="4"/>
  <c r="C64" i="4"/>
  <c r="C66" i="4"/>
  <c r="C68" i="4"/>
  <c r="C70" i="4"/>
  <c r="Y1" i="4"/>
  <c r="AG2" i="4"/>
  <c r="AG3" i="4" s="1"/>
  <c r="AX74" i="4" s="1"/>
  <c r="O74" i="4" s="1"/>
  <c r="AE2" i="4"/>
  <c r="AE3" i="4" s="1"/>
  <c r="AV74" i="4" s="1"/>
  <c r="M74" i="4" s="1"/>
  <c r="AC2" i="4"/>
  <c r="AC3" i="4" s="1"/>
  <c r="AT74" i="4" s="1"/>
  <c r="K74" i="4" s="1"/>
  <c r="V2" i="4"/>
  <c r="V3" i="4" s="1"/>
  <c r="Z2" i="4"/>
  <c r="Z3" i="4" s="1"/>
  <c r="AQ74" i="4" s="1"/>
  <c r="H74" i="4" s="1"/>
  <c r="X2" i="4"/>
  <c r="X3" i="4" s="1"/>
  <c r="B53" i="3"/>
  <c r="B57" i="3"/>
  <c r="B55" i="3"/>
  <c r="B59" i="3"/>
  <c r="B54" i="3"/>
  <c r="B56" i="3"/>
  <c r="B58" i="3"/>
  <c r="B60" i="3"/>
  <c r="B52" i="3"/>
  <c r="B25" i="3"/>
  <c r="B27" i="3"/>
  <c r="B29" i="3"/>
  <c r="B31" i="3"/>
  <c r="C24" i="3"/>
  <c r="E24" i="3"/>
  <c r="G24" i="3"/>
  <c r="I24" i="3"/>
  <c r="B26" i="3"/>
  <c r="B28" i="3"/>
  <c r="B30" i="3"/>
  <c r="D24" i="3"/>
  <c r="F24" i="3"/>
  <c r="H24" i="3"/>
  <c r="Q24" i="3"/>
  <c r="V3" i="24" l="1"/>
  <c r="Y1" i="25"/>
  <c r="AC3" i="23"/>
  <c r="W3" i="24"/>
  <c r="Y1" i="23"/>
  <c r="X3" i="25"/>
  <c r="Y1" i="28"/>
  <c r="Y1" i="30"/>
  <c r="AF3" i="31"/>
  <c r="Y1" i="32"/>
  <c r="Y1" i="34"/>
  <c r="Y1" i="36"/>
  <c r="AW73" i="4"/>
  <c r="N73" i="4" s="1"/>
  <c r="AE3" i="29"/>
  <c r="AV72" i="29" s="1"/>
  <c r="M72" i="29" s="1"/>
  <c r="C36" i="39"/>
  <c r="C34" i="39"/>
  <c r="C26" i="39"/>
  <c r="C24" i="39"/>
  <c r="C22" i="39"/>
  <c r="C14" i="39"/>
  <c r="C12" i="39"/>
  <c r="C10" i="39"/>
  <c r="C38" i="39"/>
  <c r="C46" i="39"/>
  <c r="C48" i="39"/>
  <c r="C50" i="39"/>
  <c r="C58" i="39"/>
  <c r="C60" i="39"/>
  <c r="C64" i="39"/>
  <c r="C66" i="39"/>
  <c r="C70" i="39"/>
  <c r="C72" i="39"/>
  <c r="C62" i="39"/>
  <c r="C68" i="39"/>
  <c r="C55" i="39"/>
  <c r="C53" i="39"/>
  <c r="C51" i="39"/>
  <c r="C43" i="39"/>
  <c r="C41" i="39"/>
  <c r="C39" i="39"/>
  <c r="C31" i="39"/>
  <c r="C29" i="39"/>
  <c r="C27" i="39"/>
  <c r="C19" i="39"/>
  <c r="C37" i="39"/>
  <c r="C35" i="39"/>
  <c r="C33" i="39"/>
  <c r="C25" i="39"/>
  <c r="C23" i="39"/>
  <c r="C21" i="39"/>
  <c r="C45" i="39"/>
  <c r="C47" i="39"/>
  <c r="C49" i="39"/>
  <c r="C57" i="39"/>
  <c r="C59" i="39"/>
  <c r="C63" i="39"/>
  <c r="C65" i="39"/>
  <c r="C69" i="39"/>
  <c r="C71" i="39"/>
  <c r="C61" i="39"/>
  <c r="C67" i="39"/>
  <c r="C73" i="39"/>
  <c r="C56" i="39"/>
  <c r="C54" i="39"/>
  <c r="C52" i="39"/>
  <c r="C44" i="39"/>
  <c r="C42" i="39"/>
  <c r="C40" i="39"/>
  <c r="C32" i="39"/>
  <c r="C30" i="39"/>
  <c r="C28" i="39"/>
  <c r="C20" i="39"/>
  <c r="C18" i="39"/>
  <c r="C74" i="39"/>
  <c r="C13" i="39"/>
  <c r="C11" i="39"/>
  <c r="C9" i="39"/>
  <c r="C16" i="39"/>
  <c r="C8" i="39"/>
  <c r="C6" i="39"/>
  <c r="C4" i="39"/>
  <c r="C17" i="39"/>
  <c r="C15" i="39"/>
  <c r="C7" i="39"/>
  <c r="C5" i="39"/>
  <c r="C3" i="39"/>
  <c r="AZ74" i="36"/>
  <c r="Q74" i="36" s="1"/>
  <c r="AZ72" i="36"/>
  <c r="Q72" i="36" s="1"/>
  <c r="AZ71" i="36"/>
  <c r="Q71" i="36" s="1"/>
  <c r="AZ70" i="36"/>
  <c r="Q70" i="36" s="1"/>
  <c r="AZ69" i="36"/>
  <c r="Q69" i="36" s="1"/>
  <c r="AZ66" i="36"/>
  <c r="Q66" i="36" s="1"/>
  <c r="AZ65" i="36"/>
  <c r="Q65" i="36" s="1"/>
  <c r="AZ64" i="36"/>
  <c r="Q64" i="36" s="1"/>
  <c r="AZ63" i="36"/>
  <c r="Q63" i="36" s="1"/>
  <c r="AZ73" i="36"/>
  <c r="Q73" i="36" s="1"/>
  <c r="AZ68" i="36"/>
  <c r="Q68" i="36" s="1"/>
  <c r="AZ67" i="36"/>
  <c r="Q67" i="36" s="1"/>
  <c r="AZ62" i="36"/>
  <c r="Q62" i="36" s="1"/>
  <c r="AZ61" i="36"/>
  <c r="Q61" i="36" s="1"/>
  <c r="AZ60" i="36"/>
  <c r="Q60" i="36" s="1"/>
  <c r="AZ59" i="36"/>
  <c r="Q59" i="36" s="1"/>
  <c r="AZ58" i="36"/>
  <c r="Q58" i="36" s="1"/>
  <c r="AZ57" i="36"/>
  <c r="Q57" i="36" s="1"/>
  <c r="AZ50" i="36"/>
  <c r="Q50" i="36" s="1"/>
  <c r="AZ49" i="36"/>
  <c r="Q49" i="36" s="1"/>
  <c r="AZ48" i="36"/>
  <c r="Q48" i="36" s="1"/>
  <c r="AZ47" i="36"/>
  <c r="Q47" i="36" s="1"/>
  <c r="AZ46" i="36"/>
  <c r="Q46" i="36" s="1"/>
  <c r="AZ45" i="36"/>
  <c r="Q45" i="36" s="1"/>
  <c r="AZ56" i="36"/>
  <c r="Q56" i="36" s="1"/>
  <c r="AZ55" i="36"/>
  <c r="Q55" i="36" s="1"/>
  <c r="AZ54" i="36"/>
  <c r="Q54" i="36" s="1"/>
  <c r="AZ53" i="36"/>
  <c r="Q53" i="36" s="1"/>
  <c r="AZ52" i="36"/>
  <c r="Q52" i="36" s="1"/>
  <c r="AZ51" i="36"/>
  <c r="Q51" i="36" s="1"/>
  <c r="AZ44" i="36"/>
  <c r="Q44" i="36" s="1"/>
  <c r="AZ38" i="36"/>
  <c r="Q38" i="36" s="1"/>
  <c r="AZ37" i="36"/>
  <c r="Q37" i="36" s="1"/>
  <c r="AZ36" i="36"/>
  <c r="Q36" i="36" s="1"/>
  <c r="AZ35" i="36"/>
  <c r="Q35" i="36" s="1"/>
  <c r="AZ34" i="36"/>
  <c r="Q34" i="36" s="1"/>
  <c r="AZ33" i="36"/>
  <c r="Q33" i="36" s="1"/>
  <c r="AZ26" i="36"/>
  <c r="Q26" i="36" s="1"/>
  <c r="AZ25" i="36"/>
  <c r="Q25" i="36" s="1"/>
  <c r="AZ24" i="36"/>
  <c r="Q24" i="36" s="1"/>
  <c r="AZ23" i="36"/>
  <c r="Q23" i="36" s="1"/>
  <c r="AZ22" i="36"/>
  <c r="Q22" i="36" s="1"/>
  <c r="AZ21" i="36"/>
  <c r="Q21" i="36" s="1"/>
  <c r="AZ14" i="36"/>
  <c r="Q14" i="36" s="1"/>
  <c r="AZ13" i="36"/>
  <c r="Q13" i="36" s="1"/>
  <c r="AZ43" i="36"/>
  <c r="Q43" i="36" s="1"/>
  <c r="AZ42" i="36"/>
  <c r="Q42" i="36" s="1"/>
  <c r="AZ41" i="36"/>
  <c r="Q41" i="36" s="1"/>
  <c r="AZ40" i="36"/>
  <c r="Q40" i="36" s="1"/>
  <c r="AZ39" i="36"/>
  <c r="Q39" i="36" s="1"/>
  <c r="AZ32" i="36"/>
  <c r="Q32" i="36" s="1"/>
  <c r="AZ31" i="36"/>
  <c r="Q31" i="36" s="1"/>
  <c r="AZ30" i="36"/>
  <c r="Q30" i="36" s="1"/>
  <c r="AZ29" i="36"/>
  <c r="Q29" i="36" s="1"/>
  <c r="AZ28" i="36"/>
  <c r="Q28" i="36" s="1"/>
  <c r="AZ27" i="36"/>
  <c r="Q27" i="36" s="1"/>
  <c r="AZ20" i="36"/>
  <c r="Q20" i="36" s="1"/>
  <c r="AZ19" i="36"/>
  <c r="Q19" i="36" s="1"/>
  <c r="AZ18" i="36"/>
  <c r="Q18" i="36" s="1"/>
  <c r="AZ17" i="36"/>
  <c r="Q17" i="36" s="1"/>
  <c r="AZ16" i="36"/>
  <c r="Q16" i="36" s="1"/>
  <c r="AZ15" i="36"/>
  <c r="Q15" i="36" s="1"/>
  <c r="AZ12" i="36"/>
  <c r="Q12" i="36" s="1"/>
  <c r="AZ11" i="36"/>
  <c r="Q11" i="36" s="1"/>
  <c r="AZ10" i="36"/>
  <c r="Q10" i="36" s="1"/>
  <c r="AZ9" i="36"/>
  <c r="Q9" i="36" s="1"/>
  <c r="AZ8" i="36"/>
  <c r="Q8" i="36" s="1"/>
  <c r="AZ7" i="36"/>
  <c r="Q7" i="36" s="1"/>
  <c r="AZ6" i="36"/>
  <c r="Q6" i="36" s="1"/>
  <c r="AZ5" i="36"/>
  <c r="Q5" i="36" s="1"/>
  <c r="AZ4" i="36"/>
  <c r="Q4" i="36" s="1"/>
  <c r="AZ3" i="36"/>
  <c r="Q3" i="36" s="1"/>
  <c r="AV74" i="36"/>
  <c r="M74" i="36" s="1"/>
  <c r="AV72" i="36"/>
  <c r="M72" i="36" s="1"/>
  <c r="AV71" i="36"/>
  <c r="M71" i="36" s="1"/>
  <c r="AV70" i="36"/>
  <c r="M70" i="36" s="1"/>
  <c r="AV69" i="36"/>
  <c r="M69" i="36" s="1"/>
  <c r="AV66" i="36"/>
  <c r="M66" i="36" s="1"/>
  <c r="AV65" i="36"/>
  <c r="M65" i="36" s="1"/>
  <c r="AV64" i="36"/>
  <c r="M64" i="36" s="1"/>
  <c r="AV63" i="36"/>
  <c r="M63" i="36" s="1"/>
  <c r="AV73" i="36"/>
  <c r="M73" i="36" s="1"/>
  <c r="AV68" i="36"/>
  <c r="M68" i="36" s="1"/>
  <c r="AV67" i="36"/>
  <c r="M67" i="36" s="1"/>
  <c r="AV62" i="36"/>
  <c r="M62" i="36" s="1"/>
  <c r="AV61" i="36"/>
  <c r="M61" i="36" s="1"/>
  <c r="AV60" i="36"/>
  <c r="M60" i="36" s="1"/>
  <c r="AV59" i="36"/>
  <c r="M59" i="36" s="1"/>
  <c r="AV58" i="36"/>
  <c r="M58" i="36" s="1"/>
  <c r="AV57" i="36"/>
  <c r="M57" i="36" s="1"/>
  <c r="AV50" i="36"/>
  <c r="M50" i="36" s="1"/>
  <c r="AV49" i="36"/>
  <c r="M49" i="36" s="1"/>
  <c r="AV48" i="36"/>
  <c r="M48" i="36" s="1"/>
  <c r="AV47" i="36"/>
  <c r="M47" i="36" s="1"/>
  <c r="AV46" i="36"/>
  <c r="M46" i="36" s="1"/>
  <c r="AV45" i="36"/>
  <c r="M45" i="36" s="1"/>
  <c r="AV56" i="36"/>
  <c r="M56" i="36" s="1"/>
  <c r="AV55" i="36"/>
  <c r="M55" i="36" s="1"/>
  <c r="AV54" i="36"/>
  <c r="M54" i="36" s="1"/>
  <c r="AV53" i="36"/>
  <c r="M53" i="36" s="1"/>
  <c r="AV52" i="36"/>
  <c r="M52" i="36" s="1"/>
  <c r="AV51" i="36"/>
  <c r="M51" i="36" s="1"/>
  <c r="AV38" i="36"/>
  <c r="M38" i="36" s="1"/>
  <c r="AV37" i="36"/>
  <c r="M37" i="36" s="1"/>
  <c r="AV36" i="36"/>
  <c r="M36" i="36" s="1"/>
  <c r="AV35" i="36"/>
  <c r="M35" i="36" s="1"/>
  <c r="AV34" i="36"/>
  <c r="M34" i="36" s="1"/>
  <c r="AV33" i="36"/>
  <c r="M33" i="36" s="1"/>
  <c r="AV26" i="36"/>
  <c r="M26" i="36" s="1"/>
  <c r="AV25" i="36"/>
  <c r="M25" i="36" s="1"/>
  <c r="AV24" i="36"/>
  <c r="M24" i="36" s="1"/>
  <c r="AV23" i="36"/>
  <c r="M23" i="36" s="1"/>
  <c r="AV22" i="36"/>
  <c r="M22" i="36" s="1"/>
  <c r="AV21" i="36"/>
  <c r="M21" i="36" s="1"/>
  <c r="AV14" i="36"/>
  <c r="M14" i="36" s="1"/>
  <c r="AV13" i="36"/>
  <c r="M13" i="36" s="1"/>
  <c r="AV44" i="36"/>
  <c r="M44" i="36" s="1"/>
  <c r="AV43" i="36"/>
  <c r="M43" i="36" s="1"/>
  <c r="AV42" i="36"/>
  <c r="M42" i="36" s="1"/>
  <c r="AV41" i="36"/>
  <c r="M41" i="36" s="1"/>
  <c r="AV40" i="36"/>
  <c r="M40" i="36" s="1"/>
  <c r="AV39" i="36"/>
  <c r="M39" i="36" s="1"/>
  <c r="AV32" i="36"/>
  <c r="M32" i="36" s="1"/>
  <c r="AV31" i="36"/>
  <c r="M31" i="36" s="1"/>
  <c r="AV30" i="36"/>
  <c r="M30" i="36" s="1"/>
  <c r="AV29" i="36"/>
  <c r="M29" i="36" s="1"/>
  <c r="AV28" i="36"/>
  <c r="M28" i="36" s="1"/>
  <c r="AV27" i="36"/>
  <c r="M27" i="36" s="1"/>
  <c r="AV20" i="36"/>
  <c r="M20" i="36" s="1"/>
  <c r="AV19" i="36"/>
  <c r="M19" i="36" s="1"/>
  <c r="AV18" i="36"/>
  <c r="M18" i="36" s="1"/>
  <c r="AV17" i="36"/>
  <c r="M17" i="36" s="1"/>
  <c r="AV16" i="36"/>
  <c r="M16" i="36" s="1"/>
  <c r="AV15" i="36"/>
  <c r="M15" i="36" s="1"/>
  <c r="AV12" i="36"/>
  <c r="M12" i="36" s="1"/>
  <c r="AV11" i="36"/>
  <c r="M11" i="36" s="1"/>
  <c r="AV10" i="36"/>
  <c r="M10" i="36" s="1"/>
  <c r="AV9" i="36"/>
  <c r="M9" i="36" s="1"/>
  <c r="AV8" i="36"/>
  <c r="M8" i="36" s="1"/>
  <c r="AV7" i="36"/>
  <c r="M7" i="36" s="1"/>
  <c r="AV6" i="36"/>
  <c r="M6" i="36" s="1"/>
  <c r="AV5" i="36"/>
  <c r="M5" i="36" s="1"/>
  <c r="AV4" i="36"/>
  <c r="M4" i="36" s="1"/>
  <c r="AV3" i="36"/>
  <c r="M3" i="36" s="1"/>
  <c r="AR74" i="36"/>
  <c r="I74" i="36" s="1"/>
  <c r="AR72" i="36"/>
  <c r="I72" i="36" s="1"/>
  <c r="AR71" i="36"/>
  <c r="I71" i="36" s="1"/>
  <c r="AR70" i="36"/>
  <c r="I70" i="36" s="1"/>
  <c r="AR69" i="36"/>
  <c r="I69" i="36" s="1"/>
  <c r="AR66" i="36"/>
  <c r="I66" i="36" s="1"/>
  <c r="AR65" i="36"/>
  <c r="I65" i="36" s="1"/>
  <c r="AR64" i="36"/>
  <c r="I64" i="36" s="1"/>
  <c r="AR63" i="36"/>
  <c r="I63" i="36" s="1"/>
  <c r="AR73" i="36"/>
  <c r="I73" i="36" s="1"/>
  <c r="AR68" i="36"/>
  <c r="I68" i="36" s="1"/>
  <c r="AR67" i="36"/>
  <c r="I67" i="36" s="1"/>
  <c r="AR62" i="36"/>
  <c r="I62" i="36" s="1"/>
  <c r="AR61" i="36"/>
  <c r="I61" i="36" s="1"/>
  <c r="AR60" i="36"/>
  <c r="I60" i="36" s="1"/>
  <c r="AR59" i="36"/>
  <c r="I59" i="36" s="1"/>
  <c r="AR58" i="36"/>
  <c r="I58" i="36" s="1"/>
  <c r="AR57" i="36"/>
  <c r="I57" i="36" s="1"/>
  <c r="AR50" i="36"/>
  <c r="I50" i="36" s="1"/>
  <c r="AR49" i="36"/>
  <c r="I49" i="36" s="1"/>
  <c r="AR48" i="36"/>
  <c r="I48" i="36" s="1"/>
  <c r="AR47" i="36"/>
  <c r="I47" i="36" s="1"/>
  <c r="AR46" i="36"/>
  <c r="I46" i="36" s="1"/>
  <c r="AR45" i="36"/>
  <c r="I45" i="36" s="1"/>
  <c r="AR56" i="36"/>
  <c r="I56" i="36" s="1"/>
  <c r="AR55" i="36"/>
  <c r="I55" i="36" s="1"/>
  <c r="AR54" i="36"/>
  <c r="I54" i="36" s="1"/>
  <c r="AR53" i="36"/>
  <c r="I53" i="36" s="1"/>
  <c r="AR52" i="36"/>
  <c r="I52" i="36" s="1"/>
  <c r="AR51" i="36"/>
  <c r="I51" i="36" s="1"/>
  <c r="AR38" i="36"/>
  <c r="I38" i="36" s="1"/>
  <c r="AR37" i="36"/>
  <c r="I37" i="36" s="1"/>
  <c r="AR36" i="36"/>
  <c r="I36" i="36" s="1"/>
  <c r="AR35" i="36"/>
  <c r="I35" i="36" s="1"/>
  <c r="AR34" i="36"/>
  <c r="I34" i="36" s="1"/>
  <c r="AR33" i="36"/>
  <c r="I33" i="36" s="1"/>
  <c r="AR26" i="36"/>
  <c r="I26" i="36" s="1"/>
  <c r="AR25" i="36"/>
  <c r="I25" i="36" s="1"/>
  <c r="AR24" i="36"/>
  <c r="I24" i="36" s="1"/>
  <c r="AR23" i="36"/>
  <c r="I23" i="36" s="1"/>
  <c r="AR22" i="36"/>
  <c r="I22" i="36" s="1"/>
  <c r="AR21" i="36"/>
  <c r="I21" i="36" s="1"/>
  <c r="AR14" i="36"/>
  <c r="I14" i="36" s="1"/>
  <c r="AR13" i="36"/>
  <c r="I13" i="36" s="1"/>
  <c r="AR44" i="36"/>
  <c r="I44" i="36" s="1"/>
  <c r="AR43" i="36"/>
  <c r="I43" i="36" s="1"/>
  <c r="AR42" i="36"/>
  <c r="I42" i="36" s="1"/>
  <c r="AR41" i="36"/>
  <c r="I41" i="36" s="1"/>
  <c r="AR40" i="36"/>
  <c r="I40" i="36" s="1"/>
  <c r="AR39" i="36"/>
  <c r="I39" i="36" s="1"/>
  <c r="AR32" i="36"/>
  <c r="I32" i="36" s="1"/>
  <c r="AR31" i="36"/>
  <c r="I31" i="36" s="1"/>
  <c r="AR30" i="36"/>
  <c r="I30" i="36" s="1"/>
  <c r="AR29" i="36"/>
  <c r="I29" i="36" s="1"/>
  <c r="AR28" i="36"/>
  <c r="I28" i="36" s="1"/>
  <c r="AR27" i="36"/>
  <c r="I27" i="36" s="1"/>
  <c r="AR20" i="36"/>
  <c r="I20" i="36" s="1"/>
  <c r="AR19" i="36"/>
  <c r="I19" i="36" s="1"/>
  <c r="AR18" i="36"/>
  <c r="I18" i="36" s="1"/>
  <c r="AR17" i="36"/>
  <c r="I17" i="36" s="1"/>
  <c r="AR16" i="36"/>
  <c r="I16" i="36" s="1"/>
  <c r="AR15" i="36"/>
  <c r="I15" i="36" s="1"/>
  <c r="AR12" i="36"/>
  <c r="I12" i="36" s="1"/>
  <c r="AR11" i="36"/>
  <c r="I11" i="36" s="1"/>
  <c r="AR10" i="36"/>
  <c r="I10" i="36" s="1"/>
  <c r="AR9" i="36"/>
  <c r="I9" i="36" s="1"/>
  <c r="AR8" i="36"/>
  <c r="I8" i="36" s="1"/>
  <c r="AR7" i="36"/>
  <c r="I7" i="36" s="1"/>
  <c r="AR6" i="36"/>
  <c r="I6" i="36" s="1"/>
  <c r="AR5" i="36"/>
  <c r="I5" i="36" s="1"/>
  <c r="AR4" i="36"/>
  <c r="I4" i="36" s="1"/>
  <c r="AR3" i="36"/>
  <c r="I3" i="36" s="1"/>
  <c r="AN74" i="36"/>
  <c r="E74" i="36" s="1"/>
  <c r="AN72" i="36"/>
  <c r="E72" i="36" s="1"/>
  <c r="AN71" i="36"/>
  <c r="E71" i="36" s="1"/>
  <c r="AN70" i="36"/>
  <c r="E70" i="36" s="1"/>
  <c r="AN69" i="36"/>
  <c r="E69" i="36" s="1"/>
  <c r="AN66" i="36"/>
  <c r="E66" i="36" s="1"/>
  <c r="AN65" i="36"/>
  <c r="E65" i="36" s="1"/>
  <c r="AN64" i="36"/>
  <c r="E64" i="36" s="1"/>
  <c r="AN63" i="36"/>
  <c r="E63" i="36" s="1"/>
  <c r="AN73" i="36"/>
  <c r="E73" i="36" s="1"/>
  <c r="AN68" i="36"/>
  <c r="E68" i="36" s="1"/>
  <c r="AN67" i="36"/>
  <c r="E67" i="36" s="1"/>
  <c r="AN62" i="36"/>
  <c r="E62" i="36" s="1"/>
  <c r="AN61" i="36"/>
  <c r="E61" i="36" s="1"/>
  <c r="AN60" i="36"/>
  <c r="E60" i="36" s="1"/>
  <c r="AN59" i="36"/>
  <c r="E59" i="36" s="1"/>
  <c r="AN58" i="36"/>
  <c r="E58" i="36" s="1"/>
  <c r="AN57" i="36"/>
  <c r="E57" i="36" s="1"/>
  <c r="AN50" i="36"/>
  <c r="E50" i="36" s="1"/>
  <c r="AN49" i="36"/>
  <c r="E49" i="36" s="1"/>
  <c r="AN48" i="36"/>
  <c r="E48" i="36" s="1"/>
  <c r="AN47" i="36"/>
  <c r="E47" i="36" s="1"/>
  <c r="AN46" i="36"/>
  <c r="E46" i="36" s="1"/>
  <c r="AN45" i="36"/>
  <c r="E45" i="36" s="1"/>
  <c r="AN56" i="36"/>
  <c r="E56" i="36" s="1"/>
  <c r="AN55" i="36"/>
  <c r="E55" i="36" s="1"/>
  <c r="AN54" i="36"/>
  <c r="E54" i="36" s="1"/>
  <c r="AN53" i="36"/>
  <c r="E53" i="36" s="1"/>
  <c r="AN52" i="36"/>
  <c r="E52" i="36" s="1"/>
  <c r="AN51" i="36"/>
  <c r="E51" i="36" s="1"/>
  <c r="AN38" i="36"/>
  <c r="E38" i="36" s="1"/>
  <c r="AN37" i="36"/>
  <c r="E37" i="36" s="1"/>
  <c r="AN36" i="36"/>
  <c r="E36" i="36" s="1"/>
  <c r="AN35" i="36"/>
  <c r="E35" i="36" s="1"/>
  <c r="AN34" i="36"/>
  <c r="E34" i="36" s="1"/>
  <c r="AN33" i="36"/>
  <c r="E33" i="36" s="1"/>
  <c r="AN26" i="36"/>
  <c r="E26" i="36" s="1"/>
  <c r="AN25" i="36"/>
  <c r="E25" i="36" s="1"/>
  <c r="AN24" i="36"/>
  <c r="E24" i="36" s="1"/>
  <c r="AN23" i="36"/>
  <c r="E23" i="36" s="1"/>
  <c r="AN22" i="36"/>
  <c r="E22" i="36" s="1"/>
  <c r="AN21" i="36"/>
  <c r="E21" i="36" s="1"/>
  <c r="AN14" i="36"/>
  <c r="E14" i="36" s="1"/>
  <c r="AN44" i="36"/>
  <c r="E44" i="36" s="1"/>
  <c r="AN43" i="36"/>
  <c r="E43" i="36" s="1"/>
  <c r="AN42" i="36"/>
  <c r="E42" i="36" s="1"/>
  <c r="AN41" i="36"/>
  <c r="E41" i="36" s="1"/>
  <c r="AN40" i="36"/>
  <c r="E40" i="36" s="1"/>
  <c r="AN39" i="36"/>
  <c r="E39" i="36" s="1"/>
  <c r="AN32" i="36"/>
  <c r="E32" i="36" s="1"/>
  <c r="AN31" i="36"/>
  <c r="E31" i="36" s="1"/>
  <c r="AN30" i="36"/>
  <c r="E30" i="36" s="1"/>
  <c r="AN29" i="36"/>
  <c r="E29" i="36" s="1"/>
  <c r="AN28" i="36"/>
  <c r="E28" i="36" s="1"/>
  <c r="AN27" i="36"/>
  <c r="E27" i="36" s="1"/>
  <c r="AN20" i="36"/>
  <c r="E20" i="36" s="1"/>
  <c r="AN19" i="36"/>
  <c r="E19" i="36" s="1"/>
  <c r="AN18" i="36"/>
  <c r="E18" i="36" s="1"/>
  <c r="AN17" i="36"/>
  <c r="E17" i="36" s="1"/>
  <c r="AN16" i="36"/>
  <c r="E16" i="36" s="1"/>
  <c r="AN15" i="36"/>
  <c r="E15" i="36" s="1"/>
  <c r="AN13" i="36"/>
  <c r="E13" i="36" s="1"/>
  <c r="AN12" i="36"/>
  <c r="E12" i="36" s="1"/>
  <c r="AN11" i="36"/>
  <c r="E11" i="36" s="1"/>
  <c r="AN10" i="36"/>
  <c r="E10" i="36" s="1"/>
  <c r="AN9" i="36"/>
  <c r="E9" i="36" s="1"/>
  <c r="AN8" i="36"/>
  <c r="E8" i="36" s="1"/>
  <c r="AN7" i="36"/>
  <c r="E7" i="36" s="1"/>
  <c r="AN6" i="36"/>
  <c r="E6" i="36" s="1"/>
  <c r="AN5" i="36"/>
  <c r="E5" i="36" s="1"/>
  <c r="AN4" i="36"/>
  <c r="E4" i="36" s="1"/>
  <c r="AN3" i="36"/>
  <c r="E3" i="36" s="1"/>
  <c r="BB74" i="36"/>
  <c r="S74" i="36" s="1"/>
  <c r="BB72" i="36"/>
  <c r="S72" i="36" s="1"/>
  <c r="BB71" i="36"/>
  <c r="S71" i="36" s="1"/>
  <c r="BB70" i="36"/>
  <c r="S70" i="36" s="1"/>
  <c r="BB69" i="36"/>
  <c r="S69" i="36" s="1"/>
  <c r="BB66" i="36"/>
  <c r="S66" i="36" s="1"/>
  <c r="BB65" i="36"/>
  <c r="S65" i="36" s="1"/>
  <c r="BB64" i="36"/>
  <c r="S64" i="36" s="1"/>
  <c r="BB63" i="36"/>
  <c r="S63" i="36" s="1"/>
  <c r="BB73" i="36"/>
  <c r="S73" i="36" s="1"/>
  <c r="BB68" i="36"/>
  <c r="S68" i="36" s="1"/>
  <c r="BB67" i="36"/>
  <c r="S67" i="36" s="1"/>
  <c r="BB62" i="36"/>
  <c r="S62" i="36" s="1"/>
  <c r="BB61" i="36"/>
  <c r="S61" i="36" s="1"/>
  <c r="BB60" i="36"/>
  <c r="S60" i="36" s="1"/>
  <c r="BB59" i="36"/>
  <c r="S59" i="36" s="1"/>
  <c r="BB58" i="36"/>
  <c r="S58" i="36" s="1"/>
  <c r="BB57" i="36"/>
  <c r="S57" i="36" s="1"/>
  <c r="BB50" i="36"/>
  <c r="S50" i="36" s="1"/>
  <c r="BB49" i="36"/>
  <c r="S49" i="36" s="1"/>
  <c r="BB48" i="36"/>
  <c r="S48" i="36" s="1"/>
  <c r="BB47" i="36"/>
  <c r="S47" i="36" s="1"/>
  <c r="BB46" i="36"/>
  <c r="S46" i="36" s="1"/>
  <c r="BB45" i="36"/>
  <c r="S45" i="36" s="1"/>
  <c r="BB56" i="36"/>
  <c r="S56" i="36" s="1"/>
  <c r="BB55" i="36"/>
  <c r="S55" i="36" s="1"/>
  <c r="BB54" i="36"/>
  <c r="S54" i="36" s="1"/>
  <c r="BB53" i="36"/>
  <c r="S53" i="36" s="1"/>
  <c r="BB52" i="36"/>
  <c r="S52" i="36" s="1"/>
  <c r="BB51" i="36"/>
  <c r="S51" i="36" s="1"/>
  <c r="BB44" i="36"/>
  <c r="S44" i="36" s="1"/>
  <c r="BB38" i="36"/>
  <c r="S38" i="36" s="1"/>
  <c r="BB37" i="36"/>
  <c r="S37" i="36" s="1"/>
  <c r="BB36" i="36"/>
  <c r="S36" i="36" s="1"/>
  <c r="BB35" i="36"/>
  <c r="S35" i="36" s="1"/>
  <c r="BB34" i="36"/>
  <c r="S34" i="36" s="1"/>
  <c r="BB33" i="36"/>
  <c r="S33" i="36" s="1"/>
  <c r="BB26" i="36"/>
  <c r="S26" i="36" s="1"/>
  <c r="BB25" i="36"/>
  <c r="S25" i="36" s="1"/>
  <c r="BB24" i="36"/>
  <c r="S24" i="36" s="1"/>
  <c r="BB23" i="36"/>
  <c r="S23" i="36" s="1"/>
  <c r="BB22" i="36"/>
  <c r="S22" i="36" s="1"/>
  <c r="BB21" i="36"/>
  <c r="S21" i="36" s="1"/>
  <c r="BB14" i="36"/>
  <c r="S14" i="36" s="1"/>
  <c r="BB13" i="36"/>
  <c r="S13" i="36" s="1"/>
  <c r="BB43" i="36"/>
  <c r="S43" i="36" s="1"/>
  <c r="BB42" i="36"/>
  <c r="S42" i="36" s="1"/>
  <c r="BB41" i="36"/>
  <c r="S41" i="36" s="1"/>
  <c r="BB40" i="36"/>
  <c r="S40" i="36" s="1"/>
  <c r="BB39" i="36"/>
  <c r="S39" i="36" s="1"/>
  <c r="BB32" i="36"/>
  <c r="S32" i="36" s="1"/>
  <c r="BB31" i="36"/>
  <c r="S31" i="36" s="1"/>
  <c r="BB30" i="36"/>
  <c r="S30" i="36" s="1"/>
  <c r="BB29" i="36"/>
  <c r="S29" i="36" s="1"/>
  <c r="BB28" i="36"/>
  <c r="S28" i="36" s="1"/>
  <c r="BB27" i="36"/>
  <c r="S27" i="36" s="1"/>
  <c r="BB20" i="36"/>
  <c r="S20" i="36" s="1"/>
  <c r="BB19" i="36"/>
  <c r="S19" i="36" s="1"/>
  <c r="BB18" i="36"/>
  <c r="S18" i="36" s="1"/>
  <c r="BB17" i="36"/>
  <c r="S17" i="36" s="1"/>
  <c r="BB16" i="36"/>
  <c r="S16" i="36" s="1"/>
  <c r="BB15" i="36"/>
  <c r="S15" i="36" s="1"/>
  <c r="BB12" i="36"/>
  <c r="S12" i="36" s="1"/>
  <c r="BB11" i="36"/>
  <c r="S11" i="36" s="1"/>
  <c r="BB10" i="36"/>
  <c r="S10" i="36" s="1"/>
  <c r="BB9" i="36"/>
  <c r="S9" i="36" s="1"/>
  <c r="BB8" i="36"/>
  <c r="S8" i="36" s="1"/>
  <c r="BB7" i="36"/>
  <c r="S7" i="36" s="1"/>
  <c r="BB6" i="36"/>
  <c r="S6" i="36" s="1"/>
  <c r="BB5" i="36"/>
  <c r="S5" i="36" s="1"/>
  <c r="BB4" i="36"/>
  <c r="S4" i="36" s="1"/>
  <c r="BB3" i="36"/>
  <c r="S3" i="36" s="1"/>
  <c r="AX74" i="36"/>
  <c r="O74" i="36" s="1"/>
  <c r="AX72" i="36"/>
  <c r="O72" i="36" s="1"/>
  <c r="AX71" i="36"/>
  <c r="O71" i="36" s="1"/>
  <c r="AX70" i="36"/>
  <c r="O70" i="36" s="1"/>
  <c r="AX69" i="36"/>
  <c r="O69" i="36" s="1"/>
  <c r="AX66" i="36"/>
  <c r="O66" i="36" s="1"/>
  <c r="AX65" i="36"/>
  <c r="O65" i="36" s="1"/>
  <c r="AX64" i="36"/>
  <c r="O64" i="36" s="1"/>
  <c r="AX63" i="36"/>
  <c r="O63" i="36" s="1"/>
  <c r="AX73" i="36"/>
  <c r="O73" i="36" s="1"/>
  <c r="AX68" i="36"/>
  <c r="O68" i="36" s="1"/>
  <c r="AX67" i="36"/>
  <c r="O67" i="36" s="1"/>
  <c r="AX62" i="36"/>
  <c r="O62" i="36" s="1"/>
  <c r="AX61" i="36"/>
  <c r="O61" i="36" s="1"/>
  <c r="AX60" i="36"/>
  <c r="O60" i="36" s="1"/>
  <c r="AX59" i="36"/>
  <c r="O59" i="36" s="1"/>
  <c r="AX58" i="36"/>
  <c r="O58" i="36" s="1"/>
  <c r="AX57" i="36"/>
  <c r="O57" i="36" s="1"/>
  <c r="AX50" i="36"/>
  <c r="O50" i="36" s="1"/>
  <c r="AX49" i="36"/>
  <c r="O49" i="36" s="1"/>
  <c r="AX48" i="36"/>
  <c r="O48" i="36" s="1"/>
  <c r="AX47" i="36"/>
  <c r="O47" i="36" s="1"/>
  <c r="AX46" i="36"/>
  <c r="O46" i="36" s="1"/>
  <c r="AX45" i="36"/>
  <c r="O45" i="36" s="1"/>
  <c r="AX56" i="36"/>
  <c r="O56" i="36" s="1"/>
  <c r="AX55" i="36"/>
  <c r="O55" i="36" s="1"/>
  <c r="AX54" i="36"/>
  <c r="O54" i="36" s="1"/>
  <c r="AX53" i="36"/>
  <c r="O53" i="36" s="1"/>
  <c r="AX52" i="36"/>
  <c r="O52" i="36" s="1"/>
  <c r="AX51" i="36"/>
  <c r="O51" i="36" s="1"/>
  <c r="AX44" i="36"/>
  <c r="O44" i="36" s="1"/>
  <c r="AX38" i="36"/>
  <c r="O38" i="36" s="1"/>
  <c r="AX37" i="36"/>
  <c r="O37" i="36" s="1"/>
  <c r="AX36" i="36"/>
  <c r="O36" i="36" s="1"/>
  <c r="AX35" i="36"/>
  <c r="O35" i="36" s="1"/>
  <c r="AX34" i="36"/>
  <c r="O34" i="36" s="1"/>
  <c r="AX33" i="36"/>
  <c r="O33" i="36" s="1"/>
  <c r="AX26" i="36"/>
  <c r="O26" i="36" s="1"/>
  <c r="AX25" i="36"/>
  <c r="O25" i="36" s="1"/>
  <c r="AX24" i="36"/>
  <c r="O24" i="36" s="1"/>
  <c r="AX23" i="36"/>
  <c r="O23" i="36" s="1"/>
  <c r="AX22" i="36"/>
  <c r="O22" i="36" s="1"/>
  <c r="AX21" i="36"/>
  <c r="O21" i="36" s="1"/>
  <c r="AX14" i="36"/>
  <c r="O14" i="36" s="1"/>
  <c r="AX13" i="36"/>
  <c r="O13" i="36" s="1"/>
  <c r="AX43" i="36"/>
  <c r="O43" i="36" s="1"/>
  <c r="AX42" i="36"/>
  <c r="O42" i="36" s="1"/>
  <c r="AX41" i="36"/>
  <c r="O41" i="36" s="1"/>
  <c r="AX40" i="36"/>
  <c r="O40" i="36" s="1"/>
  <c r="AX39" i="36"/>
  <c r="O39" i="36" s="1"/>
  <c r="AX32" i="36"/>
  <c r="O32" i="36" s="1"/>
  <c r="AX31" i="36"/>
  <c r="O31" i="36" s="1"/>
  <c r="AX30" i="36"/>
  <c r="O30" i="36" s="1"/>
  <c r="AX29" i="36"/>
  <c r="O29" i="36" s="1"/>
  <c r="AX28" i="36"/>
  <c r="O28" i="36" s="1"/>
  <c r="AX27" i="36"/>
  <c r="O27" i="36" s="1"/>
  <c r="AX20" i="36"/>
  <c r="O20" i="36" s="1"/>
  <c r="AX19" i="36"/>
  <c r="O19" i="36" s="1"/>
  <c r="AX18" i="36"/>
  <c r="O18" i="36" s="1"/>
  <c r="AX17" i="36"/>
  <c r="O17" i="36" s="1"/>
  <c r="AX16" i="36"/>
  <c r="O16" i="36" s="1"/>
  <c r="AX15" i="36"/>
  <c r="O15" i="36" s="1"/>
  <c r="AX12" i="36"/>
  <c r="O12" i="36" s="1"/>
  <c r="AX11" i="36"/>
  <c r="O11" i="36" s="1"/>
  <c r="AX10" i="36"/>
  <c r="O10" i="36" s="1"/>
  <c r="AX9" i="36"/>
  <c r="O9" i="36" s="1"/>
  <c r="AX8" i="36"/>
  <c r="O8" i="36" s="1"/>
  <c r="AX7" i="36"/>
  <c r="O7" i="36" s="1"/>
  <c r="AX6" i="36"/>
  <c r="O6" i="36" s="1"/>
  <c r="AX5" i="36"/>
  <c r="O5" i="36" s="1"/>
  <c r="AX4" i="36"/>
  <c r="O4" i="36" s="1"/>
  <c r="AX3" i="36"/>
  <c r="O3" i="36" s="1"/>
  <c r="AT74" i="36"/>
  <c r="K74" i="36" s="1"/>
  <c r="AT72" i="36"/>
  <c r="K72" i="36" s="1"/>
  <c r="AT71" i="36"/>
  <c r="K71" i="36" s="1"/>
  <c r="AT70" i="36"/>
  <c r="K70" i="36" s="1"/>
  <c r="AT69" i="36"/>
  <c r="K69" i="36" s="1"/>
  <c r="AT66" i="36"/>
  <c r="K66" i="36" s="1"/>
  <c r="AT65" i="36"/>
  <c r="K65" i="36" s="1"/>
  <c r="AT64" i="36"/>
  <c r="K64" i="36" s="1"/>
  <c r="AT63" i="36"/>
  <c r="K63" i="36" s="1"/>
  <c r="AT73" i="36"/>
  <c r="K73" i="36" s="1"/>
  <c r="AT68" i="36"/>
  <c r="K68" i="36" s="1"/>
  <c r="AT67" i="36"/>
  <c r="K67" i="36" s="1"/>
  <c r="AT62" i="36"/>
  <c r="K62" i="36" s="1"/>
  <c r="AT61" i="36"/>
  <c r="K61" i="36" s="1"/>
  <c r="AT60" i="36"/>
  <c r="K60" i="36" s="1"/>
  <c r="AT59" i="36"/>
  <c r="K59" i="36" s="1"/>
  <c r="AT58" i="36"/>
  <c r="K58" i="36" s="1"/>
  <c r="AT57" i="36"/>
  <c r="K57" i="36" s="1"/>
  <c r="AT50" i="36"/>
  <c r="K50" i="36" s="1"/>
  <c r="AT49" i="36"/>
  <c r="K49" i="36" s="1"/>
  <c r="AT48" i="36"/>
  <c r="K48" i="36" s="1"/>
  <c r="AT47" i="36"/>
  <c r="K47" i="36" s="1"/>
  <c r="AT46" i="36"/>
  <c r="K46" i="36" s="1"/>
  <c r="AT45" i="36"/>
  <c r="K45" i="36" s="1"/>
  <c r="AT56" i="36"/>
  <c r="K56" i="36" s="1"/>
  <c r="AT55" i="36"/>
  <c r="K55" i="36" s="1"/>
  <c r="AT54" i="36"/>
  <c r="K54" i="36" s="1"/>
  <c r="AT53" i="36"/>
  <c r="K53" i="36" s="1"/>
  <c r="AT52" i="36"/>
  <c r="K52" i="36" s="1"/>
  <c r="AT51" i="36"/>
  <c r="K51" i="36" s="1"/>
  <c r="AT44" i="36"/>
  <c r="K44" i="36" s="1"/>
  <c r="AT38" i="36"/>
  <c r="K38" i="36" s="1"/>
  <c r="AT37" i="36"/>
  <c r="K37" i="36" s="1"/>
  <c r="AT36" i="36"/>
  <c r="K36" i="36" s="1"/>
  <c r="AT35" i="36"/>
  <c r="K35" i="36" s="1"/>
  <c r="AT34" i="36"/>
  <c r="K34" i="36" s="1"/>
  <c r="AT33" i="36"/>
  <c r="K33" i="36" s="1"/>
  <c r="AT26" i="36"/>
  <c r="K26" i="36" s="1"/>
  <c r="AT25" i="36"/>
  <c r="K25" i="36" s="1"/>
  <c r="AT24" i="36"/>
  <c r="K24" i="36" s="1"/>
  <c r="AT23" i="36"/>
  <c r="K23" i="36" s="1"/>
  <c r="AT22" i="36"/>
  <c r="K22" i="36" s="1"/>
  <c r="AT21" i="36"/>
  <c r="K21" i="36" s="1"/>
  <c r="AT14" i="36"/>
  <c r="K14" i="36" s="1"/>
  <c r="AT13" i="36"/>
  <c r="K13" i="36" s="1"/>
  <c r="AT43" i="36"/>
  <c r="K43" i="36" s="1"/>
  <c r="AT42" i="36"/>
  <c r="K42" i="36" s="1"/>
  <c r="AT41" i="36"/>
  <c r="K41" i="36" s="1"/>
  <c r="AT40" i="36"/>
  <c r="K40" i="36" s="1"/>
  <c r="AT39" i="36"/>
  <c r="K39" i="36" s="1"/>
  <c r="AT32" i="36"/>
  <c r="K32" i="36" s="1"/>
  <c r="AT31" i="36"/>
  <c r="K31" i="36" s="1"/>
  <c r="AT30" i="36"/>
  <c r="K30" i="36" s="1"/>
  <c r="AT29" i="36"/>
  <c r="K29" i="36" s="1"/>
  <c r="AT28" i="36"/>
  <c r="K28" i="36" s="1"/>
  <c r="AT27" i="36"/>
  <c r="K27" i="36" s="1"/>
  <c r="AT20" i="36"/>
  <c r="K20" i="36" s="1"/>
  <c r="AT19" i="36"/>
  <c r="K19" i="36" s="1"/>
  <c r="AT18" i="36"/>
  <c r="K18" i="36" s="1"/>
  <c r="AT17" i="36"/>
  <c r="K17" i="36" s="1"/>
  <c r="AT16" i="36"/>
  <c r="K16" i="36" s="1"/>
  <c r="AT15" i="36"/>
  <c r="K15" i="36" s="1"/>
  <c r="AT12" i="36"/>
  <c r="K12" i="36" s="1"/>
  <c r="AT11" i="36"/>
  <c r="K11" i="36" s="1"/>
  <c r="AT10" i="36"/>
  <c r="K10" i="36" s="1"/>
  <c r="AT9" i="36"/>
  <c r="K9" i="36" s="1"/>
  <c r="AT8" i="36"/>
  <c r="K8" i="36" s="1"/>
  <c r="AT7" i="36"/>
  <c r="K7" i="36" s="1"/>
  <c r="AT6" i="36"/>
  <c r="K6" i="36" s="1"/>
  <c r="AT5" i="36"/>
  <c r="K5" i="36" s="1"/>
  <c r="AT4" i="36"/>
  <c r="K4" i="36" s="1"/>
  <c r="AT3" i="36"/>
  <c r="K3" i="36" s="1"/>
  <c r="AP74" i="36"/>
  <c r="G74" i="36" s="1"/>
  <c r="AP72" i="36"/>
  <c r="G72" i="36" s="1"/>
  <c r="AP71" i="36"/>
  <c r="G71" i="36" s="1"/>
  <c r="AP70" i="36"/>
  <c r="G70" i="36" s="1"/>
  <c r="AP69" i="36"/>
  <c r="G69" i="36" s="1"/>
  <c r="AP66" i="36"/>
  <c r="G66" i="36" s="1"/>
  <c r="AP65" i="36"/>
  <c r="G65" i="36" s="1"/>
  <c r="AP64" i="36"/>
  <c r="G64" i="36" s="1"/>
  <c r="AP63" i="36"/>
  <c r="G63" i="36" s="1"/>
  <c r="AP73" i="36"/>
  <c r="G73" i="36" s="1"/>
  <c r="AP68" i="36"/>
  <c r="G68" i="36" s="1"/>
  <c r="AP67" i="36"/>
  <c r="G67" i="36" s="1"/>
  <c r="AP62" i="36"/>
  <c r="G62" i="36" s="1"/>
  <c r="AP61" i="36"/>
  <c r="G61" i="36" s="1"/>
  <c r="AP60" i="36"/>
  <c r="G60" i="36" s="1"/>
  <c r="AP59" i="36"/>
  <c r="G59" i="36" s="1"/>
  <c r="AP58" i="36"/>
  <c r="G58" i="36" s="1"/>
  <c r="AP57" i="36"/>
  <c r="G57" i="36" s="1"/>
  <c r="AP50" i="36"/>
  <c r="G50" i="36" s="1"/>
  <c r="AP49" i="36"/>
  <c r="G49" i="36" s="1"/>
  <c r="AP48" i="36"/>
  <c r="G48" i="36" s="1"/>
  <c r="AP47" i="36"/>
  <c r="G47" i="36" s="1"/>
  <c r="AP46" i="36"/>
  <c r="G46" i="36" s="1"/>
  <c r="AP45" i="36"/>
  <c r="G45" i="36" s="1"/>
  <c r="AP56" i="36"/>
  <c r="G56" i="36" s="1"/>
  <c r="AP55" i="36"/>
  <c r="G55" i="36" s="1"/>
  <c r="AP54" i="36"/>
  <c r="G54" i="36" s="1"/>
  <c r="AP53" i="36"/>
  <c r="G53" i="36" s="1"/>
  <c r="AP52" i="36"/>
  <c r="G52" i="36" s="1"/>
  <c r="AP51" i="36"/>
  <c r="G51" i="36" s="1"/>
  <c r="AP44" i="36"/>
  <c r="G44" i="36" s="1"/>
  <c r="AP38" i="36"/>
  <c r="G38" i="36" s="1"/>
  <c r="AP37" i="36"/>
  <c r="G37" i="36" s="1"/>
  <c r="AP36" i="36"/>
  <c r="G36" i="36" s="1"/>
  <c r="AP35" i="36"/>
  <c r="G35" i="36" s="1"/>
  <c r="AP34" i="36"/>
  <c r="G34" i="36" s="1"/>
  <c r="AP33" i="36"/>
  <c r="G33" i="36" s="1"/>
  <c r="AP26" i="36"/>
  <c r="G26" i="36" s="1"/>
  <c r="AP25" i="36"/>
  <c r="G25" i="36" s="1"/>
  <c r="AP24" i="36"/>
  <c r="G24" i="36" s="1"/>
  <c r="AP23" i="36"/>
  <c r="G23" i="36" s="1"/>
  <c r="AP22" i="36"/>
  <c r="G22" i="36" s="1"/>
  <c r="AP21" i="36"/>
  <c r="G21" i="36" s="1"/>
  <c r="AP14" i="36"/>
  <c r="G14" i="36" s="1"/>
  <c r="AP13" i="36"/>
  <c r="G13" i="36" s="1"/>
  <c r="AP43" i="36"/>
  <c r="G43" i="36" s="1"/>
  <c r="AP42" i="36"/>
  <c r="G42" i="36" s="1"/>
  <c r="AP41" i="36"/>
  <c r="G41" i="36" s="1"/>
  <c r="AP40" i="36"/>
  <c r="G40" i="36" s="1"/>
  <c r="AP39" i="36"/>
  <c r="G39" i="36" s="1"/>
  <c r="AP32" i="36"/>
  <c r="G32" i="36" s="1"/>
  <c r="AP31" i="36"/>
  <c r="G31" i="36" s="1"/>
  <c r="AP30" i="36"/>
  <c r="G30" i="36" s="1"/>
  <c r="AP29" i="36"/>
  <c r="G29" i="36" s="1"/>
  <c r="AP28" i="36"/>
  <c r="G28" i="36" s="1"/>
  <c r="AP27" i="36"/>
  <c r="G27" i="36" s="1"/>
  <c r="AP20" i="36"/>
  <c r="G20" i="36" s="1"/>
  <c r="AP19" i="36"/>
  <c r="G19" i="36" s="1"/>
  <c r="AP18" i="36"/>
  <c r="G18" i="36" s="1"/>
  <c r="AP17" i="36"/>
  <c r="G17" i="36" s="1"/>
  <c r="AP16" i="36"/>
  <c r="G16" i="36" s="1"/>
  <c r="AP15" i="36"/>
  <c r="G15" i="36" s="1"/>
  <c r="AP12" i="36"/>
  <c r="G12" i="36" s="1"/>
  <c r="AP11" i="36"/>
  <c r="G11" i="36" s="1"/>
  <c r="AP10" i="36"/>
  <c r="G10" i="36" s="1"/>
  <c r="AP9" i="36"/>
  <c r="G9" i="36" s="1"/>
  <c r="AP8" i="36"/>
  <c r="G8" i="36" s="1"/>
  <c r="AP7" i="36"/>
  <c r="G7" i="36" s="1"/>
  <c r="AP6" i="36"/>
  <c r="G6" i="36" s="1"/>
  <c r="AP5" i="36"/>
  <c r="G5" i="36" s="1"/>
  <c r="AP4" i="36"/>
  <c r="G4" i="36" s="1"/>
  <c r="AP3" i="36"/>
  <c r="G3" i="36" s="1"/>
  <c r="AY73" i="36"/>
  <c r="P73" i="36" s="1"/>
  <c r="AY68" i="36"/>
  <c r="P68" i="36" s="1"/>
  <c r="AY67" i="36"/>
  <c r="P67" i="36" s="1"/>
  <c r="AY62" i="36"/>
  <c r="P62" i="36" s="1"/>
  <c r="AY61" i="36"/>
  <c r="P61" i="36" s="1"/>
  <c r="AY60" i="36"/>
  <c r="P60" i="36" s="1"/>
  <c r="AY74" i="36"/>
  <c r="P74" i="36" s="1"/>
  <c r="AY72" i="36"/>
  <c r="P72" i="36" s="1"/>
  <c r="AY71" i="36"/>
  <c r="P71" i="36" s="1"/>
  <c r="AY70" i="36"/>
  <c r="P70" i="36" s="1"/>
  <c r="AY69" i="36"/>
  <c r="P69" i="36" s="1"/>
  <c r="AY66" i="36"/>
  <c r="P66" i="36" s="1"/>
  <c r="AY65" i="36"/>
  <c r="P65" i="36" s="1"/>
  <c r="AY64" i="36"/>
  <c r="P64" i="36" s="1"/>
  <c r="AY63" i="36"/>
  <c r="P63" i="36" s="1"/>
  <c r="AY56" i="36"/>
  <c r="P56" i="36" s="1"/>
  <c r="AY55" i="36"/>
  <c r="P55" i="36" s="1"/>
  <c r="AY54" i="36"/>
  <c r="P54" i="36" s="1"/>
  <c r="AY53" i="36"/>
  <c r="P53" i="36" s="1"/>
  <c r="AY52" i="36"/>
  <c r="P52" i="36" s="1"/>
  <c r="AY51" i="36"/>
  <c r="P51" i="36" s="1"/>
  <c r="AY44" i="36"/>
  <c r="P44" i="36" s="1"/>
  <c r="AY59" i="36"/>
  <c r="P59" i="36" s="1"/>
  <c r="AY58" i="36"/>
  <c r="P58" i="36" s="1"/>
  <c r="AY57" i="36"/>
  <c r="P57" i="36" s="1"/>
  <c r="AY50" i="36"/>
  <c r="P50" i="36" s="1"/>
  <c r="AY49" i="36"/>
  <c r="P49" i="36" s="1"/>
  <c r="AY48" i="36"/>
  <c r="P48" i="36" s="1"/>
  <c r="AY47" i="36"/>
  <c r="P47" i="36" s="1"/>
  <c r="AY46" i="36"/>
  <c r="P46" i="36" s="1"/>
  <c r="AY45" i="36"/>
  <c r="P45" i="36" s="1"/>
  <c r="AY43" i="36"/>
  <c r="P43" i="36" s="1"/>
  <c r="AY42" i="36"/>
  <c r="P42" i="36" s="1"/>
  <c r="AY41" i="36"/>
  <c r="P41" i="36" s="1"/>
  <c r="AY40" i="36"/>
  <c r="P40" i="36" s="1"/>
  <c r="AY39" i="36"/>
  <c r="P39" i="36" s="1"/>
  <c r="AY32" i="36"/>
  <c r="P32" i="36" s="1"/>
  <c r="AY31" i="36"/>
  <c r="P31" i="36" s="1"/>
  <c r="AY30" i="36"/>
  <c r="P30" i="36" s="1"/>
  <c r="AY29" i="36"/>
  <c r="P29" i="36" s="1"/>
  <c r="AY28" i="36"/>
  <c r="P28" i="36" s="1"/>
  <c r="AY27" i="36"/>
  <c r="P27" i="36" s="1"/>
  <c r="AY20" i="36"/>
  <c r="P20" i="36" s="1"/>
  <c r="AY19" i="36"/>
  <c r="P19" i="36" s="1"/>
  <c r="AY18" i="36"/>
  <c r="P18" i="36" s="1"/>
  <c r="AY17" i="36"/>
  <c r="P17" i="36" s="1"/>
  <c r="AY16" i="36"/>
  <c r="P16" i="36" s="1"/>
  <c r="AY15" i="36"/>
  <c r="P15" i="36" s="1"/>
  <c r="AY38" i="36"/>
  <c r="P38" i="36" s="1"/>
  <c r="AY37" i="36"/>
  <c r="P37" i="36" s="1"/>
  <c r="AY36" i="36"/>
  <c r="P36" i="36" s="1"/>
  <c r="AY35" i="36"/>
  <c r="P35" i="36" s="1"/>
  <c r="AY34" i="36"/>
  <c r="P34" i="36" s="1"/>
  <c r="AY33" i="36"/>
  <c r="P33" i="36" s="1"/>
  <c r="AY26" i="36"/>
  <c r="P26" i="36" s="1"/>
  <c r="AY25" i="36"/>
  <c r="P25" i="36" s="1"/>
  <c r="AY24" i="36"/>
  <c r="P24" i="36" s="1"/>
  <c r="AY23" i="36"/>
  <c r="P23" i="36" s="1"/>
  <c r="AY22" i="36"/>
  <c r="P22" i="36" s="1"/>
  <c r="AY21" i="36"/>
  <c r="P21" i="36" s="1"/>
  <c r="AY14" i="36"/>
  <c r="P14" i="36" s="1"/>
  <c r="AY13" i="36"/>
  <c r="P13" i="36" s="1"/>
  <c r="AY8" i="36"/>
  <c r="P8" i="36" s="1"/>
  <c r="AY7" i="36"/>
  <c r="P7" i="36" s="1"/>
  <c r="AY6" i="36"/>
  <c r="P6" i="36" s="1"/>
  <c r="AY5" i="36"/>
  <c r="P5" i="36" s="1"/>
  <c r="AY4" i="36"/>
  <c r="P4" i="36" s="1"/>
  <c r="AY3" i="36"/>
  <c r="P3" i="36" s="1"/>
  <c r="AY12" i="36"/>
  <c r="P12" i="36" s="1"/>
  <c r="AY11" i="36"/>
  <c r="P11" i="36" s="1"/>
  <c r="AY10" i="36"/>
  <c r="P10" i="36" s="1"/>
  <c r="AY9" i="36"/>
  <c r="P9" i="36" s="1"/>
  <c r="AU73" i="36"/>
  <c r="L73" i="36" s="1"/>
  <c r="AU68" i="36"/>
  <c r="L68" i="36" s="1"/>
  <c r="AU67" i="36"/>
  <c r="L67" i="36" s="1"/>
  <c r="AU62" i="36"/>
  <c r="L62" i="36" s="1"/>
  <c r="AU61" i="36"/>
  <c r="L61" i="36" s="1"/>
  <c r="AU60" i="36"/>
  <c r="L60" i="36" s="1"/>
  <c r="AU74" i="36"/>
  <c r="L74" i="36" s="1"/>
  <c r="AU72" i="36"/>
  <c r="L72" i="36" s="1"/>
  <c r="AU71" i="36"/>
  <c r="L71" i="36" s="1"/>
  <c r="AU70" i="36"/>
  <c r="L70" i="36" s="1"/>
  <c r="AU69" i="36"/>
  <c r="L69" i="36" s="1"/>
  <c r="AU66" i="36"/>
  <c r="L66" i="36" s="1"/>
  <c r="AU65" i="36"/>
  <c r="L65" i="36" s="1"/>
  <c r="AU64" i="36"/>
  <c r="L64" i="36" s="1"/>
  <c r="AU63" i="36"/>
  <c r="L63" i="36" s="1"/>
  <c r="AU56" i="36"/>
  <c r="L56" i="36" s="1"/>
  <c r="AU55" i="36"/>
  <c r="L55" i="36" s="1"/>
  <c r="AU54" i="36"/>
  <c r="L54" i="36" s="1"/>
  <c r="AU53" i="36"/>
  <c r="L53" i="36" s="1"/>
  <c r="AU52" i="36"/>
  <c r="L52" i="36" s="1"/>
  <c r="AU51" i="36"/>
  <c r="L51" i="36" s="1"/>
  <c r="AU44" i="36"/>
  <c r="L44" i="36" s="1"/>
  <c r="AU59" i="36"/>
  <c r="L59" i="36" s="1"/>
  <c r="AU58" i="36"/>
  <c r="L58" i="36" s="1"/>
  <c r="AU57" i="36"/>
  <c r="L57" i="36" s="1"/>
  <c r="AU50" i="36"/>
  <c r="L50" i="36" s="1"/>
  <c r="AU49" i="36"/>
  <c r="L49" i="36" s="1"/>
  <c r="AU48" i="36"/>
  <c r="L48" i="36" s="1"/>
  <c r="AU47" i="36"/>
  <c r="L47" i="36" s="1"/>
  <c r="AU46" i="36"/>
  <c r="L46" i="36" s="1"/>
  <c r="AU45" i="36"/>
  <c r="L45" i="36" s="1"/>
  <c r="AU43" i="36"/>
  <c r="L43" i="36" s="1"/>
  <c r="AU42" i="36"/>
  <c r="L42" i="36" s="1"/>
  <c r="AU41" i="36"/>
  <c r="L41" i="36" s="1"/>
  <c r="AU40" i="36"/>
  <c r="L40" i="36" s="1"/>
  <c r="AU39" i="36"/>
  <c r="L39" i="36" s="1"/>
  <c r="AU32" i="36"/>
  <c r="L32" i="36" s="1"/>
  <c r="AU31" i="36"/>
  <c r="L31" i="36" s="1"/>
  <c r="AU30" i="36"/>
  <c r="L30" i="36" s="1"/>
  <c r="AU29" i="36"/>
  <c r="L29" i="36" s="1"/>
  <c r="AU28" i="36"/>
  <c r="L28" i="36" s="1"/>
  <c r="AU27" i="36"/>
  <c r="L27" i="36" s="1"/>
  <c r="AU20" i="36"/>
  <c r="L20" i="36" s="1"/>
  <c r="AU19" i="36"/>
  <c r="L19" i="36" s="1"/>
  <c r="AU18" i="36"/>
  <c r="L18" i="36" s="1"/>
  <c r="AU17" i="36"/>
  <c r="L17" i="36" s="1"/>
  <c r="AU16" i="36"/>
  <c r="L16" i="36" s="1"/>
  <c r="AU15" i="36"/>
  <c r="L15" i="36" s="1"/>
  <c r="AU38" i="36"/>
  <c r="L38" i="36" s="1"/>
  <c r="AU37" i="36"/>
  <c r="L37" i="36" s="1"/>
  <c r="AU36" i="36"/>
  <c r="L36" i="36" s="1"/>
  <c r="AU35" i="36"/>
  <c r="L35" i="36" s="1"/>
  <c r="AU34" i="36"/>
  <c r="L34" i="36" s="1"/>
  <c r="AU33" i="36"/>
  <c r="L33" i="36" s="1"/>
  <c r="AU26" i="36"/>
  <c r="L26" i="36" s="1"/>
  <c r="AU25" i="36"/>
  <c r="L25" i="36" s="1"/>
  <c r="AU24" i="36"/>
  <c r="L24" i="36" s="1"/>
  <c r="AU23" i="36"/>
  <c r="L23" i="36" s="1"/>
  <c r="AU22" i="36"/>
  <c r="L22" i="36" s="1"/>
  <c r="AU21" i="36"/>
  <c r="L21" i="36" s="1"/>
  <c r="AU14" i="36"/>
  <c r="L14" i="36" s="1"/>
  <c r="AU13" i="36"/>
  <c r="L13" i="36" s="1"/>
  <c r="AU8" i="36"/>
  <c r="L8" i="36" s="1"/>
  <c r="AU7" i="36"/>
  <c r="L7" i="36" s="1"/>
  <c r="AU6" i="36"/>
  <c r="L6" i="36" s="1"/>
  <c r="AU5" i="36"/>
  <c r="L5" i="36" s="1"/>
  <c r="AU4" i="36"/>
  <c r="L4" i="36" s="1"/>
  <c r="AU3" i="36"/>
  <c r="L3" i="36" s="1"/>
  <c r="AU12" i="36"/>
  <c r="L12" i="36" s="1"/>
  <c r="AU11" i="36"/>
  <c r="L11" i="36" s="1"/>
  <c r="AU10" i="36"/>
  <c r="L10" i="36" s="1"/>
  <c r="AU9" i="36"/>
  <c r="L9" i="36" s="1"/>
  <c r="AQ73" i="36"/>
  <c r="H73" i="36" s="1"/>
  <c r="AQ68" i="36"/>
  <c r="H68" i="36" s="1"/>
  <c r="AQ67" i="36"/>
  <c r="H67" i="36" s="1"/>
  <c r="AQ62" i="36"/>
  <c r="H62" i="36" s="1"/>
  <c r="AQ61" i="36"/>
  <c r="H61" i="36" s="1"/>
  <c r="AQ60" i="36"/>
  <c r="H60" i="36" s="1"/>
  <c r="AQ74" i="36"/>
  <c r="H74" i="36" s="1"/>
  <c r="AQ72" i="36"/>
  <c r="H72" i="36" s="1"/>
  <c r="AQ71" i="36"/>
  <c r="H71" i="36" s="1"/>
  <c r="AQ70" i="36"/>
  <c r="H70" i="36" s="1"/>
  <c r="AQ69" i="36"/>
  <c r="H69" i="36" s="1"/>
  <c r="AQ66" i="36"/>
  <c r="H66" i="36" s="1"/>
  <c r="AQ65" i="36"/>
  <c r="H65" i="36" s="1"/>
  <c r="AQ64" i="36"/>
  <c r="H64" i="36" s="1"/>
  <c r="AQ63" i="36"/>
  <c r="H63" i="36" s="1"/>
  <c r="AQ56" i="36"/>
  <c r="H56" i="36" s="1"/>
  <c r="AQ55" i="36"/>
  <c r="H55" i="36" s="1"/>
  <c r="AQ54" i="36"/>
  <c r="H54" i="36" s="1"/>
  <c r="AQ53" i="36"/>
  <c r="H53" i="36" s="1"/>
  <c r="AQ52" i="36"/>
  <c r="H52" i="36" s="1"/>
  <c r="AQ51" i="36"/>
  <c r="H51" i="36" s="1"/>
  <c r="AQ44" i="36"/>
  <c r="H44" i="36" s="1"/>
  <c r="AQ59" i="36"/>
  <c r="H59" i="36" s="1"/>
  <c r="AQ58" i="36"/>
  <c r="H58" i="36" s="1"/>
  <c r="AQ57" i="36"/>
  <c r="H57" i="36" s="1"/>
  <c r="AQ50" i="36"/>
  <c r="H50" i="36" s="1"/>
  <c r="AQ49" i="36"/>
  <c r="H49" i="36" s="1"/>
  <c r="AQ48" i="36"/>
  <c r="H48" i="36" s="1"/>
  <c r="AQ47" i="36"/>
  <c r="H47" i="36" s="1"/>
  <c r="AQ46" i="36"/>
  <c r="H46" i="36" s="1"/>
  <c r="AQ45" i="36"/>
  <c r="H45" i="36" s="1"/>
  <c r="AQ43" i="36"/>
  <c r="H43" i="36" s="1"/>
  <c r="AQ42" i="36"/>
  <c r="H42" i="36" s="1"/>
  <c r="AQ41" i="36"/>
  <c r="H41" i="36" s="1"/>
  <c r="AQ40" i="36"/>
  <c r="H40" i="36" s="1"/>
  <c r="AQ39" i="36"/>
  <c r="H39" i="36" s="1"/>
  <c r="AQ32" i="36"/>
  <c r="H32" i="36" s="1"/>
  <c r="AQ31" i="36"/>
  <c r="H31" i="36" s="1"/>
  <c r="AQ30" i="36"/>
  <c r="H30" i="36" s="1"/>
  <c r="AQ29" i="36"/>
  <c r="H29" i="36" s="1"/>
  <c r="AQ28" i="36"/>
  <c r="H28" i="36" s="1"/>
  <c r="AQ27" i="36"/>
  <c r="H27" i="36" s="1"/>
  <c r="AQ20" i="36"/>
  <c r="H20" i="36" s="1"/>
  <c r="AQ19" i="36"/>
  <c r="H19" i="36" s="1"/>
  <c r="AQ18" i="36"/>
  <c r="H18" i="36" s="1"/>
  <c r="AQ17" i="36"/>
  <c r="H17" i="36" s="1"/>
  <c r="AQ16" i="36"/>
  <c r="H16" i="36" s="1"/>
  <c r="AQ15" i="36"/>
  <c r="H15" i="36" s="1"/>
  <c r="AQ38" i="36"/>
  <c r="H38" i="36" s="1"/>
  <c r="AQ37" i="36"/>
  <c r="H37" i="36" s="1"/>
  <c r="AQ36" i="36"/>
  <c r="H36" i="36" s="1"/>
  <c r="AQ35" i="36"/>
  <c r="H35" i="36" s="1"/>
  <c r="AQ34" i="36"/>
  <c r="H34" i="36" s="1"/>
  <c r="AQ33" i="36"/>
  <c r="H33" i="36" s="1"/>
  <c r="AQ26" i="36"/>
  <c r="H26" i="36" s="1"/>
  <c r="AQ25" i="36"/>
  <c r="H25" i="36" s="1"/>
  <c r="AQ24" i="36"/>
  <c r="H24" i="36" s="1"/>
  <c r="AQ23" i="36"/>
  <c r="H23" i="36" s="1"/>
  <c r="AQ22" i="36"/>
  <c r="H22" i="36" s="1"/>
  <c r="AQ21" i="36"/>
  <c r="H21" i="36" s="1"/>
  <c r="AQ14" i="36"/>
  <c r="H14" i="36" s="1"/>
  <c r="AQ13" i="36"/>
  <c r="H13" i="36" s="1"/>
  <c r="AQ8" i="36"/>
  <c r="H8" i="36" s="1"/>
  <c r="AQ7" i="36"/>
  <c r="H7" i="36" s="1"/>
  <c r="AQ6" i="36"/>
  <c r="H6" i="36" s="1"/>
  <c r="AQ5" i="36"/>
  <c r="H5" i="36" s="1"/>
  <c r="AQ4" i="36"/>
  <c r="H4" i="36" s="1"/>
  <c r="AQ3" i="36"/>
  <c r="H3" i="36" s="1"/>
  <c r="AQ12" i="36"/>
  <c r="H12" i="36" s="1"/>
  <c r="AQ11" i="36"/>
  <c r="H11" i="36" s="1"/>
  <c r="AQ10" i="36"/>
  <c r="H10" i="36" s="1"/>
  <c r="AQ9" i="36"/>
  <c r="H9" i="36" s="1"/>
  <c r="AM73" i="36"/>
  <c r="D73" i="36" s="1"/>
  <c r="AM68" i="36"/>
  <c r="D68" i="36" s="1"/>
  <c r="AM67" i="36"/>
  <c r="D67" i="36" s="1"/>
  <c r="AM62" i="36"/>
  <c r="D62" i="36" s="1"/>
  <c r="AM61" i="36"/>
  <c r="D61" i="36" s="1"/>
  <c r="AM60" i="36"/>
  <c r="D60" i="36" s="1"/>
  <c r="AM74" i="36"/>
  <c r="D74" i="36" s="1"/>
  <c r="AM72" i="36"/>
  <c r="D72" i="36" s="1"/>
  <c r="AM71" i="36"/>
  <c r="D71" i="36" s="1"/>
  <c r="AM70" i="36"/>
  <c r="D70" i="36" s="1"/>
  <c r="AM69" i="36"/>
  <c r="D69" i="36" s="1"/>
  <c r="AM66" i="36"/>
  <c r="D66" i="36" s="1"/>
  <c r="AM65" i="36"/>
  <c r="D65" i="36" s="1"/>
  <c r="AM64" i="36"/>
  <c r="D64" i="36" s="1"/>
  <c r="AM63" i="36"/>
  <c r="D63" i="36" s="1"/>
  <c r="AM56" i="36"/>
  <c r="D56" i="36" s="1"/>
  <c r="AM55" i="36"/>
  <c r="D55" i="36" s="1"/>
  <c r="AM54" i="36"/>
  <c r="D54" i="36" s="1"/>
  <c r="AM53" i="36"/>
  <c r="D53" i="36" s="1"/>
  <c r="AM52" i="36"/>
  <c r="D52" i="36" s="1"/>
  <c r="AM51" i="36"/>
  <c r="D51" i="36" s="1"/>
  <c r="AM44" i="36"/>
  <c r="D44" i="36" s="1"/>
  <c r="AM59" i="36"/>
  <c r="D59" i="36" s="1"/>
  <c r="AM58" i="36"/>
  <c r="D58" i="36" s="1"/>
  <c r="AM57" i="36"/>
  <c r="D57" i="36" s="1"/>
  <c r="AM50" i="36"/>
  <c r="D50" i="36" s="1"/>
  <c r="AM49" i="36"/>
  <c r="D49" i="36" s="1"/>
  <c r="AM48" i="36"/>
  <c r="D48" i="36" s="1"/>
  <c r="AM47" i="36"/>
  <c r="D47" i="36" s="1"/>
  <c r="AM46" i="36"/>
  <c r="D46" i="36" s="1"/>
  <c r="AM45" i="36"/>
  <c r="D45" i="36" s="1"/>
  <c r="AM43" i="36"/>
  <c r="D43" i="36" s="1"/>
  <c r="AM42" i="36"/>
  <c r="D42" i="36" s="1"/>
  <c r="AM41" i="36"/>
  <c r="D41" i="36" s="1"/>
  <c r="AM40" i="36"/>
  <c r="D40" i="36" s="1"/>
  <c r="AM39" i="36"/>
  <c r="D39" i="36" s="1"/>
  <c r="AM32" i="36"/>
  <c r="D32" i="36" s="1"/>
  <c r="AM31" i="36"/>
  <c r="D31" i="36" s="1"/>
  <c r="AM30" i="36"/>
  <c r="D30" i="36" s="1"/>
  <c r="AM29" i="36"/>
  <c r="D29" i="36" s="1"/>
  <c r="AM28" i="36"/>
  <c r="D28" i="36" s="1"/>
  <c r="AM27" i="36"/>
  <c r="D27" i="36" s="1"/>
  <c r="AM20" i="36"/>
  <c r="D20" i="36" s="1"/>
  <c r="AM19" i="36"/>
  <c r="D19" i="36" s="1"/>
  <c r="AM18" i="36"/>
  <c r="D18" i="36" s="1"/>
  <c r="AM17" i="36"/>
  <c r="D17" i="36" s="1"/>
  <c r="AM16" i="36"/>
  <c r="D16" i="36" s="1"/>
  <c r="AM15" i="36"/>
  <c r="D15" i="36" s="1"/>
  <c r="AM38" i="36"/>
  <c r="D38" i="36" s="1"/>
  <c r="AM37" i="36"/>
  <c r="D37" i="36" s="1"/>
  <c r="AM36" i="36"/>
  <c r="D36" i="36" s="1"/>
  <c r="AM35" i="36"/>
  <c r="D35" i="36" s="1"/>
  <c r="AM34" i="36"/>
  <c r="D34" i="36" s="1"/>
  <c r="AM33" i="36"/>
  <c r="D33" i="36" s="1"/>
  <c r="AM26" i="36"/>
  <c r="D26" i="36" s="1"/>
  <c r="AM25" i="36"/>
  <c r="D25" i="36" s="1"/>
  <c r="AM24" i="36"/>
  <c r="D24" i="36" s="1"/>
  <c r="AM23" i="36"/>
  <c r="D23" i="36" s="1"/>
  <c r="AM22" i="36"/>
  <c r="D22" i="36" s="1"/>
  <c r="AM21" i="36"/>
  <c r="D21" i="36" s="1"/>
  <c r="AM14" i="36"/>
  <c r="D14" i="36" s="1"/>
  <c r="AM8" i="36"/>
  <c r="D8" i="36" s="1"/>
  <c r="AM7" i="36"/>
  <c r="D7" i="36" s="1"/>
  <c r="AM6" i="36"/>
  <c r="D6" i="36" s="1"/>
  <c r="AM5" i="36"/>
  <c r="D5" i="36" s="1"/>
  <c r="AM4" i="36"/>
  <c r="D4" i="36" s="1"/>
  <c r="AM3" i="36"/>
  <c r="D3" i="36" s="1"/>
  <c r="AM13" i="36"/>
  <c r="D13" i="36" s="1"/>
  <c r="AM12" i="36"/>
  <c r="D12" i="36" s="1"/>
  <c r="AM11" i="36"/>
  <c r="D11" i="36" s="1"/>
  <c r="AM10" i="36"/>
  <c r="D10" i="36" s="1"/>
  <c r="AM9" i="36"/>
  <c r="D9" i="36" s="1"/>
  <c r="BA73" i="36"/>
  <c r="R73" i="36" s="1"/>
  <c r="BA68" i="36"/>
  <c r="R68" i="36" s="1"/>
  <c r="BA67" i="36"/>
  <c r="R67" i="36" s="1"/>
  <c r="BA62" i="36"/>
  <c r="R62" i="36" s="1"/>
  <c r="BA61" i="36"/>
  <c r="R61" i="36" s="1"/>
  <c r="BA60" i="36"/>
  <c r="R60" i="36" s="1"/>
  <c r="BA74" i="36"/>
  <c r="R74" i="36" s="1"/>
  <c r="BA72" i="36"/>
  <c r="R72" i="36" s="1"/>
  <c r="BA71" i="36"/>
  <c r="R71" i="36" s="1"/>
  <c r="BA70" i="36"/>
  <c r="R70" i="36" s="1"/>
  <c r="BA69" i="36"/>
  <c r="R69" i="36" s="1"/>
  <c r="BA66" i="36"/>
  <c r="R66" i="36" s="1"/>
  <c r="BA65" i="36"/>
  <c r="R65" i="36" s="1"/>
  <c r="BA64" i="36"/>
  <c r="R64" i="36" s="1"/>
  <c r="BA63" i="36"/>
  <c r="R63" i="36" s="1"/>
  <c r="BA56" i="36"/>
  <c r="R56" i="36" s="1"/>
  <c r="BA55" i="36"/>
  <c r="R55" i="36" s="1"/>
  <c r="BA54" i="36"/>
  <c r="R54" i="36" s="1"/>
  <c r="BA53" i="36"/>
  <c r="R53" i="36" s="1"/>
  <c r="BA52" i="36"/>
  <c r="R52" i="36" s="1"/>
  <c r="BA51" i="36"/>
  <c r="R51" i="36" s="1"/>
  <c r="BA44" i="36"/>
  <c r="R44" i="36" s="1"/>
  <c r="BA59" i="36"/>
  <c r="R59" i="36" s="1"/>
  <c r="BA58" i="36"/>
  <c r="R58" i="36" s="1"/>
  <c r="BA57" i="36"/>
  <c r="R57" i="36" s="1"/>
  <c r="BA50" i="36"/>
  <c r="R50" i="36" s="1"/>
  <c r="BA49" i="36"/>
  <c r="R49" i="36" s="1"/>
  <c r="BA48" i="36"/>
  <c r="R48" i="36" s="1"/>
  <c r="BA47" i="36"/>
  <c r="R47" i="36" s="1"/>
  <c r="BA46" i="36"/>
  <c r="R46" i="36" s="1"/>
  <c r="BA45" i="36"/>
  <c r="R45" i="36" s="1"/>
  <c r="BA43" i="36"/>
  <c r="R43" i="36" s="1"/>
  <c r="BA42" i="36"/>
  <c r="R42" i="36" s="1"/>
  <c r="BA41" i="36"/>
  <c r="R41" i="36" s="1"/>
  <c r="BA40" i="36"/>
  <c r="R40" i="36" s="1"/>
  <c r="BA39" i="36"/>
  <c r="R39" i="36" s="1"/>
  <c r="BA32" i="36"/>
  <c r="R32" i="36" s="1"/>
  <c r="BA31" i="36"/>
  <c r="R31" i="36" s="1"/>
  <c r="BA30" i="36"/>
  <c r="R30" i="36" s="1"/>
  <c r="BA29" i="36"/>
  <c r="R29" i="36" s="1"/>
  <c r="BA28" i="36"/>
  <c r="R28" i="36" s="1"/>
  <c r="BA27" i="36"/>
  <c r="R27" i="36" s="1"/>
  <c r="BA20" i="36"/>
  <c r="R20" i="36" s="1"/>
  <c r="BA19" i="36"/>
  <c r="R19" i="36" s="1"/>
  <c r="BA18" i="36"/>
  <c r="R18" i="36" s="1"/>
  <c r="BA17" i="36"/>
  <c r="R17" i="36" s="1"/>
  <c r="BA16" i="36"/>
  <c r="R16" i="36" s="1"/>
  <c r="BA15" i="36"/>
  <c r="R15" i="36" s="1"/>
  <c r="BA38" i="36"/>
  <c r="R38" i="36" s="1"/>
  <c r="BA37" i="36"/>
  <c r="R37" i="36" s="1"/>
  <c r="BA36" i="36"/>
  <c r="R36" i="36" s="1"/>
  <c r="BA35" i="36"/>
  <c r="R35" i="36" s="1"/>
  <c r="BA34" i="36"/>
  <c r="R34" i="36" s="1"/>
  <c r="BA33" i="36"/>
  <c r="R33" i="36" s="1"/>
  <c r="BA26" i="36"/>
  <c r="R26" i="36" s="1"/>
  <c r="BA25" i="36"/>
  <c r="R25" i="36" s="1"/>
  <c r="BA24" i="36"/>
  <c r="R24" i="36" s="1"/>
  <c r="BA23" i="36"/>
  <c r="R23" i="36" s="1"/>
  <c r="BA22" i="36"/>
  <c r="R22" i="36" s="1"/>
  <c r="BA21" i="36"/>
  <c r="R21" i="36" s="1"/>
  <c r="BA14" i="36"/>
  <c r="R14" i="36" s="1"/>
  <c r="BA13" i="36"/>
  <c r="R13" i="36" s="1"/>
  <c r="BA8" i="36"/>
  <c r="R8" i="36" s="1"/>
  <c r="BA7" i="36"/>
  <c r="R7" i="36" s="1"/>
  <c r="BA6" i="36"/>
  <c r="R6" i="36" s="1"/>
  <c r="BA5" i="36"/>
  <c r="R5" i="36" s="1"/>
  <c r="BA4" i="36"/>
  <c r="R4" i="36" s="1"/>
  <c r="BA3" i="36"/>
  <c r="R3" i="36" s="1"/>
  <c r="BA12" i="36"/>
  <c r="R12" i="36" s="1"/>
  <c r="BA11" i="36"/>
  <c r="R11" i="36" s="1"/>
  <c r="BA10" i="36"/>
  <c r="R10" i="36" s="1"/>
  <c r="BA9" i="36"/>
  <c r="R9" i="36" s="1"/>
  <c r="AW73" i="36"/>
  <c r="N73" i="36" s="1"/>
  <c r="AW68" i="36"/>
  <c r="N68" i="36" s="1"/>
  <c r="AW67" i="36"/>
  <c r="N67" i="36" s="1"/>
  <c r="AW62" i="36"/>
  <c r="N62" i="36" s="1"/>
  <c r="AW61" i="36"/>
  <c r="N61" i="36" s="1"/>
  <c r="AW60" i="36"/>
  <c r="N60" i="36" s="1"/>
  <c r="AW74" i="36"/>
  <c r="N74" i="36" s="1"/>
  <c r="AW72" i="36"/>
  <c r="N72" i="36" s="1"/>
  <c r="AW71" i="36"/>
  <c r="N71" i="36" s="1"/>
  <c r="AW70" i="36"/>
  <c r="N70" i="36" s="1"/>
  <c r="AW69" i="36"/>
  <c r="N69" i="36" s="1"/>
  <c r="AW66" i="36"/>
  <c r="N66" i="36" s="1"/>
  <c r="AW65" i="36"/>
  <c r="N65" i="36" s="1"/>
  <c r="AW64" i="36"/>
  <c r="N64" i="36" s="1"/>
  <c r="AW63" i="36"/>
  <c r="N63" i="36" s="1"/>
  <c r="AW56" i="36"/>
  <c r="N56" i="36" s="1"/>
  <c r="AW55" i="36"/>
  <c r="N55" i="36" s="1"/>
  <c r="AW54" i="36"/>
  <c r="N54" i="36" s="1"/>
  <c r="AW53" i="36"/>
  <c r="N53" i="36" s="1"/>
  <c r="AW52" i="36"/>
  <c r="N52" i="36" s="1"/>
  <c r="AW51" i="36"/>
  <c r="N51" i="36" s="1"/>
  <c r="AW44" i="36"/>
  <c r="N44" i="36" s="1"/>
  <c r="AW59" i="36"/>
  <c r="N59" i="36" s="1"/>
  <c r="AW58" i="36"/>
  <c r="N58" i="36" s="1"/>
  <c r="AW57" i="36"/>
  <c r="N57" i="36" s="1"/>
  <c r="AW50" i="36"/>
  <c r="N50" i="36" s="1"/>
  <c r="AW49" i="36"/>
  <c r="N49" i="36" s="1"/>
  <c r="AW48" i="36"/>
  <c r="N48" i="36" s="1"/>
  <c r="AW47" i="36"/>
  <c r="N47" i="36" s="1"/>
  <c r="AW46" i="36"/>
  <c r="N46" i="36" s="1"/>
  <c r="AW45" i="36"/>
  <c r="N45" i="36" s="1"/>
  <c r="AW43" i="36"/>
  <c r="N43" i="36" s="1"/>
  <c r="AW42" i="36"/>
  <c r="N42" i="36" s="1"/>
  <c r="AW41" i="36"/>
  <c r="N41" i="36" s="1"/>
  <c r="AW40" i="36"/>
  <c r="N40" i="36" s="1"/>
  <c r="AW39" i="36"/>
  <c r="N39" i="36" s="1"/>
  <c r="AW32" i="36"/>
  <c r="N32" i="36" s="1"/>
  <c r="AW31" i="36"/>
  <c r="N31" i="36" s="1"/>
  <c r="AW30" i="36"/>
  <c r="N30" i="36" s="1"/>
  <c r="AW29" i="36"/>
  <c r="N29" i="36" s="1"/>
  <c r="AW28" i="36"/>
  <c r="N28" i="36" s="1"/>
  <c r="AW27" i="36"/>
  <c r="N27" i="36" s="1"/>
  <c r="AW20" i="36"/>
  <c r="N20" i="36" s="1"/>
  <c r="AW19" i="36"/>
  <c r="N19" i="36" s="1"/>
  <c r="AW18" i="36"/>
  <c r="N18" i="36" s="1"/>
  <c r="AW17" i="36"/>
  <c r="N17" i="36" s="1"/>
  <c r="AW16" i="36"/>
  <c r="N16" i="36" s="1"/>
  <c r="AW15" i="36"/>
  <c r="N15" i="36" s="1"/>
  <c r="AW38" i="36"/>
  <c r="N38" i="36" s="1"/>
  <c r="AW37" i="36"/>
  <c r="N37" i="36" s="1"/>
  <c r="AW36" i="36"/>
  <c r="N36" i="36" s="1"/>
  <c r="AW35" i="36"/>
  <c r="N35" i="36" s="1"/>
  <c r="AW34" i="36"/>
  <c r="N34" i="36" s="1"/>
  <c r="AW33" i="36"/>
  <c r="N33" i="36" s="1"/>
  <c r="AW26" i="36"/>
  <c r="N26" i="36" s="1"/>
  <c r="AW25" i="36"/>
  <c r="N25" i="36" s="1"/>
  <c r="AW24" i="36"/>
  <c r="N24" i="36" s="1"/>
  <c r="AW23" i="36"/>
  <c r="N23" i="36" s="1"/>
  <c r="AW22" i="36"/>
  <c r="N22" i="36" s="1"/>
  <c r="AW21" i="36"/>
  <c r="N21" i="36" s="1"/>
  <c r="AW14" i="36"/>
  <c r="N14" i="36" s="1"/>
  <c r="AW13" i="36"/>
  <c r="N13" i="36" s="1"/>
  <c r="AW8" i="36"/>
  <c r="N8" i="36" s="1"/>
  <c r="AW7" i="36"/>
  <c r="N7" i="36" s="1"/>
  <c r="AW6" i="36"/>
  <c r="N6" i="36" s="1"/>
  <c r="AW5" i="36"/>
  <c r="N5" i="36" s="1"/>
  <c r="AW4" i="36"/>
  <c r="N4" i="36" s="1"/>
  <c r="AW3" i="36"/>
  <c r="N3" i="36" s="1"/>
  <c r="AW12" i="36"/>
  <c r="N12" i="36" s="1"/>
  <c r="AW11" i="36"/>
  <c r="N11" i="36" s="1"/>
  <c r="AW10" i="36"/>
  <c r="N10" i="36" s="1"/>
  <c r="AW9" i="36"/>
  <c r="N9" i="36" s="1"/>
  <c r="AS73" i="36"/>
  <c r="J73" i="36" s="1"/>
  <c r="AS68" i="36"/>
  <c r="J68" i="36" s="1"/>
  <c r="AS67" i="36"/>
  <c r="J67" i="36" s="1"/>
  <c r="AS62" i="36"/>
  <c r="J62" i="36" s="1"/>
  <c r="AS61" i="36"/>
  <c r="J61" i="36" s="1"/>
  <c r="AS60" i="36"/>
  <c r="J60" i="36" s="1"/>
  <c r="AS74" i="36"/>
  <c r="J74" i="36" s="1"/>
  <c r="AS72" i="36"/>
  <c r="J72" i="36" s="1"/>
  <c r="AS71" i="36"/>
  <c r="J71" i="36" s="1"/>
  <c r="AS70" i="36"/>
  <c r="J70" i="36" s="1"/>
  <c r="AS69" i="36"/>
  <c r="J69" i="36" s="1"/>
  <c r="AS66" i="36"/>
  <c r="J66" i="36" s="1"/>
  <c r="AS65" i="36"/>
  <c r="J65" i="36" s="1"/>
  <c r="AS64" i="36"/>
  <c r="J64" i="36" s="1"/>
  <c r="AS63" i="36"/>
  <c r="J63" i="36" s="1"/>
  <c r="AS56" i="36"/>
  <c r="J56" i="36" s="1"/>
  <c r="AS55" i="36"/>
  <c r="J55" i="36" s="1"/>
  <c r="AS54" i="36"/>
  <c r="J54" i="36" s="1"/>
  <c r="AS53" i="36"/>
  <c r="J53" i="36" s="1"/>
  <c r="AS52" i="36"/>
  <c r="J52" i="36" s="1"/>
  <c r="AS51" i="36"/>
  <c r="J51" i="36" s="1"/>
  <c r="AS44" i="36"/>
  <c r="J44" i="36" s="1"/>
  <c r="AS59" i="36"/>
  <c r="J59" i="36" s="1"/>
  <c r="AS58" i="36"/>
  <c r="J58" i="36" s="1"/>
  <c r="AS57" i="36"/>
  <c r="J57" i="36" s="1"/>
  <c r="AS50" i="36"/>
  <c r="J50" i="36" s="1"/>
  <c r="AS49" i="36"/>
  <c r="J49" i="36" s="1"/>
  <c r="AS48" i="36"/>
  <c r="J48" i="36" s="1"/>
  <c r="AS47" i="36"/>
  <c r="J47" i="36" s="1"/>
  <c r="AS46" i="36"/>
  <c r="J46" i="36" s="1"/>
  <c r="AS45" i="36"/>
  <c r="J45" i="36" s="1"/>
  <c r="AS43" i="36"/>
  <c r="J43" i="36" s="1"/>
  <c r="AS42" i="36"/>
  <c r="J42" i="36" s="1"/>
  <c r="AS41" i="36"/>
  <c r="J41" i="36" s="1"/>
  <c r="AS40" i="36"/>
  <c r="J40" i="36" s="1"/>
  <c r="AS39" i="36"/>
  <c r="J39" i="36" s="1"/>
  <c r="AS32" i="36"/>
  <c r="J32" i="36" s="1"/>
  <c r="AS31" i="36"/>
  <c r="J31" i="36" s="1"/>
  <c r="AS30" i="36"/>
  <c r="J30" i="36" s="1"/>
  <c r="AS29" i="36"/>
  <c r="J29" i="36" s="1"/>
  <c r="AS28" i="36"/>
  <c r="J28" i="36" s="1"/>
  <c r="AS27" i="36"/>
  <c r="J27" i="36" s="1"/>
  <c r="AS20" i="36"/>
  <c r="J20" i="36" s="1"/>
  <c r="AS19" i="36"/>
  <c r="J19" i="36" s="1"/>
  <c r="AS18" i="36"/>
  <c r="J18" i="36" s="1"/>
  <c r="AS17" i="36"/>
  <c r="J17" i="36" s="1"/>
  <c r="AS16" i="36"/>
  <c r="J16" i="36" s="1"/>
  <c r="AS15" i="36"/>
  <c r="J15" i="36" s="1"/>
  <c r="AS38" i="36"/>
  <c r="J38" i="36" s="1"/>
  <c r="AS37" i="36"/>
  <c r="J37" i="36" s="1"/>
  <c r="AS36" i="36"/>
  <c r="J36" i="36" s="1"/>
  <c r="AS35" i="36"/>
  <c r="J35" i="36" s="1"/>
  <c r="AS34" i="36"/>
  <c r="J34" i="36" s="1"/>
  <c r="AS33" i="36"/>
  <c r="J33" i="36" s="1"/>
  <c r="AS26" i="36"/>
  <c r="J26" i="36" s="1"/>
  <c r="AS25" i="36"/>
  <c r="J25" i="36" s="1"/>
  <c r="AS24" i="36"/>
  <c r="J24" i="36" s="1"/>
  <c r="AS23" i="36"/>
  <c r="J23" i="36" s="1"/>
  <c r="AS22" i="36"/>
  <c r="J22" i="36" s="1"/>
  <c r="AS21" i="36"/>
  <c r="J21" i="36" s="1"/>
  <c r="AS14" i="36"/>
  <c r="J14" i="36" s="1"/>
  <c r="AS8" i="36"/>
  <c r="J8" i="36" s="1"/>
  <c r="AS7" i="36"/>
  <c r="J7" i="36" s="1"/>
  <c r="AS6" i="36"/>
  <c r="J6" i="36" s="1"/>
  <c r="AS5" i="36"/>
  <c r="J5" i="36" s="1"/>
  <c r="AS4" i="36"/>
  <c r="J4" i="36" s="1"/>
  <c r="AS3" i="36"/>
  <c r="J3" i="36" s="1"/>
  <c r="AS13" i="36"/>
  <c r="J13" i="36" s="1"/>
  <c r="AS12" i="36"/>
  <c r="J12" i="36" s="1"/>
  <c r="AS11" i="36"/>
  <c r="J11" i="36" s="1"/>
  <c r="AS10" i="36"/>
  <c r="J10" i="36" s="1"/>
  <c r="AS9" i="36"/>
  <c r="J9" i="36" s="1"/>
  <c r="AO73" i="36"/>
  <c r="F73" i="36" s="1"/>
  <c r="AO68" i="36"/>
  <c r="F68" i="36" s="1"/>
  <c r="AO67" i="36"/>
  <c r="F67" i="36" s="1"/>
  <c r="AO62" i="36"/>
  <c r="F62" i="36" s="1"/>
  <c r="AO61" i="36"/>
  <c r="F61" i="36" s="1"/>
  <c r="AO60" i="36"/>
  <c r="F60" i="36" s="1"/>
  <c r="AO74" i="36"/>
  <c r="F74" i="36" s="1"/>
  <c r="AO72" i="36"/>
  <c r="F72" i="36" s="1"/>
  <c r="AO71" i="36"/>
  <c r="F71" i="36" s="1"/>
  <c r="AO70" i="36"/>
  <c r="F70" i="36" s="1"/>
  <c r="AO69" i="36"/>
  <c r="F69" i="36" s="1"/>
  <c r="AO66" i="36"/>
  <c r="F66" i="36" s="1"/>
  <c r="AO65" i="36"/>
  <c r="F65" i="36" s="1"/>
  <c r="AO64" i="36"/>
  <c r="F64" i="36" s="1"/>
  <c r="AO63" i="36"/>
  <c r="F63" i="36" s="1"/>
  <c r="AO56" i="36"/>
  <c r="F56" i="36" s="1"/>
  <c r="AO55" i="36"/>
  <c r="F55" i="36" s="1"/>
  <c r="AO54" i="36"/>
  <c r="F54" i="36" s="1"/>
  <c r="AO53" i="36"/>
  <c r="F53" i="36" s="1"/>
  <c r="AO52" i="36"/>
  <c r="F52" i="36" s="1"/>
  <c r="AO51" i="36"/>
  <c r="F51" i="36" s="1"/>
  <c r="AO44" i="36"/>
  <c r="F44" i="36" s="1"/>
  <c r="AO59" i="36"/>
  <c r="F59" i="36" s="1"/>
  <c r="AO58" i="36"/>
  <c r="F58" i="36" s="1"/>
  <c r="AO57" i="36"/>
  <c r="F57" i="36" s="1"/>
  <c r="AO50" i="36"/>
  <c r="F50" i="36" s="1"/>
  <c r="AO49" i="36"/>
  <c r="F49" i="36" s="1"/>
  <c r="AO48" i="36"/>
  <c r="F48" i="36" s="1"/>
  <c r="AO47" i="36"/>
  <c r="F47" i="36" s="1"/>
  <c r="AO46" i="36"/>
  <c r="F46" i="36" s="1"/>
  <c r="AO45" i="36"/>
  <c r="F45" i="36" s="1"/>
  <c r="AO43" i="36"/>
  <c r="F43" i="36" s="1"/>
  <c r="AO42" i="36"/>
  <c r="F42" i="36" s="1"/>
  <c r="AO41" i="36"/>
  <c r="F41" i="36" s="1"/>
  <c r="AO40" i="36"/>
  <c r="F40" i="36" s="1"/>
  <c r="AO39" i="36"/>
  <c r="F39" i="36" s="1"/>
  <c r="AO32" i="36"/>
  <c r="F32" i="36" s="1"/>
  <c r="AO31" i="36"/>
  <c r="F31" i="36" s="1"/>
  <c r="AO30" i="36"/>
  <c r="F30" i="36" s="1"/>
  <c r="AO29" i="36"/>
  <c r="F29" i="36" s="1"/>
  <c r="AO28" i="36"/>
  <c r="F28" i="36" s="1"/>
  <c r="AO27" i="36"/>
  <c r="F27" i="36" s="1"/>
  <c r="AO20" i="36"/>
  <c r="F20" i="36" s="1"/>
  <c r="AO19" i="36"/>
  <c r="F19" i="36" s="1"/>
  <c r="AO18" i="36"/>
  <c r="F18" i="36" s="1"/>
  <c r="AO17" i="36"/>
  <c r="F17" i="36" s="1"/>
  <c r="AO16" i="36"/>
  <c r="F16" i="36" s="1"/>
  <c r="AO15" i="36"/>
  <c r="F15" i="36" s="1"/>
  <c r="AO38" i="36"/>
  <c r="F38" i="36" s="1"/>
  <c r="AO37" i="36"/>
  <c r="F37" i="36" s="1"/>
  <c r="AO36" i="36"/>
  <c r="F36" i="36" s="1"/>
  <c r="AO35" i="36"/>
  <c r="F35" i="36" s="1"/>
  <c r="AO34" i="36"/>
  <c r="F34" i="36" s="1"/>
  <c r="AO33" i="36"/>
  <c r="F33" i="36" s="1"/>
  <c r="AO26" i="36"/>
  <c r="F26" i="36" s="1"/>
  <c r="AO25" i="36"/>
  <c r="F25" i="36" s="1"/>
  <c r="AO24" i="36"/>
  <c r="F24" i="36" s="1"/>
  <c r="AO23" i="36"/>
  <c r="F23" i="36" s="1"/>
  <c r="AO22" i="36"/>
  <c r="F22" i="36" s="1"/>
  <c r="AO21" i="36"/>
  <c r="F21" i="36" s="1"/>
  <c r="AO14" i="36"/>
  <c r="F14" i="36" s="1"/>
  <c r="AO8" i="36"/>
  <c r="F8" i="36" s="1"/>
  <c r="AO7" i="36"/>
  <c r="F7" i="36" s="1"/>
  <c r="AO6" i="36"/>
  <c r="F6" i="36" s="1"/>
  <c r="AO5" i="36"/>
  <c r="F5" i="36" s="1"/>
  <c r="AO4" i="36"/>
  <c r="F4" i="36" s="1"/>
  <c r="AO3" i="36"/>
  <c r="F3" i="36" s="1"/>
  <c r="AO13" i="36"/>
  <c r="F13" i="36" s="1"/>
  <c r="AO12" i="36"/>
  <c r="F12" i="36" s="1"/>
  <c r="AO11" i="36"/>
  <c r="F11" i="36" s="1"/>
  <c r="AO10" i="36"/>
  <c r="F10" i="36" s="1"/>
  <c r="AO9" i="36"/>
  <c r="F9" i="36" s="1"/>
  <c r="C75" i="36"/>
  <c r="AZ74" i="35"/>
  <c r="Q74" i="35" s="1"/>
  <c r="AZ72" i="35"/>
  <c r="Q72" i="35" s="1"/>
  <c r="AZ71" i="35"/>
  <c r="Q71" i="35" s="1"/>
  <c r="AZ70" i="35"/>
  <c r="Q70" i="35" s="1"/>
  <c r="AZ69" i="35"/>
  <c r="Q69" i="35" s="1"/>
  <c r="AZ66" i="35"/>
  <c r="Q66" i="35" s="1"/>
  <c r="AZ65" i="35"/>
  <c r="Q65" i="35" s="1"/>
  <c r="AZ64" i="35"/>
  <c r="Q64" i="35" s="1"/>
  <c r="AZ63" i="35"/>
  <c r="Q63" i="35" s="1"/>
  <c r="AZ73" i="35"/>
  <c r="Q73" i="35" s="1"/>
  <c r="AZ59" i="35"/>
  <c r="Q59" i="35" s="1"/>
  <c r="AZ58" i="35"/>
  <c r="Q58" i="35" s="1"/>
  <c r="AZ57" i="35"/>
  <c r="Q57" i="35" s="1"/>
  <c r="AZ68" i="35"/>
  <c r="Q68" i="35" s="1"/>
  <c r="AZ67" i="35"/>
  <c r="Q67" i="35" s="1"/>
  <c r="AZ62" i="35"/>
  <c r="Q62" i="35" s="1"/>
  <c r="AZ61" i="35"/>
  <c r="Q61" i="35" s="1"/>
  <c r="AZ60" i="35"/>
  <c r="Q60" i="35" s="1"/>
  <c r="AZ56" i="35"/>
  <c r="Q56" i="35" s="1"/>
  <c r="AZ55" i="35"/>
  <c r="Q55" i="35" s="1"/>
  <c r="AZ54" i="35"/>
  <c r="Q54" i="35" s="1"/>
  <c r="AZ53" i="35"/>
  <c r="Q53" i="35" s="1"/>
  <c r="AZ52" i="35"/>
  <c r="Q52" i="35" s="1"/>
  <c r="AZ51" i="35"/>
  <c r="Q51" i="35" s="1"/>
  <c r="AZ44" i="35"/>
  <c r="Q44" i="35" s="1"/>
  <c r="AZ43" i="35"/>
  <c r="Q43" i="35" s="1"/>
  <c r="AZ42" i="35"/>
  <c r="Q42" i="35" s="1"/>
  <c r="AZ41" i="35"/>
  <c r="Q41" i="35" s="1"/>
  <c r="AZ40" i="35"/>
  <c r="Q40" i="35" s="1"/>
  <c r="AZ39" i="35"/>
  <c r="Q39" i="35" s="1"/>
  <c r="AZ32" i="35"/>
  <c r="Q32" i="35" s="1"/>
  <c r="AZ31" i="35"/>
  <c r="Q31" i="35" s="1"/>
  <c r="AZ30" i="35"/>
  <c r="Q30" i="35" s="1"/>
  <c r="AZ29" i="35"/>
  <c r="Q29" i="35" s="1"/>
  <c r="AZ28" i="35"/>
  <c r="Q28" i="35" s="1"/>
  <c r="AZ27" i="35"/>
  <c r="Q27" i="35" s="1"/>
  <c r="AZ50" i="35"/>
  <c r="Q50" i="35" s="1"/>
  <c r="AZ49" i="35"/>
  <c r="Q49" i="35" s="1"/>
  <c r="AZ48" i="35"/>
  <c r="Q48" i="35" s="1"/>
  <c r="AZ47" i="35"/>
  <c r="Q47" i="35" s="1"/>
  <c r="AZ46" i="35"/>
  <c r="Q46" i="35" s="1"/>
  <c r="AZ45" i="35"/>
  <c r="Q45" i="35" s="1"/>
  <c r="AZ38" i="35"/>
  <c r="Q38" i="35" s="1"/>
  <c r="AZ37" i="35"/>
  <c r="Q37" i="35" s="1"/>
  <c r="AZ36" i="35"/>
  <c r="Q36" i="35" s="1"/>
  <c r="AZ35" i="35"/>
  <c r="Q35" i="35" s="1"/>
  <c r="AZ34" i="35"/>
  <c r="Q34" i="35" s="1"/>
  <c r="AZ33" i="35"/>
  <c r="Q33" i="35" s="1"/>
  <c r="AZ26" i="35"/>
  <c r="Q26" i="35" s="1"/>
  <c r="AZ25" i="35"/>
  <c r="Q25" i="35" s="1"/>
  <c r="AZ24" i="35"/>
  <c r="Q24" i="35" s="1"/>
  <c r="AZ23" i="35"/>
  <c r="Q23" i="35" s="1"/>
  <c r="AZ22" i="35"/>
  <c r="Q22" i="35" s="1"/>
  <c r="AZ21" i="35"/>
  <c r="Q21" i="35" s="1"/>
  <c r="AZ14" i="35"/>
  <c r="Q14" i="35" s="1"/>
  <c r="AZ13" i="35"/>
  <c r="Q13" i="35" s="1"/>
  <c r="AZ12" i="35"/>
  <c r="Q12" i="35" s="1"/>
  <c r="AZ11" i="35"/>
  <c r="Q11" i="35" s="1"/>
  <c r="AZ10" i="35"/>
  <c r="Q10" i="35" s="1"/>
  <c r="AZ9" i="35"/>
  <c r="Q9" i="35" s="1"/>
  <c r="AZ20" i="35"/>
  <c r="Q20" i="35" s="1"/>
  <c r="AZ19" i="35"/>
  <c r="Q19" i="35" s="1"/>
  <c r="AZ18" i="35"/>
  <c r="Q18" i="35" s="1"/>
  <c r="AZ17" i="35"/>
  <c r="Q17" i="35" s="1"/>
  <c r="AZ16" i="35"/>
  <c r="Q16" i="35" s="1"/>
  <c r="AZ15" i="35"/>
  <c r="Q15" i="35" s="1"/>
  <c r="AZ8" i="35"/>
  <c r="Q8" i="35" s="1"/>
  <c r="AZ7" i="35"/>
  <c r="Q7" i="35" s="1"/>
  <c r="AZ6" i="35"/>
  <c r="Q6" i="35" s="1"/>
  <c r="AZ5" i="35"/>
  <c r="Q5" i="35" s="1"/>
  <c r="AZ4" i="35"/>
  <c r="Q4" i="35" s="1"/>
  <c r="AZ3" i="35"/>
  <c r="Q3" i="35" s="1"/>
  <c r="AV74" i="35"/>
  <c r="M74" i="35" s="1"/>
  <c r="AV72" i="35"/>
  <c r="M72" i="35" s="1"/>
  <c r="AV71" i="35"/>
  <c r="M71" i="35" s="1"/>
  <c r="AV70" i="35"/>
  <c r="M70" i="35" s="1"/>
  <c r="AV69" i="35"/>
  <c r="M69" i="35" s="1"/>
  <c r="AV66" i="35"/>
  <c r="M66" i="35" s="1"/>
  <c r="AV65" i="35"/>
  <c r="M65" i="35" s="1"/>
  <c r="AV64" i="35"/>
  <c r="M64" i="35" s="1"/>
  <c r="AV63" i="35"/>
  <c r="M63" i="35" s="1"/>
  <c r="AV73" i="35"/>
  <c r="M73" i="35" s="1"/>
  <c r="AV59" i="35"/>
  <c r="M59" i="35" s="1"/>
  <c r="AV58" i="35"/>
  <c r="M58" i="35" s="1"/>
  <c r="AV57" i="35"/>
  <c r="M57" i="35" s="1"/>
  <c r="AV68" i="35"/>
  <c r="M68" i="35" s="1"/>
  <c r="AV67" i="35"/>
  <c r="M67" i="35" s="1"/>
  <c r="AV62" i="35"/>
  <c r="M62" i="35" s="1"/>
  <c r="AV61" i="35"/>
  <c r="M61" i="35" s="1"/>
  <c r="AV60" i="35"/>
  <c r="M60" i="35" s="1"/>
  <c r="AV56" i="35"/>
  <c r="M56" i="35" s="1"/>
  <c r="AV55" i="35"/>
  <c r="M55" i="35" s="1"/>
  <c r="AV54" i="35"/>
  <c r="M54" i="35" s="1"/>
  <c r="AV53" i="35"/>
  <c r="M53" i="35" s="1"/>
  <c r="AV52" i="35"/>
  <c r="M52" i="35" s="1"/>
  <c r="AV51" i="35"/>
  <c r="M51" i="35" s="1"/>
  <c r="AV44" i="35"/>
  <c r="M44" i="35" s="1"/>
  <c r="AV43" i="35"/>
  <c r="M43" i="35" s="1"/>
  <c r="AV42" i="35"/>
  <c r="M42" i="35" s="1"/>
  <c r="AV41" i="35"/>
  <c r="M41" i="35" s="1"/>
  <c r="AV40" i="35"/>
  <c r="M40" i="35" s="1"/>
  <c r="AV39" i="35"/>
  <c r="M39" i="35" s="1"/>
  <c r="AV32" i="35"/>
  <c r="M32" i="35" s="1"/>
  <c r="AV31" i="35"/>
  <c r="M31" i="35" s="1"/>
  <c r="AV30" i="35"/>
  <c r="M30" i="35" s="1"/>
  <c r="AV29" i="35"/>
  <c r="M29" i="35" s="1"/>
  <c r="AV28" i="35"/>
  <c r="M28" i="35" s="1"/>
  <c r="AV27" i="35"/>
  <c r="M27" i="35" s="1"/>
  <c r="AV50" i="35"/>
  <c r="M50" i="35" s="1"/>
  <c r="AV49" i="35"/>
  <c r="M49" i="35" s="1"/>
  <c r="AV48" i="35"/>
  <c r="M48" i="35" s="1"/>
  <c r="AV47" i="35"/>
  <c r="M47" i="35" s="1"/>
  <c r="AV46" i="35"/>
  <c r="M46" i="35" s="1"/>
  <c r="AV45" i="35"/>
  <c r="M45" i="35" s="1"/>
  <c r="AV38" i="35"/>
  <c r="M38" i="35" s="1"/>
  <c r="AV37" i="35"/>
  <c r="M37" i="35" s="1"/>
  <c r="AV36" i="35"/>
  <c r="M36" i="35" s="1"/>
  <c r="AV35" i="35"/>
  <c r="M35" i="35" s="1"/>
  <c r="AV34" i="35"/>
  <c r="M34" i="35" s="1"/>
  <c r="AV33" i="35"/>
  <c r="M33" i="35" s="1"/>
  <c r="AV26" i="35"/>
  <c r="M26" i="35" s="1"/>
  <c r="AV25" i="35"/>
  <c r="M25" i="35" s="1"/>
  <c r="AV24" i="35"/>
  <c r="M24" i="35" s="1"/>
  <c r="AV23" i="35"/>
  <c r="M23" i="35" s="1"/>
  <c r="AV22" i="35"/>
  <c r="M22" i="35" s="1"/>
  <c r="AV21" i="35"/>
  <c r="M21" i="35" s="1"/>
  <c r="AV14" i="35"/>
  <c r="M14" i="35" s="1"/>
  <c r="AV13" i="35"/>
  <c r="M13" i="35" s="1"/>
  <c r="AV12" i="35"/>
  <c r="M12" i="35" s="1"/>
  <c r="AV11" i="35"/>
  <c r="M11" i="35" s="1"/>
  <c r="AV10" i="35"/>
  <c r="M10" i="35" s="1"/>
  <c r="AV9" i="35"/>
  <c r="M9" i="35" s="1"/>
  <c r="AV20" i="35"/>
  <c r="M20" i="35" s="1"/>
  <c r="AV19" i="35"/>
  <c r="M19" i="35" s="1"/>
  <c r="AV18" i="35"/>
  <c r="M18" i="35" s="1"/>
  <c r="AV17" i="35"/>
  <c r="M17" i="35" s="1"/>
  <c r="AV16" i="35"/>
  <c r="M16" i="35" s="1"/>
  <c r="AV15" i="35"/>
  <c r="M15" i="35" s="1"/>
  <c r="AV8" i="35"/>
  <c r="M8" i="35" s="1"/>
  <c r="AV7" i="35"/>
  <c r="M7" i="35" s="1"/>
  <c r="AV6" i="35"/>
  <c r="M6" i="35" s="1"/>
  <c r="AV5" i="35"/>
  <c r="M5" i="35" s="1"/>
  <c r="AV4" i="35"/>
  <c r="M4" i="35" s="1"/>
  <c r="AV3" i="35"/>
  <c r="M3" i="35" s="1"/>
  <c r="AR74" i="35"/>
  <c r="I74" i="35" s="1"/>
  <c r="AR72" i="35"/>
  <c r="I72" i="35" s="1"/>
  <c r="AR71" i="35"/>
  <c r="I71" i="35" s="1"/>
  <c r="AR70" i="35"/>
  <c r="I70" i="35" s="1"/>
  <c r="AR69" i="35"/>
  <c r="I69" i="35" s="1"/>
  <c r="AR66" i="35"/>
  <c r="I66" i="35" s="1"/>
  <c r="AR65" i="35"/>
  <c r="I65" i="35" s="1"/>
  <c r="AR64" i="35"/>
  <c r="I64" i="35" s="1"/>
  <c r="AR63" i="35"/>
  <c r="I63" i="35" s="1"/>
  <c r="AR73" i="35"/>
  <c r="I73" i="35" s="1"/>
  <c r="AR59" i="35"/>
  <c r="I59" i="35" s="1"/>
  <c r="AR58" i="35"/>
  <c r="I58" i="35" s="1"/>
  <c r="AR57" i="35"/>
  <c r="I57" i="35" s="1"/>
  <c r="AR68" i="35"/>
  <c r="I68" i="35" s="1"/>
  <c r="AR67" i="35"/>
  <c r="I67" i="35" s="1"/>
  <c r="AR62" i="35"/>
  <c r="I62" i="35" s="1"/>
  <c r="AR61" i="35"/>
  <c r="I61" i="35" s="1"/>
  <c r="AR60" i="35"/>
  <c r="I60" i="35" s="1"/>
  <c r="AR56" i="35"/>
  <c r="I56" i="35" s="1"/>
  <c r="AR55" i="35"/>
  <c r="I55" i="35" s="1"/>
  <c r="AR54" i="35"/>
  <c r="I54" i="35" s="1"/>
  <c r="AR53" i="35"/>
  <c r="I53" i="35" s="1"/>
  <c r="AR52" i="35"/>
  <c r="I52" i="35" s="1"/>
  <c r="AR51" i="35"/>
  <c r="I51" i="35" s="1"/>
  <c r="AR44" i="35"/>
  <c r="I44" i="35" s="1"/>
  <c r="AR43" i="35"/>
  <c r="I43" i="35" s="1"/>
  <c r="AR42" i="35"/>
  <c r="I42" i="35" s="1"/>
  <c r="AR41" i="35"/>
  <c r="I41" i="35" s="1"/>
  <c r="AR40" i="35"/>
  <c r="I40" i="35" s="1"/>
  <c r="AR39" i="35"/>
  <c r="I39" i="35" s="1"/>
  <c r="AR32" i="35"/>
  <c r="I32" i="35" s="1"/>
  <c r="AR31" i="35"/>
  <c r="I31" i="35" s="1"/>
  <c r="AR30" i="35"/>
  <c r="I30" i="35" s="1"/>
  <c r="AR29" i="35"/>
  <c r="I29" i="35" s="1"/>
  <c r="AR28" i="35"/>
  <c r="I28" i="35" s="1"/>
  <c r="AR27" i="35"/>
  <c r="I27" i="35" s="1"/>
  <c r="AR50" i="35"/>
  <c r="I50" i="35" s="1"/>
  <c r="AR49" i="35"/>
  <c r="I49" i="35" s="1"/>
  <c r="AR48" i="35"/>
  <c r="I48" i="35" s="1"/>
  <c r="AR47" i="35"/>
  <c r="I47" i="35" s="1"/>
  <c r="AR46" i="35"/>
  <c r="I46" i="35" s="1"/>
  <c r="AR45" i="35"/>
  <c r="I45" i="35" s="1"/>
  <c r="AR38" i="35"/>
  <c r="I38" i="35" s="1"/>
  <c r="AR37" i="35"/>
  <c r="I37" i="35" s="1"/>
  <c r="AR36" i="35"/>
  <c r="I36" i="35" s="1"/>
  <c r="AR35" i="35"/>
  <c r="I35" i="35" s="1"/>
  <c r="AR34" i="35"/>
  <c r="I34" i="35" s="1"/>
  <c r="AR33" i="35"/>
  <c r="I33" i="35" s="1"/>
  <c r="AR26" i="35"/>
  <c r="I26" i="35" s="1"/>
  <c r="AR25" i="35"/>
  <c r="I25" i="35" s="1"/>
  <c r="AR24" i="35"/>
  <c r="I24" i="35" s="1"/>
  <c r="AR23" i="35"/>
  <c r="I23" i="35" s="1"/>
  <c r="AR22" i="35"/>
  <c r="I22" i="35" s="1"/>
  <c r="AR21" i="35"/>
  <c r="I21" i="35" s="1"/>
  <c r="AR14" i="35"/>
  <c r="I14" i="35" s="1"/>
  <c r="AR13" i="35"/>
  <c r="I13" i="35" s="1"/>
  <c r="AR12" i="35"/>
  <c r="I12" i="35" s="1"/>
  <c r="AR11" i="35"/>
  <c r="I11" i="35" s="1"/>
  <c r="AR10" i="35"/>
  <c r="I10" i="35" s="1"/>
  <c r="AR9" i="35"/>
  <c r="I9" i="35" s="1"/>
  <c r="AR20" i="35"/>
  <c r="I20" i="35" s="1"/>
  <c r="AR19" i="35"/>
  <c r="I19" i="35" s="1"/>
  <c r="AR18" i="35"/>
  <c r="I18" i="35" s="1"/>
  <c r="AR17" i="35"/>
  <c r="I17" i="35" s="1"/>
  <c r="AR16" i="35"/>
  <c r="I16" i="35" s="1"/>
  <c r="AR15" i="35"/>
  <c r="I15" i="35" s="1"/>
  <c r="AR8" i="35"/>
  <c r="I8" i="35" s="1"/>
  <c r="AR7" i="35"/>
  <c r="I7" i="35" s="1"/>
  <c r="AR6" i="35"/>
  <c r="I6" i="35" s="1"/>
  <c r="AR5" i="35"/>
  <c r="I5" i="35" s="1"/>
  <c r="AR4" i="35"/>
  <c r="I4" i="35" s="1"/>
  <c r="AR3" i="35"/>
  <c r="I3" i="35" s="1"/>
  <c r="AN74" i="35"/>
  <c r="E74" i="35" s="1"/>
  <c r="AN72" i="35"/>
  <c r="E72" i="35" s="1"/>
  <c r="AN71" i="35"/>
  <c r="E71" i="35" s="1"/>
  <c r="AN70" i="35"/>
  <c r="E70" i="35" s="1"/>
  <c r="AN69" i="35"/>
  <c r="E69" i="35" s="1"/>
  <c r="AN66" i="35"/>
  <c r="E66" i="35" s="1"/>
  <c r="AN65" i="35"/>
  <c r="E65" i="35" s="1"/>
  <c r="AN64" i="35"/>
  <c r="E64" i="35" s="1"/>
  <c r="AN63" i="35"/>
  <c r="E63" i="35" s="1"/>
  <c r="AN73" i="35"/>
  <c r="E73" i="35" s="1"/>
  <c r="AN59" i="35"/>
  <c r="E59" i="35" s="1"/>
  <c r="AN58" i="35"/>
  <c r="E58" i="35" s="1"/>
  <c r="AN57" i="35"/>
  <c r="E57" i="35" s="1"/>
  <c r="AN68" i="35"/>
  <c r="E68" i="35" s="1"/>
  <c r="AN67" i="35"/>
  <c r="E67" i="35" s="1"/>
  <c r="AN62" i="35"/>
  <c r="E62" i="35" s="1"/>
  <c r="AN61" i="35"/>
  <c r="E61" i="35" s="1"/>
  <c r="AN60" i="35"/>
  <c r="E60" i="35" s="1"/>
  <c r="AN56" i="35"/>
  <c r="E56" i="35" s="1"/>
  <c r="AN55" i="35"/>
  <c r="E55" i="35" s="1"/>
  <c r="AN54" i="35"/>
  <c r="E54" i="35" s="1"/>
  <c r="AN53" i="35"/>
  <c r="E53" i="35" s="1"/>
  <c r="AN52" i="35"/>
  <c r="E52" i="35" s="1"/>
  <c r="AN51" i="35"/>
  <c r="E51" i="35" s="1"/>
  <c r="AN44" i="35"/>
  <c r="E44" i="35" s="1"/>
  <c r="AN43" i="35"/>
  <c r="E43" i="35" s="1"/>
  <c r="AN42" i="35"/>
  <c r="E42" i="35" s="1"/>
  <c r="AN41" i="35"/>
  <c r="E41" i="35" s="1"/>
  <c r="AN40" i="35"/>
  <c r="E40" i="35" s="1"/>
  <c r="AN39" i="35"/>
  <c r="E39" i="35" s="1"/>
  <c r="AN32" i="35"/>
  <c r="E32" i="35" s="1"/>
  <c r="AN31" i="35"/>
  <c r="E31" i="35" s="1"/>
  <c r="AN30" i="35"/>
  <c r="E30" i="35" s="1"/>
  <c r="AN29" i="35"/>
  <c r="E29" i="35" s="1"/>
  <c r="AN28" i="35"/>
  <c r="E28" i="35" s="1"/>
  <c r="AN27" i="35"/>
  <c r="E27" i="35" s="1"/>
  <c r="AN50" i="35"/>
  <c r="E50" i="35" s="1"/>
  <c r="AN49" i="35"/>
  <c r="E49" i="35" s="1"/>
  <c r="AN48" i="35"/>
  <c r="E48" i="35" s="1"/>
  <c r="AN47" i="35"/>
  <c r="E47" i="35" s="1"/>
  <c r="AN46" i="35"/>
  <c r="E46" i="35" s="1"/>
  <c r="AN45" i="35"/>
  <c r="E45" i="35" s="1"/>
  <c r="AN38" i="35"/>
  <c r="E38" i="35" s="1"/>
  <c r="AN37" i="35"/>
  <c r="E37" i="35" s="1"/>
  <c r="AN36" i="35"/>
  <c r="E36" i="35" s="1"/>
  <c r="AN35" i="35"/>
  <c r="E35" i="35" s="1"/>
  <c r="AN34" i="35"/>
  <c r="E34" i="35" s="1"/>
  <c r="AN33" i="35"/>
  <c r="E33" i="35" s="1"/>
  <c r="AN26" i="35"/>
  <c r="E26" i="35" s="1"/>
  <c r="AN25" i="35"/>
  <c r="E25" i="35" s="1"/>
  <c r="AN24" i="35"/>
  <c r="E24" i="35" s="1"/>
  <c r="AN23" i="35"/>
  <c r="E23" i="35" s="1"/>
  <c r="AN22" i="35"/>
  <c r="E22" i="35" s="1"/>
  <c r="AN21" i="35"/>
  <c r="E21" i="35" s="1"/>
  <c r="AN14" i="35"/>
  <c r="E14" i="35" s="1"/>
  <c r="AN13" i="35"/>
  <c r="E13" i="35" s="1"/>
  <c r="AN12" i="35"/>
  <c r="E12" i="35" s="1"/>
  <c r="AN11" i="35"/>
  <c r="E11" i="35" s="1"/>
  <c r="AN10" i="35"/>
  <c r="E10" i="35" s="1"/>
  <c r="AN9" i="35"/>
  <c r="E9" i="35" s="1"/>
  <c r="AN20" i="35"/>
  <c r="E20" i="35" s="1"/>
  <c r="AN19" i="35"/>
  <c r="E19" i="35" s="1"/>
  <c r="AN18" i="35"/>
  <c r="E18" i="35" s="1"/>
  <c r="AN17" i="35"/>
  <c r="E17" i="35" s="1"/>
  <c r="AN16" i="35"/>
  <c r="E16" i="35" s="1"/>
  <c r="AN15" i="35"/>
  <c r="E15" i="35" s="1"/>
  <c r="AN8" i="35"/>
  <c r="E8" i="35" s="1"/>
  <c r="AN7" i="35"/>
  <c r="E7" i="35" s="1"/>
  <c r="AN6" i="35"/>
  <c r="E6" i="35" s="1"/>
  <c r="AN5" i="35"/>
  <c r="E5" i="35" s="1"/>
  <c r="AN4" i="35"/>
  <c r="E4" i="35" s="1"/>
  <c r="AN3" i="35"/>
  <c r="E3" i="35" s="1"/>
  <c r="BB74" i="35"/>
  <c r="S74" i="35" s="1"/>
  <c r="BB72" i="35"/>
  <c r="S72" i="35" s="1"/>
  <c r="BB71" i="35"/>
  <c r="S71" i="35" s="1"/>
  <c r="BB70" i="35"/>
  <c r="S70" i="35" s="1"/>
  <c r="BB69" i="35"/>
  <c r="S69" i="35" s="1"/>
  <c r="BB66" i="35"/>
  <c r="S66" i="35" s="1"/>
  <c r="BB65" i="35"/>
  <c r="S65" i="35" s="1"/>
  <c r="BB64" i="35"/>
  <c r="S64" i="35" s="1"/>
  <c r="BB63" i="35"/>
  <c r="S63" i="35" s="1"/>
  <c r="BB73" i="35"/>
  <c r="S73" i="35" s="1"/>
  <c r="BB68" i="35"/>
  <c r="S68" i="35" s="1"/>
  <c r="BB67" i="35"/>
  <c r="S67" i="35" s="1"/>
  <c r="BB62" i="35"/>
  <c r="S62" i="35" s="1"/>
  <c r="BB61" i="35"/>
  <c r="S61" i="35" s="1"/>
  <c r="BB60" i="35"/>
  <c r="S60" i="35" s="1"/>
  <c r="BB59" i="35"/>
  <c r="S59" i="35" s="1"/>
  <c r="BB58" i="35"/>
  <c r="S58" i="35" s="1"/>
  <c r="BB57" i="35"/>
  <c r="S57" i="35" s="1"/>
  <c r="BB56" i="35"/>
  <c r="S56" i="35" s="1"/>
  <c r="BB55" i="35"/>
  <c r="S55" i="35" s="1"/>
  <c r="BB54" i="35"/>
  <c r="S54" i="35" s="1"/>
  <c r="BB53" i="35"/>
  <c r="S53" i="35" s="1"/>
  <c r="BB52" i="35"/>
  <c r="S52" i="35" s="1"/>
  <c r="BB51" i="35"/>
  <c r="S51" i="35" s="1"/>
  <c r="BB44" i="35"/>
  <c r="S44" i="35" s="1"/>
  <c r="BB43" i="35"/>
  <c r="S43" i="35" s="1"/>
  <c r="BB42" i="35"/>
  <c r="S42" i="35" s="1"/>
  <c r="BB41" i="35"/>
  <c r="S41" i="35" s="1"/>
  <c r="BB40" i="35"/>
  <c r="S40" i="35" s="1"/>
  <c r="BB39" i="35"/>
  <c r="S39" i="35" s="1"/>
  <c r="BB32" i="35"/>
  <c r="S32" i="35" s="1"/>
  <c r="BB31" i="35"/>
  <c r="S31" i="35" s="1"/>
  <c r="BB30" i="35"/>
  <c r="S30" i="35" s="1"/>
  <c r="BB29" i="35"/>
  <c r="S29" i="35" s="1"/>
  <c r="BB28" i="35"/>
  <c r="S28" i="35" s="1"/>
  <c r="BB27" i="35"/>
  <c r="S27" i="35" s="1"/>
  <c r="BB50" i="35"/>
  <c r="S50" i="35" s="1"/>
  <c r="BB49" i="35"/>
  <c r="S49" i="35" s="1"/>
  <c r="BB48" i="35"/>
  <c r="S48" i="35" s="1"/>
  <c r="BB47" i="35"/>
  <c r="S47" i="35" s="1"/>
  <c r="BB46" i="35"/>
  <c r="S46" i="35" s="1"/>
  <c r="BB45" i="35"/>
  <c r="S45" i="35" s="1"/>
  <c r="BB38" i="35"/>
  <c r="S38" i="35" s="1"/>
  <c r="BB37" i="35"/>
  <c r="S37" i="35" s="1"/>
  <c r="BB36" i="35"/>
  <c r="S36" i="35" s="1"/>
  <c r="BB35" i="35"/>
  <c r="S35" i="35" s="1"/>
  <c r="BB34" i="35"/>
  <c r="S34" i="35" s="1"/>
  <c r="BB33" i="35"/>
  <c r="S33" i="35" s="1"/>
  <c r="BB26" i="35"/>
  <c r="S26" i="35" s="1"/>
  <c r="BB25" i="35"/>
  <c r="S25" i="35" s="1"/>
  <c r="BB24" i="35"/>
  <c r="S24" i="35" s="1"/>
  <c r="BB23" i="35"/>
  <c r="S23" i="35" s="1"/>
  <c r="BB22" i="35"/>
  <c r="S22" i="35" s="1"/>
  <c r="BB21" i="35"/>
  <c r="S21" i="35" s="1"/>
  <c r="BB14" i="35"/>
  <c r="S14" i="35" s="1"/>
  <c r="BB13" i="35"/>
  <c r="S13" i="35" s="1"/>
  <c r="BB12" i="35"/>
  <c r="S12" i="35" s="1"/>
  <c r="BB11" i="35"/>
  <c r="S11" i="35" s="1"/>
  <c r="BB10" i="35"/>
  <c r="S10" i="35" s="1"/>
  <c r="BB9" i="35"/>
  <c r="S9" i="35" s="1"/>
  <c r="BB20" i="35"/>
  <c r="S20" i="35" s="1"/>
  <c r="BB19" i="35"/>
  <c r="S19" i="35" s="1"/>
  <c r="BB18" i="35"/>
  <c r="S18" i="35" s="1"/>
  <c r="BB17" i="35"/>
  <c r="S17" i="35" s="1"/>
  <c r="BB16" i="35"/>
  <c r="S16" i="35" s="1"/>
  <c r="BB15" i="35"/>
  <c r="S15" i="35" s="1"/>
  <c r="BB8" i="35"/>
  <c r="S8" i="35" s="1"/>
  <c r="BB7" i="35"/>
  <c r="S7" i="35" s="1"/>
  <c r="BB6" i="35"/>
  <c r="S6" i="35" s="1"/>
  <c r="BB5" i="35"/>
  <c r="S5" i="35" s="1"/>
  <c r="BB4" i="35"/>
  <c r="S4" i="35" s="1"/>
  <c r="BB3" i="35"/>
  <c r="S3" i="35" s="1"/>
  <c r="AX74" i="35"/>
  <c r="O74" i="35" s="1"/>
  <c r="AX72" i="35"/>
  <c r="O72" i="35" s="1"/>
  <c r="AX71" i="35"/>
  <c r="O71" i="35" s="1"/>
  <c r="AX70" i="35"/>
  <c r="O70" i="35" s="1"/>
  <c r="AX69" i="35"/>
  <c r="O69" i="35" s="1"/>
  <c r="AX66" i="35"/>
  <c r="O66" i="35" s="1"/>
  <c r="AX65" i="35"/>
  <c r="O65" i="35" s="1"/>
  <c r="AX64" i="35"/>
  <c r="O64" i="35" s="1"/>
  <c r="AX63" i="35"/>
  <c r="O63" i="35" s="1"/>
  <c r="AX73" i="35"/>
  <c r="O73" i="35" s="1"/>
  <c r="AX68" i="35"/>
  <c r="O68" i="35" s="1"/>
  <c r="AX67" i="35"/>
  <c r="O67" i="35" s="1"/>
  <c r="AX62" i="35"/>
  <c r="O62" i="35" s="1"/>
  <c r="AX61" i="35"/>
  <c r="O61" i="35" s="1"/>
  <c r="AX60" i="35"/>
  <c r="O60" i="35" s="1"/>
  <c r="AX59" i="35"/>
  <c r="O59" i="35" s="1"/>
  <c r="AX58" i="35"/>
  <c r="O58" i="35" s="1"/>
  <c r="AX57" i="35"/>
  <c r="O57" i="35" s="1"/>
  <c r="AX56" i="35"/>
  <c r="O56" i="35" s="1"/>
  <c r="AX55" i="35"/>
  <c r="O55" i="35" s="1"/>
  <c r="AX54" i="35"/>
  <c r="O54" i="35" s="1"/>
  <c r="AX53" i="35"/>
  <c r="O53" i="35" s="1"/>
  <c r="AX52" i="35"/>
  <c r="O52" i="35" s="1"/>
  <c r="AX51" i="35"/>
  <c r="O51" i="35" s="1"/>
  <c r="AX44" i="35"/>
  <c r="O44" i="35" s="1"/>
  <c r="AX43" i="35"/>
  <c r="O43" i="35" s="1"/>
  <c r="AX42" i="35"/>
  <c r="O42" i="35" s="1"/>
  <c r="AX41" i="35"/>
  <c r="O41" i="35" s="1"/>
  <c r="AX40" i="35"/>
  <c r="O40" i="35" s="1"/>
  <c r="AX39" i="35"/>
  <c r="O39" i="35" s="1"/>
  <c r="AX32" i="35"/>
  <c r="O32" i="35" s="1"/>
  <c r="AX31" i="35"/>
  <c r="O31" i="35" s="1"/>
  <c r="AX30" i="35"/>
  <c r="O30" i="35" s="1"/>
  <c r="AX29" i="35"/>
  <c r="O29" i="35" s="1"/>
  <c r="AX28" i="35"/>
  <c r="O28" i="35" s="1"/>
  <c r="AX27" i="35"/>
  <c r="O27" i="35" s="1"/>
  <c r="AX50" i="35"/>
  <c r="O50" i="35" s="1"/>
  <c r="AX49" i="35"/>
  <c r="O49" i="35" s="1"/>
  <c r="AX48" i="35"/>
  <c r="O48" i="35" s="1"/>
  <c r="AX47" i="35"/>
  <c r="O47" i="35" s="1"/>
  <c r="AX46" i="35"/>
  <c r="O46" i="35" s="1"/>
  <c r="AX45" i="35"/>
  <c r="O45" i="35" s="1"/>
  <c r="AX38" i="35"/>
  <c r="O38" i="35" s="1"/>
  <c r="AX37" i="35"/>
  <c r="O37" i="35" s="1"/>
  <c r="AX36" i="35"/>
  <c r="O36" i="35" s="1"/>
  <c r="AX35" i="35"/>
  <c r="O35" i="35" s="1"/>
  <c r="AX34" i="35"/>
  <c r="O34" i="35" s="1"/>
  <c r="AX33" i="35"/>
  <c r="O33" i="35" s="1"/>
  <c r="AX26" i="35"/>
  <c r="O26" i="35" s="1"/>
  <c r="AX25" i="35"/>
  <c r="O25" i="35" s="1"/>
  <c r="AX24" i="35"/>
  <c r="O24" i="35" s="1"/>
  <c r="AX23" i="35"/>
  <c r="O23" i="35" s="1"/>
  <c r="AX22" i="35"/>
  <c r="O22" i="35" s="1"/>
  <c r="AX21" i="35"/>
  <c r="O21" i="35" s="1"/>
  <c r="AX14" i="35"/>
  <c r="O14" i="35" s="1"/>
  <c r="AX13" i="35"/>
  <c r="O13" i="35" s="1"/>
  <c r="AX12" i="35"/>
  <c r="O12" i="35" s="1"/>
  <c r="AX11" i="35"/>
  <c r="O11" i="35" s="1"/>
  <c r="AX10" i="35"/>
  <c r="O10" i="35" s="1"/>
  <c r="AX9" i="35"/>
  <c r="O9" i="35" s="1"/>
  <c r="AX20" i="35"/>
  <c r="O20" i="35" s="1"/>
  <c r="AX19" i="35"/>
  <c r="O19" i="35" s="1"/>
  <c r="AX18" i="35"/>
  <c r="O18" i="35" s="1"/>
  <c r="AX17" i="35"/>
  <c r="O17" i="35" s="1"/>
  <c r="AX16" i="35"/>
  <c r="O16" i="35" s="1"/>
  <c r="AX15" i="35"/>
  <c r="O15" i="35" s="1"/>
  <c r="AX8" i="35"/>
  <c r="O8" i="35" s="1"/>
  <c r="AX7" i="35"/>
  <c r="O7" i="35" s="1"/>
  <c r="AX6" i="35"/>
  <c r="O6" i="35" s="1"/>
  <c r="AX5" i="35"/>
  <c r="O5" i="35" s="1"/>
  <c r="AX4" i="35"/>
  <c r="O4" i="35" s="1"/>
  <c r="AX3" i="35"/>
  <c r="O3" i="35" s="1"/>
  <c r="AT74" i="35"/>
  <c r="K74" i="35" s="1"/>
  <c r="AT72" i="35"/>
  <c r="K72" i="35" s="1"/>
  <c r="AT71" i="35"/>
  <c r="K71" i="35" s="1"/>
  <c r="AT70" i="35"/>
  <c r="K70" i="35" s="1"/>
  <c r="AT69" i="35"/>
  <c r="K69" i="35" s="1"/>
  <c r="AT66" i="35"/>
  <c r="K66" i="35" s="1"/>
  <c r="AT65" i="35"/>
  <c r="K65" i="35" s="1"/>
  <c r="AT64" i="35"/>
  <c r="K64" i="35" s="1"/>
  <c r="AT63" i="35"/>
  <c r="K63" i="35" s="1"/>
  <c r="AT73" i="35"/>
  <c r="K73" i="35" s="1"/>
  <c r="AT68" i="35"/>
  <c r="K68" i="35" s="1"/>
  <c r="AT67" i="35"/>
  <c r="K67" i="35" s="1"/>
  <c r="AT62" i="35"/>
  <c r="K62" i="35" s="1"/>
  <c r="AT61" i="35"/>
  <c r="K61" i="35" s="1"/>
  <c r="AT60" i="35"/>
  <c r="K60" i="35" s="1"/>
  <c r="AT59" i="35"/>
  <c r="K59" i="35" s="1"/>
  <c r="AT58" i="35"/>
  <c r="K58" i="35" s="1"/>
  <c r="AT57" i="35"/>
  <c r="K57" i="35" s="1"/>
  <c r="AT56" i="35"/>
  <c r="K56" i="35" s="1"/>
  <c r="AT55" i="35"/>
  <c r="K55" i="35" s="1"/>
  <c r="AT54" i="35"/>
  <c r="K54" i="35" s="1"/>
  <c r="AT53" i="35"/>
  <c r="K53" i="35" s="1"/>
  <c r="AT52" i="35"/>
  <c r="K52" i="35" s="1"/>
  <c r="AT51" i="35"/>
  <c r="K51" i="35" s="1"/>
  <c r="AT44" i="35"/>
  <c r="K44" i="35" s="1"/>
  <c r="AT43" i="35"/>
  <c r="K43" i="35" s="1"/>
  <c r="AT42" i="35"/>
  <c r="K42" i="35" s="1"/>
  <c r="AT41" i="35"/>
  <c r="K41" i="35" s="1"/>
  <c r="AT40" i="35"/>
  <c r="K40" i="35" s="1"/>
  <c r="AT39" i="35"/>
  <c r="K39" i="35" s="1"/>
  <c r="AT32" i="35"/>
  <c r="K32" i="35" s="1"/>
  <c r="AT31" i="35"/>
  <c r="K31" i="35" s="1"/>
  <c r="AT30" i="35"/>
  <c r="K30" i="35" s="1"/>
  <c r="AT29" i="35"/>
  <c r="K29" i="35" s="1"/>
  <c r="AT28" i="35"/>
  <c r="K28" i="35" s="1"/>
  <c r="AT27" i="35"/>
  <c r="K27" i="35" s="1"/>
  <c r="AT50" i="35"/>
  <c r="K50" i="35" s="1"/>
  <c r="AT49" i="35"/>
  <c r="K49" i="35" s="1"/>
  <c r="AT48" i="35"/>
  <c r="K48" i="35" s="1"/>
  <c r="AT47" i="35"/>
  <c r="K47" i="35" s="1"/>
  <c r="AT46" i="35"/>
  <c r="K46" i="35" s="1"/>
  <c r="AT45" i="35"/>
  <c r="K45" i="35" s="1"/>
  <c r="AT38" i="35"/>
  <c r="K38" i="35" s="1"/>
  <c r="AT37" i="35"/>
  <c r="K37" i="35" s="1"/>
  <c r="AT36" i="35"/>
  <c r="K36" i="35" s="1"/>
  <c r="AT35" i="35"/>
  <c r="K35" i="35" s="1"/>
  <c r="AT34" i="35"/>
  <c r="K34" i="35" s="1"/>
  <c r="AT33" i="35"/>
  <c r="K33" i="35" s="1"/>
  <c r="AT26" i="35"/>
  <c r="K26" i="35" s="1"/>
  <c r="AT25" i="35"/>
  <c r="K25" i="35" s="1"/>
  <c r="AT24" i="35"/>
  <c r="K24" i="35" s="1"/>
  <c r="AT23" i="35"/>
  <c r="K23" i="35" s="1"/>
  <c r="AT22" i="35"/>
  <c r="K22" i="35" s="1"/>
  <c r="AT21" i="35"/>
  <c r="K21" i="35" s="1"/>
  <c r="AT14" i="35"/>
  <c r="K14" i="35" s="1"/>
  <c r="AT13" i="35"/>
  <c r="K13" i="35" s="1"/>
  <c r="AT12" i="35"/>
  <c r="K12" i="35" s="1"/>
  <c r="AT11" i="35"/>
  <c r="K11" i="35" s="1"/>
  <c r="AT10" i="35"/>
  <c r="K10" i="35" s="1"/>
  <c r="AT9" i="35"/>
  <c r="K9" i="35" s="1"/>
  <c r="AT20" i="35"/>
  <c r="K20" i="35" s="1"/>
  <c r="AT19" i="35"/>
  <c r="K19" i="35" s="1"/>
  <c r="AT18" i="35"/>
  <c r="K18" i="35" s="1"/>
  <c r="AT17" i="35"/>
  <c r="K17" i="35" s="1"/>
  <c r="AT16" i="35"/>
  <c r="K16" i="35" s="1"/>
  <c r="AT15" i="35"/>
  <c r="K15" i="35" s="1"/>
  <c r="AT8" i="35"/>
  <c r="K8" i="35" s="1"/>
  <c r="AT7" i="35"/>
  <c r="K7" i="35" s="1"/>
  <c r="AT6" i="35"/>
  <c r="K6" i="35" s="1"/>
  <c r="AT5" i="35"/>
  <c r="K5" i="35" s="1"/>
  <c r="AT4" i="35"/>
  <c r="K4" i="35" s="1"/>
  <c r="AT3" i="35"/>
  <c r="K3" i="35" s="1"/>
  <c r="AP74" i="35"/>
  <c r="G74" i="35" s="1"/>
  <c r="AP72" i="35"/>
  <c r="G72" i="35" s="1"/>
  <c r="AP71" i="35"/>
  <c r="G71" i="35" s="1"/>
  <c r="AP70" i="35"/>
  <c r="G70" i="35" s="1"/>
  <c r="AP69" i="35"/>
  <c r="G69" i="35" s="1"/>
  <c r="AP66" i="35"/>
  <c r="G66" i="35" s="1"/>
  <c r="AP65" i="35"/>
  <c r="G65" i="35" s="1"/>
  <c r="AP64" i="35"/>
  <c r="G64" i="35" s="1"/>
  <c r="AP63" i="35"/>
  <c r="G63" i="35" s="1"/>
  <c r="AP73" i="35"/>
  <c r="G73" i="35" s="1"/>
  <c r="AP68" i="35"/>
  <c r="G68" i="35" s="1"/>
  <c r="AP67" i="35"/>
  <c r="G67" i="35" s="1"/>
  <c r="AP62" i="35"/>
  <c r="G62" i="35" s="1"/>
  <c r="AP61" i="35"/>
  <c r="G61" i="35" s="1"/>
  <c r="AP60" i="35"/>
  <c r="G60" i="35" s="1"/>
  <c r="AP59" i="35"/>
  <c r="G59" i="35" s="1"/>
  <c r="AP58" i="35"/>
  <c r="G58" i="35" s="1"/>
  <c r="AP57" i="35"/>
  <c r="G57" i="35" s="1"/>
  <c r="AP56" i="35"/>
  <c r="G56" i="35" s="1"/>
  <c r="AP55" i="35"/>
  <c r="G55" i="35" s="1"/>
  <c r="AP54" i="35"/>
  <c r="G54" i="35" s="1"/>
  <c r="AP53" i="35"/>
  <c r="G53" i="35" s="1"/>
  <c r="AP52" i="35"/>
  <c r="G52" i="35" s="1"/>
  <c r="AP51" i="35"/>
  <c r="G51" i="35" s="1"/>
  <c r="AP44" i="35"/>
  <c r="G44" i="35" s="1"/>
  <c r="AP43" i="35"/>
  <c r="G43" i="35" s="1"/>
  <c r="AP42" i="35"/>
  <c r="G42" i="35" s="1"/>
  <c r="AP41" i="35"/>
  <c r="G41" i="35" s="1"/>
  <c r="AP40" i="35"/>
  <c r="G40" i="35" s="1"/>
  <c r="AP39" i="35"/>
  <c r="G39" i="35" s="1"/>
  <c r="AP32" i="35"/>
  <c r="G32" i="35" s="1"/>
  <c r="AP31" i="35"/>
  <c r="G31" i="35" s="1"/>
  <c r="AP30" i="35"/>
  <c r="G30" i="35" s="1"/>
  <c r="AP29" i="35"/>
  <c r="G29" i="35" s="1"/>
  <c r="AP28" i="35"/>
  <c r="G28" i="35" s="1"/>
  <c r="AP27" i="35"/>
  <c r="G27" i="35" s="1"/>
  <c r="AP50" i="35"/>
  <c r="G50" i="35" s="1"/>
  <c r="AP49" i="35"/>
  <c r="G49" i="35" s="1"/>
  <c r="AP48" i="35"/>
  <c r="G48" i="35" s="1"/>
  <c r="AP47" i="35"/>
  <c r="G47" i="35" s="1"/>
  <c r="AP46" i="35"/>
  <c r="G46" i="35" s="1"/>
  <c r="AP45" i="35"/>
  <c r="G45" i="35" s="1"/>
  <c r="AP38" i="35"/>
  <c r="G38" i="35" s="1"/>
  <c r="AP37" i="35"/>
  <c r="G37" i="35" s="1"/>
  <c r="AP36" i="35"/>
  <c r="G36" i="35" s="1"/>
  <c r="AP35" i="35"/>
  <c r="G35" i="35" s="1"/>
  <c r="AP34" i="35"/>
  <c r="G34" i="35" s="1"/>
  <c r="AP33" i="35"/>
  <c r="G33" i="35" s="1"/>
  <c r="AP26" i="35"/>
  <c r="G26" i="35" s="1"/>
  <c r="AP25" i="35"/>
  <c r="G25" i="35" s="1"/>
  <c r="AP24" i="35"/>
  <c r="G24" i="35" s="1"/>
  <c r="AP23" i="35"/>
  <c r="G23" i="35" s="1"/>
  <c r="AP22" i="35"/>
  <c r="G22" i="35" s="1"/>
  <c r="AP21" i="35"/>
  <c r="G21" i="35" s="1"/>
  <c r="AP14" i="35"/>
  <c r="G14" i="35" s="1"/>
  <c r="AP13" i="35"/>
  <c r="G13" i="35" s="1"/>
  <c r="AP12" i="35"/>
  <c r="G12" i="35" s="1"/>
  <c r="AP11" i="35"/>
  <c r="G11" i="35" s="1"/>
  <c r="AP10" i="35"/>
  <c r="G10" i="35" s="1"/>
  <c r="AP9" i="35"/>
  <c r="G9" i="35" s="1"/>
  <c r="AP20" i="35"/>
  <c r="G20" i="35" s="1"/>
  <c r="AP19" i="35"/>
  <c r="G19" i="35" s="1"/>
  <c r="AP18" i="35"/>
  <c r="G18" i="35" s="1"/>
  <c r="AP17" i="35"/>
  <c r="G17" i="35" s="1"/>
  <c r="AP16" i="35"/>
  <c r="G16" i="35" s="1"/>
  <c r="AP15" i="35"/>
  <c r="G15" i="35" s="1"/>
  <c r="AP8" i="35"/>
  <c r="G8" i="35" s="1"/>
  <c r="AP7" i="35"/>
  <c r="G7" i="35" s="1"/>
  <c r="AP6" i="35"/>
  <c r="G6" i="35" s="1"/>
  <c r="AP5" i="35"/>
  <c r="G5" i="35" s="1"/>
  <c r="AP4" i="35"/>
  <c r="G4" i="35" s="1"/>
  <c r="AP3" i="35"/>
  <c r="G3" i="35" s="1"/>
  <c r="AY73" i="35"/>
  <c r="P73" i="35" s="1"/>
  <c r="AY68" i="35"/>
  <c r="P68" i="35" s="1"/>
  <c r="AY67" i="35"/>
  <c r="P67" i="35" s="1"/>
  <c r="AY62" i="35"/>
  <c r="P62" i="35" s="1"/>
  <c r="AY61" i="35"/>
  <c r="P61" i="35" s="1"/>
  <c r="AY60" i="35"/>
  <c r="P60" i="35" s="1"/>
  <c r="AY74" i="35"/>
  <c r="P74" i="35" s="1"/>
  <c r="AY72" i="35"/>
  <c r="P72" i="35" s="1"/>
  <c r="AY70" i="35"/>
  <c r="P70" i="35" s="1"/>
  <c r="AY66" i="35"/>
  <c r="P66" i="35" s="1"/>
  <c r="AY64" i="35"/>
  <c r="P64" i="35" s="1"/>
  <c r="AY56" i="35"/>
  <c r="P56" i="35" s="1"/>
  <c r="AY55" i="35"/>
  <c r="P55" i="35" s="1"/>
  <c r="AY54" i="35"/>
  <c r="P54" i="35" s="1"/>
  <c r="AY53" i="35"/>
  <c r="P53" i="35" s="1"/>
  <c r="AY52" i="35"/>
  <c r="P52" i="35" s="1"/>
  <c r="AY71" i="35"/>
  <c r="P71" i="35" s="1"/>
  <c r="AY69" i="35"/>
  <c r="P69" i="35" s="1"/>
  <c r="AY65" i="35"/>
  <c r="P65" i="35" s="1"/>
  <c r="AY63" i="35"/>
  <c r="P63" i="35" s="1"/>
  <c r="AY59" i="35"/>
  <c r="P59" i="35" s="1"/>
  <c r="AY58" i="35"/>
  <c r="P58" i="35" s="1"/>
  <c r="AY57" i="35"/>
  <c r="P57" i="35" s="1"/>
  <c r="AY51" i="35"/>
  <c r="P51" i="35" s="1"/>
  <c r="AY50" i="35"/>
  <c r="P50" i="35" s="1"/>
  <c r="AY49" i="35"/>
  <c r="P49" i="35" s="1"/>
  <c r="AY48" i="35"/>
  <c r="P48" i="35" s="1"/>
  <c r="AY47" i="35"/>
  <c r="P47" i="35" s="1"/>
  <c r="AY46" i="35"/>
  <c r="P46" i="35" s="1"/>
  <c r="AY45" i="35"/>
  <c r="P45" i="35" s="1"/>
  <c r="AY38" i="35"/>
  <c r="P38" i="35" s="1"/>
  <c r="AY37" i="35"/>
  <c r="P37" i="35" s="1"/>
  <c r="AY36" i="35"/>
  <c r="P36" i="35" s="1"/>
  <c r="AY35" i="35"/>
  <c r="P35" i="35" s="1"/>
  <c r="AY34" i="35"/>
  <c r="P34" i="35" s="1"/>
  <c r="AY33" i="35"/>
  <c r="P33" i="35" s="1"/>
  <c r="AY26" i="35"/>
  <c r="P26" i="35" s="1"/>
  <c r="AY25" i="35"/>
  <c r="P25" i="35" s="1"/>
  <c r="AY24" i="35"/>
  <c r="P24" i="35" s="1"/>
  <c r="AY23" i="35"/>
  <c r="P23" i="35" s="1"/>
  <c r="AY22" i="35"/>
  <c r="P22" i="35" s="1"/>
  <c r="AY21" i="35"/>
  <c r="P21" i="35" s="1"/>
  <c r="AY44" i="35"/>
  <c r="P44" i="35" s="1"/>
  <c r="AY43" i="35"/>
  <c r="P43" i="35" s="1"/>
  <c r="AY42" i="35"/>
  <c r="P42" i="35" s="1"/>
  <c r="AY41" i="35"/>
  <c r="P41" i="35" s="1"/>
  <c r="AY40" i="35"/>
  <c r="P40" i="35" s="1"/>
  <c r="AY39" i="35"/>
  <c r="P39" i="35" s="1"/>
  <c r="AY32" i="35"/>
  <c r="P32" i="35" s="1"/>
  <c r="AY31" i="35"/>
  <c r="P31" i="35" s="1"/>
  <c r="AY30" i="35"/>
  <c r="P30" i="35" s="1"/>
  <c r="AY29" i="35"/>
  <c r="P29" i="35" s="1"/>
  <c r="AY28" i="35"/>
  <c r="P28" i="35" s="1"/>
  <c r="AY27" i="35"/>
  <c r="P27" i="35" s="1"/>
  <c r="AY20" i="35"/>
  <c r="P20" i="35" s="1"/>
  <c r="AY19" i="35"/>
  <c r="P19" i="35" s="1"/>
  <c r="AY18" i="35"/>
  <c r="P18" i="35" s="1"/>
  <c r="AY17" i="35"/>
  <c r="P17" i="35" s="1"/>
  <c r="AY16" i="35"/>
  <c r="P16" i="35" s="1"/>
  <c r="AY15" i="35"/>
  <c r="P15" i="35" s="1"/>
  <c r="AY8" i="35"/>
  <c r="P8" i="35" s="1"/>
  <c r="AY7" i="35"/>
  <c r="P7" i="35" s="1"/>
  <c r="AY6" i="35"/>
  <c r="P6" i="35" s="1"/>
  <c r="AY5" i="35"/>
  <c r="P5" i="35" s="1"/>
  <c r="AY4" i="35"/>
  <c r="P4" i="35" s="1"/>
  <c r="AY3" i="35"/>
  <c r="P3" i="35" s="1"/>
  <c r="AY14" i="35"/>
  <c r="P14" i="35" s="1"/>
  <c r="AY13" i="35"/>
  <c r="P13" i="35" s="1"/>
  <c r="AY12" i="35"/>
  <c r="P12" i="35" s="1"/>
  <c r="AY11" i="35"/>
  <c r="P11" i="35" s="1"/>
  <c r="AY10" i="35"/>
  <c r="P10" i="35" s="1"/>
  <c r="AY9" i="35"/>
  <c r="P9" i="35" s="1"/>
  <c r="AU73" i="35"/>
  <c r="L73" i="35" s="1"/>
  <c r="AU68" i="35"/>
  <c r="L68" i="35" s="1"/>
  <c r="AU67" i="35"/>
  <c r="L67" i="35" s="1"/>
  <c r="AU62" i="35"/>
  <c r="L62" i="35" s="1"/>
  <c r="AU61" i="35"/>
  <c r="L61" i="35" s="1"/>
  <c r="AU60" i="35"/>
  <c r="L60" i="35" s="1"/>
  <c r="AU74" i="35"/>
  <c r="L74" i="35" s="1"/>
  <c r="AU72" i="35"/>
  <c r="L72" i="35" s="1"/>
  <c r="AU70" i="35"/>
  <c r="L70" i="35" s="1"/>
  <c r="AU66" i="35"/>
  <c r="L66" i="35" s="1"/>
  <c r="AU64" i="35"/>
  <c r="L64" i="35" s="1"/>
  <c r="AU56" i="35"/>
  <c r="L56" i="35" s="1"/>
  <c r="AU55" i="35"/>
  <c r="L55" i="35" s="1"/>
  <c r="AU54" i="35"/>
  <c r="L54" i="35" s="1"/>
  <c r="AU53" i="35"/>
  <c r="L53" i="35" s="1"/>
  <c r="AU71" i="35"/>
  <c r="L71" i="35" s="1"/>
  <c r="AU69" i="35"/>
  <c r="L69" i="35" s="1"/>
  <c r="AU65" i="35"/>
  <c r="L65" i="35" s="1"/>
  <c r="AU63" i="35"/>
  <c r="L63" i="35" s="1"/>
  <c r="AU59" i="35"/>
  <c r="L59" i="35" s="1"/>
  <c r="AU58" i="35"/>
  <c r="L58" i="35" s="1"/>
  <c r="AU57" i="35"/>
  <c r="L57" i="35" s="1"/>
  <c r="AU51" i="35"/>
  <c r="L51" i="35" s="1"/>
  <c r="AU50" i="35"/>
  <c r="L50" i="35" s="1"/>
  <c r="AU49" i="35"/>
  <c r="L49" i="35" s="1"/>
  <c r="AU48" i="35"/>
  <c r="L48" i="35" s="1"/>
  <c r="AU47" i="35"/>
  <c r="L47" i="35" s="1"/>
  <c r="AU46" i="35"/>
  <c r="L46" i="35" s="1"/>
  <c r="AU45" i="35"/>
  <c r="L45" i="35" s="1"/>
  <c r="AU38" i="35"/>
  <c r="L38" i="35" s="1"/>
  <c r="AU37" i="35"/>
  <c r="L37" i="35" s="1"/>
  <c r="AU36" i="35"/>
  <c r="L36" i="35" s="1"/>
  <c r="AU35" i="35"/>
  <c r="L35" i="35" s="1"/>
  <c r="AU34" i="35"/>
  <c r="L34" i="35" s="1"/>
  <c r="AU33" i="35"/>
  <c r="L33" i="35" s="1"/>
  <c r="AU26" i="35"/>
  <c r="L26" i="35" s="1"/>
  <c r="AU25" i="35"/>
  <c r="L25" i="35" s="1"/>
  <c r="AU24" i="35"/>
  <c r="L24" i="35" s="1"/>
  <c r="AU23" i="35"/>
  <c r="L23" i="35" s="1"/>
  <c r="AU22" i="35"/>
  <c r="L22" i="35" s="1"/>
  <c r="AU21" i="35"/>
  <c r="L21" i="35" s="1"/>
  <c r="AU52" i="35"/>
  <c r="L52" i="35" s="1"/>
  <c r="AU44" i="35"/>
  <c r="L44" i="35" s="1"/>
  <c r="AU43" i="35"/>
  <c r="L43" i="35" s="1"/>
  <c r="AU42" i="35"/>
  <c r="L42" i="35" s="1"/>
  <c r="AU41" i="35"/>
  <c r="L41" i="35" s="1"/>
  <c r="AU40" i="35"/>
  <c r="L40" i="35" s="1"/>
  <c r="AU39" i="35"/>
  <c r="L39" i="35" s="1"/>
  <c r="AU32" i="35"/>
  <c r="L32" i="35" s="1"/>
  <c r="AU31" i="35"/>
  <c r="L31" i="35" s="1"/>
  <c r="AU30" i="35"/>
  <c r="L30" i="35" s="1"/>
  <c r="AU29" i="35"/>
  <c r="L29" i="35" s="1"/>
  <c r="AU28" i="35"/>
  <c r="L28" i="35" s="1"/>
  <c r="AU27" i="35"/>
  <c r="L27" i="35" s="1"/>
  <c r="AU20" i="35"/>
  <c r="L20" i="35" s="1"/>
  <c r="AU19" i="35"/>
  <c r="L19" i="35" s="1"/>
  <c r="AU18" i="35"/>
  <c r="L18" i="35" s="1"/>
  <c r="AU17" i="35"/>
  <c r="L17" i="35" s="1"/>
  <c r="AU16" i="35"/>
  <c r="L16" i="35" s="1"/>
  <c r="AU15" i="35"/>
  <c r="L15" i="35" s="1"/>
  <c r="AU8" i="35"/>
  <c r="L8" i="35" s="1"/>
  <c r="AU7" i="35"/>
  <c r="L7" i="35" s="1"/>
  <c r="AU6" i="35"/>
  <c r="L6" i="35" s="1"/>
  <c r="AU5" i="35"/>
  <c r="L5" i="35" s="1"/>
  <c r="AU4" i="35"/>
  <c r="L4" i="35" s="1"/>
  <c r="AU3" i="35"/>
  <c r="L3" i="35" s="1"/>
  <c r="AU14" i="35"/>
  <c r="L14" i="35" s="1"/>
  <c r="AU13" i="35"/>
  <c r="L13" i="35" s="1"/>
  <c r="AU12" i="35"/>
  <c r="L12" i="35" s="1"/>
  <c r="AU11" i="35"/>
  <c r="L11" i="35" s="1"/>
  <c r="AU10" i="35"/>
  <c r="L10" i="35" s="1"/>
  <c r="AU9" i="35"/>
  <c r="L9" i="35" s="1"/>
  <c r="AQ73" i="35"/>
  <c r="H73" i="35" s="1"/>
  <c r="AQ68" i="35"/>
  <c r="H68" i="35" s="1"/>
  <c r="AQ67" i="35"/>
  <c r="H67" i="35" s="1"/>
  <c r="AQ62" i="35"/>
  <c r="H62" i="35" s="1"/>
  <c r="AQ61" i="35"/>
  <c r="H61" i="35" s="1"/>
  <c r="AQ60" i="35"/>
  <c r="H60" i="35" s="1"/>
  <c r="AQ74" i="35"/>
  <c r="H74" i="35" s="1"/>
  <c r="AQ72" i="35"/>
  <c r="H72" i="35" s="1"/>
  <c r="AQ70" i="35"/>
  <c r="H70" i="35" s="1"/>
  <c r="AQ66" i="35"/>
  <c r="H66" i="35" s="1"/>
  <c r="AQ64" i="35"/>
  <c r="H64" i="35" s="1"/>
  <c r="AQ56" i="35"/>
  <c r="H56" i="35" s="1"/>
  <c r="AQ55" i="35"/>
  <c r="H55" i="35" s="1"/>
  <c r="AQ54" i="35"/>
  <c r="H54" i="35" s="1"/>
  <c r="AQ53" i="35"/>
  <c r="H53" i="35" s="1"/>
  <c r="AQ71" i="35"/>
  <c r="H71" i="35" s="1"/>
  <c r="AQ69" i="35"/>
  <c r="H69" i="35" s="1"/>
  <c r="AQ65" i="35"/>
  <c r="H65" i="35" s="1"/>
  <c r="AQ63" i="35"/>
  <c r="H63" i="35" s="1"/>
  <c r="AQ59" i="35"/>
  <c r="H59" i="35" s="1"/>
  <c r="AQ58" i="35"/>
  <c r="H58" i="35" s="1"/>
  <c r="AQ57" i="35"/>
  <c r="H57" i="35" s="1"/>
  <c r="AQ51" i="35"/>
  <c r="H51" i="35" s="1"/>
  <c r="AQ50" i="35"/>
  <c r="H50" i="35" s="1"/>
  <c r="AQ49" i="35"/>
  <c r="H49" i="35" s="1"/>
  <c r="AQ48" i="35"/>
  <c r="H48" i="35" s="1"/>
  <c r="AQ47" i="35"/>
  <c r="H47" i="35" s="1"/>
  <c r="AQ46" i="35"/>
  <c r="H46" i="35" s="1"/>
  <c r="AQ45" i="35"/>
  <c r="H45" i="35" s="1"/>
  <c r="AQ38" i="35"/>
  <c r="H38" i="35" s="1"/>
  <c r="AQ37" i="35"/>
  <c r="H37" i="35" s="1"/>
  <c r="AQ36" i="35"/>
  <c r="H36" i="35" s="1"/>
  <c r="AQ35" i="35"/>
  <c r="H35" i="35" s="1"/>
  <c r="AQ34" i="35"/>
  <c r="H34" i="35" s="1"/>
  <c r="AQ33" i="35"/>
  <c r="H33" i="35" s="1"/>
  <c r="AQ26" i="35"/>
  <c r="H26" i="35" s="1"/>
  <c r="AQ25" i="35"/>
  <c r="H25" i="35" s="1"/>
  <c r="AQ24" i="35"/>
  <c r="H24" i="35" s="1"/>
  <c r="AQ23" i="35"/>
  <c r="H23" i="35" s="1"/>
  <c r="AQ22" i="35"/>
  <c r="H22" i="35" s="1"/>
  <c r="AQ21" i="35"/>
  <c r="H21" i="35" s="1"/>
  <c r="AQ52" i="35"/>
  <c r="H52" i="35" s="1"/>
  <c r="AQ44" i="35"/>
  <c r="H44" i="35" s="1"/>
  <c r="AQ43" i="35"/>
  <c r="H43" i="35" s="1"/>
  <c r="AQ42" i="35"/>
  <c r="H42" i="35" s="1"/>
  <c r="AQ41" i="35"/>
  <c r="H41" i="35" s="1"/>
  <c r="AQ40" i="35"/>
  <c r="H40" i="35" s="1"/>
  <c r="AQ39" i="35"/>
  <c r="H39" i="35" s="1"/>
  <c r="AQ32" i="35"/>
  <c r="H32" i="35" s="1"/>
  <c r="AQ31" i="35"/>
  <c r="H31" i="35" s="1"/>
  <c r="AQ30" i="35"/>
  <c r="H30" i="35" s="1"/>
  <c r="AQ29" i="35"/>
  <c r="H29" i="35" s="1"/>
  <c r="AQ28" i="35"/>
  <c r="H28" i="35" s="1"/>
  <c r="AQ27" i="35"/>
  <c r="H27" i="35" s="1"/>
  <c r="AQ20" i="35"/>
  <c r="H20" i="35" s="1"/>
  <c r="AQ19" i="35"/>
  <c r="H19" i="35" s="1"/>
  <c r="AQ18" i="35"/>
  <c r="H18" i="35" s="1"/>
  <c r="AQ17" i="35"/>
  <c r="H17" i="35" s="1"/>
  <c r="AQ16" i="35"/>
  <c r="H16" i="35" s="1"/>
  <c r="AQ15" i="35"/>
  <c r="H15" i="35" s="1"/>
  <c r="AQ8" i="35"/>
  <c r="H8" i="35" s="1"/>
  <c r="AQ7" i="35"/>
  <c r="H7" i="35" s="1"/>
  <c r="AQ6" i="35"/>
  <c r="H6" i="35" s="1"/>
  <c r="AQ5" i="35"/>
  <c r="H5" i="35" s="1"/>
  <c r="AQ4" i="35"/>
  <c r="H4" i="35" s="1"/>
  <c r="AQ3" i="35"/>
  <c r="H3" i="35" s="1"/>
  <c r="AQ14" i="35"/>
  <c r="H14" i="35" s="1"/>
  <c r="AQ13" i="35"/>
  <c r="H13" i="35" s="1"/>
  <c r="AQ12" i="35"/>
  <c r="H12" i="35" s="1"/>
  <c r="AQ11" i="35"/>
  <c r="H11" i="35" s="1"/>
  <c r="AQ10" i="35"/>
  <c r="H10" i="35" s="1"/>
  <c r="AQ9" i="35"/>
  <c r="H9" i="35" s="1"/>
  <c r="AM73" i="35"/>
  <c r="D73" i="35" s="1"/>
  <c r="AM68" i="35"/>
  <c r="D68" i="35" s="1"/>
  <c r="AM67" i="35"/>
  <c r="D67" i="35" s="1"/>
  <c r="AM62" i="35"/>
  <c r="D62" i="35" s="1"/>
  <c r="AM61" i="35"/>
  <c r="D61" i="35" s="1"/>
  <c r="AM60" i="35"/>
  <c r="D60" i="35" s="1"/>
  <c r="AM74" i="35"/>
  <c r="D74" i="35" s="1"/>
  <c r="AM72" i="35"/>
  <c r="D72" i="35" s="1"/>
  <c r="AM70" i="35"/>
  <c r="D70" i="35" s="1"/>
  <c r="AM66" i="35"/>
  <c r="D66" i="35" s="1"/>
  <c r="AM64" i="35"/>
  <c r="D64" i="35" s="1"/>
  <c r="AM56" i="35"/>
  <c r="D56" i="35" s="1"/>
  <c r="AM55" i="35"/>
  <c r="D55" i="35" s="1"/>
  <c r="AM54" i="35"/>
  <c r="D54" i="35" s="1"/>
  <c r="AM53" i="35"/>
  <c r="D53" i="35" s="1"/>
  <c r="AM71" i="35"/>
  <c r="D71" i="35" s="1"/>
  <c r="AM69" i="35"/>
  <c r="D69" i="35" s="1"/>
  <c r="AM65" i="35"/>
  <c r="D65" i="35" s="1"/>
  <c r="AM63" i="35"/>
  <c r="D63" i="35" s="1"/>
  <c r="AM59" i="35"/>
  <c r="D59" i="35" s="1"/>
  <c r="AM58" i="35"/>
  <c r="D58" i="35" s="1"/>
  <c r="AM57" i="35"/>
  <c r="D57" i="35" s="1"/>
  <c r="AM51" i="35"/>
  <c r="D51" i="35" s="1"/>
  <c r="AM50" i="35"/>
  <c r="D50" i="35" s="1"/>
  <c r="AM49" i="35"/>
  <c r="D49" i="35" s="1"/>
  <c r="AM48" i="35"/>
  <c r="D48" i="35" s="1"/>
  <c r="AM47" i="35"/>
  <c r="D47" i="35" s="1"/>
  <c r="AM46" i="35"/>
  <c r="D46" i="35" s="1"/>
  <c r="AM45" i="35"/>
  <c r="D45" i="35" s="1"/>
  <c r="AM38" i="35"/>
  <c r="D38" i="35" s="1"/>
  <c r="AM37" i="35"/>
  <c r="D37" i="35" s="1"/>
  <c r="AM36" i="35"/>
  <c r="D36" i="35" s="1"/>
  <c r="AM35" i="35"/>
  <c r="D35" i="35" s="1"/>
  <c r="AM34" i="35"/>
  <c r="D34" i="35" s="1"/>
  <c r="AM33" i="35"/>
  <c r="D33" i="35" s="1"/>
  <c r="AM26" i="35"/>
  <c r="D26" i="35" s="1"/>
  <c r="AM25" i="35"/>
  <c r="D25" i="35" s="1"/>
  <c r="AM24" i="35"/>
  <c r="D24" i="35" s="1"/>
  <c r="AM23" i="35"/>
  <c r="D23" i="35" s="1"/>
  <c r="AM22" i="35"/>
  <c r="D22" i="35" s="1"/>
  <c r="AM21" i="35"/>
  <c r="D21" i="35" s="1"/>
  <c r="AM52" i="35"/>
  <c r="D52" i="35" s="1"/>
  <c r="AM44" i="35"/>
  <c r="D44" i="35" s="1"/>
  <c r="AM43" i="35"/>
  <c r="D43" i="35" s="1"/>
  <c r="AM42" i="35"/>
  <c r="D42" i="35" s="1"/>
  <c r="AM41" i="35"/>
  <c r="D41" i="35" s="1"/>
  <c r="AM40" i="35"/>
  <c r="D40" i="35" s="1"/>
  <c r="AM39" i="35"/>
  <c r="D39" i="35" s="1"/>
  <c r="AM32" i="35"/>
  <c r="D32" i="35" s="1"/>
  <c r="AM31" i="35"/>
  <c r="D31" i="35" s="1"/>
  <c r="AM30" i="35"/>
  <c r="D30" i="35" s="1"/>
  <c r="AM29" i="35"/>
  <c r="D29" i="35" s="1"/>
  <c r="AM28" i="35"/>
  <c r="D28" i="35" s="1"/>
  <c r="AM27" i="35"/>
  <c r="D27" i="35" s="1"/>
  <c r="AM20" i="35"/>
  <c r="D20" i="35" s="1"/>
  <c r="AM19" i="35"/>
  <c r="D19" i="35" s="1"/>
  <c r="AM18" i="35"/>
  <c r="D18" i="35" s="1"/>
  <c r="AM17" i="35"/>
  <c r="D17" i="35" s="1"/>
  <c r="AM16" i="35"/>
  <c r="D16" i="35" s="1"/>
  <c r="AM15" i="35"/>
  <c r="D15" i="35" s="1"/>
  <c r="AM8" i="35"/>
  <c r="D8" i="35" s="1"/>
  <c r="AM7" i="35"/>
  <c r="D7" i="35" s="1"/>
  <c r="AM6" i="35"/>
  <c r="D6" i="35" s="1"/>
  <c r="AM5" i="35"/>
  <c r="D5" i="35" s="1"/>
  <c r="AM4" i="35"/>
  <c r="D4" i="35" s="1"/>
  <c r="AM3" i="35"/>
  <c r="D3" i="35" s="1"/>
  <c r="AM14" i="35"/>
  <c r="D14" i="35" s="1"/>
  <c r="AM13" i="35"/>
  <c r="D13" i="35" s="1"/>
  <c r="AM12" i="35"/>
  <c r="D12" i="35" s="1"/>
  <c r="AM11" i="35"/>
  <c r="D11" i="35" s="1"/>
  <c r="AM10" i="35"/>
  <c r="D10" i="35" s="1"/>
  <c r="AM9" i="35"/>
  <c r="D9" i="35" s="1"/>
  <c r="BA73" i="35"/>
  <c r="R73" i="35" s="1"/>
  <c r="BA68" i="35"/>
  <c r="R68" i="35" s="1"/>
  <c r="BA67" i="35"/>
  <c r="R67" i="35" s="1"/>
  <c r="BA62" i="35"/>
  <c r="R62" i="35" s="1"/>
  <c r="BA61" i="35"/>
  <c r="R61" i="35" s="1"/>
  <c r="BA60" i="35"/>
  <c r="R60" i="35" s="1"/>
  <c r="BA74" i="35"/>
  <c r="R74" i="35" s="1"/>
  <c r="BA71" i="35"/>
  <c r="R71" i="35" s="1"/>
  <c r="BA69" i="35"/>
  <c r="R69" i="35" s="1"/>
  <c r="BA65" i="35"/>
  <c r="R65" i="35" s="1"/>
  <c r="BA63" i="35"/>
  <c r="R63" i="35" s="1"/>
  <c r="BA56" i="35"/>
  <c r="R56" i="35" s="1"/>
  <c r="BA55" i="35"/>
  <c r="R55" i="35" s="1"/>
  <c r="BA54" i="35"/>
  <c r="R54" i="35" s="1"/>
  <c r="BA53" i="35"/>
  <c r="R53" i="35" s="1"/>
  <c r="BA52" i="35"/>
  <c r="R52" i="35" s="1"/>
  <c r="BA72" i="35"/>
  <c r="R72" i="35" s="1"/>
  <c r="BA70" i="35"/>
  <c r="R70" i="35" s="1"/>
  <c r="BA66" i="35"/>
  <c r="R66" i="35" s="1"/>
  <c r="BA64" i="35"/>
  <c r="R64" i="35" s="1"/>
  <c r="BA59" i="35"/>
  <c r="R59" i="35" s="1"/>
  <c r="BA58" i="35"/>
  <c r="R58" i="35" s="1"/>
  <c r="BA57" i="35"/>
  <c r="R57" i="35" s="1"/>
  <c r="BA50" i="35"/>
  <c r="R50" i="35" s="1"/>
  <c r="BA49" i="35"/>
  <c r="R49" i="35" s="1"/>
  <c r="BA48" i="35"/>
  <c r="R48" i="35" s="1"/>
  <c r="BA47" i="35"/>
  <c r="R47" i="35" s="1"/>
  <c r="BA46" i="35"/>
  <c r="R46" i="35" s="1"/>
  <c r="BA45" i="35"/>
  <c r="R45" i="35" s="1"/>
  <c r="BA38" i="35"/>
  <c r="R38" i="35" s="1"/>
  <c r="BA37" i="35"/>
  <c r="R37" i="35" s="1"/>
  <c r="BA36" i="35"/>
  <c r="R36" i="35" s="1"/>
  <c r="BA35" i="35"/>
  <c r="R35" i="35" s="1"/>
  <c r="BA34" i="35"/>
  <c r="R34" i="35" s="1"/>
  <c r="BA33" i="35"/>
  <c r="R33" i="35" s="1"/>
  <c r="BA26" i="35"/>
  <c r="R26" i="35" s="1"/>
  <c r="BA25" i="35"/>
  <c r="R25" i="35" s="1"/>
  <c r="BA24" i="35"/>
  <c r="R24" i="35" s="1"/>
  <c r="BA23" i="35"/>
  <c r="R23" i="35" s="1"/>
  <c r="BA22" i="35"/>
  <c r="R22" i="35" s="1"/>
  <c r="BA21" i="35"/>
  <c r="R21" i="35" s="1"/>
  <c r="BA51" i="35"/>
  <c r="R51" i="35" s="1"/>
  <c r="BA44" i="35"/>
  <c r="R44" i="35" s="1"/>
  <c r="BA43" i="35"/>
  <c r="R43" i="35" s="1"/>
  <c r="BA42" i="35"/>
  <c r="R42" i="35" s="1"/>
  <c r="BA41" i="35"/>
  <c r="R41" i="35" s="1"/>
  <c r="BA40" i="35"/>
  <c r="R40" i="35" s="1"/>
  <c r="BA39" i="35"/>
  <c r="R39" i="35" s="1"/>
  <c r="BA32" i="35"/>
  <c r="R32" i="35" s="1"/>
  <c r="BA31" i="35"/>
  <c r="R31" i="35" s="1"/>
  <c r="BA30" i="35"/>
  <c r="R30" i="35" s="1"/>
  <c r="BA29" i="35"/>
  <c r="R29" i="35" s="1"/>
  <c r="BA28" i="35"/>
  <c r="R28" i="35" s="1"/>
  <c r="BA27" i="35"/>
  <c r="R27" i="35" s="1"/>
  <c r="BA20" i="35"/>
  <c r="R20" i="35" s="1"/>
  <c r="BA19" i="35"/>
  <c r="R19" i="35" s="1"/>
  <c r="BA18" i="35"/>
  <c r="R18" i="35" s="1"/>
  <c r="BA17" i="35"/>
  <c r="R17" i="35" s="1"/>
  <c r="BA16" i="35"/>
  <c r="R16" i="35" s="1"/>
  <c r="BA15" i="35"/>
  <c r="R15" i="35" s="1"/>
  <c r="BA8" i="35"/>
  <c r="R8" i="35" s="1"/>
  <c r="BA7" i="35"/>
  <c r="R7" i="35" s="1"/>
  <c r="BA6" i="35"/>
  <c r="R6" i="35" s="1"/>
  <c r="BA5" i="35"/>
  <c r="R5" i="35" s="1"/>
  <c r="BA4" i="35"/>
  <c r="R4" i="35" s="1"/>
  <c r="BA3" i="35"/>
  <c r="R3" i="35" s="1"/>
  <c r="BA14" i="35"/>
  <c r="R14" i="35" s="1"/>
  <c r="BA13" i="35"/>
  <c r="R13" i="35" s="1"/>
  <c r="BA12" i="35"/>
  <c r="R12" i="35" s="1"/>
  <c r="BA11" i="35"/>
  <c r="R11" i="35" s="1"/>
  <c r="BA10" i="35"/>
  <c r="R10" i="35" s="1"/>
  <c r="BA9" i="35"/>
  <c r="R9" i="35" s="1"/>
  <c r="AW73" i="35"/>
  <c r="N73" i="35" s="1"/>
  <c r="AW68" i="35"/>
  <c r="N68" i="35" s="1"/>
  <c r="AW67" i="35"/>
  <c r="N67" i="35" s="1"/>
  <c r="AW62" i="35"/>
  <c r="N62" i="35" s="1"/>
  <c r="AW61" i="35"/>
  <c r="N61" i="35" s="1"/>
  <c r="AW60" i="35"/>
  <c r="N60" i="35" s="1"/>
  <c r="AW74" i="35"/>
  <c r="N74" i="35" s="1"/>
  <c r="AW71" i="35"/>
  <c r="N71" i="35" s="1"/>
  <c r="AW69" i="35"/>
  <c r="N69" i="35" s="1"/>
  <c r="AW65" i="35"/>
  <c r="N65" i="35" s="1"/>
  <c r="AW63" i="35"/>
  <c r="N63" i="35" s="1"/>
  <c r="AW56" i="35"/>
  <c r="N56" i="35" s="1"/>
  <c r="AW55" i="35"/>
  <c r="N55" i="35" s="1"/>
  <c r="AW54" i="35"/>
  <c r="N54" i="35" s="1"/>
  <c r="AW53" i="35"/>
  <c r="N53" i="35" s="1"/>
  <c r="AW52" i="35"/>
  <c r="N52" i="35" s="1"/>
  <c r="AW72" i="35"/>
  <c r="N72" i="35" s="1"/>
  <c r="AW70" i="35"/>
  <c r="N70" i="35" s="1"/>
  <c r="AW66" i="35"/>
  <c r="N66" i="35" s="1"/>
  <c r="AW64" i="35"/>
  <c r="N64" i="35" s="1"/>
  <c r="AW59" i="35"/>
  <c r="N59" i="35" s="1"/>
  <c r="AW58" i="35"/>
  <c r="N58" i="35" s="1"/>
  <c r="AW57" i="35"/>
  <c r="N57" i="35" s="1"/>
  <c r="AW50" i="35"/>
  <c r="N50" i="35" s="1"/>
  <c r="AW49" i="35"/>
  <c r="N49" i="35" s="1"/>
  <c r="AW48" i="35"/>
  <c r="N48" i="35" s="1"/>
  <c r="AW47" i="35"/>
  <c r="N47" i="35" s="1"/>
  <c r="AW46" i="35"/>
  <c r="N46" i="35" s="1"/>
  <c r="AW45" i="35"/>
  <c r="N45" i="35" s="1"/>
  <c r="AW38" i="35"/>
  <c r="N38" i="35" s="1"/>
  <c r="AW37" i="35"/>
  <c r="N37" i="35" s="1"/>
  <c r="AW36" i="35"/>
  <c r="N36" i="35" s="1"/>
  <c r="AW35" i="35"/>
  <c r="N35" i="35" s="1"/>
  <c r="AW34" i="35"/>
  <c r="N34" i="35" s="1"/>
  <c r="AW33" i="35"/>
  <c r="N33" i="35" s="1"/>
  <c r="AW26" i="35"/>
  <c r="N26" i="35" s="1"/>
  <c r="AW25" i="35"/>
  <c r="N25" i="35" s="1"/>
  <c r="AW24" i="35"/>
  <c r="N24" i="35" s="1"/>
  <c r="AW23" i="35"/>
  <c r="N23" i="35" s="1"/>
  <c r="AW22" i="35"/>
  <c r="N22" i="35" s="1"/>
  <c r="AW21" i="35"/>
  <c r="N21" i="35" s="1"/>
  <c r="AW51" i="35"/>
  <c r="N51" i="35" s="1"/>
  <c r="AW44" i="35"/>
  <c r="N44" i="35" s="1"/>
  <c r="AW43" i="35"/>
  <c r="N43" i="35" s="1"/>
  <c r="AW42" i="35"/>
  <c r="N42" i="35" s="1"/>
  <c r="AW41" i="35"/>
  <c r="N41" i="35" s="1"/>
  <c r="AW40" i="35"/>
  <c r="N40" i="35" s="1"/>
  <c r="AW39" i="35"/>
  <c r="N39" i="35" s="1"/>
  <c r="AW32" i="35"/>
  <c r="N32" i="35" s="1"/>
  <c r="AW31" i="35"/>
  <c r="N31" i="35" s="1"/>
  <c r="AW30" i="35"/>
  <c r="N30" i="35" s="1"/>
  <c r="AW29" i="35"/>
  <c r="N29" i="35" s="1"/>
  <c r="AW28" i="35"/>
  <c r="N28" i="35" s="1"/>
  <c r="AW27" i="35"/>
  <c r="N27" i="35" s="1"/>
  <c r="AW20" i="35"/>
  <c r="N20" i="35" s="1"/>
  <c r="AW19" i="35"/>
  <c r="N19" i="35" s="1"/>
  <c r="AW18" i="35"/>
  <c r="N18" i="35" s="1"/>
  <c r="AW17" i="35"/>
  <c r="N17" i="35" s="1"/>
  <c r="AW16" i="35"/>
  <c r="N16" i="35" s="1"/>
  <c r="AW15" i="35"/>
  <c r="N15" i="35" s="1"/>
  <c r="AW8" i="35"/>
  <c r="N8" i="35" s="1"/>
  <c r="AW7" i="35"/>
  <c r="N7" i="35" s="1"/>
  <c r="AW6" i="35"/>
  <c r="N6" i="35" s="1"/>
  <c r="AW5" i="35"/>
  <c r="N5" i="35" s="1"/>
  <c r="AW4" i="35"/>
  <c r="N4" i="35" s="1"/>
  <c r="AW3" i="35"/>
  <c r="N3" i="35" s="1"/>
  <c r="AW14" i="35"/>
  <c r="N14" i="35" s="1"/>
  <c r="AW13" i="35"/>
  <c r="N13" i="35" s="1"/>
  <c r="AW12" i="35"/>
  <c r="N12" i="35" s="1"/>
  <c r="AW11" i="35"/>
  <c r="N11" i="35" s="1"/>
  <c r="AW10" i="35"/>
  <c r="N10" i="35" s="1"/>
  <c r="AW9" i="35"/>
  <c r="N9" i="35" s="1"/>
  <c r="AS73" i="35"/>
  <c r="J73" i="35" s="1"/>
  <c r="AS68" i="35"/>
  <c r="J68" i="35" s="1"/>
  <c r="AS67" i="35"/>
  <c r="J67" i="35" s="1"/>
  <c r="AS62" i="35"/>
  <c r="J62" i="35" s="1"/>
  <c r="AS61" i="35"/>
  <c r="J61" i="35" s="1"/>
  <c r="AS60" i="35"/>
  <c r="J60" i="35" s="1"/>
  <c r="AS74" i="35"/>
  <c r="J74" i="35" s="1"/>
  <c r="AS71" i="35"/>
  <c r="J71" i="35" s="1"/>
  <c r="AS69" i="35"/>
  <c r="J69" i="35" s="1"/>
  <c r="AS65" i="35"/>
  <c r="J65" i="35" s="1"/>
  <c r="AS63" i="35"/>
  <c r="J63" i="35" s="1"/>
  <c r="AS56" i="35"/>
  <c r="J56" i="35" s="1"/>
  <c r="AS55" i="35"/>
  <c r="J55" i="35" s="1"/>
  <c r="AS54" i="35"/>
  <c r="J54" i="35" s="1"/>
  <c r="AS53" i="35"/>
  <c r="J53" i="35" s="1"/>
  <c r="AS72" i="35"/>
  <c r="J72" i="35" s="1"/>
  <c r="AS70" i="35"/>
  <c r="J70" i="35" s="1"/>
  <c r="AS66" i="35"/>
  <c r="J66" i="35" s="1"/>
  <c r="AS64" i="35"/>
  <c r="J64" i="35" s="1"/>
  <c r="AS59" i="35"/>
  <c r="J59" i="35" s="1"/>
  <c r="AS58" i="35"/>
  <c r="J58" i="35" s="1"/>
  <c r="AS57" i="35"/>
  <c r="J57" i="35" s="1"/>
  <c r="AS52" i="35"/>
  <c r="J52" i="35" s="1"/>
  <c r="AS50" i="35"/>
  <c r="J50" i="35" s="1"/>
  <c r="AS49" i="35"/>
  <c r="J49" i="35" s="1"/>
  <c r="AS48" i="35"/>
  <c r="J48" i="35" s="1"/>
  <c r="AS47" i="35"/>
  <c r="J47" i="35" s="1"/>
  <c r="AS46" i="35"/>
  <c r="J46" i="35" s="1"/>
  <c r="AS45" i="35"/>
  <c r="J45" i="35" s="1"/>
  <c r="AS38" i="35"/>
  <c r="J38" i="35" s="1"/>
  <c r="AS37" i="35"/>
  <c r="J37" i="35" s="1"/>
  <c r="AS36" i="35"/>
  <c r="J36" i="35" s="1"/>
  <c r="AS35" i="35"/>
  <c r="J35" i="35" s="1"/>
  <c r="AS34" i="35"/>
  <c r="J34" i="35" s="1"/>
  <c r="AS33" i="35"/>
  <c r="J33" i="35" s="1"/>
  <c r="AS26" i="35"/>
  <c r="J26" i="35" s="1"/>
  <c r="AS25" i="35"/>
  <c r="J25" i="35" s="1"/>
  <c r="AS24" i="35"/>
  <c r="J24" i="35" s="1"/>
  <c r="AS23" i="35"/>
  <c r="J23" i="35" s="1"/>
  <c r="AS22" i="35"/>
  <c r="J22" i="35" s="1"/>
  <c r="AS21" i="35"/>
  <c r="J21" i="35" s="1"/>
  <c r="AS51" i="35"/>
  <c r="J51" i="35" s="1"/>
  <c r="AS44" i="35"/>
  <c r="J44" i="35" s="1"/>
  <c r="AS43" i="35"/>
  <c r="J43" i="35" s="1"/>
  <c r="AS42" i="35"/>
  <c r="J42" i="35" s="1"/>
  <c r="AS41" i="35"/>
  <c r="J41" i="35" s="1"/>
  <c r="AS40" i="35"/>
  <c r="J40" i="35" s="1"/>
  <c r="AS39" i="35"/>
  <c r="J39" i="35" s="1"/>
  <c r="AS32" i="35"/>
  <c r="J32" i="35" s="1"/>
  <c r="AS31" i="35"/>
  <c r="J31" i="35" s="1"/>
  <c r="AS30" i="35"/>
  <c r="J30" i="35" s="1"/>
  <c r="AS29" i="35"/>
  <c r="J29" i="35" s="1"/>
  <c r="AS28" i="35"/>
  <c r="J28" i="35" s="1"/>
  <c r="AS27" i="35"/>
  <c r="J27" i="35" s="1"/>
  <c r="AS20" i="35"/>
  <c r="J20" i="35" s="1"/>
  <c r="AS19" i="35"/>
  <c r="J19" i="35" s="1"/>
  <c r="AS18" i="35"/>
  <c r="J18" i="35" s="1"/>
  <c r="AS17" i="35"/>
  <c r="J17" i="35" s="1"/>
  <c r="AS16" i="35"/>
  <c r="J16" i="35" s="1"/>
  <c r="AS15" i="35"/>
  <c r="J15" i="35" s="1"/>
  <c r="AS8" i="35"/>
  <c r="J8" i="35" s="1"/>
  <c r="AS7" i="35"/>
  <c r="J7" i="35" s="1"/>
  <c r="AS6" i="35"/>
  <c r="J6" i="35" s="1"/>
  <c r="AS5" i="35"/>
  <c r="J5" i="35" s="1"/>
  <c r="AS4" i="35"/>
  <c r="J4" i="35" s="1"/>
  <c r="AS3" i="35"/>
  <c r="J3" i="35" s="1"/>
  <c r="AS14" i="35"/>
  <c r="J14" i="35" s="1"/>
  <c r="AS13" i="35"/>
  <c r="J13" i="35" s="1"/>
  <c r="AS12" i="35"/>
  <c r="J12" i="35" s="1"/>
  <c r="AS11" i="35"/>
  <c r="J11" i="35" s="1"/>
  <c r="AS10" i="35"/>
  <c r="J10" i="35" s="1"/>
  <c r="AS9" i="35"/>
  <c r="J9" i="35" s="1"/>
  <c r="AO73" i="35"/>
  <c r="F73" i="35" s="1"/>
  <c r="AO68" i="35"/>
  <c r="F68" i="35" s="1"/>
  <c r="AO67" i="35"/>
  <c r="F67" i="35" s="1"/>
  <c r="AO62" i="35"/>
  <c r="F62" i="35" s="1"/>
  <c r="AO61" i="35"/>
  <c r="F61" i="35" s="1"/>
  <c r="AO60" i="35"/>
  <c r="F60" i="35" s="1"/>
  <c r="AO74" i="35"/>
  <c r="F74" i="35" s="1"/>
  <c r="AO71" i="35"/>
  <c r="F71" i="35" s="1"/>
  <c r="AO69" i="35"/>
  <c r="F69" i="35" s="1"/>
  <c r="AO65" i="35"/>
  <c r="F65" i="35" s="1"/>
  <c r="AO63" i="35"/>
  <c r="F63" i="35" s="1"/>
  <c r="AO56" i="35"/>
  <c r="F56" i="35" s="1"/>
  <c r="AO55" i="35"/>
  <c r="F55" i="35" s="1"/>
  <c r="AO54" i="35"/>
  <c r="F54" i="35" s="1"/>
  <c r="AO53" i="35"/>
  <c r="F53" i="35" s="1"/>
  <c r="AO72" i="35"/>
  <c r="F72" i="35" s="1"/>
  <c r="AO70" i="35"/>
  <c r="F70" i="35" s="1"/>
  <c r="AO66" i="35"/>
  <c r="F66" i="35" s="1"/>
  <c r="AO64" i="35"/>
  <c r="F64" i="35" s="1"/>
  <c r="AO59" i="35"/>
  <c r="F59" i="35" s="1"/>
  <c r="AO58" i="35"/>
  <c r="F58" i="35" s="1"/>
  <c r="AO57" i="35"/>
  <c r="F57" i="35" s="1"/>
  <c r="AO52" i="35"/>
  <c r="F52" i="35" s="1"/>
  <c r="AO50" i="35"/>
  <c r="F50" i="35" s="1"/>
  <c r="AO49" i="35"/>
  <c r="F49" i="35" s="1"/>
  <c r="AO48" i="35"/>
  <c r="F48" i="35" s="1"/>
  <c r="AO47" i="35"/>
  <c r="F47" i="35" s="1"/>
  <c r="AO46" i="35"/>
  <c r="F46" i="35" s="1"/>
  <c r="AO45" i="35"/>
  <c r="F45" i="35" s="1"/>
  <c r="AO38" i="35"/>
  <c r="F38" i="35" s="1"/>
  <c r="AO37" i="35"/>
  <c r="F37" i="35" s="1"/>
  <c r="AO36" i="35"/>
  <c r="F36" i="35" s="1"/>
  <c r="AO35" i="35"/>
  <c r="F35" i="35" s="1"/>
  <c r="AO34" i="35"/>
  <c r="F34" i="35" s="1"/>
  <c r="AO33" i="35"/>
  <c r="F33" i="35" s="1"/>
  <c r="AO26" i="35"/>
  <c r="F26" i="35" s="1"/>
  <c r="AO25" i="35"/>
  <c r="F25" i="35" s="1"/>
  <c r="AO24" i="35"/>
  <c r="F24" i="35" s="1"/>
  <c r="AO23" i="35"/>
  <c r="F23" i="35" s="1"/>
  <c r="AO22" i="35"/>
  <c r="F22" i="35" s="1"/>
  <c r="AO21" i="35"/>
  <c r="F21" i="35" s="1"/>
  <c r="AO51" i="35"/>
  <c r="F51" i="35" s="1"/>
  <c r="AO44" i="35"/>
  <c r="F44" i="35" s="1"/>
  <c r="AO43" i="35"/>
  <c r="F43" i="35" s="1"/>
  <c r="AO42" i="35"/>
  <c r="F42" i="35" s="1"/>
  <c r="AO41" i="35"/>
  <c r="F41" i="35" s="1"/>
  <c r="AO40" i="35"/>
  <c r="F40" i="35" s="1"/>
  <c r="AO39" i="35"/>
  <c r="F39" i="35" s="1"/>
  <c r="AO32" i="35"/>
  <c r="F32" i="35" s="1"/>
  <c r="AO31" i="35"/>
  <c r="F31" i="35" s="1"/>
  <c r="AO30" i="35"/>
  <c r="F30" i="35" s="1"/>
  <c r="AO29" i="35"/>
  <c r="F29" i="35" s="1"/>
  <c r="AO28" i="35"/>
  <c r="F28" i="35" s="1"/>
  <c r="AO27" i="35"/>
  <c r="F27" i="35" s="1"/>
  <c r="AO20" i="35"/>
  <c r="F20" i="35" s="1"/>
  <c r="AO19" i="35"/>
  <c r="F19" i="35" s="1"/>
  <c r="AO18" i="35"/>
  <c r="F18" i="35" s="1"/>
  <c r="AO17" i="35"/>
  <c r="F17" i="35" s="1"/>
  <c r="AO16" i="35"/>
  <c r="F16" i="35" s="1"/>
  <c r="AO15" i="35"/>
  <c r="F15" i="35" s="1"/>
  <c r="AO8" i="35"/>
  <c r="F8" i="35" s="1"/>
  <c r="AO7" i="35"/>
  <c r="F7" i="35" s="1"/>
  <c r="AO6" i="35"/>
  <c r="F6" i="35" s="1"/>
  <c r="AO5" i="35"/>
  <c r="F5" i="35" s="1"/>
  <c r="AO4" i="35"/>
  <c r="F4" i="35" s="1"/>
  <c r="AO3" i="35"/>
  <c r="F3" i="35" s="1"/>
  <c r="AO14" i="35"/>
  <c r="F14" i="35" s="1"/>
  <c r="AO13" i="35"/>
  <c r="F13" i="35" s="1"/>
  <c r="AO12" i="35"/>
  <c r="F12" i="35" s="1"/>
  <c r="AO11" i="35"/>
  <c r="F11" i="35" s="1"/>
  <c r="AO10" i="35"/>
  <c r="F10" i="35" s="1"/>
  <c r="AO9" i="35"/>
  <c r="F9" i="35" s="1"/>
  <c r="C75" i="35"/>
  <c r="AW73" i="34"/>
  <c r="N73" i="34" s="1"/>
  <c r="AW68" i="34"/>
  <c r="N68" i="34" s="1"/>
  <c r="AW67" i="34"/>
  <c r="N67" i="34" s="1"/>
  <c r="AW62" i="34"/>
  <c r="N62" i="34" s="1"/>
  <c r="AW61" i="34"/>
  <c r="N61" i="34" s="1"/>
  <c r="AW60" i="34"/>
  <c r="N60" i="34" s="1"/>
  <c r="AW74" i="34"/>
  <c r="N74" i="34" s="1"/>
  <c r="AW72" i="34"/>
  <c r="N72" i="34" s="1"/>
  <c r="AW71" i="34"/>
  <c r="N71" i="34" s="1"/>
  <c r="AW70" i="34"/>
  <c r="N70" i="34" s="1"/>
  <c r="AW69" i="34"/>
  <c r="N69" i="34" s="1"/>
  <c r="AW66" i="34"/>
  <c r="N66" i="34" s="1"/>
  <c r="AW65" i="34"/>
  <c r="N65" i="34" s="1"/>
  <c r="AW64" i="34"/>
  <c r="N64" i="34" s="1"/>
  <c r="AW63" i="34"/>
  <c r="N63" i="34" s="1"/>
  <c r="AW59" i="34"/>
  <c r="N59" i="34" s="1"/>
  <c r="AW58" i="34"/>
  <c r="N58" i="34" s="1"/>
  <c r="AW57" i="34"/>
  <c r="N57" i="34" s="1"/>
  <c r="AW50" i="34"/>
  <c r="N50" i="34" s="1"/>
  <c r="AW49" i="34"/>
  <c r="N49" i="34" s="1"/>
  <c r="AW48" i="34"/>
  <c r="N48" i="34" s="1"/>
  <c r="AW47" i="34"/>
  <c r="N47" i="34" s="1"/>
  <c r="AW46" i="34"/>
  <c r="N46" i="34" s="1"/>
  <c r="AW45" i="34"/>
  <c r="N45" i="34" s="1"/>
  <c r="AW38" i="34"/>
  <c r="N38" i="34" s="1"/>
  <c r="AW37" i="34"/>
  <c r="N37" i="34" s="1"/>
  <c r="AW36" i="34"/>
  <c r="N36" i="34" s="1"/>
  <c r="AW35" i="34"/>
  <c r="N35" i="34" s="1"/>
  <c r="AW34" i="34"/>
  <c r="N34" i="34" s="1"/>
  <c r="AW33" i="34"/>
  <c r="N33" i="34" s="1"/>
  <c r="AW56" i="34"/>
  <c r="N56" i="34" s="1"/>
  <c r="AW55" i="34"/>
  <c r="N55" i="34" s="1"/>
  <c r="AW54" i="34"/>
  <c r="N54" i="34" s="1"/>
  <c r="AW53" i="34"/>
  <c r="N53" i="34" s="1"/>
  <c r="AW52" i="34"/>
  <c r="N52" i="34" s="1"/>
  <c r="AW51" i="34"/>
  <c r="N51" i="34" s="1"/>
  <c r="AW44" i="34"/>
  <c r="N44" i="34" s="1"/>
  <c r="AW43" i="34"/>
  <c r="N43" i="34" s="1"/>
  <c r="AW42" i="34"/>
  <c r="N42" i="34" s="1"/>
  <c r="AW41" i="34"/>
  <c r="N41" i="34" s="1"/>
  <c r="AW40" i="34"/>
  <c r="N40" i="34" s="1"/>
  <c r="AW39" i="34"/>
  <c r="N39" i="34" s="1"/>
  <c r="AW32" i="34"/>
  <c r="N32" i="34" s="1"/>
  <c r="AW31" i="34"/>
  <c r="N31" i="34" s="1"/>
  <c r="AW30" i="34"/>
  <c r="N30" i="34" s="1"/>
  <c r="AW29" i="34"/>
  <c r="N29" i="34" s="1"/>
  <c r="AW26" i="34"/>
  <c r="N26" i="34" s="1"/>
  <c r="AW25" i="34"/>
  <c r="N25" i="34" s="1"/>
  <c r="AW24" i="34"/>
  <c r="N24" i="34" s="1"/>
  <c r="AW23" i="34"/>
  <c r="N23" i="34" s="1"/>
  <c r="AW22" i="34"/>
  <c r="N22" i="34" s="1"/>
  <c r="AW21" i="34"/>
  <c r="N21" i="34" s="1"/>
  <c r="AW14" i="34"/>
  <c r="N14" i="34" s="1"/>
  <c r="AW13" i="34"/>
  <c r="N13" i="34" s="1"/>
  <c r="AW12" i="34"/>
  <c r="N12" i="34" s="1"/>
  <c r="AW11" i="34"/>
  <c r="N11" i="34" s="1"/>
  <c r="AW10" i="34"/>
  <c r="N10" i="34" s="1"/>
  <c r="AW9" i="34"/>
  <c r="N9" i="34" s="1"/>
  <c r="AW28" i="34"/>
  <c r="N28" i="34" s="1"/>
  <c r="AW27" i="34"/>
  <c r="N27" i="34" s="1"/>
  <c r="AW20" i="34"/>
  <c r="N20" i="34" s="1"/>
  <c r="AW19" i="34"/>
  <c r="N19" i="34" s="1"/>
  <c r="AW18" i="34"/>
  <c r="N18" i="34" s="1"/>
  <c r="AW17" i="34"/>
  <c r="N17" i="34" s="1"/>
  <c r="AW16" i="34"/>
  <c r="N16" i="34" s="1"/>
  <c r="AW15" i="34"/>
  <c r="N15" i="34" s="1"/>
  <c r="AW8" i="34"/>
  <c r="N8" i="34" s="1"/>
  <c r="AW7" i="34"/>
  <c r="N7" i="34" s="1"/>
  <c r="AW6" i="34"/>
  <c r="N6" i="34" s="1"/>
  <c r="AW5" i="34"/>
  <c r="N5" i="34" s="1"/>
  <c r="AW4" i="34"/>
  <c r="N4" i="34" s="1"/>
  <c r="AW3" i="34"/>
  <c r="N3" i="34" s="1"/>
  <c r="AS73" i="34"/>
  <c r="J73" i="34" s="1"/>
  <c r="AS68" i="34"/>
  <c r="J68" i="34" s="1"/>
  <c r="AS67" i="34"/>
  <c r="J67" i="34" s="1"/>
  <c r="AS62" i="34"/>
  <c r="J62" i="34" s="1"/>
  <c r="AS61" i="34"/>
  <c r="J61" i="34" s="1"/>
  <c r="AS60" i="34"/>
  <c r="J60" i="34" s="1"/>
  <c r="AS74" i="34"/>
  <c r="J74" i="34" s="1"/>
  <c r="AS72" i="34"/>
  <c r="J72" i="34" s="1"/>
  <c r="AS71" i="34"/>
  <c r="J71" i="34" s="1"/>
  <c r="AS70" i="34"/>
  <c r="J70" i="34" s="1"/>
  <c r="AS69" i="34"/>
  <c r="J69" i="34" s="1"/>
  <c r="AS66" i="34"/>
  <c r="J66" i="34" s="1"/>
  <c r="AS65" i="34"/>
  <c r="J65" i="34" s="1"/>
  <c r="AS64" i="34"/>
  <c r="J64" i="34" s="1"/>
  <c r="AS63" i="34"/>
  <c r="J63" i="34" s="1"/>
  <c r="AS59" i="34"/>
  <c r="J59" i="34" s="1"/>
  <c r="AS58" i="34"/>
  <c r="J58" i="34" s="1"/>
  <c r="AS57" i="34"/>
  <c r="J57" i="34" s="1"/>
  <c r="AS50" i="34"/>
  <c r="J50" i="34" s="1"/>
  <c r="AS49" i="34"/>
  <c r="J49" i="34" s="1"/>
  <c r="AS48" i="34"/>
  <c r="J48" i="34" s="1"/>
  <c r="AS47" i="34"/>
  <c r="J47" i="34" s="1"/>
  <c r="AS46" i="34"/>
  <c r="J46" i="34" s="1"/>
  <c r="AS45" i="34"/>
  <c r="J45" i="34" s="1"/>
  <c r="AS38" i="34"/>
  <c r="J38" i="34" s="1"/>
  <c r="AS37" i="34"/>
  <c r="J37" i="34" s="1"/>
  <c r="AS36" i="34"/>
  <c r="J36" i="34" s="1"/>
  <c r="AS35" i="34"/>
  <c r="J35" i="34" s="1"/>
  <c r="AS34" i="34"/>
  <c r="J34" i="34" s="1"/>
  <c r="AS33" i="34"/>
  <c r="J33" i="34" s="1"/>
  <c r="AS56" i="34"/>
  <c r="J56" i="34" s="1"/>
  <c r="AS55" i="34"/>
  <c r="J55" i="34" s="1"/>
  <c r="AS54" i="34"/>
  <c r="J54" i="34" s="1"/>
  <c r="AS53" i="34"/>
  <c r="J53" i="34" s="1"/>
  <c r="AS52" i="34"/>
  <c r="J52" i="34" s="1"/>
  <c r="AS51" i="34"/>
  <c r="J51" i="34" s="1"/>
  <c r="AS44" i="34"/>
  <c r="J44" i="34" s="1"/>
  <c r="AS43" i="34"/>
  <c r="J43" i="34" s="1"/>
  <c r="AS42" i="34"/>
  <c r="J42" i="34" s="1"/>
  <c r="AS41" i="34"/>
  <c r="J41" i="34" s="1"/>
  <c r="AS40" i="34"/>
  <c r="J40" i="34" s="1"/>
  <c r="AS39" i="34"/>
  <c r="J39" i="34" s="1"/>
  <c r="AS32" i="34"/>
  <c r="J32" i="34" s="1"/>
  <c r="AS31" i="34"/>
  <c r="J31" i="34" s="1"/>
  <c r="AS30" i="34"/>
  <c r="J30" i="34" s="1"/>
  <c r="AS29" i="34"/>
  <c r="J29" i="34" s="1"/>
  <c r="AS26" i="34"/>
  <c r="J26" i="34" s="1"/>
  <c r="AS25" i="34"/>
  <c r="J25" i="34" s="1"/>
  <c r="AS24" i="34"/>
  <c r="J24" i="34" s="1"/>
  <c r="AS23" i="34"/>
  <c r="J23" i="34" s="1"/>
  <c r="AS22" i="34"/>
  <c r="J22" i="34" s="1"/>
  <c r="AS21" i="34"/>
  <c r="J21" i="34" s="1"/>
  <c r="AS14" i="34"/>
  <c r="J14" i="34" s="1"/>
  <c r="AS13" i="34"/>
  <c r="J13" i="34" s="1"/>
  <c r="AS12" i="34"/>
  <c r="J12" i="34" s="1"/>
  <c r="AS11" i="34"/>
  <c r="J11" i="34" s="1"/>
  <c r="AS10" i="34"/>
  <c r="J10" i="34" s="1"/>
  <c r="AS9" i="34"/>
  <c r="J9" i="34" s="1"/>
  <c r="AS28" i="34"/>
  <c r="J28" i="34" s="1"/>
  <c r="AS27" i="34"/>
  <c r="J27" i="34" s="1"/>
  <c r="AS20" i="34"/>
  <c r="J20" i="34" s="1"/>
  <c r="AS19" i="34"/>
  <c r="J19" i="34" s="1"/>
  <c r="AS18" i="34"/>
  <c r="J18" i="34" s="1"/>
  <c r="AS17" i="34"/>
  <c r="J17" i="34" s="1"/>
  <c r="AS16" i="34"/>
  <c r="J16" i="34" s="1"/>
  <c r="AS15" i="34"/>
  <c r="J15" i="34" s="1"/>
  <c r="AS8" i="34"/>
  <c r="J8" i="34" s="1"/>
  <c r="AS7" i="34"/>
  <c r="J7" i="34" s="1"/>
  <c r="AS6" i="34"/>
  <c r="J6" i="34" s="1"/>
  <c r="AS5" i="34"/>
  <c r="J5" i="34" s="1"/>
  <c r="AS4" i="34"/>
  <c r="J4" i="34" s="1"/>
  <c r="AS3" i="34"/>
  <c r="J3" i="34" s="1"/>
  <c r="AO73" i="34"/>
  <c r="F73" i="34" s="1"/>
  <c r="AO68" i="34"/>
  <c r="F68" i="34" s="1"/>
  <c r="AO67" i="34"/>
  <c r="F67" i="34" s="1"/>
  <c r="AO62" i="34"/>
  <c r="F62" i="34" s="1"/>
  <c r="AO61" i="34"/>
  <c r="F61" i="34" s="1"/>
  <c r="AO60" i="34"/>
  <c r="F60" i="34" s="1"/>
  <c r="AO74" i="34"/>
  <c r="F74" i="34" s="1"/>
  <c r="AO72" i="34"/>
  <c r="F72" i="34" s="1"/>
  <c r="AO71" i="34"/>
  <c r="F71" i="34" s="1"/>
  <c r="AO70" i="34"/>
  <c r="F70" i="34" s="1"/>
  <c r="AO69" i="34"/>
  <c r="F69" i="34" s="1"/>
  <c r="AO66" i="34"/>
  <c r="F66" i="34" s="1"/>
  <c r="AO65" i="34"/>
  <c r="F65" i="34" s="1"/>
  <c r="AO64" i="34"/>
  <c r="F64" i="34" s="1"/>
  <c r="AO63" i="34"/>
  <c r="F63" i="34" s="1"/>
  <c r="AO59" i="34"/>
  <c r="F59" i="34" s="1"/>
  <c r="AO58" i="34"/>
  <c r="F58" i="34" s="1"/>
  <c r="AO57" i="34"/>
  <c r="F57" i="34" s="1"/>
  <c r="AO50" i="34"/>
  <c r="F50" i="34" s="1"/>
  <c r="AO49" i="34"/>
  <c r="F49" i="34" s="1"/>
  <c r="AO48" i="34"/>
  <c r="F48" i="34" s="1"/>
  <c r="AO47" i="34"/>
  <c r="F47" i="34" s="1"/>
  <c r="AO46" i="34"/>
  <c r="F46" i="34" s="1"/>
  <c r="AO45" i="34"/>
  <c r="F45" i="34" s="1"/>
  <c r="AO38" i="34"/>
  <c r="F38" i="34" s="1"/>
  <c r="AO37" i="34"/>
  <c r="F37" i="34" s="1"/>
  <c r="AO36" i="34"/>
  <c r="F36" i="34" s="1"/>
  <c r="AO35" i="34"/>
  <c r="F35" i="34" s="1"/>
  <c r="AO34" i="34"/>
  <c r="F34" i="34" s="1"/>
  <c r="AO33" i="34"/>
  <c r="F33" i="34" s="1"/>
  <c r="AO56" i="34"/>
  <c r="F56" i="34" s="1"/>
  <c r="AO55" i="34"/>
  <c r="F55" i="34" s="1"/>
  <c r="AO54" i="34"/>
  <c r="F54" i="34" s="1"/>
  <c r="AO53" i="34"/>
  <c r="F53" i="34" s="1"/>
  <c r="AO52" i="34"/>
  <c r="F52" i="34" s="1"/>
  <c r="AO51" i="34"/>
  <c r="F51" i="34" s="1"/>
  <c r="AO44" i="34"/>
  <c r="F44" i="34" s="1"/>
  <c r="AO43" i="34"/>
  <c r="F43" i="34" s="1"/>
  <c r="AO42" i="34"/>
  <c r="F42" i="34" s="1"/>
  <c r="AO41" i="34"/>
  <c r="F41" i="34" s="1"/>
  <c r="AO40" i="34"/>
  <c r="F40" i="34" s="1"/>
  <c r="AO39" i="34"/>
  <c r="F39" i="34" s="1"/>
  <c r="AO32" i="34"/>
  <c r="F32" i="34" s="1"/>
  <c r="AO31" i="34"/>
  <c r="F31" i="34" s="1"/>
  <c r="AO30" i="34"/>
  <c r="F30" i="34" s="1"/>
  <c r="AO29" i="34"/>
  <c r="F29" i="34" s="1"/>
  <c r="AO26" i="34"/>
  <c r="F26" i="34" s="1"/>
  <c r="AO25" i="34"/>
  <c r="F25" i="34" s="1"/>
  <c r="AO24" i="34"/>
  <c r="F24" i="34" s="1"/>
  <c r="AO23" i="34"/>
  <c r="F23" i="34" s="1"/>
  <c r="AO22" i="34"/>
  <c r="F22" i="34" s="1"/>
  <c r="AO21" i="34"/>
  <c r="F21" i="34" s="1"/>
  <c r="AO14" i="34"/>
  <c r="F14" i="34" s="1"/>
  <c r="AO13" i="34"/>
  <c r="F13" i="34" s="1"/>
  <c r="AO12" i="34"/>
  <c r="F12" i="34" s="1"/>
  <c r="AO11" i="34"/>
  <c r="F11" i="34" s="1"/>
  <c r="AO10" i="34"/>
  <c r="F10" i="34" s="1"/>
  <c r="AO9" i="34"/>
  <c r="F9" i="34" s="1"/>
  <c r="AO28" i="34"/>
  <c r="F28" i="34" s="1"/>
  <c r="AO27" i="34"/>
  <c r="F27" i="34" s="1"/>
  <c r="AO20" i="34"/>
  <c r="F20" i="34" s="1"/>
  <c r="AO19" i="34"/>
  <c r="F19" i="34" s="1"/>
  <c r="AO18" i="34"/>
  <c r="F18" i="34" s="1"/>
  <c r="AO17" i="34"/>
  <c r="F17" i="34" s="1"/>
  <c r="AO16" i="34"/>
  <c r="F16" i="34" s="1"/>
  <c r="AO15" i="34"/>
  <c r="F15" i="34" s="1"/>
  <c r="AO8" i="34"/>
  <c r="F8" i="34" s="1"/>
  <c r="AO7" i="34"/>
  <c r="F7" i="34" s="1"/>
  <c r="AO6" i="34"/>
  <c r="F6" i="34" s="1"/>
  <c r="AO5" i="34"/>
  <c r="F5" i="34" s="1"/>
  <c r="AO4" i="34"/>
  <c r="F4" i="34" s="1"/>
  <c r="AO3" i="34"/>
  <c r="F3" i="34" s="1"/>
  <c r="AU73" i="34"/>
  <c r="L73" i="34" s="1"/>
  <c r="AU68" i="34"/>
  <c r="L68" i="34" s="1"/>
  <c r="AU67" i="34"/>
  <c r="L67" i="34" s="1"/>
  <c r="AU62" i="34"/>
  <c r="L62" i="34" s="1"/>
  <c r="AU61" i="34"/>
  <c r="L61" i="34" s="1"/>
  <c r="AU60" i="34"/>
  <c r="L60" i="34" s="1"/>
  <c r="AU74" i="34"/>
  <c r="L74" i="34" s="1"/>
  <c r="AU72" i="34"/>
  <c r="L72" i="34" s="1"/>
  <c r="AU71" i="34"/>
  <c r="L71" i="34" s="1"/>
  <c r="AU70" i="34"/>
  <c r="L70" i="34" s="1"/>
  <c r="AU69" i="34"/>
  <c r="L69" i="34" s="1"/>
  <c r="AU66" i="34"/>
  <c r="L66" i="34" s="1"/>
  <c r="AU65" i="34"/>
  <c r="L65" i="34" s="1"/>
  <c r="AU64" i="34"/>
  <c r="L64" i="34" s="1"/>
  <c r="AU63" i="34"/>
  <c r="L63" i="34" s="1"/>
  <c r="AU59" i="34"/>
  <c r="L59" i="34" s="1"/>
  <c r="AU58" i="34"/>
  <c r="L58" i="34" s="1"/>
  <c r="AU57" i="34"/>
  <c r="L57" i="34" s="1"/>
  <c r="AU50" i="34"/>
  <c r="L50" i="34" s="1"/>
  <c r="AU49" i="34"/>
  <c r="L49" i="34" s="1"/>
  <c r="AU48" i="34"/>
  <c r="L48" i="34" s="1"/>
  <c r="AU47" i="34"/>
  <c r="L47" i="34" s="1"/>
  <c r="AU46" i="34"/>
  <c r="L46" i="34" s="1"/>
  <c r="AU45" i="34"/>
  <c r="L45" i="34" s="1"/>
  <c r="AU38" i="34"/>
  <c r="L38" i="34" s="1"/>
  <c r="AU37" i="34"/>
  <c r="L37" i="34" s="1"/>
  <c r="AU36" i="34"/>
  <c r="L36" i="34" s="1"/>
  <c r="AU35" i="34"/>
  <c r="L35" i="34" s="1"/>
  <c r="AU34" i="34"/>
  <c r="L34" i="34" s="1"/>
  <c r="AU33" i="34"/>
  <c r="L33" i="34" s="1"/>
  <c r="AU56" i="34"/>
  <c r="L56" i="34" s="1"/>
  <c r="AU55" i="34"/>
  <c r="L55" i="34" s="1"/>
  <c r="AU54" i="34"/>
  <c r="L54" i="34" s="1"/>
  <c r="AU53" i="34"/>
  <c r="L53" i="34" s="1"/>
  <c r="AU52" i="34"/>
  <c r="L52" i="34" s="1"/>
  <c r="AU51" i="34"/>
  <c r="L51" i="34" s="1"/>
  <c r="AU44" i="34"/>
  <c r="L44" i="34" s="1"/>
  <c r="AU43" i="34"/>
  <c r="L43" i="34" s="1"/>
  <c r="AU42" i="34"/>
  <c r="L42" i="34" s="1"/>
  <c r="AU41" i="34"/>
  <c r="L41" i="34" s="1"/>
  <c r="AU40" i="34"/>
  <c r="L40" i="34" s="1"/>
  <c r="AU39" i="34"/>
  <c r="L39" i="34" s="1"/>
  <c r="AU32" i="34"/>
  <c r="L32" i="34" s="1"/>
  <c r="AU31" i="34"/>
  <c r="L31" i="34" s="1"/>
  <c r="AU30" i="34"/>
  <c r="L30" i="34" s="1"/>
  <c r="AU29" i="34"/>
  <c r="L29" i="34" s="1"/>
  <c r="AU26" i="34"/>
  <c r="L26" i="34" s="1"/>
  <c r="AU25" i="34"/>
  <c r="L25" i="34" s="1"/>
  <c r="AU24" i="34"/>
  <c r="L24" i="34" s="1"/>
  <c r="AU23" i="34"/>
  <c r="L23" i="34" s="1"/>
  <c r="AU22" i="34"/>
  <c r="L22" i="34" s="1"/>
  <c r="AU21" i="34"/>
  <c r="L21" i="34" s="1"/>
  <c r="AU14" i="34"/>
  <c r="L14" i="34" s="1"/>
  <c r="AU13" i="34"/>
  <c r="L13" i="34" s="1"/>
  <c r="AU12" i="34"/>
  <c r="L12" i="34" s="1"/>
  <c r="AU11" i="34"/>
  <c r="L11" i="34" s="1"/>
  <c r="AU10" i="34"/>
  <c r="L10" i="34" s="1"/>
  <c r="AU9" i="34"/>
  <c r="L9" i="34" s="1"/>
  <c r="AU28" i="34"/>
  <c r="L28" i="34" s="1"/>
  <c r="AU27" i="34"/>
  <c r="L27" i="34" s="1"/>
  <c r="AU20" i="34"/>
  <c r="L20" i="34" s="1"/>
  <c r="AU19" i="34"/>
  <c r="L19" i="34" s="1"/>
  <c r="AU18" i="34"/>
  <c r="L18" i="34" s="1"/>
  <c r="AU17" i="34"/>
  <c r="L17" i="34" s="1"/>
  <c r="AU16" i="34"/>
  <c r="L16" i="34" s="1"/>
  <c r="AU15" i="34"/>
  <c r="L15" i="34" s="1"/>
  <c r="AU8" i="34"/>
  <c r="L8" i="34" s="1"/>
  <c r="AU7" i="34"/>
  <c r="L7" i="34" s="1"/>
  <c r="AU6" i="34"/>
  <c r="L6" i="34" s="1"/>
  <c r="AU5" i="34"/>
  <c r="L5" i="34" s="1"/>
  <c r="AU4" i="34"/>
  <c r="L4" i="34" s="1"/>
  <c r="AU3" i="34"/>
  <c r="L3" i="34" s="1"/>
  <c r="AQ73" i="34"/>
  <c r="H73" i="34" s="1"/>
  <c r="AQ68" i="34"/>
  <c r="H68" i="34" s="1"/>
  <c r="AQ67" i="34"/>
  <c r="H67" i="34" s="1"/>
  <c r="AQ62" i="34"/>
  <c r="H62" i="34" s="1"/>
  <c r="AQ61" i="34"/>
  <c r="H61" i="34" s="1"/>
  <c r="AQ60" i="34"/>
  <c r="H60" i="34" s="1"/>
  <c r="AQ74" i="34"/>
  <c r="H74" i="34" s="1"/>
  <c r="AQ72" i="34"/>
  <c r="H72" i="34" s="1"/>
  <c r="AQ71" i="34"/>
  <c r="H71" i="34" s="1"/>
  <c r="AQ70" i="34"/>
  <c r="H70" i="34" s="1"/>
  <c r="AQ69" i="34"/>
  <c r="H69" i="34" s="1"/>
  <c r="AQ66" i="34"/>
  <c r="H66" i="34" s="1"/>
  <c r="AQ65" i="34"/>
  <c r="H65" i="34" s="1"/>
  <c r="AQ64" i="34"/>
  <c r="H64" i="34" s="1"/>
  <c r="AQ63" i="34"/>
  <c r="H63" i="34" s="1"/>
  <c r="AQ59" i="34"/>
  <c r="H59" i="34" s="1"/>
  <c r="AQ58" i="34"/>
  <c r="H58" i="34" s="1"/>
  <c r="AQ57" i="34"/>
  <c r="H57" i="34" s="1"/>
  <c r="AQ50" i="34"/>
  <c r="H50" i="34" s="1"/>
  <c r="AQ49" i="34"/>
  <c r="H49" i="34" s="1"/>
  <c r="AQ48" i="34"/>
  <c r="H48" i="34" s="1"/>
  <c r="AQ47" i="34"/>
  <c r="H47" i="34" s="1"/>
  <c r="AQ46" i="34"/>
  <c r="H46" i="34" s="1"/>
  <c r="AQ45" i="34"/>
  <c r="H45" i="34" s="1"/>
  <c r="AQ38" i="34"/>
  <c r="H38" i="34" s="1"/>
  <c r="AQ37" i="34"/>
  <c r="H37" i="34" s="1"/>
  <c r="AQ36" i="34"/>
  <c r="H36" i="34" s="1"/>
  <c r="AQ35" i="34"/>
  <c r="H35" i="34" s="1"/>
  <c r="AQ34" i="34"/>
  <c r="H34" i="34" s="1"/>
  <c r="AQ33" i="34"/>
  <c r="H33" i="34" s="1"/>
  <c r="AQ56" i="34"/>
  <c r="H56" i="34" s="1"/>
  <c r="AQ55" i="34"/>
  <c r="H55" i="34" s="1"/>
  <c r="AQ54" i="34"/>
  <c r="H54" i="34" s="1"/>
  <c r="AQ53" i="34"/>
  <c r="H53" i="34" s="1"/>
  <c r="AQ52" i="34"/>
  <c r="H52" i="34" s="1"/>
  <c r="AQ51" i="34"/>
  <c r="H51" i="34" s="1"/>
  <c r="AQ44" i="34"/>
  <c r="H44" i="34" s="1"/>
  <c r="AQ43" i="34"/>
  <c r="H43" i="34" s="1"/>
  <c r="AQ42" i="34"/>
  <c r="H42" i="34" s="1"/>
  <c r="AQ41" i="34"/>
  <c r="H41" i="34" s="1"/>
  <c r="AQ40" i="34"/>
  <c r="H40" i="34" s="1"/>
  <c r="AQ39" i="34"/>
  <c r="H39" i="34" s="1"/>
  <c r="AQ32" i="34"/>
  <c r="H32" i="34" s="1"/>
  <c r="AQ31" i="34"/>
  <c r="H31" i="34" s="1"/>
  <c r="AQ30" i="34"/>
  <c r="H30" i="34" s="1"/>
  <c r="AQ29" i="34"/>
  <c r="H29" i="34" s="1"/>
  <c r="AQ26" i="34"/>
  <c r="H26" i="34" s="1"/>
  <c r="AQ25" i="34"/>
  <c r="H25" i="34" s="1"/>
  <c r="AQ24" i="34"/>
  <c r="H24" i="34" s="1"/>
  <c r="AQ23" i="34"/>
  <c r="H23" i="34" s="1"/>
  <c r="AQ22" i="34"/>
  <c r="H22" i="34" s="1"/>
  <c r="AQ21" i="34"/>
  <c r="H21" i="34" s="1"/>
  <c r="AQ14" i="34"/>
  <c r="H14" i="34" s="1"/>
  <c r="AQ13" i="34"/>
  <c r="H13" i="34" s="1"/>
  <c r="AQ12" i="34"/>
  <c r="H12" i="34" s="1"/>
  <c r="AQ11" i="34"/>
  <c r="H11" i="34" s="1"/>
  <c r="AQ10" i="34"/>
  <c r="H10" i="34" s="1"/>
  <c r="AQ9" i="34"/>
  <c r="H9" i="34" s="1"/>
  <c r="AQ28" i="34"/>
  <c r="H28" i="34" s="1"/>
  <c r="AQ27" i="34"/>
  <c r="H27" i="34" s="1"/>
  <c r="AQ20" i="34"/>
  <c r="H20" i="34" s="1"/>
  <c r="AQ19" i="34"/>
  <c r="H19" i="34" s="1"/>
  <c r="AQ18" i="34"/>
  <c r="H18" i="34" s="1"/>
  <c r="AQ17" i="34"/>
  <c r="H17" i="34" s="1"/>
  <c r="AQ16" i="34"/>
  <c r="H16" i="34" s="1"/>
  <c r="AQ15" i="34"/>
  <c r="H15" i="34" s="1"/>
  <c r="AQ8" i="34"/>
  <c r="H8" i="34" s="1"/>
  <c r="AQ7" i="34"/>
  <c r="H7" i="34" s="1"/>
  <c r="AQ6" i="34"/>
  <c r="H6" i="34" s="1"/>
  <c r="AQ5" i="34"/>
  <c r="H5" i="34" s="1"/>
  <c r="AQ4" i="34"/>
  <c r="H4" i="34" s="1"/>
  <c r="AQ3" i="34"/>
  <c r="H3" i="34" s="1"/>
  <c r="AM73" i="34"/>
  <c r="D73" i="34" s="1"/>
  <c r="AM68" i="34"/>
  <c r="D68" i="34" s="1"/>
  <c r="AM67" i="34"/>
  <c r="D67" i="34" s="1"/>
  <c r="AM62" i="34"/>
  <c r="D62" i="34" s="1"/>
  <c r="AM61" i="34"/>
  <c r="D61" i="34" s="1"/>
  <c r="AM60" i="34"/>
  <c r="D60" i="34" s="1"/>
  <c r="AM74" i="34"/>
  <c r="D74" i="34" s="1"/>
  <c r="AM72" i="34"/>
  <c r="D72" i="34" s="1"/>
  <c r="AM71" i="34"/>
  <c r="D71" i="34" s="1"/>
  <c r="AM70" i="34"/>
  <c r="D70" i="34" s="1"/>
  <c r="AM69" i="34"/>
  <c r="D69" i="34" s="1"/>
  <c r="AM66" i="34"/>
  <c r="D66" i="34" s="1"/>
  <c r="AM65" i="34"/>
  <c r="D65" i="34" s="1"/>
  <c r="AM64" i="34"/>
  <c r="D64" i="34" s="1"/>
  <c r="AM63" i="34"/>
  <c r="D63" i="34" s="1"/>
  <c r="AM59" i="34"/>
  <c r="D59" i="34" s="1"/>
  <c r="AM58" i="34"/>
  <c r="D58" i="34" s="1"/>
  <c r="AM57" i="34"/>
  <c r="D57" i="34" s="1"/>
  <c r="AM50" i="34"/>
  <c r="D50" i="34" s="1"/>
  <c r="AM49" i="34"/>
  <c r="D49" i="34" s="1"/>
  <c r="AM48" i="34"/>
  <c r="D48" i="34" s="1"/>
  <c r="AM47" i="34"/>
  <c r="D47" i="34" s="1"/>
  <c r="AM46" i="34"/>
  <c r="D46" i="34" s="1"/>
  <c r="AM45" i="34"/>
  <c r="D45" i="34" s="1"/>
  <c r="AM38" i="34"/>
  <c r="D38" i="34" s="1"/>
  <c r="AM37" i="34"/>
  <c r="D37" i="34" s="1"/>
  <c r="AM36" i="34"/>
  <c r="D36" i="34" s="1"/>
  <c r="AM35" i="34"/>
  <c r="D35" i="34" s="1"/>
  <c r="AM34" i="34"/>
  <c r="D34" i="34" s="1"/>
  <c r="AM33" i="34"/>
  <c r="D33" i="34" s="1"/>
  <c r="AM56" i="34"/>
  <c r="D56" i="34" s="1"/>
  <c r="AM55" i="34"/>
  <c r="D55" i="34" s="1"/>
  <c r="AM54" i="34"/>
  <c r="D54" i="34" s="1"/>
  <c r="AM53" i="34"/>
  <c r="D53" i="34" s="1"/>
  <c r="AM52" i="34"/>
  <c r="D52" i="34" s="1"/>
  <c r="AM51" i="34"/>
  <c r="D51" i="34" s="1"/>
  <c r="AM44" i="34"/>
  <c r="D44" i="34" s="1"/>
  <c r="AM43" i="34"/>
  <c r="D43" i="34" s="1"/>
  <c r="AM42" i="34"/>
  <c r="D42" i="34" s="1"/>
  <c r="AM41" i="34"/>
  <c r="D41" i="34" s="1"/>
  <c r="AM40" i="34"/>
  <c r="D40" i="34" s="1"/>
  <c r="AM39" i="34"/>
  <c r="D39" i="34" s="1"/>
  <c r="AM32" i="34"/>
  <c r="D32" i="34" s="1"/>
  <c r="AM31" i="34"/>
  <c r="D31" i="34" s="1"/>
  <c r="AM30" i="34"/>
  <c r="D30" i="34" s="1"/>
  <c r="AM29" i="34"/>
  <c r="D29" i="34" s="1"/>
  <c r="AM26" i="34"/>
  <c r="D26" i="34" s="1"/>
  <c r="AM25" i="34"/>
  <c r="D25" i="34" s="1"/>
  <c r="AM24" i="34"/>
  <c r="D24" i="34" s="1"/>
  <c r="AM23" i="34"/>
  <c r="D23" i="34" s="1"/>
  <c r="AM22" i="34"/>
  <c r="D22" i="34" s="1"/>
  <c r="AM21" i="34"/>
  <c r="D21" i="34" s="1"/>
  <c r="AM14" i="34"/>
  <c r="D14" i="34" s="1"/>
  <c r="AM13" i="34"/>
  <c r="D13" i="34" s="1"/>
  <c r="AM12" i="34"/>
  <c r="D12" i="34" s="1"/>
  <c r="AM11" i="34"/>
  <c r="D11" i="34" s="1"/>
  <c r="AM10" i="34"/>
  <c r="D10" i="34" s="1"/>
  <c r="AM9" i="34"/>
  <c r="D9" i="34" s="1"/>
  <c r="AM28" i="34"/>
  <c r="D28" i="34" s="1"/>
  <c r="AM27" i="34"/>
  <c r="D27" i="34" s="1"/>
  <c r="AM20" i="34"/>
  <c r="D20" i="34" s="1"/>
  <c r="AM19" i="34"/>
  <c r="D19" i="34" s="1"/>
  <c r="AM18" i="34"/>
  <c r="D18" i="34" s="1"/>
  <c r="AM17" i="34"/>
  <c r="D17" i="34" s="1"/>
  <c r="AM16" i="34"/>
  <c r="D16" i="34" s="1"/>
  <c r="AM15" i="34"/>
  <c r="D15" i="34" s="1"/>
  <c r="AM8" i="34"/>
  <c r="D8" i="34" s="1"/>
  <c r="AM7" i="34"/>
  <c r="D7" i="34" s="1"/>
  <c r="AM6" i="34"/>
  <c r="D6" i="34" s="1"/>
  <c r="AM5" i="34"/>
  <c r="D5" i="34" s="1"/>
  <c r="AM4" i="34"/>
  <c r="D4" i="34" s="1"/>
  <c r="AM3" i="34"/>
  <c r="D3" i="34" s="1"/>
  <c r="AZ74" i="34"/>
  <c r="Q74" i="34" s="1"/>
  <c r="AZ72" i="34"/>
  <c r="Q72" i="34" s="1"/>
  <c r="AZ71" i="34"/>
  <c r="Q71" i="34" s="1"/>
  <c r="AZ70" i="34"/>
  <c r="Q70" i="34" s="1"/>
  <c r="AZ69" i="34"/>
  <c r="Q69" i="34" s="1"/>
  <c r="AZ66" i="34"/>
  <c r="Q66" i="34" s="1"/>
  <c r="AZ65" i="34"/>
  <c r="Q65" i="34" s="1"/>
  <c r="AZ64" i="34"/>
  <c r="Q64" i="34" s="1"/>
  <c r="AZ63" i="34"/>
  <c r="Q63" i="34" s="1"/>
  <c r="AZ73" i="34"/>
  <c r="Q73" i="34" s="1"/>
  <c r="AZ68" i="34"/>
  <c r="Q68" i="34" s="1"/>
  <c r="AZ67" i="34"/>
  <c r="Q67" i="34" s="1"/>
  <c r="AZ62" i="34"/>
  <c r="Q62" i="34" s="1"/>
  <c r="AZ61" i="34"/>
  <c r="Q61" i="34" s="1"/>
  <c r="AZ60" i="34"/>
  <c r="Q60" i="34" s="1"/>
  <c r="AZ56" i="34"/>
  <c r="Q56" i="34" s="1"/>
  <c r="AZ55" i="34"/>
  <c r="Q55" i="34" s="1"/>
  <c r="AZ54" i="34"/>
  <c r="Q54" i="34" s="1"/>
  <c r="AZ53" i="34"/>
  <c r="Q53" i="34" s="1"/>
  <c r="AZ52" i="34"/>
  <c r="Q52" i="34" s="1"/>
  <c r="AZ51" i="34"/>
  <c r="Q51" i="34" s="1"/>
  <c r="AZ44" i="34"/>
  <c r="Q44" i="34" s="1"/>
  <c r="AZ43" i="34"/>
  <c r="Q43" i="34" s="1"/>
  <c r="AZ42" i="34"/>
  <c r="Q42" i="34" s="1"/>
  <c r="AZ41" i="34"/>
  <c r="Q41" i="34" s="1"/>
  <c r="AZ40" i="34"/>
  <c r="Q40" i="34" s="1"/>
  <c r="AZ39" i="34"/>
  <c r="Q39" i="34" s="1"/>
  <c r="AZ32" i="34"/>
  <c r="Q32" i="34" s="1"/>
  <c r="AZ31" i="34"/>
  <c r="Q31" i="34" s="1"/>
  <c r="AZ30" i="34"/>
  <c r="Q30" i="34" s="1"/>
  <c r="AZ29" i="34"/>
  <c r="Q29" i="34" s="1"/>
  <c r="AZ59" i="34"/>
  <c r="Q59" i="34" s="1"/>
  <c r="AZ58" i="34"/>
  <c r="Q58" i="34" s="1"/>
  <c r="AZ57" i="34"/>
  <c r="Q57" i="34" s="1"/>
  <c r="AZ50" i="34"/>
  <c r="Q50" i="34" s="1"/>
  <c r="AZ49" i="34"/>
  <c r="Q49" i="34" s="1"/>
  <c r="AZ48" i="34"/>
  <c r="Q48" i="34" s="1"/>
  <c r="AZ47" i="34"/>
  <c r="Q47" i="34" s="1"/>
  <c r="AZ46" i="34"/>
  <c r="Q46" i="34" s="1"/>
  <c r="AZ45" i="34"/>
  <c r="Q45" i="34" s="1"/>
  <c r="AZ38" i="34"/>
  <c r="Q38" i="34" s="1"/>
  <c r="AZ37" i="34"/>
  <c r="Q37" i="34" s="1"/>
  <c r="AZ36" i="34"/>
  <c r="Q36" i="34" s="1"/>
  <c r="AZ35" i="34"/>
  <c r="Q35" i="34" s="1"/>
  <c r="AZ34" i="34"/>
  <c r="Q34" i="34" s="1"/>
  <c r="AZ33" i="34"/>
  <c r="Q33" i="34" s="1"/>
  <c r="AZ28" i="34"/>
  <c r="Q28" i="34" s="1"/>
  <c r="AZ27" i="34"/>
  <c r="Q27" i="34" s="1"/>
  <c r="AZ20" i="34"/>
  <c r="Q20" i="34" s="1"/>
  <c r="AZ19" i="34"/>
  <c r="Q19" i="34" s="1"/>
  <c r="AZ18" i="34"/>
  <c r="Q18" i="34" s="1"/>
  <c r="AZ17" i="34"/>
  <c r="Q17" i="34" s="1"/>
  <c r="AZ16" i="34"/>
  <c r="Q16" i="34" s="1"/>
  <c r="AZ15" i="34"/>
  <c r="Q15" i="34" s="1"/>
  <c r="AZ8" i="34"/>
  <c r="Q8" i="34" s="1"/>
  <c r="AZ7" i="34"/>
  <c r="Q7" i="34" s="1"/>
  <c r="AZ6" i="34"/>
  <c r="Q6" i="34" s="1"/>
  <c r="AZ5" i="34"/>
  <c r="Q5" i="34" s="1"/>
  <c r="AZ4" i="34"/>
  <c r="Q4" i="34" s="1"/>
  <c r="AZ3" i="34"/>
  <c r="Q3" i="34" s="1"/>
  <c r="AZ26" i="34"/>
  <c r="Q26" i="34" s="1"/>
  <c r="AZ25" i="34"/>
  <c r="Q25" i="34" s="1"/>
  <c r="AZ24" i="34"/>
  <c r="Q24" i="34" s="1"/>
  <c r="AZ23" i="34"/>
  <c r="Q23" i="34" s="1"/>
  <c r="AZ22" i="34"/>
  <c r="Q22" i="34" s="1"/>
  <c r="AZ21" i="34"/>
  <c r="Q21" i="34" s="1"/>
  <c r="AZ14" i="34"/>
  <c r="Q14" i="34" s="1"/>
  <c r="AZ13" i="34"/>
  <c r="Q13" i="34" s="1"/>
  <c r="AZ12" i="34"/>
  <c r="Q12" i="34" s="1"/>
  <c r="AZ11" i="34"/>
  <c r="Q11" i="34" s="1"/>
  <c r="AZ10" i="34"/>
  <c r="Q10" i="34" s="1"/>
  <c r="AZ9" i="34"/>
  <c r="Q9" i="34" s="1"/>
  <c r="AV74" i="34"/>
  <c r="M74" i="34" s="1"/>
  <c r="AV72" i="34"/>
  <c r="M72" i="34" s="1"/>
  <c r="AV71" i="34"/>
  <c r="M71" i="34" s="1"/>
  <c r="AV70" i="34"/>
  <c r="M70" i="34" s="1"/>
  <c r="AV69" i="34"/>
  <c r="M69" i="34" s="1"/>
  <c r="AV66" i="34"/>
  <c r="M66" i="34" s="1"/>
  <c r="AV65" i="34"/>
  <c r="M65" i="34" s="1"/>
  <c r="AV64" i="34"/>
  <c r="M64" i="34" s="1"/>
  <c r="AV63" i="34"/>
  <c r="M63" i="34" s="1"/>
  <c r="AV73" i="34"/>
  <c r="M73" i="34" s="1"/>
  <c r="AV68" i="34"/>
  <c r="M68" i="34" s="1"/>
  <c r="AV67" i="34"/>
  <c r="M67" i="34" s="1"/>
  <c r="AV62" i="34"/>
  <c r="M62" i="34" s="1"/>
  <c r="AV61" i="34"/>
  <c r="M61" i="34" s="1"/>
  <c r="AV60" i="34"/>
  <c r="M60" i="34" s="1"/>
  <c r="AV56" i="34"/>
  <c r="M56" i="34" s="1"/>
  <c r="AV55" i="34"/>
  <c r="M55" i="34" s="1"/>
  <c r="AV54" i="34"/>
  <c r="M54" i="34" s="1"/>
  <c r="AV53" i="34"/>
  <c r="M53" i="34" s="1"/>
  <c r="AV52" i="34"/>
  <c r="M52" i="34" s="1"/>
  <c r="AV51" i="34"/>
  <c r="M51" i="34" s="1"/>
  <c r="AV44" i="34"/>
  <c r="M44" i="34" s="1"/>
  <c r="AV43" i="34"/>
  <c r="M43" i="34" s="1"/>
  <c r="AV42" i="34"/>
  <c r="M42" i="34" s="1"/>
  <c r="AV41" i="34"/>
  <c r="M41" i="34" s="1"/>
  <c r="AV40" i="34"/>
  <c r="M40" i="34" s="1"/>
  <c r="AV39" i="34"/>
  <c r="M39" i="34" s="1"/>
  <c r="AV32" i="34"/>
  <c r="M32" i="34" s="1"/>
  <c r="AV31" i="34"/>
  <c r="M31" i="34" s="1"/>
  <c r="AV30" i="34"/>
  <c r="M30" i="34" s="1"/>
  <c r="AV29" i="34"/>
  <c r="M29" i="34" s="1"/>
  <c r="AV59" i="34"/>
  <c r="M59" i="34" s="1"/>
  <c r="AV58" i="34"/>
  <c r="M58" i="34" s="1"/>
  <c r="AV57" i="34"/>
  <c r="M57" i="34" s="1"/>
  <c r="AV50" i="34"/>
  <c r="M50" i="34" s="1"/>
  <c r="AV49" i="34"/>
  <c r="M49" i="34" s="1"/>
  <c r="AV48" i="34"/>
  <c r="M48" i="34" s="1"/>
  <c r="AV47" i="34"/>
  <c r="M47" i="34" s="1"/>
  <c r="AV46" i="34"/>
  <c r="M46" i="34" s="1"/>
  <c r="AV45" i="34"/>
  <c r="M45" i="34" s="1"/>
  <c r="AV38" i="34"/>
  <c r="M38" i="34" s="1"/>
  <c r="AV37" i="34"/>
  <c r="M37" i="34" s="1"/>
  <c r="AV36" i="34"/>
  <c r="M36" i="34" s="1"/>
  <c r="AV35" i="34"/>
  <c r="M35" i="34" s="1"/>
  <c r="AV34" i="34"/>
  <c r="M34" i="34" s="1"/>
  <c r="AV33" i="34"/>
  <c r="M33" i="34" s="1"/>
  <c r="AV28" i="34"/>
  <c r="M28" i="34" s="1"/>
  <c r="AV27" i="34"/>
  <c r="M27" i="34" s="1"/>
  <c r="AV20" i="34"/>
  <c r="M20" i="34" s="1"/>
  <c r="AV19" i="34"/>
  <c r="M19" i="34" s="1"/>
  <c r="AV18" i="34"/>
  <c r="M18" i="34" s="1"/>
  <c r="AV17" i="34"/>
  <c r="M17" i="34" s="1"/>
  <c r="AV16" i="34"/>
  <c r="M16" i="34" s="1"/>
  <c r="AV15" i="34"/>
  <c r="M15" i="34" s="1"/>
  <c r="AV8" i="34"/>
  <c r="M8" i="34" s="1"/>
  <c r="AV7" i="34"/>
  <c r="M7" i="34" s="1"/>
  <c r="AV6" i="34"/>
  <c r="M6" i="34" s="1"/>
  <c r="AV5" i="34"/>
  <c r="M5" i="34" s="1"/>
  <c r="AV4" i="34"/>
  <c r="M4" i="34" s="1"/>
  <c r="AV3" i="34"/>
  <c r="M3" i="34" s="1"/>
  <c r="AV26" i="34"/>
  <c r="M26" i="34" s="1"/>
  <c r="AV25" i="34"/>
  <c r="M25" i="34" s="1"/>
  <c r="AV24" i="34"/>
  <c r="M24" i="34" s="1"/>
  <c r="AV23" i="34"/>
  <c r="M23" i="34" s="1"/>
  <c r="AV22" i="34"/>
  <c r="M22" i="34" s="1"/>
  <c r="AV21" i="34"/>
  <c r="M21" i="34" s="1"/>
  <c r="AV14" i="34"/>
  <c r="M14" i="34" s="1"/>
  <c r="AV13" i="34"/>
  <c r="M13" i="34" s="1"/>
  <c r="AV12" i="34"/>
  <c r="M12" i="34" s="1"/>
  <c r="AV11" i="34"/>
  <c r="M11" i="34" s="1"/>
  <c r="AV10" i="34"/>
  <c r="M10" i="34" s="1"/>
  <c r="AV9" i="34"/>
  <c r="M9" i="34" s="1"/>
  <c r="AR74" i="34"/>
  <c r="I74" i="34" s="1"/>
  <c r="AR72" i="34"/>
  <c r="I72" i="34" s="1"/>
  <c r="AR71" i="34"/>
  <c r="I71" i="34" s="1"/>
  <c r="AR70" i="34"/>
  <c r="I70" i="34" s="1"/>
  <c r="AR69" i="34"/>
  <c r="I69" i="34" s="1"/>
  <c r="AR66" i="34"/>
  <c r="I66" i="34" s="1"/>
  <c r="AR65" i="34"/>
  <c r="I65" i="34" s="1"/>
  <c r="AR64" i="34"/>
  <c r="I64" i="34" s="1"/>
  <c r="AR63" i="34"/>
  <c r="I63" i="34" s="1"/>
  <c r="AR73" i="34"/>
  <c r="I73" i="34" s="1"/>
  <c r="AR68" i="34"/>
  <c r="I68" i="34" s="1"/>
  <c r="AR67" i="34"/>
  <c r="I67" i="34" s="1"/>
  <c r="AR62" i="34"/>
  <c r="I62" i="34" s="1"/>
  <c r="AR61" i="34"/>
  <c r="I61" i="34" s="1"/>
  <c r="AR60" i="34"/>
  <c r="I60" i="34" s="1"/>
  <c r="AR56" i="34"/>
  <c r="I56" i="34" s="1"/>
  <c r="AR55" i="34"/>
  <c r="I55" i="34" s="1"/>
  <c r="AR54" i="34"/>
  <c r="I54" i="34" s="1"/>
  <c r="AR53" i="34"/>
  <c r="I53" i="34" s="1"/>
  <c r="AR52" i="34"/>
  <c r="I52" i="34" s="1"/>
  <c r="AR51" i="34"/>
  <c r="I51" i="34" s="1"/>
  <c r="AR44" i="34"/>
  <c r="I44" i="34" s="1"/>
  <c r="AR43" i="34"/>
  <c r="I43" i="34" s="1"/>
  <c r="AR42" i="34"/>
  <c r="I42" i="34" s="1"/>
  <c r="AR41" i="34"/>
  <c r="I41" i="34" s="1"/>
  <c r="AR40" i="34"/>
  <c r="I40" i="34" s="1"/>
  <c r="AR39" i="34"/>
  <c r="I39" i="34" s="1"/>
  <c r="AR32" i="34"/>
  <c r="I32" i="34" s="1"/>
  <c r="AR31" i="34"/>
  <c r="I31" i="34" s="1"/>
  <c r="AR30" i="34"/>
  <c r="I30" i="34" s="1"/>
  <c r="AR29" i="34"/>
  <c r="I29" i="34" s="1"/>
  <c r="AR59" i="34"/>
  <c r="I59" i="34" s="1"/>
  <c r="AR58" i="34"/>
  <c r="I58" i="34" s="1"/>
  <c r="AR57" i="34"/>
  <c r="I57" i="34" s="1"/>
  <c r="AR50" i="34"/>
  <c r="I50" i="34" s="1"/>
  <c r="AR49" i="34"/>
  <c r="I49" i="34" s="1"/>
  <c r="AR48" i="34"/>
  <c r="I48" i="34" s="1"/>
  <c r="AR47" i="34"/>
  <c r="I47" i="34" s="1"/>
  <c r="AR46" i="34"/>
  <c r="I46" i="34" s="1"/>
  <c r="AR45" i="34"/>
  <c r="I45" i="34" s="1"/>
  <c r="AR38" i="34"/>
  <c r="I38" i="34" s="1"/>
  <c r="AR37" i="34"/>
  <c r="I37" i="34" s="1"/>
  <c r="AR36" i="34"/>
  <c r="I36" i="34" s="1"/>
  <c r="AR35" i="34"/>
  <c r="I35" i="34" s="1"/>
  <c r="AR34" i="34"/>
  <c r="I34" i="34" s="1"/>
  <c r="AR33" i="34"/>
  <c r="I33" i="34" s="1"/>
  <c r="AR28" i="34"/>
  <c r="I28" i="34" s="1"/>
  <c r="AR27" i="34"/>
  <c r="I27" i="34" s="1"/>
  <c r="AR20" i="34"/>
  <c r="I20" i="34" s="1"/>
  <c r="AR19" i="34"/>
  <c r="I19" i="34" s="1"/>
  <c r="AR18" i="34"/>
  <c r="I18" i="34" s="1"/>
  <c r="AR17" i="34"/>
  <c r="I17" i="34" s="1"/>
  <c r="AR16" i="34"/>
  <c r="I16" i="34" s="1"/>
  <c r="AR15" i="34"/>
  <c r="I15" i="34" s="1"/>
  <c r="AR8" i="34"/>
  <c r="I8" i="34" s="1"/>
  <c r="AR7" i="34"/>
  <c r="I7" i="34" s="1"/>
  <c r="AR6" i="34"/>
  <c r="I6" i="34" s="1"/>
  <c r="AR5" i="34"/>
  <c r="I5" i="34" s="1"/>
  <c r="AR4" i="34"/>
  <c r="I4" i="34" s="1"/>
  <c r="AR3" i="34"/>
  <c r="I3" i="34" s="1"/>
  <c r="AR26" i="34"/>
  <c r="I26" i="34" s="1"/>
  <c r="AR25" i="34"/>
  <c r="I25" i="34" s="1"/>
  <c r="AR24" i="34"/>
  <c r="I24" i="34" s="1"/>
  <c r="AR23" i="34"/>
  <c r="I23" i="34" s="1"/>
  <c r="AR22" i="34"/>
  <c r="I22" i="34" s="1"/>
  <c r="AR21" i="34"/>
  <c r="I21" i="34" s="1"/>
  <c r="AR14" i="34"/>
  <c r="I14" i="34" s="1"/>
  <c r="AR13" i="34"/>
  <c r="I13" i="34" s="1"/>
  <c r="AR12" i="34"/>
  <c r="I12" i="34" s="1"/>
  <c r="AR11" i="34"/>
  <c r="I11" i="34" s="1"/>
  <c r="AR10" i="34"/>
  <c r="I10" i="34" s="1"/>
  <c r="AR9" i="34"/>
  <c r="I9" i="34" s="1"/>
  <c r="AN74" i="34"/>
  <c r="E74" i="34" s="1"/>
  <c r="AN72" i="34"/>
  <c r="E72" i="34" s="1"/>
  <c r="AN71" i="34"/>
  <c r="E71" i="34" s="1"/>
  <c r="AN70" i="34"/>
  <c r="E70" i="34" s="1"/>
  <c r="AN69" i="34"/>
  <c r="E69" i="34" s="1"/>
  <c r="AN66" i="34"/>
  <c r="E66" i="34" s="1"/>
  <c r="AN65" i="34"/>
  <c r="E65" i="34" s="1"/>
  <c r="AN64" i="34"/>
  <c r="E64" i="34" s="1"/>
  <c r="AN63" i="34"/>
  <c r="E63" i="34" s="1"/>
  <c r="AN73" i="34"/>
  <c r="E73" i="34" s="1"/>
  <c r="AN68" i="34"/>
  <c r="E68" i="34" s="1"/>
  <c r="AN67" i="34"/>
  <c r="E67" i="34" s="1"/>
  <c r="AN62" i="34"/>
  <c r="E62" i="34" s="1"/>
  <c r="AN61" i="34"/>
  <c r="E61" i="34" s="1"/>
  <c r="AN60" i="34"/>
  <c r="E60" i="34" s="1"/>
  <c r="AN56" i="34"/>
  <c r="E56" i="34" s="1"/>
  <c r="AN55" i="34"/>
  <c r="E55" i="34" s="1"/>
  <c r="AN54" i="34"/>
  <c r="E54" i="34" s="1"/>
  <c r="AN53" i="34"/>
  <c r="E53" i="34" s="1"/>
  <c r="AN52" i="34"/>
  <c r="E52" i="34" s="1"/>
  <c r="AN51" i="34"/>
  <c r="E51" i="34" s="1"/>
  <c r="AN44" i="34"/>
  <c r="E44" i="34" s="1"/>
  <c r="AN43" i="34"/>
  <c r="E43" i="34" s="1"/>
  <c r="AN42" i="34"/>
  <c r="E42" i="34" s="1"/>
  <c r="AN41" i="34"/>
  <c r="E41" i="34" s="1"/>
  <c r="AN40" i="34"/>
  <c r="E40" i="34" s="1"/>
  <c r="AN39" i="34"/>
  <c r="E39" i="34" s="1"/>
  <c r="AN32" i="34"/>
  <c r="E32" i="34" s="1"/>
  <c r="AN31" i="34"/>
  <c r="E31" i="34" s="1"/>
  <c r="AN30" i="34"/>
  <c r="E30" i="34" s="1"/>
  <c r="AN29" i="34"/>
  <c r="E29" i="34" s="1"/>
  <c r="AN59" i="34"/>
  <c r="E59" i="34" s="1"/>
  <c r="AN58" i="34"/>
  <c r="E58" i="34" s="1"/>
  <c r="AN57" i="34"/>
  <c r="E57" i="34" s="1"/>
  <c r="AN50" i="34"/>
  <c r="E50" i="34" s="1"/>
  <c r="AN49" i="34"/>
  <c r="E49" i="34" s="1"/>
  <c r="AN48" i="34"/>
  <c r="E48" i="34" s="1"/>
  <c r="AN47" i="34"/>
  <c r="E47" i="34" s="1"/>
  <c r="AN46" i="34"/>
  <c r="E46" i="34" s="1"/>
  <c r="AN45" i="34"/>
  <c r="E45" i="34" s="1"/>
  <c r="AN38" i="34"/>
  <c r="E38" i="34" s="1"/>
  <c r="AN37" i="34"/>
  <c r="E37" i="34" s="1"/>
  <c r="AN36" i="34"/>
  <c r="E36" i="34" s="1"/>
  <c r="AN35" i="34"/>
  <c r="E35" i="34" s="1"/>
  <c r="AN34" i="34"/>
  <c r="E34" i="34" s="1"/>
  <c r="AN33" i="34"/>
  <c r="E33" i="34" s="1"/>
  <c r="AN28" i="34"/>
  <c r="E28" i="34" s="1"/>
  <c r="AN27" i="34"/>
  <c r="E27" i="34" s="1"/>
  <c r="AN20" i="34"/>
  <c r="E20" i="34" s="1"/>
  <c r="AN19" i="34"/>
  <c r="E19" i="34" s="1"/>
  <c r="AN18" i="34"/>
  <c r="E18" i="34" s="1"/>
  <c r="AN17" i="34"/>
  <c r="E17" i="34" s="1"/>
  <c r="AN16" i="34"/>
  <c r="E16" i="34" s="1"/>
  <c r="AN15" i="34"/>
  <c r="E15" i="34" s="1"/>
  <c r="AN8" i="34"/>
  <c r="E8" i="34" s="1"/>
  <c r="AN7" i="34"/>
  <c r="E7" i="34" s="1"/>
  <c r="AN6" i="34"/>
  <c r="E6" i="34" s="1"/>
  <c r="AN5" i="34"/>
  <c r="E5" i="34" s="1"/>
  <c r="AN4" i="34"/>
  <c r="E4" i="34" s="1"/>
  <c r="AN3" i="34"/>
  <c r="E3" i="34" s="1"/>
  <c r="AN26" i="34"/>
  <c r="E26" i="34" s="1"/>
  <c r="AN25" i="34"/>
  <c r="E25" i="34" s="1"/>
  <c r="AN24" i="34"/>
  <c r="E24" i="34" s="1"/>
  <c r="AN23" i="34"/>
  <c r="E23" i="34" s="1"/>
  <c r="AN22" i="34"/>
  <c r="E22" i="34" s="1"/>
  <c r="AN21" i="34"/>
  <c r="E21" i="34" s="1"/>
  <c r="AN14" i="34"/>
  <c r="E14" i="34" s="1"/>
  <c r="AN13" i="34"/>
  <c r="E13" i="34" s="1"/>
  <c r="AN12" i="34"/>
  <c r="E12" i="34" s="1"/>
  <c r="AN11" i="34"/>
  <c r="E11" i="34" s="1"/>
  <c r="AN10" i="34"/>
  <c r="E10" i="34" s="1"/>
  <c r="AN9" i="34"/>
  <c r="E9" i="34" s="1"/>
  <c r="AY73" i="34"/>
  <c r="P73" i="34" s="1"/>
  <c r="AY68" i="34"/>
  <c r="P68" i="34" s="1"/>
  <c r="AY67" i="34"/>
  <c r="P67" i="34" s="1"/>
  <c r="AY62" i="34"/>
  <c r="P62" i="34" s="1"/>
  <c r="AY61" i="34"/>
  <c r="P61" i="34" s="1"/>
  <c r="AY60" i="34"/>
  <c r="P60" i="34" s="1"/>
  <c r="AY74" i="34"/>
  <c r="P74" i="34" s="1"/>
  <c r="AY72" i="34"/>
  <c r="P72" i="34" s="1"/>
  <c r="AY71" i="34"/>
  <c r="P71" i="34" s="1"/>
  <c r="AY70" i="34"/>
  <c r="P70" i="34" s="1"/>
  <c r="AY69" i="34"/>
  <c r="P69" i="34" s="1"/>
  <c r="AY66" i="34"/>
  <c r="P66" i="34" s="1"/>
  <c r="AY65" i="34"/>
  <c r="P65" i="34" s="1"/>
  <c r="AY64" i="34"/>
  <c r="P64" i="34" s="1"/>
  <c r="AY63" i="34"/>
  <c r="P63" i="34" s="1"/>
  <c r="AY59" i="34"/>
  <c r="P59" i="34" s="1"/>
  <c r="AY58" i="34"/>
  <c r="P58" i="34" s="1"/>
  <c r="AY57" i="34"/>
  <c r="P57" i="34" s="1"/>
  <c r="AY50" i="34"/>
  <c r="P50" i="34" s="1"/>
  <c r="AY49" i="34"/>
  <c r="P49" i="34" s="1"/>
  <c r="AY48" i="34"/>
  <c r="P48" i="34" s="1"/>
  <c r="AY47" i="34"/>
  <c r="P47" i="34" s="1"/>
  <c r="AY46" i="34"/>
  <c r="P46" i="34" s="1"/>
  <c r="AY45" i="34"/>
  <c r="P45" i="34" s="1"/>
  <c r="AY38" i="34"/>
  <c r="P38" i="34" s="1"/>
  <c r="AY37" i="34"/>
  <c r="P37" i="34" s="1"/>
  <c r="AY36" i="34"/>
  <c r="P36" i="34" s="1"/>
  <c r="AY35" i="34"/>
  <c r="P35" i="34" s="1"/>
  <c r="AY34" i="34"/>
  <c r="P34" i="34" s="1"/>
  <c r="AY33" i="34"/>
  <c r="P33" i="34" s="1"/>
  <c r="AY56" i="34"/>
  <c r="P56" i="34" s="1"/>
  <c r="AY55" i="34"/>
  <c r="P55" i="34" s="1"/>
  <c r="AY54" i="34"/>
  <c r="P54" i="34" s="1"/>
  <c r="AY53" i="34"/>
  <c r="P53" i="34" s="1"/>
  <c r="AY52" i="34"/>
  <c r="P52" i="34" s="1"/>
  <c r="AY51" i="34"/>
  <c r="P51" i="34" s="1"/>
  <c r="AY44" i="34"/>
  <c r="P44" i="34" s="1"/>
  <c r="AY43" i="34"/>
  <c r="P43" i="34" s="1"/>
  <c r="AY42" i="34"/>
  <c r="P42" i="34" s="1"/>
  <c r="AY41" i="34"/>
  <c r="P41" i="34" s="1"/>
  <c r="AY40" i="34"/>
  <c r="P40" i="34" s="1"/>
  <c r="AY39" i="34"/>
  <c r="P39" i="34" s="1"/>
  <c r="AY32" i="34"/>
  <c r="P32" i="34" s="1"/>
  <c r="AY31" i="34"/>
  <c r="P31" i="34" s="1"/>
  <c r="AY30" i="34"/>
  <c r="P30" i="34" s="1"/>
  <c r="AY29" i="34"/>
  <c r="P29" i="34" s="1"/>
  <c r="AY26" i="34"/>
  <c r="P26" i="34" s="1"/>
  <c r="AY25" i="34"/>
  <c r="P25" i="34" s="1"/>
  <c r="AY24" i="34"/>
  <c r="P24" i="34" s="1"/>
  <c r="AY23" i="34"/>
  <c r="P23" i="34" s="1"/>
  <c r="AY22" i="34"/>
  <c r="P22" i="34" s="1"/>
  <c r="AY21" i="34"/>
  <c r="P21" i="34" s="1"/>
  <c r="AY14" i="34"/>
  <c r="P14" i="34" s="1"/>
  <c r="AY13" i="34"/>
  <c r="P13" i="34" s="1"/>
  <c r="AY12" i="34"/>
  <c r="P12" i="34" s="1"/>
  <c r="AY11" i="34"/>
  <c r="P11" i="34" s="1"/>
  <c r="AY10" i="34"/>
  <c r="P10" i="34" s="1"/>
  <c r="AY9" i="34"/>
  <c r="P9" i="34" s="1"/>
  <c r="AY28" i="34"/>
  <c r="P28" i="34" s="1"/>
  <c r="AY27" i="34"/>
  <c r="P27" i="34" s="1"/>
  <c r="AY20" i="34"/>
  <c r="P20" i="34" s="1"/>
  <c r="AY19" i="34"/>
  <c r="P19" i="34" s="1"/>
  <c r="AY18" i="34"/>
  <c r="P18" i="34" s="1"/>
  <c r="AY17" i="34"/>
  <c r="P17" i="34" s="1"/>
  <c r="AY16" i="34"/>
  <c r="P16" i="34" s="1"/>
  <c r="AY15" i="34"/>
  <c r="P15" i="34" s="1"/>
  <c r="AY8" i="34"/>
  <c r="P8" i="34" s="1"/>
  <c r="AY7" i="34"/>
  <c r="P7" i="34" s="1"/>
  <c r="AY6" i="34"/>
  <c r="P6" i="34" s="1"/>
  <c r="AY5" i="34"/>
  <c r="P5" i="34" s="1"/>
  <c r="AY4" i="34"/>
  <c r="P4" i="34" s="1"/>
  <c r="AY3" i="34"/>
  <c r="P3" i="34" s="1"/>
  <c r="BB74" i="34"/>
  <c r="S74" i="34" s="1"/>
  <c r="BB72" i="34"/>
  <c r="S72" i="34" s="1"/>
  <c r="BB71" i="34"/>
  <c r="S71" i="34" s="1"/>
  <c r="BB70" i="34"/>
  <c r="S70" i="34" s="1"/>
  <c r="BB69" i="34"/>
  <c r="S69" i="34" s="1"/>
  <c r="BB66" i="34"/>
  <c r="S66" i="34" s="1"/>
  <c r="BB65" i="34"/>
  <c r="S65" i="34" s="1"/>
  <c r="BB64" i="34"/>
  <c r="S64" i="34" s="1"/>
  <c r="BB63" i="34"/>
  <c r="S63" i="34" s="1"/>
  <c r="BB73" i="34"/>
  <c r="S73" i="34" s="1"/>
  <c r="BB68" i="34"/>
  <c r="S68" i="34" s="1"/>
  <c r="BB67" i="34"/>
  <c r="S67" i="34" s="1"/>
  <c r="BB62" i="34"/>
  <c r="S62" i="34" s="1"/>
  <c r="BB61" i="34"/>
  <c r="S61" i="34" s="1"/>
  <c r="BB60" i="34"/>
  <c r="S60" i="34" s="1"/>
  <c r="BB56" i="34"/>
  <c r="S56" i="34" s="1"/>
  <c r="BB55" i="34"/>
  <c r="S55" i="34" s="1"/>
  <c r="BB54" i="34"/>
  <c r="S54" i="34" s="1"/>
  <c r="BB53" i="34"/>
  <c r="S53" i="34" s="1"/>
  <c r="BB52" i="34"/>
  <c r="S52" i="34" s="1"/>
  <c r="BB51" i="34"/>
  <c r="S51" i="34" s="1"/>
  <c r="BB44" i="34"/>
  <c r="S44" i="34" s="1"/>
  <c r="BB43" i="34"/>
  <c r="S43" i="34" s="1"/>
  <c r="BB42" i="34"/>
  <c r="S42" i="34" s="1"/>
  <c r="BB41" i="34"/>
  <c r="S41" i="34" s="1"/>
  <c r="BB40" i="34"/>
  <c r="S40" i="34" s="1"/>
  <c r="BB39" i="34"/>
  <c r="S39" i="34" s="1"/>
  <c r="BB32" i="34"/>
  <c r="S32" i="34" s="1"/>
  <c r="BB31" i="34"/>
  <c r="S31" i="34" s="1"/>
  <c r="BB30" i="34"/>
  <c r="S30" i="34" s="1"/>
  <c r="BB29" i="34"/>
  <c r="S29" i="34" s="1"/>
  <c r="BB59" i="34"/>
  <c r="S59" i="34" s="1"/>
  <c r="BB58" i="34"/>
  <c r="S58" i="34" s="1"/>
  <c r="BB57" i="34"/>
  <c r="S57" i="34" s="1"/>
  <c r="BB50" i="34"/>
  <c r="S50" i="34" s="1"/>
  <c r="BB49" i="34"/>
  <c r="S49" i="34" s="1"/>
  <c r="BB48" i="34"/>
  <c r="S48" i="34" s="1"/>
  <c r="BB47" i="34"/>
  <c r="S47" i="34" s="1"/>
  <c r="BB46" i="34"/>
  <c r="S46" i="34" s="1"/>
  <c r="BB45" i="34"/>
  <c r="S45" i="34" s="1"/>
  <c r="BB38" i="34"/>
  <c r="S38" i="34" s="1"/>
  <c r="BB37" i="34"/>
  <c r="S37" i="34" s="1"/>
  <c r="BB36" i="34"/>
  <c r="S36" i="34" s="1"/>
  <c r="BB35" i="34"/>
  <c r="S35" i="34" s="1"/>
  <c r="BB34" i="34"/>
  <c r="S34" i="34" s="1"/>
  <c r="BB33" i="34"/>
  <c r="S33" i="34" s="1"/>
  <c r="BB28" i="34"/>
  <c r="S28" i="34" s="1"/>
  <c r="BB27" i="34"/>
  <c r="S27" i="34" s="1"/>
  <c r="BB20" i="34"/>
  <c r="S20" i="34" s="1"/>
  <c r="BB19" i="34"/>
  <c r="S19" i="34" s="1"/>
  <c r="BB18" i="34"/>
  <c r="S18" i="34" s="1"/>
  <c r="BB17" i="34"/>
  <c r="S17" i="34" s="1"/>
  <c r="BB16" i="34"/>
  <c r="S16" i="34" s="1"/>
  <c r="BB15" i="34"/>
  <c r="S15" i="34" s="1"/>
  <c r="BB8" i="34"/>
  <c r="S8" i="34" s="1"/>
  <c r="BB7" i="34"/>
  <c r="S7" i="34" s="1"/>
  <c r="BB6" i="34"/>
  <c r="S6" i="34" s="1"/>
  <c r="BB5" i="34"/>
  <c r="S5" i="34" s="1"/>
  <c r="BB4" i="34"/>
  <c r="S4" i="34" s="1"/>
  <c r="BB3" i="34"/>
  <c r="S3" i="34" s="1"/>
  <c r="BB26" i="34"/>
  <c r="S26" i="34" s="1"/>
  <c r="BB25" i="34"/>
  <c r="S25" i="34" s="1"/>
  <c r="BB24" i="34"/>
  <c r="S24" i="34" s="1"/>
  <c r="BB23" i="34"/>
  <c r="S23" i="34" s="1"/>
  <c r="BB22" i="34"/>
  <c r="S22" i="34" s="1"/>
  <c r="BB21" i="34"/>
  <c r="S21" i="34" s="1"/>
  <c r="BB14" i="34"/>
  <c r="S14" i="34" s="1"/>
  <c r="BB13" i="34"/>
  <c r="S13" i="34" s="1"/>
  <c r="BB12" i="34"/>
  <c r="S12" i="34" s="1"/>
  <c r="BB11" i="34"/>
  <c r="S11" i="34" s="1"/>
  <c r="BB10" i="34"/>
  <c r="S10" i="34" s="1"/>
  <c r="BB9" i="34"/>
  <c r="S9" i="34" s="1"/>
  <c r="AX74" i="34"/>
  <c r="O74" i="34" s="1"/>
  <c r="AX72" i="34"/>
  <c r="O72" i="34" s="1"/>
  <c r="AX71" i="34"/>
  <c r="O71" i="34" s="1"/>
  <c r="AX70" i="34"/>
  <c r="O70" i="34" s="1"/>
  <c r="AX69" i="34"/>
  <c r="O69" i="34" s="1"/>
  <c r="AX66" i="34"/>
  <c r="O66" i="34" s="1"/>
  <c r="AX65" i="34"/>
  <c r="O65" i="34" s="1"/>
  <c r="AX64" i="34"/>
  <c r="O64" i="34" s="1"/>
  <c r="AX63" i="34"/>
  <c r="O63" i="34" s="1"/>
  <c r="AX73" i="34"/>
  <c r="O73" i="34" s="1"/>
  <c r="AX68" i="34"/>
  <c r="O68" i="34" s="1"/>
  <c r="AX67" i="34"/>
  <c r="O67" i="34" s="1"/>
  <c r="AX62" i="34"/>
  <c r="O62" i="34" s="1"/>
  <c r="AX61" i="34"/>
  <c r="O61" i="34" s="1"/>
  <c r="AX60" i="34"/>
  <c r="O60" i="34" s="1"/>
  <c r="AX56" i="34"/>
  <c r="O56" i="34" s="1"/>
  <c r="AX55" i="34"/>
  <c r="O55" i="34" s="1"/>
  <c r="AX54" i="34"/>
  <c r="O54" i="34" s="1"/>
  <c r="AX53" i="34"/>
  <c r="O53" i="34" s="1"/>
  <c r="AX52" i="34"/>
  <c r="O52" i="34" s="1"/>
  <c r="AX51" i="34"/>
  <c r="O51" i="34" s="1"/>
  <c r="AX44" i="34"/>
  <c r="O44" i="34" s="1"/>
  <c r="AX43" i="34"/>
  <c r="O43" i="34" s="1"/>
  <c r="AX42" i="34"/>
  <c r="O42" i="34" s="1"/>
  <c r="AX41" i="34"/>
  <c r="O41" i="34" s="1"/>
  <c r="AX40" i="34"/>
  <c r="O40" i="34" s="1"/>
  <c r="AX39" i="34"/>
  <c r="O39" i="34" s="1"/>
  <c r="AX32" i="34"/>
  <c r="O32" i="34" s="1"/>
  <c r="AX31" i="34"/>
  <c r="O31" i="34" s="1"/>
  <c r="AX30" i="34"/>
  <c r="O30" i="34" s="1"/>
  <c r="AX29" i="34"/>
  <c r="O29" i="34" s="1"/>
  <c r="AX59" i="34"/>
  <c r="O59" i="34" s="1"/>
  <c r="AX58" i="34"/>
  <c r="O58" i="34" s="1"/>
  <c r="AX57" i="34"/>
  <c r="O57" i="34" s="1"/>
  <c r="AX50" i="34"/>
  <c r="O50" i="34" s="1"/>
  <c r="AX49" i="34"/>
  <c r="O49" i="34" s="1"/>
  <c r="AX48" i="34"/>
  <c r="O48" i="34" s="1"/>
  <c r="AX47" i="34"/>
  <c r="O47" i="34" s="1"/>
  <c r="AX46" i="34"/>
  <c r="O46" i="34" s="1"/>
  <c r="AX45" i="34"/>
  <c r="O45" i="34" s="1"/>
  <c r="AX38" i="34"/>
  <c r="O38" i="34" s="1"/>
  <c r="AX37" i="34"/>
  <c r="O37" i="34" s="1"/>
  <c r="AX36" i="34"/>
  <c r="O36" i="34" s="1"/>
  <c r="AX35" i="34"/>
  <c r="O35" i="34" s="1"/>
  <c r="AX34" i="34"/>
  <c r="O34" i="34" s="1"/>
  <c r="AX33" i="34"/>
  <c r="O33" i="34" s="1"/>
  <c r="AX28" i="34"/>
  <c r="O28" i="34" s="1"/>
  <c r="AX27" i="34"/>
  <c r="O27" i="34" s="1"/>
  <c r="AX20" i="34"/>
  <c r="O20" i="34" s="1"/>
  <c r="AX19" i="34"/>
  <c r="O19" i="34" s="1"/>
  <c r="AX18" i="34"/>
  <c r="O18" i="34" s="1"/>
  <c r="AX17" i="34"/>
  <c r="O17" i="34" s="1"/>
  <c r="AX16" i="34"/>
  <c r="O16" i="34" s="1"/>
  <c r="AX15" i="34"/>
  <c r="O15" i="34" s="1"/>
  <c r="AX8" i="34"/>
  <c r="O8" i="34" s="1"/>
  <c r="AX7" i="34"/>
  <c r="O7" i="34" s="1"/>
  <c r="AX6" i="34"/>
  <c r="O6" i="34" s="1"/>
  <c r="AX5" i="34"/>
  <c r="O5" i="34" s="1"/>
  <c r="AX4" i="34"/>
  <c r="O4" i="34" s="1"/>
  <c r="AX3" i="34"/>
  <c r="O3" i="34" s="1"/>
  <c r="AX26" i="34"/>
  <c r="O26" i="34" s="1"/>
  <c r="AX25" i="34"/>
  <c r="O25" i="34" s="1"/>
  <c r="AX24" i="34"/>
  <c r="O24" i="34" s="1"/>
  <c r="AX23" i="34"/>
  <c r="O23" i="34" s="1"/>
  <c r="AX22" i="34"/>
  <c r="O22" i="34" s="1"/>
  <c r="AX21" i="34"/>
  <c r="O21" i="34" s="1"/>
  <c r="AX14" i="34"/>
  <c r="O14" i="34" s="1"/>
  <c r="AX13" i="34"/>
  <c r="O13" i="34" s="1"/>
  <c r="AX12" i="34"/>
  <c r="O12" i="34" s="1"/>
  <c r="AX11" i="34"/>
  <c r="O11" i="34" s="1"/>
  <c r="AX10" i="34"/>
  <c r="O10" i="34" s="1"/>
  <c r="AX9" i="34"/>
  <c r="O9" i="34" s="1"/>
  <c r="AT74" i="34"/>
  <c r="K74" i="34" s="1"/>
  <c r="AT72" i="34"/>
  <c r="K72" i="34" s="1"/>
  <c r="AT71" i="34"/>
  <c r="K71" i="34" s="1"/>
  <c r="AT70" i="34"/>
  <c r="K70" i="34" s="1"/>
  <c r="AT69" i="34"/>
  <c r="K69" i="34" s="1"/>
  <c r="AT66" i="34"/>
  <c r="K66" i="34" s="1"/>
  <c r="AT65" i="34"/>
  <c r="K65" i="34" s="1"/>
  <c r="AT64" i="34"/>
  <c r="K64" i="34" s="1"/>
  <c r="AT63" i="34"/>
  <c r="K63" i="34" s="1"/>
  <c r="AT73" i="34"/>
  <c r="K73" i="34" s="1"/>
  <c r="AT68" i="34"/>
  <c r="K68" i="34" s="1"/>
  <c r="AT67" i="34"/>
  <c r="K67" i="34" s="1"/>
  <c r="AT62" i="34"/>
  <c r="K62" i="34" s="1"/>
  <c r="AT61" i="34"/>
  <c r="K61" i="34" s="1"/>
  <c r="AT60" i="34"/>
  <c r="K60" i="34" s="1"/>
  <c r="AT56" i="34"/>
  <c r="K56" i="34" s="1"/>
  <c r="AT55" i="34"/>
  <c r="K55" i="34" s="1"/>
  <c r="AT54" i="34"/>
  <c r="K54" i="34" s="1"/>
  <c r="AT53" i="34"/>
  <c r="K53" i="34" s="1"/>
  <c r="AT52" i="34"/>
  <c r="K52" i="34" s="1"/>
  <c r="AT51" i="34"/>
  <c r="K51" i="34" s="1"/>
  <c r="AT44" i="34"/>
  <c r="K44" i="34" s="1"/>
  <c r="AT43" i="34"/>
  <c r="K43" i="34" s="1"/>
  <c r="AT42" i="34"/>
  <c r="K42" i="34" s="1"/>
  <c r="AT41" i="34"/>
  <c r="K41" i="34" s="1"/>
  <c r="AT40" i="34"/>
  <c r="K40" i="34" s="1"/>
  <c r="AT39" i="34"/>
  <c r="K39" i="34" s="1"/>
  <c r="AT32" i="34"/>
  <c r="K32" i="34" s="1"/>
  <c r="AT31" i="34"/>
  <c r="K31" i="34" s="1"/>
  <c r="AT30" i="34"/>
  <c r="K30" i="34" s="1"/>
  <c r="AT29" i="34"/>
  <c r="K29" i="34" s="1"/>
  <c r="AT59" i="34"/>
  <c r="K59" i="34" s="1"/>
  <c r="AT58" i="34"/>
  <c r="K58" i="34" s="1"/>
  <c r="AT57" i="34"/>
  <c r="K57" i="34" s="1"/>
  <c r="AT50" i="34"/>
  <c r="K50" i="34" s="1"/>
  <c r="AT49" i="34"/>
  <c r="K49" i="34" s="1"/>
  <c r="AT48" i="34"/>
  <c r="K48" i="34" s="1"/>
  <c r="AT47" i="34"/>
  <c r="K47" i="34" s="1"/>
  <c r="AT46" i="34"/>
  <c r="K46" i="34" s="1"/>
  <c r="AT45" i="34"/>
  <c r="K45" i="34" s="1"/>
  <c r="AT38" i="34"/>
  <c r="K38" i="34" s="1"/>
  <c r="AT37" i="34"/>
  <c r="K37" i="34" s="1"/>
  <c r="AT36" i="34"/>
  <c r="K36" i="34" s="1"/>
  <c r="AT35" i="34"/>
  <c r="K35" i="34" s="1"/>
  <c r="AT34" i="34"/>
  <c r="K34" i="34" s="1"/>
  <c r="AT33" i="34"/>
  <c r="K33" i="34" s="1"/>
  <c r="AT28" i="34"/>
  <c r="K28" i="34" s="1"/>
  <c r="AT27" i="34"/>
  <c r="K27" i="34" s="1"/>
  <c r="AT20" i="34"/>
  <c r="K20" i="34" s="1"/>
  <c r="AT19" i="34"/>
  <c r="K19" i="34" s="1"/>
  <c r="AT18" i="34"/>
  <c r="K18" i="34" s="1"/>
  <c r="AT17" i="34"/>
  <c r="K17" i="34" s="1"/>
  <c r="AT16" i="34"/>
  <c r="K16" i="34" s="1"/>
  <c r="AT15" i="34"/>
  <c r="K15" i="34" s="1"/>
  <c r="AT8" i="34"/>
  <c r="K8" i="34" s="1"/>
  <c r="AT7" i="34"/>
  <c r="K7" i="34" s="1"/>
  <c r="AT6" i="34"/>
  <c r="K6" i="34" s="1"/>
  <c r="AT5" i="34"/>
  <c r="K5" i="34" s="1"/>
  <c r="AT4" i="34"/>
  <c r="K4" i="34" s="1"/>
  <c r="AT3" i="34"/>
  <c r="K3" i="34" s="1"/>
  <c r="AT26" i="34"/>
  <c r="K26" i="34" s="1"/>
  <c r="AT25" i="34"/>
  <c r="K25" i="34" s="1"/>
  <c r="AT24" i="34"/>
  <c r="K24" i="34" s="1"/>
  <c r="AT23" i="34"/>
  <c r="K23" i="34" s="1"/>
  <c r="AT22" i="34"/>
  <c r="K22" i="34" s="1"/>
  <c r="AT21" i="34"/>
  <c r="K21" i="34" s="1"/>
  <c r="AT14" i="34"/>
  <c r="K14" i="34" s="1"/>
  <c r="AT13" i="34"/>
  <c r="K13" i="34" s="1"/>
  <c r="AT12" i="34"/>
  <c r="K12" i="34" s="1"/>
  <c r="AT11" i="34"/>
  <c r="K11" i="34" s="1"/>
  <c r="AT10" i="34"/>
  <c r="K10" i="34" s="1"/>
  <c r="AT9" i="34"/>
  <c r="K9" i="34" s="1"/>
  <c r="AP74" i="34"/>
  <c r="G74" i="34" s="1"/>
  <c r="AP72" i="34"/>
  <c r="G72" i="34" s="1"/>
  <c r="AP71" i="34"/>
  <c r="G71" i="34" s="1"/>
  <c r="AP70" i="34"/>
  <c r="G70" i="34" s="1"/>
  <c r="AP69" i="34"/>
  <c r="G69" i="34" s="1"/>
  <c r="AP66" i="34"/>
  <c r="G66" i="34" s="1"/>
  <c r="AP65" i="34"/>
  <c r="G65" i="34" s="1"/>
  <c r="AP64" i="34"/>
  <c r="G64" i="34" s="1"/>
  <c r="AP63" i="34"/>
  <c r="G63" i="34" s="1"/>
  <c r="AP73" i="34"/>
  <c r="G73" i="34" s="1"/>
  <c r="AP68" i="34"/>
  <c r="G68" i="34" s="1"/>
  <c r="AP67" i="34"/>
  <c r="G67" i="34" s="1"/>
  <c r="AP62" i="34"/>
  <c r="G62" i="34" s="1"/>
  <c r="AP61" i="34"/>
  <c r="G61" i="34" s="1"/>
  <c r="AP60" i="34"/>
  <c r="G60" i="34" s="1"/>
  <c r="AP56" i="34"/>
  <c r="G56" i="34" s="1"/>
  <c r="AP55" i="34"/>
  <c r="G55" i="34" s="1"/>
  <c r="AP54" i="34"/>
  <c r="G54" i="34" s="1"/>
  <c r="AP53" i="34"/>
  <c r="G53" i="34" s="1"/>
  <c r="AP52" i="34"/>
  <c r="G52" i="34" s="1"/>
  <c r="AP51" i="34"/>
  <c r="G51" i="34" s="1"/>
  <c r="AP44" i="34"/>
  <c r="G44" i="34" s="1"/>
  <c r="AP43" i="34"/>
  <c r="G43" i="34" s="1"/>
  <c r="AP42" i="34"/>
  <c r="G42" i="34" s="1"/>
  <c r="AP41" i="34"/>
  <c r="G41" i="34" s="1"/>
  <c r="AP40" i="34"/>
  <c r="G40" i="34" s="1"/>
  <c r="AP39" i="34"/>
  <c r="G39" i="34" s="1"/>
  <c r="AP32" i="34"/>
  <c r="G32" i="34" s="1"/>
  <c r="AP31" i="34"/>
  <c r="G31" i="34" s="1"/>
  <c r="AP30" i="34"/>
  <c r="G30" i="34" s="1"/>
  <c r="AP29" i="34"/>
  <c r="G29" i="34" s="1"/>
  <c r="AP59" i="34"/>
  <c r="G59" i="34" s="1"/>
  <c r="AP58" i="34"/>
  <c r="G58" i="34" s="1"/>
  <c r="AP57" i="34"/>
  <c r="G57" i="34" s="1"/>
  <c r="AP50" i="34"/>
  <c r="G50" i="34" s="1"/>
  <c r="AP49" i="34"/>
  <c r="G49" i="34" s="1"/>
  <c r="AP48" i="34"/>
  <c r="G48" i="34" s="1"/>
  <c r="AP47" i="34"/>
  <c r="G47" i="34" s="1"/>
  <c r="AP46" i="34"/>
  <c r="G46" i="34" s="1"/>
  <c r="AP45" i="34"/>
  <c r="G45" i="34" s="1"/>
  <c r="AP38" i="34"/>
  <c r="G38" i="34" s="1"/>
  <c r="AP37" i="34"/>
  <c r="G37" i="34" s="1"/>
  <c r="AP36" i="34"/>
  <c r="G36" i="34" s="1"/>
  <c r="AP35" i="34"/>
  <c r="G35" i="34" s="1"/>
  <c r="AP34" i="34"/>
  <c r="G34" i="34" s="1"/>
  <c r="AP33" i="34"/>
  <c r="G33" i="34" s="1"/>
  <c r="AP28" i="34"/>
  <c r="G28" i="34" s="1"/>
  <c r="AP27" i="34"/>
  <c r="G27" i="34" s="1"/>
  <c r="AP20" i="34"/>
  <c r="G20" i="34" s="1"/>
  <c r="AP19" i="34"/>
  <c r="G19" i="34" s="1"/>
  <c r="AP18" i="34"/>
  <c r="G18" i="34" s="1"/>
  <c r="AP17" i="34"/>
  <c r="G17" i="34" s="1"/>
  <c r="AP16" i="34"/>
  <c r="G16" i="34" s="1"/>
  <c r="AP15" i="34"/>
  <c r="G15" i="34" s="1"/>
  <c r="AP8" i="34"/>
  <c r="G8" i="34" s="1"/>
  <c r="AP7" i="34"/>
  <c r="G7" i="34" s="1"/>
  <c r="AP6" i="34"/>
  <c r="G6" i="34" s="1"/>
  <c r="AP5" i="34"/>
  <c r="G5" i="34" s="1"/>
  <c r="AP4" i="34"/>
  <c r="G4" i="34" s="1"/>
  <c r="AP3" i="34"/>
  <c r="G3" i="34" s="1"/>
  <c r="AP26" i="34"/>
  <c r="G26" i="34" s="1"/>
  <c r="AP25" i="34"/>
  <c r="G25" i="34" s="1"/>
  <c r="AP24" i="34"/>
  <c r="G24" i="34" s="1"/>
  <c r="AP23" i="34"/>
  <c r="G23" i="34" s="1"/>
  <c r="AP22" i="34"/>
  <c r="G22" i="34" s="1"/>
  <c r="AP21" i="34"/>
  <c r="G21" i="34" s="1"/>
  <c r="AP14" i="34"/>
  <c r="G14" i="34" s="1"/>
  <c r="AP13" i="34"/>
  <c r="G13" i="34" s="1"/>
  <c r="AP12" i="34"/>
  <c r="G12" i="34" s="1"/>
  <c r="AP11" i="34"/>
  <c r="G11" i="34" s="1"/>
  <c r="AP10" i="34"/>
  <c r="G10" i="34" s="1"/>
  <c r="AP9" i="34"/>
  <c r="G9" i="34" s="1"/>
  <c r="BA73" i="34"/>
  <c r="R73" i="34" s="1"/>
  <c r="BA68" i="34"/>
  <c r="R68" i="34" s="1"/>
  <c r="BA67" i="34"/>
  <c r="R67" i="34" s="1"/>
  <c r="BA62" i="34"/>
  <c r="R62" i="34" s="1"/>
  <c r="BA61" i="34"/>
  <c r="R61" i="34" s="1"/>
  <c r="BA60" i="34"/>
  <c r="R60" i="34" s="1"/>
  <c r="BA74" i="34"/>
  <c r="R74" i="34" s="1"/>
  <c r="BA72" i="34"/>
  <c r="R72" i="34" s="1"/>
  <c r="BA71" i="34"/>
  <c r="R71" i="34" s="1"/>
  <c r="BA70" i="34"/>
  <c r="R70" i="34" s="1"/>
  <c r="BA69" i="34"/>
  <c r="R69" i="34" s="1"/>
  <c r="BA66" i="34"/>
  <c r="R66" i="34" s="1"/>
  <c r="BA65" i="34"/>
  <c r="R65" i="34" s="1"/>
  <c r="BA64" i="34"/>
  <c r="R64" i="34" s="1"/>
  <c r="BA63" i="34"/>
  <c r="R63" i="34" s="1"/>
  <c r="BA59" i="34"/>
  <c r="R59" i="34" s="1"/>
  <c r="BA58" i="34"/>
  <c r="R58" i="34" s="1"/>
  <c r="BA57" i="34"/>
  <c r="R57" i="34" s="1"/>
  <c r="BA50" i="34"/>
  <c r="R50" i="34" s="1"/>
  <c r="BA49" i="34"/>
  <c r="R49" i="34" s="1"/>
  <c r="BA48" i="34"/>
  <c r="R48" i="34" s="1"/>
  <c r="BA47" i="34"/>
  <c r="R47" i="34" s="1"/>
  <c r="BA46" i="34"/>
  <c r="R46" i="34" s="1"/>
  <c r="BA45" i="34"/>
  <c r="R45" i="34" s="1"/>
  <c r="BA38" i="34"/>
  <c r="R38" i="34" s="1"/>
  <c r="BA37" i="34"/>
  <c r="R37" i="34" s="1"/>
  <c r="BA36" i="34"/>
  <c r="R36" i="34" s="1"/>
  <c r="BA35" i="34"/>
  <c r="R35" i="34" s="1"/>
  <c r="BA34" i="34"/>
  <c r="R34" i="34" s="1"/>
  <c r="BA33" i="34"/>
  <c r="R33" i="34" s="1"/>
  <c r="BA56" i="34"/>
  <c r="R56" i="34" s="1"/>
  <c r="BA55" i="34"/>
  <c r="R55" i="34" s="1"/>
  <c r="BA54" i="34"/>
  <c r="R54" i="34" s="1"/>
  <c r="BA53" i="34"/>
  <c r="R53" i="34" s="1"/>
  <c r="BA52" i="34"/>
  <c r="R52" i="34" s="1"/>
  <c r="BA51" i="34"/>
  <c r="R51" i="34" s="1"/>
  <c r="BA44" i="34"/>
  <c r="R44" i="34" s="1"/>
  <c r="BA43" i="34"/>
  <c r="R43" i="34" s="1"/>
  <c r="BA42" i="34"/>
  <c r="R42" i="34" s="1"/>
  <c r="BA41" i="34"/>
  <c r="R41" i="34" s="1"/>
  <c r="BA40" i="34"/>
  <c r="R40" i="34" s="1"/>
  <c r="BA39" i="34"/>
  <c r="R39" i="34" s="1"/>
  <c r="BA32" i="34"/>
  <c r="R32" i="34" s="1"/>
  <c r="BA31" i="34"/>
  <c r="R31" i="34" s="1"/>
  <c r="BA30" i="34"/>
  <c r="R30" i="34" s="1"/>
  <c r="BA29" i="34"/>
  <c r="R29" i="34" s="1"/>
  <c r="BA26" i="34"/>
  <c r="R26" i="34" s="1"/>
  <c r="BA25" i="34"/>
  <c r="R25" i="34" s="1"/>
  <c r="BA24" i="34"/>
  <c r="R24" i="34" s="1"/>
  <c r="BA23" i="34"/>
  <c r="R23" i="34" s="1"/>
  <c r="BA22" i="34"/>
  <c r="R22" i="34" s="1"/>
  <c r="BA21" i="34"/>
  <c r="R21" i="34" s="1"/>
  <c r="BA14" i="34"/>
  <c r="R14" i="34" s="1"/>
  <c r="BA13" i="34"/>
  <c r="R13" i="34" s="1"/>
  <c r="BA12" i="34"/>
  <c r="R12" i="34" s="1"/>
  <c r="BA11" i="34"/>
  <c r="R11" i="34" s="1"/>
  <c r="BA10" i="34"/>
  <c r="R10" i="34" s="1"/>
  <c r="BA9" i="34"/>
  <c r="R9" i="34" s="1"/>
  <c r="BA28" i="34"/>
  <c r="R28" i="34" s="1"/>
  <c r="BA27" i="34"/>
  <c r="R27" i="34" s="1"/>
  <c r="BA20" i="34"/>
  <c r="R20" i="34" s="1"/>
  <c r="BA19" i="34"/>
  <c r="R19" i="34" s="1"/>
  <c r="BA18" i="34"/>
  <c r="R18" i="34" s="1"/>
  <c r="BA17" i="34"/>
  <c r="R17" i="34" s="1"/>
  <c r="BA16" i="34"/>
  <c r="R16" i="34" s="1"/>
  <c r="BA15" i="34"/>
  <c r="R15" i="34" s="1"/>
  <c r="BA8" i="34"/>
  <c r="R8" i="34" s="1"/>
  <c r="BA7" i="34"/>
  <c r="R7" i="34" s="1"/>
  <c r="BA6" i="34"/>
  <c r="R6" i="34" s="1"/>
  <c r="BA5" i="34"/>
  <c r="R5" i="34" s="1"/>
  <c r="BA4" i="34"/>
  <c r="R4" i="34" s="1"/>
  <c r="BA3" i="34"/>
  <c r="R3" i="34" s="1"/>
  <c r="C75" i="34"/>
  <c r="BB74" i="33"/>
  <c r="S74" i="33" s="1"/>
  <c r="BB72" i="33"/>
  <c r="S72" i="33" s="1"/>
  <c r="BB71" i="33"/>
  <c r="S71" i="33" s="1"/>
  <c r="BB70" i="33"/>
  <c r="S70" i="33" s="1"/>
  <c r="BB69" i="33"/>
  <c r="S69" i="33" s="1"/>
  <c r="BB66" i="33"/>
  <c r="S66" i="33" s="1"/>
  <c r="BB65" i="33"/>
  <c r="S65" i="33" s="1"/>
  <c r="BB64" i="33"/>
  <c r="S64" i="33" s="1"/>
  <c r="BB63" i="33"/>
  <c r="S63" i="33" s="1"/>
  <c r="BB73" i="33"/>
  <c r="S73" i="33" s="1"/>
  <c r="BB68" i="33"/>
  <c r="S68" i="33" s="1"/>
  <c r="BB67" i="33"/>
  <c r="S67" i="33" s="1"/>
  <c r="BB62" i="33"/>
  <c r="S62" i="33" s="1"/>
  <c r="BB61" i="33"/>
  <c r="S61" i="33" s="1"/>
  <c r="BB60" i="33"/>
  <c r="S60" i="33" s="1"/>
  <c r="BB59" i="33"/>
  <c r="S59" i="33" s="1"/>
  <c r="BB58" i="33"/>
  <c r="S58" i="33" s="1"/>
  <c r="BB57" i="33"/>
  <c r="S57" i="33" s="1"/>
  <c r="BB50" i="33"/>
  <c r="S50" i="33" s="1"/>
  <c r="BB49" i="33"/>
  <c r="S49" i="33" s="1"/>
  <c r="BB48" i="33"/>
  <c r="S48" i="33" s="1"/>
  <c r="BB47" i="33"/>
  <c r="S47" i="33" s="1"/>
  <c r="BB46" i="33"/>
  <c r="S46" i="33" s="1"/>
  <c r="BB45" i="33"/>
  <c r="S45" i="33" s="1"/>
  <c r="BB56" i="33"/>
  <c r="S56" i="33" s="1"/>
  <c r="BB55" i="33"/>
  <c r="S55" i="33" s="1"/>
  <c r="BB54" i="33"/>
  <c r="S54" i="33" s="1"/>
  <c r="BB53" i="33"/>
  <c r="S53" i="33" s="1"/>
  <c r="BB52" i="33"/>
  <c r="S52" i="33" s="1"/>
  <c r="BB51" i="33"/>
  <c r="S51" i="33" s="1"/>
  <c r="BB44" i="33"/>
  <c r="S44" i="33" s="1"/>
  <c r="BB43" i="33"/>
  <c r="S43" i="33" s="1"/>
  <c r="BB42" i="33"/>
  <c r="S42" i="33" s="1"/>
  <c r="BB41" i="33"/>
  <c r="S41" i="33" s="1"/>
  <c r="BB40" i="33"/>
  <c r="S40" i="33" s="1"/>
  <c r="BB39" i="33"/>
  <c r="S39" i="33" s="1"/>
  <c r="BB32" i="33"/>
  <c r="S32" i="33" s="1"/>
  <c r="BB31" i="33"/>
  <c r="S31" i="33" s="1"/>
  <c r="BB30" i="33"/>
  <c r="S30" i="33" s="1"/>
  <c r="BB29" i="33"/>
  <c r="S29" i="33" s="1"/>
  <c r="BB28" i="33"/>
  <c r="S28" i="33" s="1"/>
  <c r="BB27" i="33"/>
  <c r="S27" i="33" s="1"/>
  <c r="BB20" i="33"/>
  <c r="S20" i="33" s="1"/>
  <c r="BB19" i="33"/>
  <c r="S19" i="33" s="1"/>
  <c r="BB18" i="33"/>
  <c r="S18" i="33" s="1"/>
  <c r="BB17" i="33"/>
  <c r="S17" i="33" s="1"/>
  <c r="BB16" i="33"/>
  <c r="S16" i="33" s="1"/>
  <c r="BB15" i="33"/>
  <c r="S15" i="33" s="1"/>
  <c r="BB38" i="33"/>
  <c r="S38" i="33" s="1"/>
  <c r="BB37" i="33"/>
  <c r="S37" i="33" s="1"/>
  <c r="BB36" i="33"/>
  <c r="S36" i="33" s="1"/>
  <c r="BB35" i="33"/>
  <c r="S35" i="33" s="1"/>
  <c r="BB34" i="33"/>
  <c r="S34" i="33" s="1"/>
  <c r="BB33" i="33"/>
  <c r="S33" i="33" s="1"/>
  <c r="BB26" i="33"/>
  <c r="S26" i="33" s="1"/>
  <c r="BB25" i="33"/>
  <c r="S25" i="33" s="1"/>
  <c r="BB24" i="33"/>
  <c r="S24" i="33" s="1"/>
  <c r="BB23" i="33"/>
  <c r="S23" i="33" s="1"/>
  <c r="BB22" i="33"/>
  <c r="S22" i="33" s="1"/>
  <c r="BB21" i="33"/>
  <c r="S21" i="33" s="1"/>
  <c r="BB14" i="33"/>
  <c r="S14" i="33" s="1"/>
  <c r="BB13" i="33"/>
  <c r="S13" i="33" s="1"/>
  <c r="BB12" i="33"/>
  <c r="S12" i="33" s="1"/>
  <c r="BB11" i="33"/>
  <c r="S11" i="33" s="1"/>
  <c r="BB10" i="33"/>
  <c r="S10" i="33" s="1"/>
  <c r="BB9" i="33"/>
  <c r="S9" i="33" s="1"/>
  <c r="BB8" i="33"/>
  <c r="S8" i="33" s="1"/>
  <c r="BB7" i="33"/>
  <c r="S7" i="33" s="1"/>
  <c r="BB6" i="33"/>
  <c r="S6" i="33" s="1"/>
  <c r="BB5" i="33"/>
  <c r="S5" i="33" s="1"/>
  <c r="BB4" i="33"/>
  <c r="S4" i="33" s="1"/>
  <c r="BB3" i="33"/>
  <c r="S3" i="33" s="1"/>
  <c r="AX74" i="33"/>
  <c r="O74" i="33" s="1"/>
  <c r="AX72" i="33"/>
  <c r="O72" i="33" s="1"/>
  <c r="AX71" i="33"/>
  <c r="O71" i="33" s="1"/>
  <c r="AX70" i="33"/>
  <c r="O70" i="33" s="1"/>
  <c r="AX69" i="33"/>
  <c r="O69" i="33" s="1"/>
  <c r="AX66" i="33"/>
  <c r="O66" i="33" s="1"/>
  <c r="AX65" i="33"/>
  <c r="O65" i="33" s="1"/>
  <c r="AX64" i="33"/>
  <c r="O64" i="33" s="1"/>
  <c r="AX63" i="33"/>
  <c r="O63" i="33" s="1"/>
  <c r="AX73" i="33"/>
  <c r="O73" i="33" s="1"/>
  <c r="AX68" i="33"/>
  <c r="O68" i="33" s="1"/>
  <c r="AX67" i="33"/>
  <c r="O67" i="33" s="1"/>
  <c r="AX62" i="33"/>
  <c r="O62" i="33" s="1"/>
  <c r="AX61" i="33"/>
  <c r="O61" i="33" s="1"/>
  <c r="AX60" i="33"/>
  <c r="O60" i="33" s="1"/>
  <c r="AX59" i="33"/>
  <c r="O59" i="33" s="1"/>
  <c r="AX58" i="33"/>
  <c r="O58" i="33" s="1"/>
  <c r="AX57" i="33"/>
  <c r="O57" i="33" s="1"/>
  <c r="AX50" i="33"/>
  <c r="O50" i="33" s="1"/>
  <c r="AX49" i="33"/>
  <c r="O49" i="33" s="1"/>
  <c r="AX48" i="33"/>
  <c r="O48" i="33" s="1"/>
  <c r="AX47" i="33"/>
  <c r="O47" i="33" s="1"/>
  <c r="AX46" i="33"/>
  <c r="O46" i="33" s="1"/>
  <c r="AX45" i="33"/>
  <c r="O45" i="33" s="1"/>
  <c r="AX56" i="33"/>
  <c r="O56" i="33" s="1"/>
  <c r="AX55" i="33"/>
  <c r="O55" i="33" s="1"/>
  <c r="AX54" i="33"/>
  <c r="O54" i="33" s="1"/>
  <c r="AX53" i="33"/>
  <c r="O53" i="33" s="1"/>
  <c r="AX52" i="33"/>
  <c r="O52" i="33" s="1"/>
  <c r="AX51" i="33"/>
  <c r="O51" i="33" s="1"/>
  <c r="AX44" i="33"/>
  <c r="O44" i="33" s="1"/>
  <c r="AX43" i="33"/>
  <c r="O43" i="33" s="1"/>
  <c r="AX42" i="33"/>
  <c r="O42" i="33" s="1"/>
  <c r="AX41" i="33"/>
  <c r="O41" i="33" s="1"/>
  <c r="AX40" i="33"/>
  <c r="O40" i="33" s="1"/>
  <c r="AX39" i="33"/>
  <c r="O39" i="33" s="1"/>
  <c r="AX32" i="33"/>
  <c r="O32" i="33" s="1"/>
  <c r="AX31" i="33"/>
  <c r="O31" i="33" s="1"/>
  <c r="AX30" i="33"/>
  <c r="O30" i="33" s="1"/>
  <c r="AX29" i="33"/>
  <c r="O29" i="33" s="1"/>
  <c r="AX28" i="33"/>
  <c r="O28" i="33" s="1"/>
  <c r="AX27" i="33"/>
  <c r="O27" i="33" s="1"/>
  <c r="AX20" i="33"/>
  <c r="O20" i="33" s="1"/>
  <c r="AX19" i="33"/>
  <c r="O19" i="33" s="1"/>
  <c r="AX18" i="33"/>
  <c r="O18" i="33" s="1"/>
  <c r="AX17" i="33"/>
  <c r="O17" i="33" s="1"/>
  <c r="AX16" i="33"/>
  <c r="O16" i="33" s="1"/>
  <c r="AX15" i="33"/>
  <c r="O15" i="33" s="1"/>
  <c r="AX38" i="33"/>
  <c r="O38" i="33" s="1"/>
  <c r="AX37" i="33"/>
  <c r="O37" i="33" s="1"/>
  <c r="AX36" i="33"/>
  <c r="O36" i="33" s="1"/>
  <c r="AX35" i="33"/>
  <c r="O35" i="33" s="1"/>
  <c r="AX34" i="33"/>
  <c r="O34" i="33" s="1"/>
  <c r="AX33" i="33"/>
  <c r="O33" i="33" s="1"/>
  <c r="AX26" i="33"/>
  <c r="O26" i="33" s="1"/>
  <c r="AX25" i="33"/>
  <c r="O25" i="33" s="1"/>
  <c r="AX24" i="33"/>
  <c r="O24" i="33" s="1"/>
  <c r="AX23" i="33"/>
  <c r="O23" i="33" s="1"/>
  <c r="AX22" i="33"/>
  <c r="O22" i="33" s="1"/>
  <c r="AX21" i="33"/>
  <c r="O21" i="33" s="1"/>
  <c r="AX14" i="33"/>
  <c r="O14" i="33" s="1"/>
  <c r="AX13" i="33"/>
  <c r="O13" i="33" s="1"/>
  <c r="AX12" i="33"/>
  <c r="O12" i="33" s="1"/>
  <c r="AX11" i="33"/>
  <c r="O11" i="33" s="1"/>
  <c r="AX10" i="33"/>
  <c r="O10" i="33" s="1"/>
  <c r="AX9" i="33"/>
  <c r="O9" i="33" s="1"/>
  <c r="AX8" i="33"/>
  <c r="O8" i="33" s="1"/>
  <c r="AX7" i="33"/>
  <c r="O7" i="33" s="1"/>
  <c r="AX6" i="33"/>
  <c r="O6" i="33" s="1"/>
  <c r="AX5" i="33"/>
  <c r="O5" i="33" s="1"/>
  <c r="AX4" i="33"/>
  <c r="O4" i="33" s="1"/>
  <c r="AX3" i="33"/>
  <c r="O3" i="33" s="1"/>
  <c r="AT74" i="33"/>
  <c r="K74" i="33" s="1"/>
  <c r="AT72" i="33"/>
  <c r="K72" i="33" s="1"/>
  <c r="AT71" i="33"/>
  <c r="K71" i="33" s="1"/>
  <c r="AT70" i="33"/>
  <c r="K70" i="33" s="1"/>
  <c r="AT69" i="33"/>
  <c r="K69" i="33" s="1"/>
  <c r="AT66" i="33"/>
  <c r="K66" i="33" s="1"/>
  <c r="AT65" i="33"/>
  <c r="K65" i="33" s="1"/>
  <c r="AT64" i="33"/>
  <c r="K64" i="33" s="1"/>
  <c r="AT63" i="33"/>
  <c r="K63" i="33" s="1"/>
  <c r="AT73" i="33"/>
  <c r="K73" i="33" s="1"/>
  <c r="AT68" i="33"/>
  <c r="K68" i="33" s="1"/>
  <c r="AT67" i="33"/>
  <c r="K67" i="33" s="1"/>
  <c r="AT62" i="33"/>
  <c r="K62" i="33" s="1"/>
  <c r="AT61" i="33"/>
  <c r="K61" i="33" s="1"/>
  <c r="AT60" i="33"/>
  <c r="K60" i="33" s="1"/>
  <c r="AT59" i="33"/>
  <c r="K59" i="33" s="1"/>
  <c r="AT58" i="33"/>
  <c r="K58" i="33" s="1"/>
  <c r="AT57" i="33"/>
  <c r="K57" i="33" s="1"/>
  <c r="AT50" i="33"/>
  <c r="K50" i="33" s="1"/>
  <c r="AT49" i="33"/>
  <c r="K49" i="33" s="1"/>
  <c r="AT48" i="33"/>
  <c r="K48" i="33" s="1"/>
  <c r="AT47" i="33"/>
  <c r="K47" i="33" s="1"/>
  <c r="AT46" i="33"/>
  <c r="K46" i="33" s="1"/>
  <c r="AT45" i="33"/>
  <c r="K45" i="33" s="1"/>
  <c r="AT56" i="33"/>
  <c r="K56" i="33" s="1"/>
  <c r="AT55" i="33"/>
  <c r="K55" i="33" s="1"/>
  <c r="AT54" i="33"/>
  <c r="K54" i="33" s="1"/>
  <c r="AT53" i="33"/>
  <c r="K53" i="33" s="1"/>
  <c r="AT52" i="33"/>
  <c r="K52" i="33" s="1"/>
  <c r="AT51" i="33"/>
  <c r="K51" i="33" s="1"/>
  <c r="AT44" i="33"/>
  <c r="K44" i="33" s="1"/>
  <c r="AT43" i="33"/>
  <c r="K43" i="33" s="1"/>
  <c r="AT42" i="33"/>
  <c r="K42" i="33" s="1"/>
  <c r="AT41" i="33"/>
  <c r="K41" i="33" s="1"/>
  <c r="AT40" i="33"/>
  <c r="K40" i="33" s="1"/>
  <c r="AT39" i="33"/>
  <c r="K39" i="33" s="1"/>
  <c r="AT32" i="33"/>
  <c r="K32" i="33" s="1"/>
  <c r="AT31" i="33"/>
  <c r="K31" i="33" s="1"/>
  <c r="AT30" i="33"/>
  <c r="K30" i="33" s="1"/>
  <c r="AT29" i="33"/>
  <c r="K29" i="33" s="1"/>
  <c r="AT28" i="33"/>
  <c r="K28" i="33" s="1"/>
  <c r="AT27" i="33"/>
  <c r="K27" i="33" s="1"/>
  <c r="AT20" i="33"/>
  <c r="K20" i="33" s="1"/>
  <c r="AT19" i="33"/>
  <c r="K19" i="33" s="1"/>
  <c r="AT18" i="33"/>
  <c r="K18" i="33" s="1"/>
  <c r="AT17" i="33"/>
  <c r="K17" i="33" s="1"/>
  <c r="AT16" i="33"/>
  <c r="K16" i="33" s="1"/>
  <c r="AT15" i="33"/>
  <c r="K15" i="33" s="1"/>
  <c r="AT38" i="33"/>
  <c r="K38" i="33" s="1"/>
  <c r="AT37" i="33"/>
  <c r="K37" i="33" s="1"/>
  <c r="AT36" i="33"/>
  <c r="K36" i="33" s="1"/>
  <c r="AT35" i="33"/>
  <c r="K35" i="33" s="1"/>
  <c r="AT34" i="33"/>
  <c r="K34" i="33" s="1"/>
  <c r="AT33" i="33"/>
  <c r="K33" i="33" s="1"/>
  <c r="AT26" i="33"/>
  <c r="K26" i="33" s="1"/>
  <c r="AT25" i="33"/>
  <c r="K25" i="33" s="1"/>
  <c r="AT24" i="33"/>
  <c r="K24" i="33" s="1"/>
  <c r="AT23" i="33"/>
  <c r="K23" i="33" s="1"/>
  <c r="AT22" i="33"/>
  <c r="K22" i="33" s="1"/>
  <c r="AT21" i="33"/>
  <c r="K21" i="33" s="1"/>
  <c r="AT14" i="33"/>
  <c r="K14" i="33" s="1"/>
  <c r="AT13" i="33"/>
  <c r="K13" i="33" s="1"/>
  <c r="AT12" i="33"/>
  <c r="K12" i="33" s="1"/>
  <c r="AT11" i="33"/>
  <c r="K11" i="33" s="1"/>
  <c r="AT10" i="33"/>
  <c r="K10" i="33" s="1"/>
  <c r="AT9" i="33"/>
  <c r="K9" i="33" s="1"/>
  <c r="AT8" i="33"/>
  <c r="K8" i="33" s="1"/>
  <c r="AT7" i="33"/>
  <c r="K7" i="33" s="1"/>
  <c r="AT6" i="33"/>
  <c r="K6" i="33" s="1"/>
  <c r="AT5" i="33"/>
  <c r="K5" i="33" s="1"/>
  <c r="AT4" i="33"/>
  <c r="K4" i="33" s="1"/>
  <c r="AT3" i="33"/>
  <c r="K3" i="33" s="1"/>
  <c r="AP74" i="33"/>
  <c r="G74" i="33" s="1"/>
  <c r="AP72" i="33"/>
  <c r="G72" i="33" s="1"/>
  <c r="AP71" i="33"/>
  <c r="G71" i="33" s="1"/>
  <c r="AP70" i="33"/>
  <c r="G70" i="33" s="1"/>
  <c r="AP69" i="33"/>
  <c r="G69" i="33" s="1"/>
  <c r="AP66" i="33"/>
  <c r="G66" i="33" s="1"/>
  <c r="AP65" i="33"/>
  <c r="G65" i="33" s="1"/>
  <c r="AP64" i="33"/>
  <c r="G64" i="33" s="1"/>
  <c r="AP63" i="33"/>
  <c r="G63" i="33" s="1"/>
  <c r="AP73" i="33"/>
  <c r="G73" i="33" s="1"/>
  <c r="AP68" i="33"/>
  <c r="G68" i="33" s="1"/>
  <c r="AP67" i="33"/>
  <c r="G67" i="33" s="1"/>
  <c r="AP62" i="33"/>
  <c r="G62" i="33" s="1"/>
  <c r="AP61" i="33"/>
  <c r="G61" i="33" s="1"/>
  <c r="AP60" i="33"/>
  <c r="G60" i="33" s="1"/>
  <c r="AP59" i="33"/>
  <c r="G59" i="33" s="1"/>
  <c r="AP58" i="33"/>
  <c r="G58" i="33" s="1"/>
  <c r="AP57" i="33"/>
  <c r="G57" i="33" s="1"/>
  <c r="AP50" i="33"/>
  <c r="G50" i="33" s="1"/>
  <c r="AP49" i="33"/>
  <c r="G49" i="33" s="1"/>
  <c r="AP48" i="33"/>
  <c r="G48" i="33" s="1"/>
  <c r="AP47" i="33"/>
  <c r="G47" i="33" s="1"/>
  <c r="AP46" i="33"/>
  <c r="G46" i="33" s="1"/>
  <c r="AP45" i="33"/>
  <c r="G45" i="33" s="1"/>
  <c r="AP56" i="33"/>
  <c r="G56" i="33" s="1"/>
  <c r="AP55" i="33"/>
  <c r="G55" i="33" s="1"/>
  <c r="AP54" i="33"/>
  <c r="G54" i="33" s="1"/>
  <c r="AP53" i="33"/>
  <c r="G53" i="33" s="1"/>
  <c r="AP52" i="33"/>
  <c r="G52" i="33" s="1"/>
  <c r="AP51" i="33"/>
  <c r="G51" i="33" s="1"/>
  <c r="AP44" i="33"/>
  <c r="G44" i="33" s="1"/>
  <c r="AP43" i="33"/>
  <c r="G43" i="33" s="1"/>
  <c r="AP42" i="33"/>
  <c r="G42" i="33" s="1"/>
  <c r="AP41" i="33"/>
  <c r="G41" i="33" s="1"/>
  <c r="AP40" i="33"/>
  <c r="G40" i="33" s="1"/>
  <c r="AP39" i="33"/>
  <c r="G39" i="33" s="1"/>
  <c r="AP32" i="33"/>
  <c r="G32" i="33" s="1"/>
  <c r="AP31" i="33"/>
  <c r="G31" i="33" s="1"/>
  <c r="AP30" i="33"/>
  <c r="G30" i="33" s="1"/>
  <c r="AP29" i="33"/>
  <c r="G29" i="33" s="1"/>
  <c r="AP28" i="33"/>
  <c r="G28" i="33" s="1"/>
  <c r="AP27" i="33"/>
  <c r="G27" i="33" s="1"/>
  <c r="AP20" i="33"/>
  <c r="G20" i="33" s="1"/>
  <c r="AP19" i="33"/>
  <c r="G19" i="33" s="1"/>
  <c r="AP18" i="33"/>
  <c r="G18" i="33" s="1"/>
  <c r="AP17" i="33"/>
  <c r="G17" i="33" s="1"/>
  <c r="AP16" i="33"/>
  <c r="G16" i="33" s="1"/>
  <c r="AP15" i="33"/>
  <c r="G15" i="33" s="1"/>
  <c r="AP38" i="33"/>
  <c r="G38" i="33" s="1"/>
  <c r="AP37" i="33"/>
  <c r="G37" i="33" s="1"/>
  <c r="AP36" i="33"/>
  <c r="G36" i="33" s="1"/>
  <c r="AP35" i="33"/>
  <c r="G35" i="33" s="1"/>
  <c r="AP34" i="33"/>
  <c r="G34" i="33" s="1"/>
  <c r="AP33" i="33"/>
  <c r="G33" i="33" s="1"/>
  <c r="AP26" i="33"/>
  <c r="G26" i="33" s="1"/>
  <c r="AP25" i="33"/>
  <c r="G25" i="33" s="1"/>
  <c r="AP24" i="33"/>
  <c r="G24" i="33" s="1"/>
  <c r="AP23" i="33"/>
  <c r="G23" i="33" s="1"/>
  <c r="AP22" i="33"/>
  <c r="G22" i="33" s="1"/>
  <c r="AP21" i="33"/>
  <c r="G21" i="33" s="1"/>
  <c r="AP14" i="33"/>
  <c r="G14" i="33" s="1"/>
  <c r="AP13" i="33"/>
  <c r="G13" i="33" s="1"/>
  <c r="AP12" i="33"/>
  <c r="G12" i="33" s="1"/>
  <c r="AP11" i="33"/>
  <c r="G11" i="33" s="1"/>
  <c r="AP10" i="33"/>
  <c r="G10" i="33" s="1"/>
  <c r="AP9" i="33"/>
  <c r="G9" i="33" s="1"/>
  <c r="AP8" i="33"/>
  <c r="G8" i="33" s="1"/>
  <c r="AP7" i="33"/>
  <c r="G7" i="33" s="1"/>
  <c r="AP6" i="33"/>
  <c r="G6" i="33" s="1"/>
  <c r="AP5" i="33"/>
  <c r="G5" i="33" s="1"/>
  <c r="AP4" i="33"/>
  <c r="G4" i="33" s="1"/>
  <c r="AP3" i="33"/>
  <c r="G3" i="33" s="1"/>
  <c r="AZ74" i="33"/>
  <c r="Q74" i="33" s="1"/>
  <c r="AZ72" i="33"/>
  <c r="Q72" i="33" s="1"/>
  <c r="AZ71" i="33"/>
  <c r="Q71" i="33" s="1"/>
  <c r="AZ70" i="33"/>
  <c r="Q70" i="33" s="1"/>
  <c r="AZ69" i="33"/>
  <c r="Q69" i="33" s="1"/>
  <c r="AZ66" i="33"/>
  <c r="Q66" i="33" s="1"/>
  <c r="AZ65" i="33"/>
  <c r="Q65" i="33" s="1"/>
  <c r="AZ64" i="33"/>
  <c r="Q64" i="33" s="1"/>
  <c r="AZ63" i="33"/>
  <c r="Q63" i="33" s="1"/>
  <c r="AZ73" i="33"/>
  <c r="Q73" i="33" s="1"/>
  <c r="AZ68" i="33"/>
  <c r="Q68" i="33" s="1"/>
  <c r="AZ67" i="33"/>
  <c r="Q67" i="33" s="1"/>
  <c r="AZ62" i="33"/>
  <c r="Q62" i="33" s="1"/>
  <c r="AZ61" i="33"/>
  <c r="Q61" i="33" s="1"/>
  <c r="AZ60" i="33"/>
  <c r="Q60" i="33" s="1"/>
  <c r="AZ59" i="33"/>
  <c r="Q59" i="33" s="1"/>
  <c r="AZ58" i="33"/>
  <c r="Q58" i="33" s="1"/>
  <c r="AZ57" i="33"/>
  <c r="Q57" i="33" s="1"/>
  <c r="AZ50" i="33"/>
  <c r="Q50" i="33" s="1"/>
  <c r="AZ49" i="33"/>
  <c r="Q49" i="33" s="1"/>
  <c r="AZ48" i="33"/>
  <c r="Q48" i="33" s="1"/>
  <c r="AZ47" i="33"/>
  <c r="Q47" i="33" s="1"/>
  <c r="AZ46" i="33"/>
  <c r="Q46" i="33" s="1"/>
  <c r="AZ45" i="33"/>
  <c r="Q45" i="33" s="1"/>
  <c r="AZ56" i="33"/>
  <c r="Q56" i="33" s="1"/>
  <c r="AZ55" i="33"/>
  <c r="Q55" i="33" s="1"/>
  <c r="AZ54" i="33"/>
  <c r="Q54" i="33" s="1"/>
  <c r="AZ53" i="33"/>
  <c r="Q53" i="33" s="1"/>
  <c r="AZ52" i="33"/>
  <c r="Q52" i="33" s="1"/>
  <c r="AZ51" i="33"/>
  <c r="Q51" i="33" s="1"/>
  <c r="AZ44" i="33"/>
  <c r="Q44" i="33" s="1"/>
  <c r="AZ43" i="33"/>
  <c r="Q43" i="33" s="1"/>
  <c r="AZ42" i="33"/>
  <c r="Q42" i="33" s="1"/>
  <c r="AZ41" i="33"/>
  <c r="Q41" i="33" s="1"/>
  <c r="AZ40" i="33"/>
  <c r="Q40" i="33" s="1"/>
  <c r="AZ39" i="33"/>
  <c r="Q39" i="33" s="1"/>
  <c r="AZ32" i="33"/>
  <c r="Q32" i="33" s="1"/>
  <c r="AZ31" i="33"/>
  <c r="Q31" i="33" s="1"/>
  <c r="AZ30" i="33"/>
  <c r="Q30" i="33" s="1"/>
  <c r="AZ29" i="33"/>
  <c r="Q29" i="33" s="1"/>
  <c r="AZ28" i="33"/>
  <c r="Q28" i="33" s="1"/>
  <c r="AZ27" i="33"/>
  <c r="Q27" i="33" s="1"/>
  <c r="AZ20" i="33"/>
  <c r="Q20" i="33" s="1"/>
  <c r="AZ19" i="33"/>
  <c r="Q19" i="33" s="1"/>
  <c r="AZ18" i="33"/>
  <c r="Q18" i="33" s="1"/>
  <c r="AZ17" i="33"/>
  <c r="Q17" i="33" s="1"/>
  <c r="AZ16" i="33"/>
  <c r="Q16" i="33" s="1"/>
  <c r="AZ15" i="33"/>
  <c r="Q15" i="33" s="1"/>
  <c r="AZ38" i="33"/>
  <c r="Q38" i="33" s="1"/>
  <c r="AZ37" i="33"/>
  <c r="Q37" i="33" s="1"/>
  <c r="AZ36" i="33"/>
  <c r="Q36" i="33" s="1"/>
  <c r="AZ35" i="33"/>
  <c r="Q35" i="33" s="1"/>
  <c r="AZ34" i="33"/>
  <c r="Q34" i="33" s="1"/>
  <c r="AZ33" i="33"/>
  <c r="Q33" i="33" s="1"/>
  <c r="AZ26" i="33"/>
  <c r="Q26" i="33" s="1"/>
  <c r="AZ25" i="33"/>
  <c r="Q25" i="33" s="1"/>
  <c r="AZ24" i="33"/>
  <c r="Q24" i="33" s="1"/>
  <c r="AZ23" i="33"/>
  <c r="Q23" i="33" s="1"/>
  <c r="AZ22" i="33"/>
  <c r="Q22" i="33" s="1"/>
  <c r="AZ21" i="33"/>
  <c r="Q21" i="33" s="1"/>
  <c r="AZ14" i="33"/>
  <c r="Q14" i="33" s="1"/>
  <c r="AZ13" i="33"/>
  <c r="Q13" i="33" s="1"/>
  <c r="AZ12" i="33"/>
  <c r="Q12" i="33" s="1"/>
  <c r="AZ11" i="33"/>
  <c r="Q11" i="33" s="1"/>
  <c r="AZ10" i="33"/>
  <c r="Q10" i="33" s="1"/>
  <c r="AZ9" i="33"/>
  <c r="Q9" i="33" s="1"/>
  <c r="AZ8" i="33"/>
  <c r="Q8" i="33" s="1"/>
  <c r="AZ7" i="33"/>
  <c r="Q7" i="33" s="1"/>
  <c r="AZ6" i="33"/>
  <c r="Q6" i="33" s="1"/>
  <c r="AZ5" i="33"/>
  <c r="Q5" i="33" s="1"/>
  <c r="AZ4" i="33"/>
  <c r="Q4" i="33" s="1"/>
  <c r="AZ3" i="33"/>
  <c r="Q3" i="33" s="1"/>
  <c r="AV74" i="33"/>
  <c r="M74" i="33" s="1"/>
  <c r="AV72" i="33"/>
  <c r="M72" i="33" s="1"/>
  <c r="AV71" i="33"/>
  <c r="M71" i="33" s="1"/>
  <c r="AV70" i="33"/>
  <c r="M70" i="33" s="1"/>
  <c r="AV69" i="33"/>
  <c r="M69" i="33" s="1"/>
  <c r="AV66" i="33"/>
  <c r="M66" i="33" s="1"/>
  <c r="AV65" i="33"/>
  <c r="M65" i="33" s="1"/>
  <c r="AV64" i="33"/>
  <c r="M64" i="33" s="1"/>
  <c r="AV63" i="33"/>
  <c r="M63" i="33" s="1"/>
  <c r="AV73" i="33"/>
  <c r="M73" i="33" s="1"/>
  <c r="AV68" i="33"/>
  <c r="M68" i="33" s="1"/>
  <c r="AV67" i="33"/>
  <c r="M67" i="33" s="1"/>
  <c r="AV62" i="33"/>
  <c r="M62" i="33" s="1"/>
  <c r="AV61" i="33"/>
  <c r="M61" i="33" s="1"/>
  <c r="AV60" i="33"/>
  <c r="M60" i="33" s="1"/>
  <c r="AV59" i="33"/>
  <c r="M59" i="33" s="1"/>
  <c r="AV58" i="33"/>
  <c r="M58" i="33" s="1"/>
  <c r="AV57" i="33"/>
  <c r="M57" i="33" s="1"/>
  <c r="AV50" i="33"/>
  <c r="M50" i="33" s="1"/>
  <c r="AV49" i="33"/>
  <c r="M49" i="33" s="1"/>
  <c r="AV48" i="33"/>
  <c r="M48" i="33" s="1"/>
  <c r="AV47" i="33"/>
  <c r="M47" i="33" s="1"/>
  <c r="AV46" i="33"/>
  <c r="M46" i="33" s="1"/>
  <c r="AV45" i="33"/>
  <c r="M45" i="33" s="1"/>
  <c r="AV56" i="33"/>
  <c r="M56" i="33" s="1"/>
  <c r="AV55" i="33"/>
  <c r="M55" i="33" s="1"/>
  <c r="AV54" i="33"/>
  <c r="M54" i="33" s="1"/>
  <c r="AV53" i="33"/>
  <c r="M53" i="33" s="1"/>
  <c r="AV52" i="33"/>
  <c r="M52" i="33" s="1"/>
  <c r="AV51" i="33"/>
  <c r="M51" i="33" s="1"/>
  <c r="AV44" i="33"/>
  <c r="M44" i="33" s="1"/>
  <c r="AV43" i="33"/>
  <c r="M43" i="33" s="1"/>
  <c r="AV42" i="33"/>
  <c r="M42" i="33" s="1"/>
  <c r="AV41" i="33"/>
  <c r="M41" i="33" s="1"/>
  <c r="AV40" i="33"/>
  <c r="M40" i="33" s="1"/>
  <c r="AV39" i="33"/>
  <c r="M39" i="33" s="1"/>
  <c r="AV32" i="33"/>
  <c r="M32" i="33" s="1"/>
  <c r="AV31" i="33"/>
  <c r="M31" i="33" s="1"/>
  <c r="AV30" i="33"/>
  <c r="M30" i="33" s="1"/>
  <c r="AV29" i="33"/>
  <c r="M29" i="33" s="1"/>
  <c r="AV28" i="33"/>
  <c r="M28" i="33" s="1"/>
  <c r="AV27" i="33"/>
  <c r="M27" i="33" s="1"/>
  <c r="AV20" i="33"/>
  <c r="M20" i="33" s="1"/>
  <c r="AV19" i="33"/>
  <c r="M19" i="33" s="1"/>
  <c r="AV18" i="33"/>
  <c r="M18" i="33" s="1"/>
  <c r="AV17" i="33"/>
  <c r="M17" i="33" s="1"/>
  <c r="AV16" i="33"/>
  <c r="M16" i="33" s="1"/>
  <c r="AV15" i="33"/>
  <c r="M15" i="33" s="1"/>
  <c r="AV38" i="33"/>
  <c r="M38" i="33" s="1"/>
  <c r="AV37" i="33"/>
  <c r="M37" i="33" s="1"/>
  <c r="AV36" i="33"/>
  <c r="M36" i="33" s="1"/>
  <c r="AV35" i="33"/>
  <c r="M35" i="33" s="1"/>
  <c r="AV34" i="33"/>
  <c r="M34" i="33" s="1"/>
  <c r="AV33" i="33"/>
  <c r="M33" i="33" s="1"/>
  <c r="AV26" i="33"/>
  <c r="M26" i="33" s="1"/>
  <c r="AV25" i="33"/>
  <c r="M25" i="33" s="1"/>
  <c r="AV24" i="33"/>
  <c r="M24" i="33" s="1"/>
  <c r="AV23" i="33"/>
  <c r="M23" i="33" s="1"/>
  <c r="AV22" i="33"/>
  <c r="M22" i="33" s="1"/>
  <c r="AV21" i="33"/>
  <c r="M21" i="33" s="1"/>
  <c r="AV14" i="33"/>
  <c r="M14" i="33" s="1"/>
  <c r="AV13" i="33"/>
  <c r="M13" i="33" s="1"/>
  <c r="AV12" i="33"/>
  <c r="M12" i="33" s="1"/>
  <c r="AV11" i="33"/>
  <c r="M11" i="33" s="1"/>
  <c r="AV10" i="33"/>
  <c r="M10" i="33" s="1"/>
  <c r="AV9" i="33"/>
  <c r="M9" i="33" s="1"/>
  <c r="AV8" i="33"/>
  <c r="M8" i="33" s="1"/>
  <c r="AV7" i="33"/>
  <c r="M7" i="33" s="1"/>
  <c r="AV6" i="33"/>
  <c r="M6" i="33" s="1"/>
  <c r="AV5" i="33"/>
  <c r="M5" i="33" s="1"/>
  <c r="AV4" i="33"/>
  <c r="M4" i="33" s="1"/>
  <c r="AV3" i="33"/>
  <c r="M3" i="33" s="1"/>
  <c r="AR74" i="33"/>
  <c r="I74" i="33" s="1"/>
  <c r="AR72" i="33"/>
  <c r="I72" i="33" s="1"/>
  <c r="AR71" i="33"/>
  <c r="I71" i="33" s="1"/>
  <c r="AR70" i="33"/>
  <c r="I70" i="33" s="1"/>
  <c r="AR69" i="33"/>
  <c r="I69" i="33" s="1"/>
  <c r="AR66" i="33"/>
  <c r="I66" i="33" s="1"/>
  <c r="AR65" i="33"/>
  <c r="I65" i="33" s="1"/>
  <c r="AR64" i="33"/>
  <c r="I64" i="33" s="1"/>
  <c r="AR63" i="33"/>
  <c r="I63" i="33" s="1"/>
  <c r="AR73" i="33"/>
  <c r="I73" i="33" s="1"/>
  <c r="AR68" i="33"/>
  <c r="I68" i="33" s="1"/>
  <c r="AR67" i="33"/>
  <c r="I67" i="33" s="1"/>
  <c r="AR62" i="33"/>
  <c r="I62" i="33" s="1"/>
  <c r="AR61" i="33"/>
  <c r="I61" i="33" s="1"/>
  <c r="AR60" i="33"/>
  <c r="I60" i="33" s="1"/>
  <c r="AR59" i="33"/>
  <c r="I59" i="33" s="1"/>
  <c r="AR58" i="33"/>
  <c r="I58" i="33" s="1"/>
  <c r="AR57" i="33"/>
  <c r="I57" i="33" s="1"/>
  <c r="AR50" i="33"/>
  <c r="I50" i="33" s="1"/>
  <c r="AR49" i="33"/>
  <c r="I49" i="33" s="1"/>
  <c r="AR48" i="33"/>
  <c r="I48" i="33" s="1"/>
  <c r="AR47" i="33"/>
  <c r="I47" i="33" s="1"/>
  <c r="AR46" i="33"/>
  <c r="I46" i="33" s="1"/>
  <c r="AR45" i="33"/>
  <c r="I45" i="33" s="1"/>
  <c r="AR56" i="33"/>
  <c r="I56" i="33" s="1"/>
  <c r="AR55" i="33"/>
  <c r="I55" i="33" s="1"/>
  <c r="AR54" i="33"/>
  <c r="I54" i="33" s="1"/>
  <c r="AR53" i="33"/>
  <c r="I53" i="33" s="1"/>
  <c r="AR52" i="33"/>
  <c r="I52" i="33" s="1"/>
  <c r="AR51" i="33"/>
  <c r="I51" i="33" s="1"/>
  <c r="AR44" i="33"/>
  <c r="I44" i="33" s="1"/>
  <c r="AR43" i="33"/>
  <c r="I43" i="33" s="1"/>
  <c r="AR42" i="33"/>
  <c r="I42" i="33" s="1"/>
  <c r="AR41" i="33"/>
  <c r="I41" i="33" s="1"/>
  <c r="AR40" i="33"/>
  <c r="I40" i="33" s="1"/>
  <c r="AR39" i="33"/>
  <c r="I39" i="33" s="1"/>
  <c r="AR32" i="33"/>
  <c r="I32" i="33" s="1"/>
  <c r="AR31" i="33"/>
  <c r="I31" i="33" s="1"/>
  <c r="AR30" i="33"/>
  <c r="I30" i="33" s="1"/>
  <c r="AR29" i="33"/>
  <c r="I29" i="33" s="1"/>
  <c r="AR28" i="33"/>
  <c r="I28" i="33" s="1"/>
  <c r="AR27" i="33"/>
  <c r="I27" i="33" s="1"/>
  <c r="AR20" i="33"/>
  <c r="I20" i="33" s="1"/>
  <c r="AR19" i="33"/>
  <c r="I19" i="33" s="1"/>
  <c r="AR18" i="33"/>
  <c r="I18" i="33" s="1"/>
  <c r="AR17" i="33"/>
  <c r="I17" i="33" s="1"/>
  <c r="AR16" i="33"/>
  <c r="I16" i="33" s="1"/>
  <c r="AR15" i="33"/>
  <c r="I15" i="33" s="1"/>
  <c r="AR38" i="33"/>
  <c r="I38" i="33" s="1"/>
  <c r="AR37" i="33"/>
  <c r="I37" i="33" s="1"/>
  <c r="AR36" i="33"/>
  <c r="I36" i="33" s="1"/>
  <c r="AR35" i="33"/>
  <c r="I35" i="33" s="1"/>
  <c r="AR34" i="33"/>
  <c r="I34" i="33" s="1"/>
  <c r="AR33" i="33"/>
  <c r="I33" i="33" s="1"/>
  <c r="AR26" i="33"/>
  <c r="I26" i="33" s="1"/>
  <c r="AR25" i="33"/>
  <c r="I25" i="33" s="1"/>
  <c r="AR24" i="33"/>
  <c r="I24" i="33" s="1"/>
  <c r="AR23" i="33"/>
  <c r="I23" i="33" s="1"/>
  <c r="AR22" i="33"/>
  <c r="I22" i="33" s="1"/>
  <c r="AR21" i="33"/>
  <c r="I21" i="33" s="1"/>
  <c r="AR14" i="33"/>
  <c r="I14" i="33" s="1"/>
  <c r="AR13" i="33"/>
  <c r="I13" i="33" s="1"/>
  <c r="AR12" i="33"/>
  <c r="I12" i="33" s="1"/>
  <c r="AR11" i="33"/>
  <c r="I11" i="33" s="1"/>
  <c r="AR10" i="33"/>
  <c r="I10" i="33" s="1"/>
  <c r="AR9" i="33"/>
  <c r="I9" i="33" s="1"/>
  <c r="AR8" i="33"/>
  <c r="I8" i="33" s="1"/>
  <c r="AR7" i="33"/>
  <c r="I7" i="33" s="1"/>
  <c r="AR6" i="33"/>
  <c r="I6" i="33" s="1"/>
  <c r="AR5" i="33"/>
  <c r="I5" i="33" s="1"/>
  <c r="AR4" i="33"/>
  <c r="I4" i="33" s="1"/>
  <c r="AR3" i="33"/>
  <c r="I3" i="33" s="1"/>
  <c r="AN74" i="33"/>
  <c r="E74" i="33" s="1"/>
  <c r="AN72" i="33"/>
  <c r="E72" i="33" s="1"/>
  <c r="AN71" i="33"/>
  <c r="E71" i="33" s="1"/>
  <c r="AN70" i="33"/>
  <c r="E70" i="33" s="1"/>
  <c r="AN69" i="33"/>
  <c r="E69" i="33" s="1"/>
  <c r="AN66" i="33"/>
  <c r="E66" i="33" s="1"/>
  <c r="AN65" i="33"/>
  <c r="E65" i="33" s="1"/>
  <c r="AN64" i="33"/>
  <c r="E64" i="33" s="1"/>
  <c r="AN63" i="33"/>
  <c r="E63" i="33" s="1"/>
  <c r="AN73" i="33"/>
  <c r="E73" i="33" s="1"/>
  <c r="AN68" i="33"/>
  <c r="E68" i="33" s="1"/>
  <c r="AN67" i="33"/>
  <c r="E67" i="33" s="1"/>
  <c r="AN62" i="33"/>
  <c r="E62" i="33" s="1"/>
  <c r="AN61" i="33"/>
  <c r="E61" i="33" s="1"/>
  <c r="AN60" i="33"/>
  <c r="E60" i="33" s="1"/>
  <c r="AN59" i="33"/>
  <c r="E59" i="33" s="1"/>
  <c r="AN58" i="33"/>
  <c r="E58" i="33" s="1"/>
  <c r="AN57" i="33"/>
  <c r="E57" i="33" s="1"/>
  <c r="AN50" i="33"/>
  <c r="E50" i="33" s="1"/>
  <c r="AN49" i="33"/>
  <c r="E49" i="33" s="1"/>
  <c r="AN48" i="33"/>
  <c r="E48" i="33" s="1"/>
  <c r="AN47" i="33"/>
  <c r="E47" i="33" s="1"/>
  <c r="AN46" i="33"/>
  <c r="E46" i="33" s="1"/>
  <c r="AN45" i="33"/>
  <c r="E45" i="33" s="1"/>
  <c r="AN56" i="33"/>
  <c r="E56" i="33" s="1"/>
  <c r="AN55" i="33"/>
  <c r="E55" i="33" s="1"/>
  <c r="AN54" i="33"/>
  <c r="E54" i="33" s="1"/>
  <c r="AN53" i="33"/>
  <c r="E53" i="33" s="1"/>
  <c r="AN52" i="33"/>
  <c r="E52" i="33" s="1"/>
  <c r="AN51" i="33"/>
  <c r="E51" i="33" s="1"/>
  <c r="AN44" i="33"/>
  <c r="E44" i="33" s="1"/>
  <c r="AN43" i="33"/>
  <c r="E43" i="33" s="1"/>
  <c r="AN42" i="33"/>
  <c r="E42" i="33" s="1"/>
  <c r="AN41" i="33"/>
  <c r="E41" i="33" s="1"/>
  <c r="AN40" i="33"/>
  <c r="E40" i="33" s="1"/>
  <c r="AN39" i="33"/>
  <c r="E39" i="33" s="1"/>
  <c r="AN32" i="33"/>
  <c r="E32" i="33" s="1"/>
  <c r="AN31" i="33"/>
  <c r="E31" i="33" s="1"/>
  <c r="AN30" i="33"/>
  <c r="E30" i="33" s="1"/>
  <c r="AN29" i="33"/>
  <c r="E29" i="33" s="1"/>
  <c r="AN28" i="33"/>
  <c r="E28" i="33" s="1"/>
  <c r="AN27" i="33"/>
  <c r="E27" i="33" s="1"/>
  <c r="AN20" i="33"/>
  <c r="E20" i="33" s="1"/>
  <c r="AN19" i="33"/>
  <c r="E19" i="33" s="1"/>
  <c r="AN18" i="33"/>
  <c r="E18" i="33" s="1"/>
  <c r="AN17" i="33"/>
  <c r="E17" i="33" s="1"/>
  <c r="AN16" i="33"/>
  <c r="E16" i="33" s="1"/>
  <c r="AN15" i="33"/>
  <c r="E15" i="33" s="1"/>
  <c r="AN38" i="33"/>
  <c r="E38" i="33" s="1"/>
  <c r="AN37" i="33"/>
  <c r="E37" i="33" s="1"/>
  <c r="AN36" i="33"/>
  <c r="E36" i="33" s="1"/>
  <c r="AN35" i="33"/>
  <c r="E35" i="33" s="1"/>
  <c r="AN34" i="33"/>
  <c r="E34" i="33" s="1"/>
  <c r="AN33" i="33"/>
  <c r="E33" i="33" s="1"/>
  <c r="AN26" i="33"/>
  <c r="E26" i="33" s="1"/>
  <c r="AN25" i="33"/>
  <c r="E25" i="33" s="1"/>
  <c r="AN24" i="33"/>
  <c r="E24" i="33" s="1"/>
  <c r="AN23" i="33"/>
  <c r="E23" i="33" s="1"/>
  <c r="AN22" i="33"/>
  <c r="E22" i="33" s="1"/>
  <c r="AN21" i="33"/>
  <c r="E21" i="33" s="1"/>
  <c r="AN14" i="33"/>
  <c r="E14" i="33" s="1"/>
  <c r="AN13" i="33"/>
  <c r="E13" i="33" s="1"/>
  <c r="AN12" i="33"/>
  <c r="E12" i="33" s="1"/>
  <c r="AN11" i="33"/>
  <c r="E11" i="33" s="1"/>
  <c r="AN10" i="33"/>
  <c r="E10" i="33" s="1"/>
  <c r="AN9" i="33"/>
  <c r="E9" i="33" s="1"/>
  <c r="AN8" i="33"/>
  <c r="E8" i="33" s="1"/>
  <c r="AN7" i="33"/>
  <c r="E7" i="33" s="1"/>
  <c r="AN6" i="33"/>
  <c r="E6" i="33" s="1"/>
  <c r="AN5" i="33"/>
  <c r="E5" i="33" s="1"/>
  <c r="AN4" i="33"/>
  <c r="E4" i="33" s="1"/>
  <c r="AN3" i="33"/>
  <c r="E3" i="33" s="1"/>
  <c r="BA73" i="33"/>
  <c r="R73" i="33" s="1"/>
  <c r="BA68" i="33"/>
  <c r="R68" i="33" s="1"/>
  <c r="BA67" i="33"/>
  <c r="R67" i="33" s="1"/>
  <c r="BA62" i="33"/>
  <c r="R62" i="33" s="1"/>
  <c r="BA61" i="33"/>
  <c r="R61" i="33" s="1"/>
  <c r="BA60" i="33"/>
  <c r="R60" i="33" s="1"/>
  <c r="BA74" i="33"/>
  <c r="R74" i="33" s="1"/>
  <c r="BA72" i="33"/>
  <c r="R72" i="33" s="1"/>
  <c r="BA71" i="33"/>
  <c r="R71" i="33" s="1"/>
  <c r="BA70" i="33"/>
  <c r="R70" i="33" s="1"/>
  <c r="BA69" i="33"/>
  <c r="R69" i="33" s="1"/>
  <c r="BA66" i="33"/>
  <c r="R66" i="33" s="1"/>
  <c r="BA65" i="33"/>
  <c r="R65" i="33" s="1"/>
  <c r="BA64" i="33"/>
  <c r="R64" i="33" s="1"/>
  <c r="BA63" i="33"/>
  <c r="R63" i="33" s="1"/>
  <c r="BA56" i="33"/>
  <c r="R56" i="33" s="1"/>
  <c r="BA55" i="33"/>
  <c r="R55" i="33" s="1"/>
  <c r="BA54" i="33"/>
  <c r="R54" i="33" s="1"/>
  <c r="BA53" i="33"/>
  <c r="R53" i="33" s="1"/>
  <c r="BA52" i="33"/>
  <c r="R52" i="33" s="1"/>
  <c r="BA51" i="33"/>
  <c r="R51" i="33" s="1"/>
  <c r="BA59" i="33"/>
  <c r="R59" i="33" s="1"/>
  <c r="BA58" i="33"/>
  <c r="R58" i="33" s="1"/>
  <c r="BA57" i="33"/>
  <c r="R57" i="33" s="1"/>
  <c r="BA50" i="33"/>
  <c r="R50" i="33" s="1"/>
  <c r="BA49" i="33"/>
  <c r="R49" i="33" s="1"/>
  <c r="BA48" i="33"/>
  <c r="R48" i="33" s="1"/>
  <c r="BA47" i="33"/>
  <c r="R47" i="33" s="1"/>
  <c r="BA46" i="33"/>
  <c r="R46" i="33" s="1"/>
  <c r="BA45" i="33"/>
  <c r="R45" i="33" s="1"/>
  <c r="BA38" i="33"/>
  <c r="R38" i="33" s="1"/>
  <c r="BA37" i="33"/>
  <c r="R37" i="33" s="1"/>
  <c r="BA36" i="33"/>
  <c r="R36" i="33" s="1"/>
  <c r="BA35" i="33"/>
  <c r="R35" i="33" s="1"/>
  <c r="BA34" i="33"/>
  <c r="R34" i="33" s="1"/>
  <c r="BA33" i="33"/>
  <c r="R33" i="33" s="1"/>
  <c r="BA26" i="33"/>
  <c r="R26" i="33" s="1"/>
  <c r="BA25" i="33"/>
  <c r="R25" i="33" s="1"/>
  <c r="BA24" i="33"/>
  <c r="R24" i="33" s="1"/>
  <c r="BA23" i="33"/>
  <c r="R23" i="33" s="1"/>
  <c r="BA22" i="33"/>
  <c r="R22" i="33" s="1"/>
  <c r="BA21" i="33"/>
  <c r="R21" i="33" s="1"/>
  <c r="BA14" i="33"/>
  <c r="R14" i="33" s="1"/>
  <c r="BA44" i="33"/>
  <c r="R44" i="33" s="1"/>
  <c r="BA43" i="33"/>
  <c r="R43" i="33" s="1"/>
  <c r="BA42" i="33"/>
  <c r="R42" i="33" s="1"/>
  <c r="BA41" i="33"/>
  <c r="R41" i="33" s="1"/>
  <c r="BA40" i="33"/>
  <c r="R40" i="33" s="1"/>
  <c r="BA39" i="33"/>
  <c r="R39" i="33" s="1"/>
  <c r="BA32" i="33"/>
  <c r="R32" i="33" s="1"/>
  <c r="BA31" i="33"/>
  <c r="R31" i="33" s="1"/>
  <c r="BA30" i="33"/>
  <c r="R30" i="33" s="1"/>
  <c r="BA29" i="33"/>
  <c r="R29" i="33" s="1"/>
  <c r="BA28" i="33"/>
  <c r="R28" i="33" s="1"/>
  <c r="BA27" i="33"/>
  <c r="R27" i="33" s="1"/>
  <c r="BA20" i="33"/>
  <c r="R20" i="33" s="1"/>
  <c r="BA19" i="33"/>
  <c r="R19" i="33" s="1"/>
  <c r="BA18" i="33"/>
  <c r="R18" i="33" s="1"/>
  <c r="BA17" i="33"/>
  <c r="R17" i="33" s="1"/>
  <c r="BA16" i="33"/>
  <c r="R16" i="33" s="1"/>
  <c r="BA15" i="33"/>
  <c r="R15" i="33" s="1"/>
  <c r="BA8" i="33"/>
  <c r="R8" i="33" s="1"/>
  <c r="BA7" i="33"/>
  <c r="R7" i="33" s="1"/>
  <c r="BA6" i="33"/>
  <c r="R6" i="33" s="1"/>
  <c r="BA5" i="33"/>
  <c r="R5" i="33" s="1"/>
  <c r="BA4" i="33"/>
  <c r="R4" i="33" s="1"/>
  <c r="BA3" i="33"/>
  <c r="R3" i="33" s="1"/>
  <c r="BA13" i="33"/>
  <c r="R13" i="33" s="1"/>
  <c r="BA12" i="33"/>
  <c r="R12" i="33" s="1"/>
  <c r="BA11" i="33"/>
  <c r="R11" i="33" s="1"/>
  <c r="BA10" i="33"/>
  <c r="R10" i="33" s="1"/>
  <c r="BA9" i="33"/>
  <c r="R9" i="33" s="1"/>
  <c r="AW73" i="33"/>
  <c r="N73" i="33" s="1"/>
  <c r="AW68" i="33"/>
  <c r="N68" i="33" s="1"/>
  <c r="AW67" i="33"/>
  <c r="N67" i="33" s="1"/>
  <c r="AW62" i="33"/>
  <c r="N62" i="33" s="1"/>
  <c r="AW61" i="33"/>
  <c r="N61" i="33" s="1"/>
  <c r="AW60" i="33"/>
  <c r="N60" i="33" s="1"/>
  <c r="AW74" i="33"/>
  <c r="N74" i="33" s="1"/>
  <c r="AW72" i="33"/>
  <c r="N72" i="33" s="1"/>
  <c r="AW71" i="33"/>
  <c r="N71" i="33" s="1"/>
  <c r="AW70" i="33"/>
  <c r="N70" i="33" s="1"/>
  <c r="AW69" i="33"/>
  <c r="N69" i="33" s="1"/>
  <c r="AW66" i="33"/>
  <c r="N66" i="33" s="1"/>
  <c r="AW65" i="33"/>
  <c r="N65" i="33" s="1"/>
  <c r="AW64" i="33"/>
  <c r="N64" i="33" s="1"/>
  <c r="AW63" i="33"/>
  <c r="N63" i="33" s="1"/>
  <c r="AW56" i="33"/>
  <c r="N56" i="33" s="1"/>
  <c r="AW55" i="33"/>
  <c r="N55" i="33" s="1"/>
  <c r="AW54" i="33"/>
  <c r="N54" i="33" s="1"/>
  <c r="AW53" i="33"/>
  <c r="N53" i="33" s="1"/>
  <c r="AW52" i="33"/>
  <c r="N52" i="33" s="1"/>
  <c r="AW51" i="33"/>
  <c r="N51" i="33" s="1"/>
  <c r="AW59" i="33"/>
  <c r="N59" i="33" s="1"/>
  <c r="AW58" i="33"/>
  <c r="N58" i="33" s="1"/>
  <c r="AW57" i="33"/>
  <c r="N57" i="33" s="1"/>
  <c r="AW50" i="33"/>
  <c r="N50" i="33" s="1"/>
  <c r="AW49" i="33"/>
  <c r="N49" i="33" s="1"/>
  <c r="AW48" i="33"/>
  <c r="N48" i="33" s="1"/>
  <c r="AW47" i="33"/>
  <c r="N47" i="33" s="1"/>
  <c r="AW46" i="33"/>
  <c r="N46" i="33" s="1"/>
  <c r="AW45" i="33"/>
  <c r="N45" i="33" s="1"/>
  <c r="AW38" i="33"/>
  <c r="N38" i="33" s="1"/>
  <c r="AW37" i="33"/>
  <c r="N37" i="33" s="1"/>
  <c r="AW36" i="33"/>
  <c r="N36" i="33" s="1"/>
  <c r="AW35" i="33"/>
  <c r="N35" i="33" s="1"/>
  <c r="AW34" i="33"/>
  <c r="N34" i="33" s="1"/>
  <c r="AW33" i="33"/>
  <c r="N33" i="33" s="1"/>
  <c r="AW26" i="33"/>
  <c r="N26" i="33" s="1"/>
  <c r="AW25" i="33"/>
  <c r="N25" i="33" s="1"/>
  <c r="AW24" i="33"/>
  <c r="N24" i="33" s="1"/>
  <c r="AW23" i="33"/>
  <c r="N23" i="33" s="1"/>
  <c r="AW22" i="33"/>
  <c r="N22" i="33" s="1"/>
  <c r="AW21" i="33"/>
  <c r="N21" i="33" s="1"/>
  <c r="AW14" i="33"/>
  <c r="N14" i="33" s="1"/>
  <c r="AW44" i="33"/>
  <c r="N44" i="33" s="1"/>
  <c r="AW43" i="33"/>
  <c r="N43" i="33" s="1"/>
  <c r="AW42" i="33"/>
  <c r="N42" i="33" s="1"/>
  <c r="AW41" i="33"/>
  <c r="N41" i="33" s="1"/>
  <c r="AW40" i="33"/>
  <c r="N40" i="33" s="1"/>
  <c r="AW39" i="33"/>
  <c r="N39" i="33" s="1"/>
  <c r="AW32" i="33"/>
  <c r="N32" i="33" s="1"/>
  <c r="AW31" i="33"/>
  <c r="N31" i="33" s="1"/>
  <c r="AW30" i="33"/>
  <c r="N30" i="33" s="1"/>
  <c r="AW29" i="33"/>
  <c r="N29" i="33" s="1"/>
  <c r="AW28" i="33"/>
  <c r="N28" i="33" s="1"/>
  <c r="AW27" i="33"/>
  <c r="N27" i="33" s="1"/>
  <c r="AW20" i="33"/>
  <c r="N20" i="33" s="1"/>
  <c r="AW19" i="33"/>
  <c r="N19" i="33" s="1"/>
  <c r="AW18" i="33"/>
  <c r="N18" i="33" s="1"/>
  <c r="AW17" i="33"/>
  <c r="N17" i="33" s="1"/>
  <c r="AW16" i="33"/>
  <c r="N16" i="33" s="1"/>
  <c r="AW15" i="33"/>
  <c r="N15" i="33" s="1"/>
  <c r="AW8" i="33"/>
  <c r="N8" i="33" s="1"/>
  <c r="AW7" i="33"/>
  <c r="N7" i="33" s="1"/>
  <c r="AW6" i="33"/>
  <c r="N6" i="33" s="1"/>
  <c r="AW5" i="33"/>
  <c r="N5" i="33" s="1"/>
  <c r="AW4" i="33"/>
  <c r="N4" i="33" s="1"/>
  <c r="AW3" i="33"/>
  <c r="N3" i="33" s="1"/>
  <c r="AW13" i="33"/>
  <c r="N13" i="33" s="1"/>
  <c r="AW12" i="33"/>
  <c r="N12" i="33" s="1"/>
  <c r="AW11" i="33"/>
  <c r="N11" i="33" s="1"/>
  <c r="AW10" i="33"/>
  <c r="N10" i="33" s="1"/>
  <c r="AW9" i="33"/>
  <c r="N9" i="33" s="1"/>
  <c r="AS73" i="33"/>
  <c r="J73" i="33" s="1"/>
  <c r="AS68" i="33"/>
  <c r="J68" i="33" s="1"/>
  <c r="AS67" i="33"/>
  <c r="J67" i="33" s="1"/>
  <c r="AS62" i="33"/>
  <c r="J62" i="33" s="1"/>
  <c r="AS61" i="33"/>
  <c r="J61" i="33" s="1"/>
  <c r="AS60" i="33"/>
  <c r="J60" i="33" s="1"/>
  <c r="AS74" i="33"/>
  <c r="J74" i="33" s="1"/>
  <c r="AS72" i="33"/>
  <c r="J72" i="33" s="1"/>
  <c r="AS71" i="33"/>
  <c r="J71" i="33" s="1"/>
  <c r="AS70" i="33"/>
  <c r="J70" i="33" s="1"/>
  <c r="AS69" i="33"/>
  <c r="J69" i="33" s="1"/>
  <c r="AS66" i="33"/>
  <c r="J66" i="33" s="1"/>
  <c r="AS65" i="33"/>
  <c r="J65" i="33" s="1"/>
  <c r="AS64" i="33"/>
  <c r="J64" i="33" s="1"/>
  <c r="AS63" i="33"/>
  <c r="J63" i="33" s="1"/>
  <c r="AS56" i="33"/>
  <c r="J56" i="33" s="1"/>
  <c r="AS55" i="33"/>
  <c r="J55" i="33" s="1"/>
  <c r="AS54" i="33"/>
  <c r="J54" i="33" s="1"/>
  <c r="AS53" i="33"/>
  <c r="J53" i="33" s="1"/>
  <c r="AS52" i="33"/>
  <c r="J52" i="33" s="1"/>
  <c r="AS51" i="33"/>
  <c r="J51" i="33" s="1"/>
  <c r="AS59" i="33"/>
  <c r="J59" i="33" s="1"/>
  <c r="AS58" i="33"/>
  <c r="J58" i="33" s="1"/>
  <c r="AS57" i="33"/>
  <c r="J57" i="33" s="1"/>
  <c r="AS50" i="33"/>
  <c r="J50" i="33" s="1"/>
  <c r="AS49" i="33"/>
  <c r="J49" i="33" s="1"/>
  <c r="AS48" i="33"/>
  <c r="J48" i="33" s="1"/>
  <c r="AS47" i="33"/>
  <c r="J47" i="33" s="1"/>
  <c r="AS46" i="33"/>
  <c r="J46" i="33" s="1"/>
  <c r="AS45" i="33"/>
  <c r="J45" i="33" s="1"/>
  <c r="AS38" i="33"/>
  <c r="J38" i="33" s="1"/>
  <c r="AS37" i="33"/>
  <c r="J37" i="33" s="1"/>
  <c r="AS36" i="33"/>
  <c r="J36" i="33" s="1"/>
  <c r="AS35" i="33"/>
  <c r="J35" i="33" s="1"/>
  <c r="AS34" i="33"/>
  <c r="J34" i="33" s="1"/>
  <c r="AS33" i="33"/>
  <c r="J33" i="33" s="1"/>
  <c r="AS26" i="33"/>
  <c r="J26" i="33" s="1"/>
  <c r="AS25" i="33"/>
  <c r="J25" i="33" s="1"/>
  <c r="AS24" i="33"/>
  <c r="J24" i="33" s="1"/>
  <c r="AS23" i="33"/>
  <c r="J23" i="33" s="1"/>
  <c r="AS22" i="33"/>
  <c r="J22" i="33" s="1"/>
  <c r="AS21" i="33"/>
  <c r="J21" i="33" s="1"/>
  <c r="AS14" i="33"/>
  <c r="J14" i="33" s="1"/>
  <c r="AS44" i="33"/>
  <c r="J44" i="33" s="1"/>
  <c r="AS43" i="33"/>
  <c r="J43" i="33" s="1"/>
  <c r="AS42" i="33"/>
  <c r="J42" i="33" s="1"/>
  <c r="AS41" i="33"/>
  <c r="J41" i="33" s="1"/>
  <c r="AS40" i="33"/>
  <c r="J40" i="33" s="1"/>
  <c r="AS39" i="33"/>
  <c r="J39" i="33" s="1"/>
  <c r="AS32" i="33"/>
  <c r="J32" i="33" s="1"/>
  <c r="AS31" i="33"/>
  <c r="J31" i="33" s="1"/>
  <c r="AS30" i="33"/>
  <c r="J30" i="33" s="1"/>
  <c r="AS29" i="33"/>
  <c r="J29" i="33" s="1"/>
  <c r="AS28" i="33"/>
  <c r="J28" i="33" s="1"/>
  <c r="AS27" i="33"/>
  <c r="J27" i="33" s="1"/>
  <c r="AS20" i="33"/>
  <c r="J20" i="33" s="1"/>
  <c r="AS19" i="33"/>
  <c r="J19" i="33" s="1"/>
  <c r="AS18" i="33"/>
  <c r="J18" i="33" s="1"/>
  <c r="AS17" i="33"/>
  <c r="J17" i="33" s="1"/>
  <c r="AS16" i="33"/>
  <c r="J16" i="33" s="1"/>
  <c r="AS15" i="33"/>
  <c r="J15" i="33" s="1"/>
  <c r="AS8" i="33"/>
  <c r="J8" i="33" s="1"/>
  <c r="AS7" i="33"/>
  <c r="J7" i="33" s="1"/>
  <c r="AS6" i="33"/>
  <c r="J6" i="33" s="1"/>
  <c r="AS5" i="33"/>
  <c r="J5" i="33" s="1"/>
  <c r="AS4" i="33"/>
  <c r="J4" i="33" s="1"/>
  <c r="AS3" i="33"/>
  <c r="J3" i="33" s="1"/>
  <c r="AS13" i="33"/>
  <c r="J13" i="33" s="1"/>
  <c r="AS12" i="33"/>
  <c r="J12" i="33" s="1"/>
  <c r="AS11" i="33"/>
  <c r="J11" i="33" s="1"/>
  <c r="AS10" i="33"/>
  <c r="J10" i="33" s="1"/>
  <c r="AS9" i="33"/>
  <c r="J9" i="33" s="1"/>
  <c r="AO73" i="33"/>
  <c r="F73" i="33" s="1"/>
  <c r="AO68" i="33"/>
  <c r="F68" i="33" s="1"/>
  <c r="AO67" i="33"/>
  <c r="F67" i="33" s="1"/>
  <c r="AO62" i="33"/>
  <c r="F62" i="33" s="1"/>
  <c r="AO61" i="33"/>
  <c r="F61" i="33" s="1"/>
  <c r="AO60" i="33"/>
  <c r="F60" i="33" s="1"/>
  <c r="AO74" i="33"/>
  <c r="F74" i="33" s="1"/>
  <c r="AO72" i="33"/>
  <c r="F72" i="33" s="1"/>
  <c r="AO71" i="33"/>
  <c r="F71" i="33" s="1"/>
  <c r="AO70" i="33"/>
  <c r="F70" i="33" s="1"/>
  <c r="AO69" i="33"/>
  <c r="F69" i="33" s="1"/>
  <c r="AO66" i="33"/>
  <c r="F66" i="33" s="1"/>
  <c r="AO65" i="33"/>
  <c r="F65" i="33" s="1"/>
  <c r="AO64" i="33"/>
  <c r="F64" i="33" s="1"/>
  <c r="AO63" i="33"/>
  <c r="F63" i="33" s="1"/>
  <c r="AO56" i="33"/>
  <c r="F56" i="33" s="1"/>
  <c r="AO55" i="33"/>
  <c r="F55" i="33" s="1"/>
  <c r="AO54" i="33"/>
  <c r="F54" i="33" s="1"/>
  <c r="AO53" i="33"/>
  <c r="F53" i="33" s="1"/>
  <c r="AO52" i="33"/>
  <c r="F52" i="33" s="1"/>
  <c r="AO51" i="33"/>
  <c r="F51" i="33" s="1"/>
  <c r="AO59" i="33"/>
  <c r="F59" i="33" s="1"/>
  <c r="AO58" i="33"/>
  <c r="F58" i="33" s="1"/>
  <c r="AO57" i="33"/>
  <c r="F57" i="33" s="1"/>
  <c r="AO50" i="33"/>
  <c r="F50" i="33" s="1"/>
  <c r="AO49" i="33"/>
  <c r="F49" i="33" s="1"/>
  <c r="AO48" i="33"/>
  <c r="F48" i="33" s="1"/>
  <c r="AO47" i="33"/>
  <c r="F47" i="33" s="1"/>
  <c r="AO46" i="33"/>
  <c r="F46" i="33" s="1"/>
  <c r="AO45" i="33"/>
  <c r="F45" i="33" s="1"/>
  <c r="AO38" i="33"/>
  <c r="F38" i="33" s="1"/>
  <c r="AO37" i="33"/>
  <c r="F37" i="33" s="1"/>
  <c r="AO36" i="33"/>
  <c r="F36" i="33" s="1"/>
  <c r="AO35" i="33"/>
  <c r="F35" i="33" s="1"/>
  <c r="AO34" i="33"/>
  <c r="F34" i="33" s="1"/>
  <c r="AO33" i="33"/>
  <c r="F33" i="33" s="1"/>
  <c r="AO26" i="33"/>
  <c r="F26" i="33" s="1"/>
  <c r="AO25" i="33"/>
  <c r="F25" i="33" s="1"/>
  <c r="AO24" i="33"/>
  <c r="F24" i="33" s="1"/>
  <c r="AO23" i="33"/>
  <c r="F23" i="33" s="1"/>
  <c r="AO22" i="33"/>
  <c r="F22" i="33" s="1"/>
  <c r="AO21" i="33"/>
  <c r="F21" i="33" s="1"/>
  <c r="AO14" i="33"/>
  <c r="F14" i="33" s="1"/>
  <c r="AO44" i="33"/>
  <c r="F44" i="33" s="1"/>
  <c r="AO43" i="33"/>
  <c r="F43" i="33" s="1"/>
  <c r="AO42" i="33"/>
  <c r="F42" i="33" s="1"/>
  <c r="AO41" i="33"/>
  <c r="F41" i="33" s="1"/>
  <c r="AO40" i="33"/>
  <c r="F40" i="33" s="1"/>
  <c r="AO39" i="33"/>
  <c r="F39" i="33" s="1"/>
  <c r="AO32" i="33"/>
  <c r="F32" i="33" s="1"/>
  <c r="AO31" i="33"/>
  <c r="F31" i="33" s="1"/>
  <c r="AO30" i="33"/>
  <c r="F30" i="33" s="1"/>
  <c r="AO29" i="33"/>
  <c r="F29" i="33" s="1"/>
  <c r="AO28" i="33"/>
  <c r="F28" i="33" s="1"/>
  <c r="AO27" i="33"/>
  <c r="F27" i="33" s="1"/>
  <c r="AO20" i="33"/>
  <c r="F20" i="33" s="1"/>
  <c r="AO19" i="33"/>
  <c r="F19" i="33" s="1"/>
  <c r="AO18" i="33"/>
  <c r="F18" i="33" s="1"/>
  <c r="AO17" i="33"/>
  <c r="F17" i="33" s="1"/>
  <c r="AO16" i="33"/>
  <c r="F16" i="33" s="1"/>
  <c r="AO15" i="33"/>
  <c r="F15" i="33" s="1"/>
  <c r="AO8" i="33"/>
  <c r="F8" i="33" s="1"/>
  <c r="AO7" i="33"/>
  <c r="F7" i="33" s="1"/>
  <c r="AO6" i="33"/>
  <c r="F6" i="33" s="1"/>
  <c r="AO5" i="33"/>
  <c r="F5" i="33" s="1"/>
  <c r="AO4" i="33"/>
  <c r="F4" i="33" s="1"/>
  <c r="AO3" i="33"/>
  <c r="F3" i="33" s="1"/>
  <c r="AO13" i="33"/>
  <c r="F13" i="33" s="1"/>
  <c r="AO12" i="33"/>
  <c r="F12" i="33" s="1"/>
  <c r="AO11" i="33"/>
  <c r="F11" i="33" s="1"/>
  <c r="AO10" i="33"/>
  <c r="F10" i="33" s="1"/>
  <c r="AO9" i="33"/>
  <c r="F9" i="33" s="1"/>
  <c r="BB54" i="4"/>
  <c r="S54" i="4" s="1"/>
  <c r="AU41" i="4"/>
  <c r="L41" i="4" s="1"/>
  <c r="AY73" i="33"/>
  <c r="P73" i="33" s="1"/>
  <c r="AY68" i="33"/>
  <c r="P68" i="33" s="1"/>
  <c r="AY67" i="33"/>
  <c r="P67" i="33" s="1"/>
  <c r="AY62" i="33"/>
  <c r="P62" i="33" s="1"/>
  <c r="AY61" i="33"/>
  <c r="P61" i="33" s="1"/>
  <c r="AY60" i="33"/>
  <c r="P60" i="33" s="1"/>
  <c r="AY74" i="33"/>
  <c r="P74" i="33" s="1"/>
  <c r="AY72" i="33"/>
  <c r="P72" i="33" s="1"/>
  <c r="AY71" i="33"/>
  <c r="P71" i="33" s="1"/>
  <c r="AY70" i="33"/>
  <c r="P70" i="33" s="1"/>
  <c r="AY69" i="33"/>
  <c r="P69" i="33" s="1"/>
  <c r="AY66" i="33"/>
  <c r="P66" i="33" s="1"/>
  <c r="AY65" i="33"/>
  <c r="P65" i="33" s="1"/>
  <c r="AY64" i="33"/>
  <c r="P64" i="33" s="1"/>
  <c r="AY63" i="33"/>
  <c r="P63" i="33" s="1"/>
  <c r="AY56" i="33"/>
  <c r="P56" i="33" s="1"/>
  <c r="AY55" i="33"/>
  <c r="P55" i="33" s="1"/>
  <c r="AY54" i="33"/>
  <c r="P54" i="33" s="1"/>
  <c r="AY53" i="33"/>
  <c r="P53" i="33" s="1"/>
  <c r="AY52" i="33"/>
  <c r="P52" i="33" s="1"/>
  <c r="AY51" i="33"/>
  <c r="P51" i="33" s="1"/>
  <c r="AY59" i="33"/>
  <c r="P59" i="33" s="1"/>
  <c r="AY58" i="33"/>
  <c r="P58" i="33" s="1"/>
  <c r="AY57" i="33"/>
  <c r="P57" i="33" s="1"/>
  <c r="AY50" i="33"/>
  <c r="P50" i="33" s="1"/>
  <c r="AY49" i="33"/>
  <c r="P49" i="33" s="1"/>
  <c r="AY48" i="33"/>
  <c r="P48" i="33" s="1"/>
  <c r="AY47" i="33"/>
  <c r="P47" i="33" s="1"/>
  <c r="AY46" i="33"/>
  <c r="P46" i="33" s="1"/>
  <c r="AY45" i="33"/>
  <c r="P45" i="33" s="1"/>
  <c r="AY44" i="33"/>
  <c r="P44" i="33" s="1"/>
  <c r="AY38" i="33"/>
  <c r="P38" i="33" s="1"/>
  <c r="AY37" i="33"/>
  <c r="P37" i="33" s="1"/>
  <c r="AY36" i="33"/>
  <c r="P36" i="33" s="1"/>
  <c r="AY35" i="33"/>
  <c r="P35" i="33" s="1"/>
  <c r="AY34" i="33"/>
  <c r="P34" i="33" s="1"/>
  <c r="AY33" i="33"/>
  <c r="P33" i="33" s="1"/>
  <c r="AY26" i="33"/>
  <c r="P26" i="33" s="1"/>
  <c r="AY25" i="33"/>
  <c r="P25" i="33" s="1"/>
  <c r="AY24" i="33"/>
  <c r="P24" i="33" s="1"/>
  <c r="AY23" i="33"/>
  <c r="P23" i="33" s="1"/>
  <c r="AY22" i="33"/>
  <c r="P22" i="33" s="1"/>
  <c r="AY21" i="33"/>
  <c r="P21" i="33" s="1"/>
  <c r="AY14" i="33"/>
  <c r="P14" i="33" s="1"/>
  <c r="AY43" i="33"/>
  <c r="P43" i="33" s="1"/>
  <c r="AY42" i="33"/>
  <c r="P42" i="33" s="1"/>
  <c r="AY41" i="33"/>
  <c r="P41" i="33" s="1"/>
  <c r="AY40" i="33"/>
  <c r="P40" i="33" s="1"/>
  <c r="AY39" i="33"/>
  <c r="P39" i="33" s="1"/>
  <c r="AY32" i="33"/>
  <c r="P32" i="33" s="1"/>
  <c r="AY31" i="33"/>
  <c r="P31" i="33" s="1"/>
  <c r="AY30" i="33"/>
  <c r="P30" i="33" s="1"/>
  <c r="AY29" i="33"/>
  <c r="P29" i="33" s="1"/>
  <c r="AY28" i="33"/>
  <c r="P28" i="33" s="1"/>
  <c r="AY27" i="33"/>
  <c r="P27" i="33" s="1"/>
  <c r="AY20" i="33"/>
  <c r="P20" i="33" s="1"/>
  <c r="AY19" i="33"/>
  <c r="P19" i="33" s="1"/>
  <c r="AY18" i="33"/>
  <c r="P18" i="33" s="1"/>
  <c r="AY17" i="33"/>
  <c r="P17" i="33" s="1"/>
  <c r="AY16" i="33"/>
  <c r="P16" i="33" s="1"/>
  <c r="AY15" i="33"/>
  <c r="P15" i="33" s="1"/>
  <c r="AY8" i="33"/>
  <c r="P8" i="33" s="1"/>
  <c r="AY7" i="33"/>
  <c r="P7" i="33" s="1"/>
  <c r="AY6" i="33"/>
  <c r="P6" i="33" s="1"/>
  <c r="AY5" i="33"/>
  <c r="P5" i="33" s="1"/>
  <c r="AY4" i="33"/>
  <c r="P4" i="33" s="1"/>
  <c r="AY3" i="33"/>
  <c r="P3" i="33" s="1"/>
  <c r="AY13" i="33"/>
  <c r="P13" i="33" s="1"/>
  <c r="AY12" i="33"/>
  <c r="P12" i="33" s="1"/>
  <c r="AY11" i="33"/>
  <c r="P11" i="33" s="1"/>
  <c r="AY10" i="33"/>
  <c r="P10" i="33" s="1"/>
  <c r="AY9" i="33"/>
  <c r="P9" i="33" s="1"/>
  <c r="AU73" i="33"/>
  <c r="L73" i="33" s="1"/>
  <c r="AU68" i="33"/>
  <c r="L68" i="33" s="1"/>
  <c r="AU67" i="33"/>
  <c r="L67" i="33" s="1"/>
  <c r="AU62" i="33"/>
  <c r="L62" i="33" s="1"/>
  <c r="AU61" i="33"/>
  <c r="L61" i="33" s="1"/>
  <c r="AU60" i="33"/>
  <c r="L60" i="33" s="1"/>
  <c r="AU74" i="33"/>
  <c r="L74" i="33" s="1"/>
  <c r="AU72" i="33"/>
  <c r="L72" i="33" s="1"/>
  <c r="AU71" i="33"/>
  <c r="L71" i="33" s="1"/>
  <c r="AU70" i="33"/>
  <c r="L70" i="33" s="1"/>
  <c r="AU69" i="33"/>
  <c r="L69" i="33" s="1"/>
  <c r="AU66" i="33"/>
  <c r="L66" i="33" s="1"/>
  <c r="AU65" i="33"/>
  <c r="L65" i="33" s="1"/>
  <c r="AU64" i="33"/>
  <c r="L64" i="33" s="1"/>
  <c r="AU63" i="33"/>
  <c r="L63" i="33" s="1"/>
  <c r="AU56" i="33"/>
  <c r="L56" i="33" s="1"/>
  <c r="AU55" i="33"/>
  <c r="L55" i="33" s="1"/>
  <c r="AU54" i="33"/>
  <c r="L54" i="33" s="1"/>
  <c r="AU53" i="33"/>
  <c r="L53" i="33" s="1"/>
  <c r="AU52" i="33"/>
  <c r="L52" i="33" s="1"/>
  <c r="AU51" i="33"/>
  <c r="L51" i="33" s="1"/>
  <c r="AU59" i="33"/>
  <c r="L59" i="33" s="1"/>
  <c r="AU58" i="33"/>
  <c r="L58" i="33" s="1"/>
  <c r="AU57" i="33"/>
  <c r="L57" i="33" s="1"/>
  <c r="AU50" i="33"/>
  <c r="L50" i="33" s="1"/>
  <c r="AU49" i="33"/>
  <c r="L49" i="33" s="1"/>
  <c r="AU48" i="33"/>
  <c r="L48" i="33" s="1"/>
  <c r="AU47" i="33"/>
  <c r="L47" i="33" s="1"/>
  <c r="AU46" i="33"/>
  <c r="L46" i="33" s="1"/>
  <c r="AU45" i="33"/>
  <c r="L45" i="33" s="1"/>
  <c r="AU38" i="33"/>
  <c r="L38" i="33" s="1"/>
  <c r="AU37" i="33"/>
  <c r="L37" i="33" s="1"/>
  <c r="AU36" i="33"/>
  <c r="L36" i="33" s="1"/>
  <c r="AU35" i="33"/>
  <c r="L35" i="33" s="1"/>
  <c r="AU34" i="33"/>
  <c r="L34" i="33" s="1"/>
  <c r="AU33" i="33"/>
  <c r="L33" i="33" s="1"/>
  <c r="AU26" i="33"/>
  <c r="L26" i="33" s="1"/>
  <c r="AU25" i="33"/>
  <c r="L25" i="33" s="1"/>
  <c r="AU24" i="33"/>
  <c r="L24" i="33" s="1"/>
  <c r="AU23" i="33"/>
  <c r="L23" i="33" s="1"/>
  <c r="AU22" i="33"/>
  <c r="L22" i="33" s="1"/>
  <c r="AU21" i="33"/>
  <c r="L21" i="33" s="1"/>
  <c r="AU14" i="33"/>
  <c r="L14" i="33" s="1"/>
  <c r="AU44" i="33"/>
  <c r="L44" i="33" s="1"/>
  <c r="AU43" i="33"/>
  <c r="L43" i="33" s="1"/>
  <c r="AU42" i="33"/>
  <c r="L42" i="33" s="1"/>
  <c r="AU41" i="33"/>
  <c r="L41" i="33" s="1"/>
  <c r="AU40" i="33"/>
  <c r="L40" i="33" s="1"/>
  <c r="AU39" i="33"/>
  <c r="L39" i="33" s="1"/>
  <c r="AU32" i="33"/>
  <c r="L32" i="33" s="1"/>
  <c r="AU31" i="33"/>
  <c r="L31" i="33" s="1"/>
  <c r="AU30" i="33"/>
  <c r="L30" i="33" s="1"/>
  <c r="AU29" i="33"/>
  <c r="L29" i="33" s="1"/>
  <c r="AU28" i="33"/>
  <c r="L28" i="33" s="1"/>
  <c r="AU27" i="33"/>
  <c r="L27" i="33" s="1"/>
  <c r="AU20" i="33"/>
  <c r="L20" i="33" s="1"/>
  <c r="AU19" i="33"/>
  <c r="L19" i="33" s="1"/>
  <c r="AU18" i="33"/>
  <c r="L18" i="33" s="1"/>
  <c r="AU17" i="33"/>
  <c r="L17" i="33" s="1"/>
  <c r="AU16" i="33"/>
  <c r="L16" i="33" s="1"/>
  <c r="AU15" i="33"/>
  <c r="L15" i="33" s="1"/>
  <c r="AU8" i="33"/>
  <c r="L8" i="33" s="1"/>
  <c r="AU7" i="33"/>
  <c r="L7" i="33" s="1"/>
  <c r="AU6" i="33"/>
  <c r="L6" i="33" s="1"/>
  <c r="AU5" i="33"/>
  <c r="L5" i="33" s="1"/>
  <c r="AU4" i="33"/>
  <c r="L4" i="33" s="1"/>
  <c r="AU3" i="33"/>
  <c r="L3" i="33" s="1"/>
  <c r="AU13" i="33"/>
  <c r="L13" i="33" s="1"/>
  <c r="AU12" i="33"/>
  <c r="L12" i="33" s="1"/>
  <c r="AU11" i="33"/>
  <c r="L11" i="33" s="1"/>
  <c r="AU10" i="33"/>
  <c r="L10" i="33" s="1"/>
  <c r="AU9" i="33"/>
  <c r="L9" i="33" s="1"/>
  <c r="AQ73" i="33"/>
  <c r="H73" i="33" s="1"/>
  <c r="AQ68" i="33"/>
  <c r="H68" i="33" s="1"/>
  <c r="AQ67" i="33"/>
  <c r="H67" i="33" s="1"/>
  <c r="AQ62" i="33"/>
  <c r="H62" i="33" s="1"/>
  <c r="AQ61" i="33"/>
  <c r="H61" i="33" s="1"/>
  <c r="AQ60" i="33"/>
  <c r="H60" i="33" s="1"/>
  <c r="AQ74" i="33"/>
  <c r="H74" i="33" s="1"/>
  <c r="AQ72" i="33"/>
  <c r="H72" i="33" s="1"/>
  <c r="AQ71" i="33"/>
  <c r="H71" i="33" s="1"/>
  <c r="AQ70" i="33"/>
  <c r="H70" i="33" s="1"/>
  <c r="AQ69" i="33"/>
  <c r="H69" i="33" s="1"/>
  <c r="AQ66" i="33"/>
  <c r="H66" i="33" s="1"/>
  <c r="AQ65" i="33"/>
  <c r="H65" i="33" s="1"/>
  <c r="AQ64" i="33"/>
  <c r="H64" i="33" s="1"/>
  <c r="AQ63" i="33"/>
  <c r="H63" i="33" s="1"/>
  <c r="AQ56" i="33"/>
  <c r="H56" i="33" s="1"/>
  <c r="AQ55" i="33"/>
  <c r="H55" i="33" s="1"/>
  <c r="AQ54" i="33"/>
  <c r="H54" i="33" s="1"/>
  <c r="AQ53" i="33"/>
  <c r="H53" i="33" s="1"/>
  <c r="AQ52" i="33"/>
  <c r="H52" i="33" s="1"/>
  <c r="AQ51" i="33"/>
  <c r="H51" i="33" s="1"/>
  <c r="AQ59" i="33"/>
  <c r="H59" i="33" s="1"/>
  <c r="AQ58" i="33"/>
  <c r="H58" i="33" s="1"/>
  <c r="AQ57" i="33"/>
  <c r="H57" i="33" s="1"/>
  <c r="AQ50" i="33"/>
  <c r="H50" i="33" s="1"/>
  <c r="AQ49" i="33"/>
  <c r="H49" i="33" s="1"/>
  <c r="AQ48" i="33"/>
  <c r="H48" i="33" s="1"/>
  <c r="AQ47" i="33"/>
  <c r="H47" i="33" s="1"/>
  <c r="AQ46" i="33"/>
  <c r="H46" i="33" s="1"/>
  <c r="AQ45" i="33"/>
  <c r="H45" i="33" s="1"/>
  <c r="AQ38" i="33"/>
  <c r="H38" i="33" s="1"/>
  <c r="AQ37" i="33"/>
  <c r="H37" i="33" s="1"/>
  <c r="AQ36" i="33"/>
  <c r="H36" i="33" s="1"/>
  <c r="AQ35" i="33"/>
  <c r="H35" i="33" s="1"/>
  <c r="AQ34" i="33"/>
  <c r="H34" i="33" s="1"/>
  <c r="AQ33" i="33"/>
  <c r="H33" i="33" s="1"/>
  <c r="AQ26" i="33"/>
  <c r="H26" i="33" s="1"/>
  <c r="AQ25" i="33"/>
  <c r="H25" i="33" s="1"/>
  <c r="AQ24" i="33"/>
  <c r="H24" i="33" s="1"/>
  <c r="AQ23" i="33"/>
  <c r="H23" i="33" s="1"/>
  <c r="AQ22" i="33"/>
  <c r="H22" i="33" s="1"/>
  <c r="AQ21" i="33"/>
  <c r="H21" i="33" s="1"/>
  <c r="AQ14" i="33"/>
  <c r="H14" i="33" s="1"/>
  <c r="AQ44" i="33"/>
  <c r="H44" i="33" s="1"/>
  <c r="AQ43" i="33"/>
  <c r="H43" i="33" s="1"/>
  <c r="AQ42" i="33"/>
  <c r="H42" i="33" s="1"/>
  <c r="AQ41" i="33"/>
  <c r="H41" i="33" s="1"/>
  <c r="AQ40" i="33"/>
  <c r="H40" i="33" s="1"/>
  <c r="AQ39" i="33"/>
  <c r="H39" i="33" s="1"/>
  <c r="AQ32" i="33"/>
  <c r="H32" i="33" s="1"/>
  <c r="AQ31" i="33"/>
  <c r="H31" i="33" s="1"/>
  <c r="AQ30" i="33"/>
  <c r="H30" i="33" s="1"/>
  <c r="AQ29" i="33"/>
  <c r="H29" i="33" s="1"/>
  <c r="AQ28" i="33"/>
  <c r="H28" i="33" s="1"/>
  <c r="AQ27" i="33"/>
  <c r="H27" i="33" s="1"/>
  <c r="AQ20" i="33"/>
  <c r="H20" i="33" s="1"/>
  <c r="AQ19" i="33"/>
  <c r="H19" i="33" s="1"/>
  <c r="AQ18" i="33"/>
  <c r="H18" i="33" s="1"/>
  <c r="AQ17" i="33"/>
  <c r="H17" i="33" s="1"/>
  <c r="AQ16" i="33"/>
  <c r="H16" i="33" s="1"/>
  <c r="AQ15" i="33"/>
  <c r="H15" i="33" s="1"/>
  <c r="AQ8" i="33"/>
  <c r="H8" i="33" s="1"/>
  <c r="AQ7" i="33"/>
  <c r="H7" i="33" s="1"/>
  <c r="AQ6" i="33"/>
  <c r="H6" i="33" s="1"/>
  <c r="AQ5" i="33"/>
  <c r="H5" i="33" s="1"/>
  <c r="AQ4" i="33"/>
  <c r="H4" i="33" s="1"/>
  <c r="AQ3" i="33"/>
  <c r="H3" i="33" s="1"/>
  <c r="AQ13" i="33"/>
  <c r="H13" i="33" s="1"/>
  <c r="AQ12" i="33"/>
  <c r="H12" i="33" s="1"/>
  <c r="AQ11" i="33"/>
  <c r="H11" i="33" s="1"/>
  <c r="AQ10" i="33"/>
  <c r="H10" i="33" s="1"/>
  <c r="AQ9" i="33"/>
  <c r="H9" i="33" s="1"/>
  <c r="AM73" i="33"/>
  <c r="D73" i="33" s="1"/>
  <c r="AM68" i="33"/>
  <c r="D68" i="33" s="1"/>
  <c r="AM67" i="33"/>
  <c r="D67" i="33" s="1"/>
  <c r="AM62" i="33"/>
  <c r="D62" i="33" s="1"/>
  <c r="AM61" i="33"/>
  <c r="D61" i="33" s="1"/>
  <c r="AM60" i="33"/>
  <c r="D60" i="33" s="1"/>
  <c r="AM74" i="33"/>
  <c r="D74" i="33" s="1"/>
  <c r="AM72" i="33"/>
  <c r="D72" i="33" s="1"/>
  <c r="AM71" i="33"/>
  <c r="D71" i="33" s="1"/>
  <c r="AM70" i="33"/>
  <c r="D70" i="33" s="1"/>
  <c r="AM69" i="33"/>
  <c r="D69" i="33" s="1"/>
  <c r="AM66" i="33"/>
  <c r="D66" i="33" s="1"/>
  <c r="AM65" i="33"/>
  <c r="D65" i="33" s="1"/>
  <c r="AM64" i="33"/>
  <c r="D64" i="33" s="1"/>
  <c r="AM63" i="33"/>
  <c r="D63" i="33" s="1"/>
  <c r="AM56" i="33"/>
  <c r="D56" i="33" s="1"/>
  <c r="AM55" i="33"/>
  <c r="D55" i="33" s="1"/>
  <c r="AM54" i="33"/>
  <c r="D54" i="33" s="1"/>
  <c r="AM53" i="33"/>
  <c r="D53" i="33" s="1"/>
  <c r="AM52" i="33"/>
  <c r="D52" i="33" s="1"/>
  <c r="AM51" i="33"/>
  <c r="D51" i="33" s="1"/>
  <c r="AM59" i="33"/>
  <c r="D59" i="33" s="1"/>
  <c r="AM58" i="33"/>
  <c r="D58" i="33" s="1"/>
  <c r="AM57" i="33"/>
  <c r="D57" i="33" s="1"/>
  <c r="AM50" i="33"/>
  <c r="D50" i="33" s="1"/>
  <c r="AM49" i="33"/>
  <c r="D49" i="33" s="1"/>
  <c r="AM48" i="33"/>
  <c r="D48" i="33" s="1"/>
  <c r="AM47" i="33"/>
  <c r="D47" i="33" s="1"/>
  <c r="AM46" i="33"/>
  <c r="D46" i="33" s="1"/>
  <c r="AM45" i="33"/>
  <c r="D45" i="33" s="1"/>
  <c r="AM38" i="33"/>
  <c r="D38" i="33" s="1"/>
  <c r="AM37" i="33"/>
  <c r="D37" i="33" s="1"/>
  <c r="AM36" i="33"/>
  <c r="D36" i="33" s="1"/>
  <c r="AM35" i="33"/>
  <c r="D35" i="33" s="1"/>
  <c r="AM34" i="33"/>
  <c r="D34" i="33" s="1"/>
  <c r="AM33" i="33"/>
  <c r="D33" i="33" s="1"/>
  <c r="AM26" i="33"/>
  <c r="D26" i="33" s="1"/>
  <c r="AM25" i="33"/>
  <c r="D25" i="33" s="1"/>
  <c r="AM24" i="33"/>
  <c r="D24" i="33" s="1"/>
  <c r="AM23" i="33"/>
  <c r="D23" i="33" s="1"/>
  <c r="AM22" i="33"/>
  <c r="D22" i="33" s="1"/>
  <c r="AM21" i="33"/>
  <c r="D21" i="33" s="1"/>
  <c r="AM14" i="33"/>
  <c r="D14" i="33" s="1"/>
  <c r="AM44" i="33"/>
  <c r="D44" i="33" s="1"/>
  <c r="AM43" i="33"/>
  <c r="D43" i="33" s="1"/>
  <c r="AM42" i="33"/>
  <c r="D42" i="33" s="1"/>
  <c r="AM41" i="33"/>
  <c r="D41" i="33" s="1"/>
  <c r="AM40" i="33"/>
  <c r="D40" i="33" s="1"/>
  <c r="AM39" i="33"/>
  <c r="D39" i="33" s="1"/>
  <c r="AM32" i="33"/>
  <c r="D32" i="33" s="1"/>
  <c r="AM31" i="33"/>
  <c r="D31" i="33" s="1"/>
  <c r="AM30" i="33"/>
  <c r="D30" i="33" s="1"/>
  <c r="AM29" i="33"/>
  <c r="D29" i="33" s="1"/>
  <c r="AM28" i="33"/>
  <c r="D28" i="33" s="1"/>
  <c r="AM27" i="33"/>
  <c r="D27" i="33" s="1"/>
  <c r="AM20" i="33"/>
  <c r="D20" i="33" s="1"/>
  <c r="AM19" i="33"/>
  <c r="D19" i="33" s="1"/>
  <c r="AM18" i="33"/>
  <c r="D18" i="33" s="1"/>
  <c r="AM17" i="33"/>
  <c r="D17" i="33" s="1"/>
  <c r="AM16" i="33"/>
  <c r="D16" i="33" s="1"/>
  <c r="AM15" i="33"/>
  <c r="D15" i="33" s="1"/>
  <c r="AM8" i="33"/>
  <c r="D8" i="33" s="1"/>
  <c r="AM7" i="33"/>
  <c r="D7" i="33" s="1"/>
  <c r="AM6" i="33"/>
  <c r="D6" i="33" s="1"/>
  <c r="AM5" i="33"/>
  <c r="D5" i="33" s="1"/>
  <c r="AM4" i="33"/>
  <c r="D4" i="33" s="1"/>
  <c r="AM3" i="33"/>
  <c r="D3" i="33" s="1"/>
  <c r="AM13" i="33"/>
  <c r="D13" i="33" s="1"/>
  <c r="AM12" i="33"/>
  <c r="D12" i="33" s="1"/>
  <c r="AM11" i="33"/>
  <c r="D11" i="33" s="1"/>
  <c r="AM10" i="33"/>
  <c r="D10" i="33" s="1"/>
  <c r="AM9" i="33"/>
  <c r="D9" i="33" s="1"/>
  <c r="C75" i="33"/>
  <c r="BB74" i="32"/>
  <c r="S74" i="32" s="1"/>
  <c r="BB72" i="32"/>
  <c r="S72" i="32" s="1"/>
  <c r="BB71" i="32"/>
  <c r="S71" i="32" s="1"/>
  <c r="BB70" i="32"/>
  <c r="S70" i="32" s="1"/>
  <c r="BB69" i="32"/>
  <c r="S69" i="32" s="1"/>
  <c r="BB66" i="32"/>
  <c r="S66" i="32" s="1"/>
  <c r="BB65" i="32"/>
  <c r="S65" i="32" s="1"/>
  <c r="BB64" i="32"/>
  <c r="S64" i="32" s="1"/>
  <c r="BB63" i="32"/>
  <c r="S63" i="32" s="1"/>
  <c r="BB73" i="32"/>
  <c r="S73" i="32" s="1"/>
  <c r="BB68" i="32"/>
  <c r="S68" i="32" s="1"/>
  <c r="BB67" i="32"/>
  <c r="S67" i="32" s="1"/>
  <c r="BB62" i="32"/>
  <c r="S62" i="32" s="1"/>
  <c r="BB61" i="32"/>
  <c r="S61" i="32" s="1"/>
  <c r="BB60" i="32"/>
  <c r="S60" i="32" s="1"/>
  <c r="BB59" i="32"/>
  <c r="S59" i="32" s="1"/>
  <c r="BB58" i="32"/>
  <c r="S58" i="32" s="1"/>
  <c r="BB57" i="32"/>
  <c r="S57" i="32" s="1"/>
  <c r="BB50" i="32"/>
  <c r="S50" i="32" s="1"/>
  <c r="BB49" i="32"/>
  <c r="S49" i="32" s="1"/>
  <c r="BB48" i="32"/>
  <c r="S48" i="32" s="1"/>
  <c r="BB47" i="32"/>
  <c r="S47" i="32" s="1"/>
  <c r="BB46" i="32"/>
  <c r="S46" i="32" s="1"/>
  <c r="BB45" i="32"/>
  <c r="S45" i="32" s="1"/>
  <c r="BB56" i="32"/>
  <c r="S56" i="32" s="1"/>
  <c r="BB55" i="32"/>
  <c r="S55" i="32" s="1"/>
  <c r="BB54" i="32"/>
  <c r="S54" i="32" s="1"/>
  <c r="BB53" i="32"/>
  <c r="S53" i="32" s="1"/>
  <c r="BB52" i="32"/>
  <c r="S52" i="32" s="1"/>
  <c r="BB51" i="32"/>
  <c r="S51" i="32" s="1"/>
  <c r="BB44" i="32"/>
  <c r="S44" i="32" s="1"/>
  <c r="BB43" i="32"/>
  <c r="S43" i="32" s="1"/>
  <c r="BB42" i="32"/>
  <c r="S42" i="32" s="1"/>
  <c r="BB41" i="32"/>
  <c r="S41" i="32" s="1"/>
  <c r="BB40" i="32"/>
  <c r="S40" i="32" s="1"/>
  <c r="BB39" i="32"/>
  <c r="S39" i="32" s="1"/>
  <c r="BB32" i="32"/>
  <c r="S32" i="32" s="1"/>
  <c r="BB31" i="32"/>
  <c r="S31" i="32" s="1"/>
  <c r="BB30" i="32"/>
  <c r="S30" i="32" s="1"/>
  <c r="BB29" i="32"/>
  <c r="S29" i="32" s="1"/>
  <c r="BB28" i="32"/>
  <c r="S28" i="32" s="1"/>
  <c r="BB27" i="32"/>
  <c r="S27" i="32" s="1"/>
  <c r="BB20" i="32"/>
  <c r="S20" i="32" s="1"/>
  <c r="BB19" i="32"/>
  <c r="S19" i="32" s="1"/>
  <c r="BB18" i="32"/>
  <c r="S18" i="32" s="1"/>
  <c r="BB17" i="32"/>
  <c r="S17" i="32" s="1"/>
  <c r="BB16" i="32"/>
  <c r="S16" i="32" s="1"/>
  <c r="BB15" i="32"/>
  <c r="S15" i="32" s="1"/>
  <c r="BB38" i="32"/>
  <c r="S38" i="32" s="1"/>
  <c r="BB37" i="32"/>
  <c r="S37" i="32" s="1"/>
  <c r="BB36" i="32"/>
  <c r="S36" i="32" s="1"/>
  <c r="BB35" i="32"/>
  <c r="S35" i="32" s="1"/>
  <c r="BB34" i="32"/>
  <c r="S34" i="32" s="1"/>
  <c r="BB33" i="32"/>
  <c r="S33" i="32" s="1"/>
  <c r="BB26" i="32"/>
  <c r="S26" i="32" s="1"/>
  <c r="BB25" i="32"/>
  <c r="S25" i="32" s="1"/>
  <c r="BB24" i="32"/>
  <c r="S24" i="32" s="1"/>
  <c r="BB23" i="32"/>
  <c r="S23" i="32" s="1"/>
  <c r="BB22" i="32"/>
  <c r="S22" i="32" s="1"/>
  <c r="BB21" i="32"/>
  <c r="S21" i="32" s="1"/>
  <c r="BB14" i="32"/>
  <c r="S14" i="32" s="1"/>
  <c r="BB13" i="32"/>
  <c r="S13" i="32" s="1"/>
  <c r="BB12" i="32"/>
  <c r="S12" i="32" s="1"/>
  <c r="BB11" i="32"/>
  <c r="S11" i="32" s="1"/>
  <c r="BB10" i="32"/>
  <c r="S10" i="32" s="1"/>
  <c r="BB9" i="32"/>
  <c r="S9" i="32" s="1"/>
  <c r="BB8" i="32"/>
  <c r="S8" i="32" s="1"/>
  <c r="BB7" i="32"/>
  <c r="S7" i="32" s="1"/>
  <c r="BB6" i="32"/>
  <c r="S6" i="32" s="1"/>
  <c r="BB5" i="32"/>
  <c r="S5" i="32" s="1"/>
  <c r="BB4" i="32"/>
  <c r="S4" i="32" s="1"/>
  <c r="BB3" i="32"/>
  <c r="S3" i="32" s="1"/>
  <c r="AX74" i="32"/>
  <c r="O74" i="32" s="1"/>
  <c r="AX72" i="32"/>
  <c r="O72" i="32" s="1"/>
  <c r="AX71" i="32"/>
  <c r="O71" i="32" s="1"/>
  <c r="AX70" i="32"/>
  <c r="O70" i="32" s="1"/>
  <c r="AX69" i="32"/>
  <c r="O69" i="32" s="1"/>
  <c r="AX66" i="32"/>
  <c r="O66" i="32" s="1"/>
  <c r="AX65" i="32"/>
  <c r="O65" i="32" s="1"/>
  <c r="AX64" i="32"/>
  <c r="O64" i="32" s="1"/>
  <c r="AX63" i="32"/>
  <c r="O63" i="32" s="1"/>
  <c r="AX73" i="32"/>
  <c r="O73" i="32" s="1"/>
  <c r="AX68" i="32"/>
  <c r="O68" i="32" s="1"/>
  <c r="AX67" i="32"/>
  <c r="O67" i="32" s="1"/>
  <c r="AX62" i="32"/>
  <c r="O62" i="32" s="1"/>
  <c r="AX61" i="32"/>
  <c r="O61" i="32" s="1"/>
  <c r="AX60" i="32"/>
  <c r="O60" i="32" s="1"/>
  <c r="AX59" i="32"/>
  <c r="O59" i="32" s="1"/>
  <c r="AX58" i="32"/>
  <c r="O58" i="32" s="1"/>
  <c r="AX57" i="32"/>
  <c r="O57" i="32" s="1"/>
  <c r="AX50" i="32"/>
  <c r="O50" i="32" s="1"/>
  <c r="AX49" i="32"/>
  <c r="O49" i="32" s="1"/>
  <c r="AX48" i="32"/>
  <c r="O48" i="32" s="1"/>
  <c r="AX47" i="32"/>
  <c r="O47" i="32" s="1"/>
  <c r="AX46" i="32"/>
  <c r="O46" i="32" s="1"/>
  <c r="AX45" i="32"/>
  <c r="O45" i="32" s="1"/>
  <c r="AX56" i="32"/>
  <c r="O56" i="32" s="1"/>
  <c r="AX55" i="32"/>
  <c r="O55" i="32" s="1"/>
  <c r="AX54" i="32"/>
  <c r="O54" i="32" s="1"/>
  <c r="AX53" i="32"/>
  <c r="O53" i="32" s="1"/>
  <c r="AX52" i="32"/>
  <c r="O52" i="32" s="1"/>
  <c r="AX51" i="32"/>
  <c r="O51" i="32" s="1"/>
  <c r="AX43" i="32"/>
  <c r="O43" i="32" s="1"/>
  <c r="AX42" i="32"/>
  <c r="O42" i="32" s="1"/>
  <c r="AX41" i="32"/>
  <c r="O41" i="32" s="1"/>
  <c r="AX40" i="32"/>
  <c r="O40" i="32" s="1"/>
  <c r="AX39" i="32"/>
  <c r="O39" i="32" s="1"/>
  <c r="AX32" i="32"/>
  <c r="O32" i="32" s="1"/>
  <c r="AX31" i="32"/>
  <c r="O31" i="32" s="1"/>
  <c r="AX30" i="32"/>
  <c r="O30" i="32" s="1"/>
  <c r="AX29" i="32"/>
  <c r="O29" i="32" s="1"/>
  <c r="AX28" i="32"/>
  <c r="O28" i="32" s="1"/>
  <c r="AX27" i="32"/>
  <c r="O27" i="32" s="1"/>
  <c r="AX20" i="32"/>
  <c r="O20" i="32" s="1"/>
  <c r="AX19" i="32"/>
  <c r="O19" i="32" s="1"/>
  <c r="AX18" i="32"/>
  <c r="O18" i="32" s="1"/>
  <c r="AX17" i="32"/>
  <c r="O17" i="32" s="1"/>
  <c r="AX16" i="32"/>
  <c r="O16" i="32" s="1"/>
  <c r="AX15" i="32"/>
  <c r="O15" i="32" s="1"/>
  <c r="AX44" i="32"/>
  <c r="O44" i="32" s="1"/>
  <c r="AX38" i="32"/>
  <c r="O38" i="32" s="1"/>
  <c r="AX37" i="32"/>
  <c r="O37" i="32" s="1"/>
  <c r="AX36" i="32"/>
  <c r="O36" i="32" s="1"/>
  <c r="AX35" i="32"/>
  <c r="O35" i="32" s="1"/>
  <c r="AX34" i="32"/>
  <c r="O34" i="32" s="1"/>
  <c r="AX33" i="32"/>
  <c r="O33" i="32" s="1"/>
  <c r="AX26" i="32"/>
  <c r="O26" i="32" s="1"/>
  <c r="AX25" i="32"/>
  <c r="O25" i="32" s="1"/>
  <c r="AX24" i="32"/>
  <c r="O24" i="32" s="1"/>
  <c r="AX23" i="32"/>
  <c r="O23" i="32" s="1"/>
  <c r="AX22" i="32"/>
  <c r="O22" i="32" s="1"/>
  <c r="AX21" i="32"/>
  <c r="O21" i="32" s="1"/>
  <c r="AX14" i="32"/>
  <c r="O14" i="32" s="1"/>
  <c r="AX13" i="32"/>
  <c r="O13" i="32" s="1"/>
  <c r="AX12" i="32"/>
  <c r="O12" i="32" s="1"/>
  <c r="AX11" i="32"/>
  <c r="O11" i="32" s="1"/>
  <c r="AX10" i="32"/>
  <c r="O10" i="32" s="1"/>
  <c r="AX9" i="32"/>
  <c r="O9" i="32" s="1"/>
  <c r="AX8" i="32"/>
  <c r="O8" i="32" s="1"/>
  <c r="AX7" i="32"/>
  <c r="O7" i="32" s="1"/>
  <c r="AX6" i="32"/>
  <c r="O6" i="32" s="1"/>
  <c r="AX5" i="32"/>
  <c r="O5" i="32" s="1"/>
  <c r="AX4" i="32"/>
  <c r="O4" i="32" s="1"/>
  <c r="AX3" i="32"/>
  <c r="O3" i="32" s="1"/>
  <c r="AT74" i="32"/>
  <c r="K74" i="32" s="1"/>
  <c r="AT72" i="32"/>
  <c r="K72" i="32" s="1"/>
  <c r="AT71" i="32"/>
  <c r="K71" i="32" s="1"/>
  <c r="AT70" i="32"/>
  <c r="K70" i="32" s="1"/>
  <c r="AT69" i="32"/>
  <c r="K69" i="32" s="1"/>
  <c r="AT66" i="32"/>
  <c r="K66" i="32" s="1"/>
  <c r="AT65" i="32"/>
  <c r="K65" i="32" s="1"/>
  <c r="AT64" i="32"/>
  <c r="K64" i="32" s="1"/>
  <c r="AT63" i="32"/>
  <c r="K63" i="32" s="1"/>
  <c r="AT73" i="32"/>
  <c r="K73" i="32" s="1"/>
  <c r="AT68" i="32"/>
  <c r="K68" i="32" s="1"/>
  <c r="AT67" i="32"/>
  <c r="K67" i="32" s="1"/>
  <c r="AT62" i="32"/>
  <c r="K62" i="32" s="1"/>
  <c r="AT61" i="32"/>
  <c r="K61" i="32" s="1"/>
  <c r="AT60" i="32"/>
  <c r="K60" i="32" s="1"/>
  <c r="AT59" i="32"/>
  <c r="K59" i="32" s="1"/>
  <c r="AT58" i="32"/>
  <c r="K58" i="32" s="1"/>
  <c r="AT57" i="32"/>
  <c r="K57" i="32" s="1"/>
  <c r="AT50" i="32"/>
  <c r="K50" i="32" s="1"/>
  <c r="AT49" i="32"/>
  <c r="K49" i="32" s="1"/>
  <c r="AT48" i="32"/>
  <c r="K48" i="32" s="1"/>
  <c r="AT47" i="32"/>
  <c r="K47" i="32" s="1"/>
  <c r="AT46" i="32"/>
  <c r="K46" i="32" s="1"/>
  <c r="AT45" i="32"/>
  <c r="K45" i="32" s="1"/>
  <c r="AT56" i="32"/>
  <c r="K56" i="32" s="1"/>
  <c r="AT55" i="32"/>
  <c r="K55" i="32" s="1"/>
  <c r="AT54" i="32"/>
  <c r="K54" i="32" s="1"/>
  <c r="AT53" i="32"/>
  <c r="K53" i="32" s="1"/>
  <c r="AT52" i="32"/>
  <c r="K52" i="32" s="1"/>
  <c r="AT51" i="32"/>
  <c r="K51" i="32" s="1"/>
  <c r="AT43" i="32"/>
  <c r="K43" i="32" s="1"/>
  <c r="AT42" i="32"/>
  <c r="K42" i="32" s="1"/>
  <c r="AT41" i="32"/>
  <c r="K41" i="32" s="1"/>
  <c r="AT40" i="32"/>
  <c r="K40" i="32" s="1"/>
  <c r="AT39" i="32"/>
  <c r="K39" i="32" s="1"/>
  <c r="AT32" i="32"/>
  <c r="K32" i="32" s="1"/>
  <c r="AT31" i="32"/>
  <c r="K31" i="32" s="1"/>
  <c r="AT30" i="32"/>
  <c r="K30" i="32" s="1"/>
  <c r="AT29" i="32"/>
  <c r="K29" i="32" s="1"/>
  <c r="AT28" i="32"/>
  <c r="K28" i="32" s="1"/>
  <c r="AT27" i="32"/>
  <c r="K27" i="32" s="1"/>
  <c r="AT20" i="32"/>
  <c r="K20" i="32" s="1"/>
  <c r="AT19" i="32"/>
  <c r="K19" i="32" s="1"/>
  <c r="AT18" i="32"/>
  <c r="K18" i="32" s="1"/>
  <c r="AT17" i="32"/>
  <c r="K17" i="32" s="1"/>
  <c r="AT16" i="32"/>
  <c r="K16" i="32" s="1"/>
  <c r="AT15" i="32"/>
  <c r="K15" i="32" s="1"/>
  <c r="AT44" i="32"/>
  <c r="K44" i="32" s="1"/>
  <c r="AT38" i="32"/>
  <c r="K38" i="32" s="1"/>
  <c r="AT37" i="32"/>
  <c r="K37" i="32" s="1"/>
  <c r="AT36" i="32"/>
  <c r="K36" i="32" s="1"/>
  <c r="AT35" i="32"/>
  <c r="K35" i="32" s="1"/>
  <c r="AT34" i="32"/>
  <c r="K34" i="32" s="1"/>
  <c r="AT33" i="32"/>
  <c r="K33" i="32" s="1"/>
  <c r="AT26" i="32"/>
  <c r="K26" i="32" s="1"/>
  <c r="AT25" i="32"/>
  <c r="K25" i="32" s="1"/>
  <c r="AT24" i="32"/>
  <c r="K24" i="32" s="1"/>
  <c r="AT23" i="32"/>
  <c r="K23" i="32" s="1"/>
  <c r="AT22" i="32"/>
  <c r="K22" i="32" s="1"/>
  <c r="AT21" i="32"/>
  <c r="K21" i="32" s="1"/>
  <c r="AT14" i="32"/>
  <c r="K14" i="32" s="1"/>
  <c r="AT13" i="32"/>
  <c r="K13" i="32" s="1"/>
  <c r="AT12" i="32"/>
  <c r="K12" i="32" s="1"/>
  <c r="AT11" i="32"/>
  <c r="K11" i="32" s="1"/>
  <c r="AT10" i="32"/>
  <c r="K10" i="32" s="1"/>
  <c r="AT9" i="32"/>
  <c r="K9" i="32" s="1"/>
  <c r="AT8" i="32"/>
  <c r="K8" i="32" s="1"/>
  <c r="AT7" i="32"/>
  <c r="K7" i="32" s="1"/>
  <c r="AT6" i="32"/>
  <c r="K6" i="32" s="1"/>
  <c r="AT5" i="32"/>
  <c r="K5" i="32" s="1"/>
  <c r="AT4" i="32"/>
  <c r="K4" i="32" s="1"/>
  <c r="AT3" i="32"/>
  <c r="K3" i="32" s="1"/>
  <c r="AP74" i="32"/>
  <c r="G74" i="32" s="1"/>
  <c r="AP72" i="32"/>
  <c r="G72" i="32" s="1"/>
  <c r="AP71" i="32"/>
  <c r="G71" i="32" s="1"/>
  <c r="AP70" i="32"/>
  <c r="G70" i="32" s="1"/>
  <c r="AP69" i="32"/>
  <c r="G69" i="32" s="1"/>
  <c r="AP66" i="32"/>
  <c r="G66" i="32" s="1"/>
  <c r="AP65" i="32"/>
  <c r="G65" i="32" s="1"/>
  <c r="AP64" i="32"/>
  <c r="G64" i="32" s="1"/>
  <c r="AP63" i="32"/>
  <c r="G63" i="32" s="1"/>
  <c r="AP73" i="32"/>
  <c r="G73" i="32" s="1"/>
  <c r="AP68" i="32"/>
  <c r="G68" i="32" s="1"/>
  <c r="AP67" i="32"/>
  <c r="G67" i="32" s="1"/>
  <c r="AP62" i="32"/>
  <c r="G62" i="32" s="1"/>
  <c r="AP61" i="32"/>
  <c r="G61" i="32" s="1"/>
  <c r="AP60" i="32"/>
  <c r="G60" i="32" s="1"/>
  <c r="AP59" i="32"/>
  <c r="G59" i="32" s="1"/>
  <c r="AP58" i="32"/>
  <c r="G58" i="32" s="1"/>
  <c r="AP57" i="32"/>
  <c r="G57" i="32" s="1"/>
  <c r="AP50" i="32"/>
  <c r="G50" i="32" s="1"/>
  <c r="AP49" i="32"/>
  <c r="G49" i="32" s="1"/>
  <c r="AP48" i="32"/>
  <c r="G48" i="32" s="1"/>
  <c r="AP47" i="32"/>
  <c r="G47" i="32" s="1"/>
  <c r="AP46" i="32"/>
  <c r="G46" i="32" s="1"/>
  <c r="AP45" i="32"/>
  <c r="G45" i="32" s="1"/>
  <c r="AP56" i="32"/>
  <c r="G56" i="32" s="1"/>
  <c r="AP55" i="32"/>
  <c r="G55" i="32" s="1"/>
  <c r="AP54" i="32"/>
  <c r="G54" i="32" s="1"/>
  <c r="AP53" i="32"/>
  <c r="G53" i="32" s="1"/>
  <c r="AP52" i="32"/>
  <c r="G52" i="32" s="1"/>
  <c r="AP51" i="32"/>
  <c r="G51" i="32" s="1"/>
  <c r="AP43" i="32"/>
  <c r="G43" i="32" s="1"/>
  <c r="AP42" i="32"/>
  <c r="G42" i="32" s="1"/>
  <c r="AP41" i="32"/>
  <c r="G41" i="32" s="1"/>
  <c r="AP40" i="32"/>
  <c r="G40" i="32" s="1"/>
  <c r="AP39" i="32"/>
  <c r="G39" i="32" s="1"/>
  <c r="AP32" i="32"/>
  <c r="G32" i="32" s="1"/>
  <c r="AP31" i="32"/>
  <c r="G31" i="32" s="1"/>
  <c r="AP30" i="32"/>
  <c r="G30" i="32" s="1"/>
  <c r="AP29" i="32"/>
  <c r="G29" i="32" s="1"/>
  <c r="AP28" i="32"/>
  <c r="G28" i="32" s="1"/>
  <c r="AP27" i="32"/>
  <c r="G27" i="32" s="1"/>
  <c r="AP20" i="32"/>
  <c r="G20" i="32" s="1"/>
  <c r="AP19" i="32"/>
  <c r="G19" i="32" s="1"/>
  <c r="AP18" i="32"/>
  <c r="G18" i="32" s="1"/>
  <c r="AP17" i="32"/>
  <c r="G17" i="32" s="1"/>
  <c r="AP16" i="32"/>
  <c r="G16" i="32" s="1"/>
  <c r="AP15" i="32"/>
  <c r="G15" i="32" s="1"/>
  <c r="AP44" i="32"/>
  <c r="G44" i="32" s="1"/>
  <c r="AP38" i="32"/>
  <c r="G38" i="32" s="1"/>
  <c r="AP37" i="32"/>
  <c r="G37" i="32" s="1"/>
  <c r="AP36" i="32"/>
  <c r="G36" i="32" s="1"/>
  <c r="AP35" i="32"/>
  <c r="G35" i="32" s="1"/>
  <c r="AP34" i="32"/>
  <c r="G34" i="32" s="1"/>
  <c r="AP33" i="32"/>
  <c r="G33" i="32" s="1"/>
  <c r="AP26" i="32"/>
  <c r="G26" i="32" s="1"/>
  <c r="AP25" i="32"/>
  <c r="G25" i="32" s="1"/>
  <c r="AP24" i="32"/>
  <c r="G24" i="32" s="1"/>
  <c r="AP23" i="32"/>
  <c r="G23" i="32" s="1"/>
  <c r="AP22" i="32"/>
  <c r="G22" i="32" s="1"/>
  <c r="AP21" i="32"/>
  <c r="G21" i="32" s="1"/>
  <c r="AP14" i="32"/>
  <c r="G14" i="32" s="1"/>
  <c r="AP13" i="32"/>
  <c r="G13" i="32" s="1"/>
  <c r="AP12" i="32"/>
  <c r="G12" i="32" s="1"/>
  <c r="AP11" i="32"/>
  <c r="G11" i="32" s="1"/>
  <c r="AP10" i="32"/>
  <c r="G10" i="32" s="1"/>
  <c r="AP9" i="32"/>
  <c r="G9" i="32" s="1"/>
  <c r="AP8" i="32"/>
  <c r="G8" i="32" s="1"/>
  <c r="AP7" i="32"/>
  <c r="G7" i="32" s="1"/>
  <c r="AP6" i="32"/>
  <c r="G6" i="32" s="1"/>
  <c r="AP5" i="32"/>
  <c r="G5" i="32" s="1"/>
  <c r="AP4" i="32"/>
  <c r="G4" i="32" s="1"/>
  <c r="AP3" i="32"/>
  <c r="G3" i="32" s="1"/>
  <c r="AZ74" i="32"/>
  <c r="Q74" i="32" s="1"/>
  <c r="AZ72" i="32"/>
  <c r="Q72" i="32" s="1"/>
  <c r="AZ71" i="32"/>
  <c r="Q71" i="32" s="1"/>
  <c r="AZ70" i="32"/>
  <c r="Q70" i="32" s="1"/>
  <c r="AZ69" i="32"/>
  <c r="Q69" i="32" s="1"/>
  <c r="AZ66" i="32"/>
  <c r="Q66" i="32" s="1"/>
  <c r="AZ65" i="32"/>
  <c r="Q65" i="32" s="1"/>
  <c r="AZ64" i="32"/>
  <c r="Q64" i="32" s="1"/>
  <c r="AZ63" i="32"/>
  <c r="Q63" i="32" s="1"/>
  <c r="AZ73" i="32"/>
  <c r="Q73" i="32" s="1"/>
  <c r="AZ68" i="32"/>
  <c r="Q68" i="32" s="1"/>
  <c r="AZ67" i="32"/>
  <c r="Q67" i="32" s="1"/>
  <c r="AZ62" i="32"/>
  <c r="Q62" i="32" s="1"/>
  <c r="AZ61" i="32"/>
  <c r="Q61" i="32" s="1"/>
  <c r="AZ60" i="32"/>
  <c r="Q60" i="32" s="1"/>
  <c r="AZ59" i="32"/>
  <c r="Q59" i="32" s="1"/>
  <c r="AZ58" i="32"/>
  <c r="Q58" i="32" s="1"/>
  <c r="AZ57" i="32"/>
  <c r="Q57" i="32" s="1"/>
  <c r="AZ50" i="32"/>
  <c r="Q50" i="32" s="1"/>
  <c r="AZ49" i="32"/>
  <c r="Q49" i="32" s="1"/>
  <c r="AZ48" i="32"/>
  <c r="Q48" i="32" s="1"/>
  <c r="AZ47" i="32"/>
  <c r="Q47" i="32" s="1"/>
  <c r="AZ46" i="32"/>
  <c r="Q46" i="32" s="1"/>
  <c r="AZ45" i="32"/>
  <c r="Q45" i="32" s="1"/>
  <c r="AZ56" i="32"/>
  <c r="Q56" i="32" s="1"/>
  <c r="AZ55" i="32"/>
  <c r="Q55" i="32" s="1"/>
  <c r="AZ54" i="32"/>
  <c r="Q54" i="32" s="1"/>
  <c r="AZ53" i="32"/>
  <c r="Q53" i="32" s="1"/>
  <c r="AZ52" i="32"/>
  <c r="Q52" i="32" s="1"/>
  <c r="AZ51" i="32"/>
  <c r="Q51" i="32" s="1"/>
  <c r="AZ44" i="32"/>
  <c r="Q44" i="32" s="1"/>
  <c r="AZ43" i="32"/>
  <c r="Q43" i="32" s="1"/>
  <c r="AZ42" i="32"/>
  <c r="Q42" i="32" s="1"/>
  <c r="AZ41" i="32"/>
  <c r="Q41" i="32" s="1"/>
  <c r="AZ40" i="32"/>
  <c r="Q40" i="32" s="1"/>
  <c r="AZ39" i="32"/>
  <c r="Q39" i="32" s="1"/>
  <c r="AZ32" i="32"/>
  <c r="Q32" i="32" s="1"/>
  <c r="AZ31" i="32"/>
  <c r="Q31" i="32" s="1"/>
  <c r="AZ30" i="32"/>
  <c r="Q30" i="32" s="1"/>
  <c r="AZ29" i="32"/>
  <c r="Q29" i="32" s="1"/>
  <c r="AZ28" i="32"/>
  <c r="Q28" i="32" s="1"/>
  <c r="AZ27" i="32"/>
  <c r="Q27" i="32" s="1"/>
  <c r="AZ20" i="32"/>
  <c r="Q20" i="32" s="1"/>
  <c r="AZ19" i="32"/>
  <c r="Q19" i="32" s="1"/>
  <c r="AZ18" i="32"/>
  <c r="Q18" i="32" s="1"/>
  <c r="AZ17" i="32"/>
  <c r="Q17" i="32" s="1"/>
  <c r="AZ16" i="32"/>
  <c r="Q16" i="32" s="1"/>
  <c r="AZ15" i="32"/>
  <c r="Q15" i="32" s="1"/>
  <c r="AZ38" i="32"/>
  <c r="Q38" i="32" s="1"/>
  <c r="AZ37" i="32"/>
  <c r="Q37" i="32" s="1"/>
  <c r="AZ36" i="32"/>
  <c r="Q36" i="32" s="1"/>
  <c r="AZ35" i="32"/>
  <c r="Q35" i="32" s="1"/>
  <c r="AZ34" i="32"/>
  <c r="Q34" i="32" s="1"/>
  <c r="AZ33" i="32"/>
  <c r="Q33" i="32" s="1"/>
  <c r="AZ26" i="32"/>
  <c r="Q26" i="32" s="1"/>
  <c r="AZ25" i="32"/>
  <c r="Q25" i="32" s="1"/>
  <c r="AZ24" i="32"/>
  <c r="Q24" i="32" s="1"/>
  <c r="AZ23" i="32"/>
  <c r="Q23" i="32" s="1"/>
  <c r="AZ22" i="32"/>
  <c r="Q22" i="32" s="1"/>
  <c r="AZ21" i="32"/>
  <c r="Q21" i="32" s="1"/>
  <c r="AZ14" i="32"/>
  <c r="Q14" i="32" s="1"/>
  <c r="AZ12" i="32"/>
  <c r="Q12" i="32" s="1"/>
  <c r="AZ11" i="32"/>
  <c r="Q11" i="32" s="1"/>
  <c r="AZ10" i="32"/>
  <c r="Q10" i="32" s="1"/>
  <c r="AZ9" i="32"/>
  <c r="Q9" i="32" s="1"/>
  <c r="AZ13" i="32"/>
  <c r="Q13" i="32" s="1"/>
  <c r="AZ8" i="32"/>
  <c r="Q8" i="32" s="1"/>
  <c r="AZ7" i="32"/>
  <c r="Q7" i="32" s="1"/>
  <c r="AZ6" i="32"/>
  <c r="Q6" i="32" s="1"/>
  <c r="AZ5" i="32"/>
  <c r="Q5" i="32" s="1"/>
  <c r="AZ4" i="32"/>
  <c r="Q4" i="32" s="1"/>
  <c r="AZ3" i="32"/>
  <c r="Q3" i="32" s="1"/>
  <c r="AV74" i="32"/>
  <c r="M74" i="32" s="1"/>
  <c r="AV72" i="32"/>
  <c r="M72" i="32" s="1"/>
  <c r="AV71" i="32"/>
  <c r="M71" i="32" s="1"/>
  <c r="AV70" i="32"/>
  <c r="M70" i="32" s="1"/>
  <c r="AV69" i="32"/>
  <c r="M69" i="32" s="1"/>
  <c r="AV66" i="32"/>
  <c r="M66" i="32" s="1"/>
  <c r="AV65" i="32"/>
  <c r="M65" i="32" s="1"/>
  <c r="AV64" i="32"/>
  <c r="M64" i="32" s="1"/>
  <c r="AV63" i="32"/>
  <c r="M63" i="32" s="1"/>
  <c r="AV73" i="32"/>
  <c r="M73" i="32" s="1"/>
  <c r="AV68" i="32"/>
  <c r="M68" i="32" s="1"/>
  <c r="AV67" i="32"/>
  <c r="M67" i="32" s="1"/>
  <c r="AV62" i="32"/>
  <c r="M62" i="32" s="1"/>
  <c r="AV61" i="32"/>
  <c r="M61" i="32" s="1"/>
  <c r="AV60" i="32"/>
  <c r="M60" i="32" s="1"/>
  <c r="AV59" i="32"/>
  <c r="M59" i="32" s="1"/>
  <c r="AV58" i="32"/>
  <c r="M58" i="32" s="1"/>
  <c r="AV57" i="32"/>
  <c r="M57" i="32" s="1"/>
  <c r="AV50" i="32"/>
  <c r="M50" i="32" s="1"/>
  <c r="AV49" i="32"/>
  <c r="M49" i="32" s="1"/>
  <c r="AV48" i="32"/>
  <c r="M48" i="32" s="1"/>
  <c r="AV47" i="32"/>
  <c r="M47" i="32" s="1"/>
  <c r="AV46" i="32"/>
  <c r="M46" i="32" s="1"/>
  <c r="AV45" i="32"/>
  <c r="M45" i="32" s="1"/>
  <c r="AV56" i="32"/>
  <c r="M56" i="32" s="1"/>
  <c r="AV55" i="32"/>
  <c r="M55" i="32" s="1"/>
  <c r="AV54" i="32"/>
  <c r="M54" i="32" s="1"/>
  <c r="AV53" i="32"/>
  <c r="M53" i="32" s="1"/>
  <c r="AV52" i="32"/>
  <c r="M52" i="32" s="1"/>
  <c r="AV51" i="32"/>
  <c r="M51" i="32" s="1"/>
  <c r="AV44" i="32"/>
  <c r="M44" i="32" s="1"/>
  <c r="AV43" i="32"/>
  <c r="M43" i="32" s="1"/>
  <c r="AV42" i="32"/>
  <c r="M42" i="32" s="1"/>
  <c r="AV41" i="32"/>
  <c r="M41" i="32" s="1"/>
  <c r="AV40" i="32"/>
  <c r="M40" i="32" s="1"/>
  <c r="AV39" i="32"/>
  <c r="M39" i="32" s="1"/>
  <c r="AV32" i="32"/>
  <c r="M32" i="32" s="1"/>
  <c r="AV31" i="32"/>
  <c r="M31" i="32" s="1"/>
  <c r="AV30" i="32"/>
  <c r="M30" i="32" s="1"/>
  <c r="AV29" i="32"/>
  <c r="M29" i="32" s="1"/>
  <c r="AV28" i="32"/>
  <c r="M28" i="32" s="1"/>
  <c r="AV27" i="32"/>
  <c r="M27" i="32" s="1"/>
  <c r="AV20" i="32"/>
  <c r="M20" i="32" s="1"/>
  <c r="AV19" i="32"/>
  <c r="M19" i="32" s="1"/>
  <c r="AV18" i="32"/>
  <c r="M18" i="32" s="1"/>
  <c r="AV17" i="32"/>
  <c r="M17" i="32" s="1"/>
  <c r="AV16" i="32"/>
  <c r="M16" i="32" s="1"/>
  <c r="AV15" i="32"/>
  <c r="M15" i="32" s="1"/>
  <c r="AV38" i="32"/>
  <c r="M38" i="32" s="1"/>
  <c r="AV37" i="32"/>
  <c r="M37" i="32" s="1"/>
  <c r="AV36" i="32"/>
  <c r="M36" i="32" s="1"/>
  <c r="AV35" i="32"/>
  <c r="M35" i="32" s="1"/>
  <c r="AV34" i="32"/>
  <c r="M34" i="32" s="1"/>
  <c r="AV33" i="32"/>
  <c r="M33" i="32" s="1"/>
  <c r="AV26" i="32"/>
  <c r="M26" i="32" s="1"/>
  <c r="AV25" i="32"/>
  <c r="M25" i="32" s="1"/>
  <c r="AV24" i="32"/>
  <c r="M24" i="32" s="1"/>
  <c r="AV23" i="32"/>
  <c r="M23" i="32" s="1"/>
  <c r="AV22" i="32"/>
  <c r="M22" i="32" s="1"/>
  <c r="AV21" i="32"/>
  <c r="M21" i="32" s="1"/>
  <c r="AV14" i="32"/>
  <c r="M14" i="32" s="1"/>
  <c r="AV12" i="32"/>
  <c r="M12" i="32" s="1"/>
  <c r="AV11" i="32"/>
  <c r="M11" i="32" s="1"/>
  <c r="AV10" i="32"/>
  <c r="M10" i="32" s="1"/>
  <c r="AV9" i="32"/>
  <c r="M9" i="32" s="1"/>
  <c r="AV13" i="32"/>
  <c r="M13" i="32" s="1"/>
  <c r="AV8" i="32"/>
  <c r="M8" i="32" s="1"/>
  <c r="AV7" i="32"/>
  <c r="M7" i="32" s="1"/>
  <c r="AV6" i="32"/>
  <c r="M6" i="32" s="1"/>
  <c r="AV5" i="32"/>
  <c r="M5" i="32" s="1"/>
  <c r="AV4" i="32"/>
  <c r="M4" i="32" s="1"/>
  <c r="AV3" i="32"/>
  <c r="M3" i="32" s="1"/>
  <c r="AR74" i="32"/>
  <c r="I74" i="32" s="1"/>
  <c r="AR72" i="32"/>
  <c r="I72" i="32" s="1"/>
  <c r="AR71" i="32"/>
  <c r="I71" i="32" s="1"/>
  <c r="AR70" i="32"/>
  <c r="I70" i="32" s="1"/>
  <c r="AR69" i="32"/>
  <c r="I69" i="32" s="1"/>
  <c r="AR66" i="32"/>
  <c r="I66" i="32" s="1"/>
  <c r="AR65" i="32"/>
  <c r="I65" i="32" s="1"/>
  <c r="AR64" i="32"/>
  <c r="I64" i="32" s="1"/>
  <c r="AR63" i="32"/>
  <c r="I63" i="32" s="1"/>
  <c r="AR73" i="32"/>
  <c r="I73" i="32" s="1"/>
  <c r="AR68" i="32"/>
  <c r="I68" i="32" s="1"/>
  <c r="AR67" i="32"/>
  <c r="I67" i="32" s="1"/>
  <c r="AR62" i="32"/>
  <c r="I62" i="32" s="1"/>
  <c r="AR61" i="32"/>
  <c r="I61" i="32" s="1"/>
  <c r="AR60" i="32"/>
  <c r="I60" i="32" s="1"/>
  <c r="AR59" i="32"/>
  <c r="I59" i="32" s="1"/>
  <c r="AR58" i="32"/>
  <c r="I58" i="32" s="1"/>
  <c r="AR57" i="32"/>
  <c r="I57" i="32" s="1"/>
  <c r="AR50" i="32"/>
  <c r="I50" i="32" s="1"/>
  <c r="AR49" i="32"/>
  <c r="I49" i="32" s="1"/>
  <c r="AR48" i="32"/>
  <c r="I48" i="32" s="1"/>
  <c r="AR47" i="32"/>
  <c r="I47" i="32" s="1"/>
  <c r="AR46" i="32"/>
  <c r="I46" i="32" s="1"/>
  <c r="AR45" i="32"/>
  <c r="I45" i="32" s="1"/>
  <c r="AR56" i="32"/>
  <c r="I56" i="32" s="1"/>
  <c r="AR55" i="32"/>
  <c r="I55" i="32" s="1"/>
  <c r="AR54" i="32"/>
  <c r="I54" i="32" s="1"/>
  <c r="AR53" i="32"/>
  <c r="I53" i="32" s="1"/>
  <c r="AR52" i="32"/>
  <c r="I52" i="32" s="1"/>
  <c r="AR51" i="32"/>
  <c r="I51" i="32" s="1"/>
  <c r="AR44" i="32"/>
  <c r="I44" i="32" s="1"/>
  <c r="AR43" i="32"/>
  <c r="I43" i="32" s="1"/>
  <c r="AR42" i="32"/>
  <c r="I42" i="32" s="1"/>
  <c r="AR41" i="32"/>
  <c r="I41" i="32" s="1"/>
  <c r="AR40" i="32"/>
  <c r="I40" i="32" s="1"/>
  <c r="AR39" i="32"/>
  <c r="I39" i="32" s="1"/>
  <c r="AR32" i="32"/>
  <c r="I32" i="32" s="1"/>
  <c r="AR31" i="32"/>
  <c r="I31" i="32" s="1"/>
  <c r="AR30" i="32"/>
  <c r="I30" i="32" s="1"/>
  <c r="AR29" i="32"/>
  <c r="I29" i="32" s="1"/>
  <c r="AR28" i="32"/>
  <c r="I28" i="32" s="1"/>
  <c r="AR27" i="32"/>
  <c r="I27" i="32" s="1"/>
  <c r="AR20" i="32"/>
  <c r="I20" i="32" s="1"/>
  <c r="AR19" i="32"/>
  <c r="I19" i="32" s="1"/>
  <c r="AR18" i="32"/>
  <c r="I18" i="32" s="1"/>
  <c r="AR17" i="32"/>
  <c r="I17" i="32" s="1"/>
  <c r="AR16" i="32"/>
  <c r="I16" i="32" s="1"/>
  <c r="AR15" i="32"/>
  <c r="I15" i="32" s="1"/>
  <c r="AR38" i="32"/>
  <c r="I38" i="32" s="1"/>
  <c r="AR37" i="32"/>
  <c r="I37" i="32" s="1"/>
  <c r="AR36" i="32"/>
  <c r="I36" i="32" s="1"/>
  <c r="AR35" i="32"/>
  <c r="I35" i="32" s="1"/>
  <c r="AR34" i="32"/>
  <c r="I34" i="32" s="1"/>
  <c r="AR33" i="32"/>
  <c r="I33" i="32" s="1"/>
  <c r="AR26" i="32"/>
  <c r="I26" i="32" s="1"/>
  <c r="AR25" i="32"/>
  <c r="I25" i="32" s="1"/>
  <c r="AR24" i="32"/>
  <c r="I24" i="32" s="1"/>
  <c r="AR23" i="32"/>
  <c r="I23" i="32" s="1"/>
  <c r="AR22" i="32"/>
  <c r="I22" i="32" s="1"/>
  <c r="AR21" i="32"/>
  <c r="I21" i="32" s="1"/>
  <c r="AR14" i="32"/>
  <c r="I14" i="32" s="1"/>
  <c r="AR13" i="32"/>
  <c r="I13" i="32" s="1"/>
  <c r="AR12" i="32"/>
  <c r="I12" i="32" s="1"/>
  <c r="AR11" i="32"/>
  <c r="I11" i="32" s="1"/>
  <c r="AR10" i="32"/>
  <c r="I10" i="32" s="1"/>
  <c r="AR9" i="32"/>
  <c r="I9" i="32" s="1"/>
  <c r="AR8" i="32"/>
  <c r="I8" i="32" s="1"/>
  <c r="AR7" i="32"/>
  <c r="I7" i="32" s="1"/>
  <c r="AR6" i="32"/>
  <c r="I6" i="32" s="1"/>
  <c r="AR5" i="32"/>
  <c r="I5" i="32" s="1"/>
  <c r="AR4" i="32"/>
  <c r="I4" i="32" s="1"/>
  <c r="AR3" i="32"/>
  <c r="I3" i="32" s="1"/>
  <c r="AN74" i="32"/>
  <c r="E74" i="32" s="1"/>
  <c r="AN72" i="32"/>
  <c r="E72" i="32" s="1"/>
  <c r="AN71" i="32"/>
  <c r="E71" i="32" s="1"/>
  <c r="AN70" i="32"/>
  <c r="E70" i="32" s="1"/>
  <c r="AN69" i="32"/>
  <c r="E69" i="32" s="1"/>
  <c r="AN66" i="32"/>
  <c r="E66" i="32" s="1"/>
  <c r="AN65" i="32"/>
  <c r="E65" i="32" s="1"/>
  <c r="AN64" i="32"/>
  <c r="E64" i="32" s="1"/>
  <c r="AN63" i="32"/>
  <c r="E63" i="32" s="1"/>
  <c r="AN73" i="32"/>
  <c r="E73" i="32" s="1"/>
  <c r="AN68" i="32"/>
  <c r="E68" i="32" s="1"/>
  <c r="AN67" i="32"/>
  <c r="E67" i="32" s="1"/>
  <c r="AN62" i="32"/>
  <c r="E62" i="32" s="1"/>
  <c r="AN61" i="32"/>
  <c r="E61" i="32" s="1"/>
  <c r="AN60" i="32"/>
  <c r="E60" i="32" s="1"/>
  <c r="AN59" i="32"/>
  <c r="E59" i="32" s="1"/>
  <c r="AN58" i="32"/>
  <c r="E58" i="32" s="1"/>
  <c r="AN57" i="32"/>
  <c r="E57" i="32" s="1"/>
  <c r="AN50" i="32"/>
  <c r="E50" i="32" s="1"/>
  <c r="AN49" i="32"/>
  <c r="E49" i="32" s="1"/>
  <c r="AN48" i="32"/>
  <c r="E48" i="32" s="1"/>
  <c r="AN47" i="32"/>
  <c r="E47" i="32" s="1"/>
  <c r="AN46" i="32"/>
  <c r="E46" i="32" s="1"/>
  <c r="AN45" i="32"/>
  <c r="E45" i="32" s="1"/>
  <c r="AN56" i="32"/>
  <c r="E56" i="32" s="1"/>
  <c r="AN55" i="32"/>
  <c r="E55" i="32" s="1"/>
  <c r="AN54" i="32"/>
  <c r="E54" i="32" s="1"/>
  <c r="AN53" i="32"/>
  <c r="E53" i="32" s="1"/>
  <c r="AN52" i="32"/>
  <c r="E52" i="32" s="1"/>
  <c r="AN51" i="32"/>
  <c r="E51" i="32" s="1"/>
  <c r="AN44" i="32"/>
  <c r="E44" i="32" s="1"/>
  <c r="AN43" i="32"/>
  <c r="E43" i="32" s="1"/>
  <c r="AN42" i="32"/>
  <c r="E42" i="32" s="1"/>
  <c r="AN41" i="32"/>
  <c r="E41" i="32" s="1"/>
  <c r="AN40" i="32"/>
  <c r="E40" i="32" s="1"/>
  <c r="AN39" i="32"/>
  <c r="E39" i="32" s="1"/>
  <c r="AN32" i="32"/>
  <c r="E32" i="32" s="1"/>
  <c r="AN31" i="32"/>
  <c r="E31" i="32" s="1"/>
  <c r="AN30" i="32"/>
  <c r="E30" i="32" s="1"/>
  <c r="AN29" i="32"/>
  <c r="E29" i="32" s="1"/>
  <c r="AN28" i="32"/>
  <c r="E28" i="32" s="1"/>
  <c r="AN27" i="32"/>
  <c r="E27" i="32" s="1"/>
  <c r="AN20" i="32"/>
  <c r="E20" i="32" s="1"/>
  <c r="AN19" i="32"/>
  <c r="E19" i="32" s="1"/>
  <c r="AN18" i="32"/>
  <c r="E18" i="32" s="1"/>
  <c r="AN17" i="32"/>
  <c r="E17" i="32" s="1"/>
  <c r="AN16" i="32"/>
  <c r="E16" i="32" s="1"/>
  <c r="AN15" i="32"/>
  <c r="E15" i="32" s="1"/>
  <c r="AN38" i="32"/>
  <c r="E38" i="32" s="1"/>
  <c r="AN37" i="32"/>
  <c r="E37" i="32" s="1"/>
  <c r="AN36" i="32"/>
  <c r="E36" i="32" s="1"/>
  <c r="AN35" i="32"/>
  <c r="E35" i="32" s="1"/>
  <c r="AN34" i="32"/>
  <c r="E34" i="32" s="1"/>
  <c r="AN33" i="32"/>
  <c r="E33" i="32" s="1"/>
  <c r="AN26" i="32"/>
  <c r="E26" i="32" s="1"/>
  <c r="AN25" i="32"/>
  <c r="E25" i="32" s="1"/>
  <c r="AN24" i="32"/>
  <c r="E24" i="32" s="1"/>
  <c r="AN23" i="32"/>
  <c r="E23" i="32" s="1"/>
  <c r="AN22" i="32"/>
  <c r="E22" i="32" s="1"/>
  <c r="AN21" i="32"/>
  <c r="E21" i="32" s="1"/>
  <c r="AN14" i="32"/>
  <c r="E14" i="32" s="1"/>
  <c r="AN13" i="32"/>
  <c r="E13" i="32" s="1"/>
  <c r="AN12" i="32"/>
  <c r="E12" i="32" s="1"/>
  <c r="AN11" i="32"/>
  <c r="E11" i="32" s="1"/>
  <c r="AN10" i="32"/>
  <c r="E10" i="32" s="1"/>
  <c r="AN9" i="32"/>
  <c r="E9" i="32" s="1"/>
  <c r="AN8" i="32"/>
  <c r="E8" i="32" s="1"/>
  <c r="AN7" i="32"/>
  <c r="E7" i="32" s="1"/>
  <c r="AN6" i="32"/>
  <c r="E6" i="32" s="1"/>
  <c r="AN5" i="32"/>
  <c r="E5" i="32" s="1"/>
  <c r="AN4" i="32"/>
  <c r="E4" i="32" s="1"/>
  <c r="AN3" i="32"/>
  <c r="E3" i="32" s="1"/>
  <c r="BA73" i="32"/>
  <c r="R73" i="32" s="1"/>
  <c r="BA68" i="32"/>
  <c r="R68" i="32" s="1"/>
  <c r="BA67" i="32"/>
  <c r="R67" i="32" s="1"/>
  <c r="BA62" i="32"/>
  <c r="R62" i="32" s="1"/>
  <c r="BA61" i="32"/>
  <c r="R61" i="32" s="1"/>
  <c r="BA60" i="32"/>
  <c r="R60" i="32" s="1"/>
  <c r="BA74" i="32"/>
  <c r="R74" i="32" s="1"/>
  <c r="BA72" i="32"/>
  <c r="R72" i="32" s="1"/>
  <c r="BA71" i="32"/>
  <c r="R71" i="32" s="1"/>
  <c r="BA70" i="32"/>
  <c r="R70" i="32" s="1"/>
  <c r="BA69" i="32"/>
  <c r="R69" i="32" s="1"/>
  <c r="BA66" i="32"/>
  <c r="R66" i="32" s="1"/>
  <c r="BA65" i="32"/>
  <c r="R65" i="32" s="1"/>
  <c r="BA64" i="32"/>
  <c r="R64" i="32" s="1"/>
  <c r="BA63" i="32"/>
  <c r="R63" i="32" s="1"/>
  <c r="BA56" i="32"/>
  <c r="R56" i="32" s="1"/>
  <c r="BA55" i="32"/>
  <c r="R55" i="32" s="1"/>
  <c r="BA54" i="32"/>
  <c r="R54" i="32" s="1"/>
  <c r="BA53" i="32"/>
  <c r="R53" i="32" s="1"/>
  <c r="BA52" i="32"/>
  <c r="R52" i="32" s="1"/>
  <c r="BA51" i="32"/>
  <c r="R51" i="32" s="1"/>
  <c r="BA44" i="32"/>
  <c r="R44" i="32" s="1"/>
  <c r="BA59" i="32"/>
  <c r="R59" i="32" s="1"/>
  <c r="BA58" i="32"/>
  <c r="R58" i="32" s="1"/>
  <c r="BA57" i="32"/>
  <c r="R57" i="32" s="1"/>
  <c r="BA50" i="32"/>
  <c r="R50" i="32" s="1"/>
  <c r="BA49" i="32"/>
  <c r="R49" i="32" s="1"/>
  <c r="BA48" i="32"/>
  <c r="R48" i="32" s="1"/>
  <c r="BA47" i="32"/>
  <c r="R47" i="32" s="1"/>
  <c r="BA46" i="32"/>
  <c r="R46" i="32" s="1"/>
  <c r="BA45" i="32"/>
  <c r="R45" i="32" s="1"/>
  <c r="BA38" i="32"/>
  <c r="R38" i="32" s="1"/>
  <c r="BA37" i="32"/>
  <c r="R37" i="32" s="1"/>
  <c r="BA36" i="32"/>
  <c r="R36" i="32" s="1"/>
  <c r="BA35" i="32"/>
  <c r="R35" i="32" s="1"/>
  <c r="BA34" i="32"/>
  <c r="R34" i="32" s="1"/>
  <c r="BA33" i="32"/>
  <c r="R33" i="32" s="1"/>
  <c r="BA26" i="32"/>
  <c r="R26" i="32" s="1"/>
  <c r="BA25" i="32"/>
  <c r="R25" i="32" s="1"/>
  <c r="BA24" i="32"/>
  <c r="R24" i="32" s="1"/>
  <c r="BA23" i="32"/>
  <c r="R23" i="32" s="1"/>
  <c r="BA22" i="32"/>
  <c r="R22" i="32" s="1"/>
  <c r="BA21" i="32"/>
  <c r="R21" i="32" s="1"/>
  <c r="BA14" i="32"/>
  <c r="R14" i="32" s="1"/>
  <c r="BA13" i="32"/>
  <c r="R13" i="32" s="1"/>
  <c r="BA43" i="32"/>
  <c r="R43" i="32" s="1"/>
  <c r="BA42" i="32"/>
  <c r="R42" i="32" s="1"/>
  <c r="BA41" i="32"/>
  <c r="R41" i="32" s="1"/>
  <c r="BA40" i="32"/>
  <c r="R40" i="32" s="1"/>
  <c r="BA39" i="32"/>
  <c r="R39" i="32" s="1"/>
  <c r="BA32" i="32"/>
  <c r="R32" i="32" s="1"/>
  <c r="BA31" i="32"/>
  <c r="R31" i="32" s="1"/>
  <c r="BA30" i="32"/>
  <c r="R30" i="32" s="1"/>
  <c r="BA29" i="32"/>
  <c r="R29" i="32" s="1"/>
  <c r="BA28" i="32"/>
  <c r="R28" i="32" s="1"/>
  <c r="BA27" i="32"/>
  <c r="R27" i="32" s="1"/>
  <c r="BA20" i="32"/>
  <c r="R20" i="32" s="1"/>
  <c r="BA19" i="32"/>
  <c r="R19" i="32" s="1"/>
  <c r="BA18" i="32"/>
  <c r="R18" i="32" s="1"/>
  <c r="BA17" i="32"/>
  <c r="R17" i="32" s="1"/>
  <c r="BA16" i="32"/>
  <c r="R16" i="32" s="1"/>
  <c r="BA15" i="32"/>
  <c r="R15" i="32" s="1"/>
  <c r="BA8" i="32"/>
  <c r="R8" i="32" s="1"/>
  <c r="BA7" i="32"/>
  <c r="R7" i="32" s="1"/>
  <c r="BA6" i="32"/>
  <c r="R6" i="32" s="1"/>
  <c r="BA5" i="32"/>
  <c r="R5" i="32" s="1"/>
  <c r="BA4" i="32"/>
  <c r="R4" i="32" s="1"/>
  <c r="BA3" i="32"/>
  <c r="R3" i="32" s="1"/>
  <c r="BA12" i="32"/>
  <c r="R12" i="32" s="1"/>
  <c r="BA11" i="32"/>
  <c r="R11" i="32" s="1"/>
  <c r="BA10" i="32"/>
  <c r="R10" i="32" s="1"/>
  <c r="BA9" i="32"/>
  <c r="R9" i="32" s="1"/>
  <c r="AW73" i="32"/>
  <c r="N73" i="32" s="1"/>
  <c r="AW68" i="32"/>
  <c r="N68" i="32" s="1"/>
  <c r="AW67" i="32"/>
  <c r="N67" i="32" s="1"/>
  <c r="AW62" i="32"/>
  <c r="N62" i="32" s="1"/>
  <c r="AW61" i="32"/>
  <c r="N61" i="32" s="1"/>
  <c r="AW60" i="32"/>
  <c r="N60" i="32" s="1"/>
  <c r="AW74" i="32"/>
  <c r="N74" i="32" s="1"/>
  <c r="AW72" i="32"/>
  <c r="N72" i="32" s="1"/>
  <c r="AW71" i="32"/>
  <c r="N71" i="32" s="1"/>
  <c r="AW70" i="32"/>
  <c r="N70" i="32" s="1"/>
  <c r="AW69" i="32"/>
  <c r="N69" i="32" s="1"/>
  <c r="AW66" i="32"/>
  <c r="N66" i="32" s="1"/>
  <c r="AW65" i="32"/>
  <c r="N65" i="32" s="1"/>
  <c r="AW64" i="32"/>
  <c r="N64" i="32" s="1"/>
  <c r="AW63" i="32"/>
  <c r="N63" i="32" s="1"/>
  <c r="AW56" i="32"/>
  <c r="N56" i="32" s="1"/>
  <c r="AW55" i="32"/>
  <c r="N55" i="32" s="1"/>
  <c r="AW54" i="32"/>
  <c r="N54" i="32" s="1"/>
  <c r="AW53" i="32"/>
  <c r="N53" i="32" s="1"/>
  <c r="AW52" i="32"/>
  <c r="N52" i="32" s="1"/>
  <c r="AW51" i="32"/>
  <c r="N51" i="32" s="1"/>
  <c r="AW44" i="32"/>
  <c r="N44" i="32" s="1"/>
  <c r="AW59" i="32"/>
  <c r="N59" i="32" s="1"/>
  <c r="AW58" i="32"/>
  <c r="N58" i="32" s="1"/>
  <c r="AW57" i="32"/>
  <c r="N57" i="32" s="1"/>
  <c r="AW50" i="32"/>
  <c r="N50" i="32" s="1"/>
  <c r="AW49" i="32"/>
  <c r="N49" i="32" s="1"/>
  <c r="AW48" i="32"/>
  <c r="N48" i="32" s="1"/>
  <c r="AW47" i="32"/>
  <c r="N47" i="32" s="1"/>
  <c r="AW46" i="32"/>
  <c r="N46" i="32" s="1"/>
  <c r="AW45" i="32"/>
  <c r="N45" i="32" s="1"/>
  <c r="AW38" i="32"/>
  <c r="N38" i="32" s="1"/>
  <c r="AW37" i="32"/>
  <c r="N37" i="32" s="1"/>
  <c r="AW36" i="32"/>
  <c r="N36" i="32" s="1"/>
  <c r="AW35" i="32"/>
  <c r="N35" i="32" s="1"/>
  <c r="AW34" i="32"/>
  <c r="N34" i="32" s="1"/>
  <c r="AW33" i="32"/>
  <c r="N33" i="32" s="1"/>
  <c r="AW26" i="32"/>
  <c r="N26" i="32" s="1"/>
  <c r="AW25" i="32"/>
  <c r="N25" i="32" s="1"/>
  <c r="AW24" i="32"/>
  <c r="N24" i="32" s="1"/>
  <c r="AW23" i="32"/>
  <c r="N23" i="32" s="1"/>
  <c r="AW22" i="32"/>
  <c r="N22" i="32" s="1"/>
  <c r="AW21" i="32"/>
  <c r="N21" i="32" s="1"/>
  <c r="AW14" i="32"/>
  <c r="N14" i="32" s="1"/>
  <c r="AW13" i="32"/>
  <c r="N13" i="32" s="1"/>
  <c r="AW43" i="32"/>
  <c r="N43" i="32" s="1"/>
  <c r="AW42" i="32"/>
  <c r="N42" i="32" s="1"/>
  <c r="AW41" i="32"/>
  <c r="N41" i="32" s="1"/>
  <c r="AW40" i="32"/>
  <c r="N40" i="32" s="1"/>
  <c r="AW39" i="32"/>
  <c r="N39" i="32" s="1"/>
  <c r="AW32" i="32"/>
  <c r="N32" i="32" s="1"/>
  <c r="AW31" i="32"/>
  <c r="N31" i="32" s="1"/>
  <c r="AW30" i="32"/>
  <c r="N30" i="32" s="1"/>
  <c r="AW29" i="32"/>
  <c r="N29" i="32" s="1"/>
  <c r="AW28" i="32"/>
  <c r="N28" i="32" s="1"/>
  <c r="AW27" i="32"/>
  <c r="N27" i="32" s="1"/>
  <c r="AW20" i="32"/>
  <c r="N20" i="32" s="1"/>
  <c r="AW19" i="32"/>
  <c r="N19" i="32" s="1"/>
  <c r="AW18" i="32"/>
  <c r="N18" i="32" s="1"/>
  <c r="AW17" i="32"/>
  <c r="N17" i="32" s="1"/>
  <c r="AW16" i="32"/>
  <c r="N16" i="32" s="1"/>
  <c r="AW15" i="32"/>
  <c r="N15" i="32" s="1"/>
  <c r="AW8" i="32"/>
  <c r="N8" i="32" s="1"/>
  <c r="AW7" i="32"/>
  <c r="N7" i="32" s="1"/>
  <c r="AW6" i="32"/>
  <c r="N6" i="32" s="1"/>
  <c r="AW5" i="32"/>
  <c r="N5" i="32" s="1"/>
  <c r="AW4" i="32"/>
  <c r="N4" i="32" s="1"/>
  <c r="AW3" i="32"/>
  <c r="N3" i="32" s="1"/>
  <c r="AW12" i="32"/>
  <c r="N12" i="32" s="1"/>
  <c r="AW11" i="32"/>
  <c r="N11" i="32" s="1"/>
  <c r="AW10" i="32"/>
  <c r="N10" i="32" s="1"/>
  <c r="AW9" i="32"/>
  <c r="N9" i="32" s="1"/>
  <c r="AS73" i="32"/>
  <c r="J73" i="32" s="1"/>
  <c r="AS68" i="32"/>
  <c r="J68" i="32" s="1"/>
  <c r="AS67" i="32"/>
  <c r="J67" i="32" s="1"/>
  <c r="AS62" i="32"/>
  <c r="J62" i="32" s="1"/>
  <c r="AS61" i="32"/>
  <c r="J61" i="32" s="1"/>
  <c r="AS60" i="32"/>
  <c r="J60" i="32" s="1"/>
  <c r="AS74" i="32"/>
  <c r="J74" i="32" s="1"/>
  <c r="AS72" i="32"/>
  <c r="J72" i="32" s="1"/>
  <c r="AS71" i="32"/>
  <c r="J71" i="32" s="1"/>
  <c r="AS70" i="32"/>
  <c r="J70" i="32" s="1"/>
  <c r="AS69" i="32"/>
  <c r="J69" i="32" s="1"/>
  <c r="AS66" i="32"/>
  <c r="J66" i="32" s="1"/>
  <c r="AS65" i="32"/>
  <c r="J65" i="32" s="1"/>
  <c r="AS64" i="32"/>
  <c r="J64" i="32" s="1"/>
  <c r="AS63" i="32"/>
  <c r="J63" i="32" s="1"/>
  <c r="AS56" i="32"/>
  <c r="J56" i="32" s="1"/>
  <c r="AS55" i="32"/>
  <c r="J55" i="32" s="1"/>
  <c r="AS54" i="32"/>
  <c r="J54" i="32" s="1"/>
  <c r="AS53" i="32"/>
  <c r="J53" i="32" s="1"/>
  <c r="AS52" i="32"/>
  <c r="J52" i="32" s="1"/>
  <c r="AS51" i="32"/>
  <c r="J51" i="32" s="1"/>
  <c r="AS44" i="32"/>
  <c r="J44" i="32" s="1"/>
  <c r="AS59" i="32"/>
  <c r="J59" i="32" s="1"/>
  <c r="AS58" i="32"/>
  <c r="J58" i="32" s="1"/>
  <c r="AS57" i="32"/>
  <c r="J57" i="32" s="1"/>
  <c r="AS50" i="32"/>
  <c r="J50" i="32" s="1"/>
  <c r="AS49" i="32"/>
  <c r="J49" i="32" s="1"/>
  <c r="AS48" i="32"/>
  <c r="J48" i="32" s="1"/>
  <c r="AS47" i="32"/>
  <c r="J47" i="32" s="1"/>
  <c r="AS46" i="32"/>
  <c r="J46" i="32" s="1"/>
  <c r="AS45" i="32"/>
  <c r="J45" i="32" s="1"/>
  <c r="AS38" i="32"/>
  <c r="J38" i="32" s="1"/>
  <c r="AS37" i="32"/>
  <c r="J37" i="32" s="1"/>
  <c r="AS36" i="32"/>
  <c r="J36" i="32" s="1"/>
  <c r="AS35" i="32"/>
  <c r="J35" i="32" s="1"/>
  <c r="AS34" i="32"/>
  <c r="J34" i="32" s="1"/>
  <c r="AS33" i="32"/>
  <c r="J33" i="32" s="1"/>
  <c r="AS26" i="32"/>
  <c r="J26" i="32" s="1"/>
  <c r="AS25" i="32"/>
  <c r="J25" i="32" s="1"/>
  <c r="AS24" i="32"/>
  <c r="J24" i="32" s="1"/>
  <c r="AS23" i="32"/>
  <c r="J23" i="32" s="1"/>
  <c r="AS22" i="32"/>
  <c r="J22" i="32" s="1"/>
  <c r="AS21" i="32"/>
  <c r="J21" i="32" s="1"/>
  <c r="AS14" i="32"/>
  <c r="J14" i="32" s="1"/>
  <c r="AS43" i="32"/>
  <c r="J43" i="32" s="1"/>
  <c r="AS42" i="32"/>
  <c r="J42" i="32" s="1"/>
  <c r="AS41" i="32"/>
  <c r="J41" i="32" s="1"/>
  <c r="AS40" i="32"/>
  <c r="J40" i="32" s="1"/>
  <c r="AS39" i="32"/>
  <c r="J39" i="32" s="1"/>
  <c r="AS32" i="32"/>
  <c r="J32" i="32" s="1"/>
  <c r="AS31" i="32"/>
  <c r="J31" i="32" s="1"/>
  <c r="AS30" i="32"/>
  <c r="J30" i="32" s="1"/>
  <c r="AS29" i="32"/>
  <c r="J29" i="32" s="1"/>
  <c r="AS28" i="32"/>
  <c r="J28" i="32" s="1"/>
  <c r="AS27" i="32"/>
  <c r="J27" i="32" s="1"/>
  <c r="AS20" i="32"/>
  <c r="J20" i="32" s="1"/>
  <c r="AS19" i="32"/>
  <c r="J19" i="32" s="1"/>
  <c r="AS18" i="32"/>
  <c r="J18" i="32" s="1"/>
  <c r="AS17" i="32"/>
  <c r="J17" i="32" s="1"/>
  <c r="AS16" i="32"/>
  <c r="J16" i="32" s="1"/>
  <c r="AS15" i="32"/>
  <c r="J15" i="32" s="1"/>
  <c r="AS8" i="32"/>
  <c r="J8" i="32" s="1"/>
  <c r="AS7" i="32"/>
  <c r="J7" i="32" s="1"/>
  <c r="AS6" i="32"/>
  <c r="J6" i="32" s="1"/>
  <c r="AS5" i="32"/>
  <c r="J5" i="32" s="1"/>
  <c r="AS4" i="32"/>
  <c r="J4" i="32" s="1"/>
  <c r="AS3" i="32"/>
  <c r="J3" i="32" s="1"/>
  <c r="AS13" i="32"/>
  <c r="J13" i="32" s="1"/>
  <c r="AS12" i="32"/>
  <c r="J12" i="32" s="1"/>
  <c r="AS11" i="32"/>
  <c r="J11" i="32" s="1"/>
  <c r="AS10" i="32"/>
  <c r="J10" i="32" s="1"/>
  <c r="AS9" i="32"/>
  <c r="J9" i="32" s="1"/>
  <c r="AO73" i="32"/>
  <c r="F73" i="32" s="1"/>
  <c r="AO68" i="32"/>
  <c r="F68" i="32" s="1"/>
  <c r="AO67" i="32"/>
  <c r="F67" i="32" s="1"/>
  <c r="AO62" i="32"/>
  <c r="F62" i="32" s="1"/>
  <c r="AO61" i="32"/>
  <c r="F61" i="32" s="1"/>
  <c r="AO60" i="32"/>
  <c r="F60" i="32" s="1"/>
  <c r="AO74" i="32"/>
  <c r="F74" i="32" s="1"/>
  <c r="AO72" i="32"/>
  <c r="F72" i="32" s="1"/>
  <c r="AO71" i="32"/>
  <c r="F71" i="32" s="1"/>
  <c r="AO70" i="32"/>
  <c r="F70" i="32" s="1"/>
  <c r="AO69" i="32"/>
  <c r="F69" i="32" s="1"/>
  <c r="AO66" i="32"/>
  <c r="F66" i="32" s="1"/>
  <c r="AO65" i="32"/>
  <c r="F65" i="32" s="1"/>
  <c r="AO64" i="32"/>
  <c r="F64" i="32" s="1"/>
  <c r="AO63" i="32"/>
  <c r="F63" i="32" s="1"/>
  <c r="AO56" i="32"/>
  <c r="F56" i="32" s="1"/>
  <c r="AO55" i="32"/>
  <c r="F55" i="32" s="1"/>
  <c r="AO54" i="32"/>
  <c r="F54" i="32" s="1"/>
  <c r="AO53" i="32"/>
  <c r="F53" i="32" s="1"/>
  <c r="AO52" i="32"/>
  <c r="F52" i="32" s="1"/>
  <c r="AO51" i="32"/>
  <c r="F51" i="32" s="1"/>
  <c r="AO44" i="32"/>
  <c r="F44" i="32" s="1"/>
  <c r="AO59" i="32"/>
  <c r="F59" i="32" s="1"/>
  <c r="AO58" i="32"/>
  <c r="F58" i="32" s="1"/>
  <c r="AO57" i="32"/>
  <c r="F57" i="32" s="1"/>
  <c r="AO50" i="32"/>
  <c r="F50" i="32" s="1"/>
  <c r="AO49" i="32"/>
  <c r="F49" i="32" s="1"/>
  <c r="AO48" i="32"/>
  <c r="F48" i="32" s="1"/>
  <c r="AO47" i="32"/>
  <c r="F47" i="32" s="1"/>
  <c r="AO46" i="32"/>
  <c r="F46" i="32" s="1"/>
  <c r="AO45" i="32"/>
  <c r="F45" i="32" s="1"/>
  <c r="AO38" i="32"/>
  <c r="F38" i="32" s="1"/>
  <c r="AO37" i="32"/>
  <c r="F37" i="32" s="1"/>
  <c r="AO36" i="32"/>
  <c r="F36" i="32" s="1"/>
  <c r="AO35" i="32"/>
  <c r="F35" i="32" s="1"/>
  <c r="AO34" i="32"/>
  <c r="F34" i="32" s="1"/>
  <c r="AO33" i="32"/>
  <c r="F33" i="32" s="1"/>
  <c r="AO26" i="32"/>
  <c r="F26" i="32" s="1"/>
  <c r="AO25" i="32"/>
  <c r="F25" i="32" s="1"/>
  <c r="AO24" i="32"/>
  <c r="F24" i="32" s="1"/>
  <c r="AO23" i="32"/>
  <c r="F23" i="32" s="1"/>
  <c r="AO22" i="32"/>
  <c r="F22" i="32" s="1"/>
  <c r="AO21" i="32"/>
  <c r="F21" i="32" s="1"/>
  <c r="AO14" i="32"/>
  <c r="F14" i="32" s="1"/>
  <c r="AO43" i="32"/>
  <c r="F43" i="32" s="1"/>
  <c r="AO42" i="32"/>
  <c r="F42" i="32" s="1"/>
  <c r="AO41" i="32"/>
  <c r="F41" i="32" s="1"/>
  <c r="AO40" i="32"/>
  <c r="F40" i="32" s="1"/>
  <c r="AO39" i="32"/>
  <c r="F39" i="32" s="1"/>
  <c r="AO32" i="32"/>
  <c r="F32" i="32" s="1"/>
  <c r="AO31" i="32"/>
  <c r="F31" i="32" s="1"/>
  <c r="AO30" i="32"/>
  <c r="F30" i="32" s="1"/>
  <c r="AO29" i="32"/>
  <c r="F29" i="32" s="1"/>
  <c r="AO28" i="32"/>
  <c r="F28" i="32" s="1"/>
  <c r="AO27" i="32"/>
  <c r="F27" i="32" s="1"/>
  <c r="AO20" i="32"/>
  <c r="F20" i="32" s="1"/>
  <c r="AO19" i="32"/>
  <c r="F19" i="32" s="1"/>
  <c r="AO18" i="32"/>
  <c r="F18" i="32" s="1"/>
  <c r="AO17" i="32"/>
  <c r="F17" i="32" s="1"/>
  <c r="AO16" i="32"/>
  <c r="F16" i="32" s="1"/>
  <c r="AO15" i="32"/>
  <c r="F15" i="32" s="1"/>
  <c r="AO8" i="32"/>
  <c r="F8" i="32" s="1"/>
  <c r="AO7" i="32"/>
  <c r="F7" i="32" s="1"/>
  <c r="AO6" i="32"/>
  <c r="F6" i="32" s="1"/>
  <c r="AO5" i="32"/>
  <c r="F5" i="32" s="1"/>
  <c r="AO4" i="32"/>
  <c r="F4" i="32" s="1"/>
  <c r="AO3" i="32"/>
  <c r="F3" i="32" s="1"/>
  <c r="AO13" i="32"/>
  <c r="F13" i="32" s="1"/>
  <c r="AO12" i="32"/>
  <c r="F12" i="32" s="1"/>
  <c r="AO11" i="32"/>
  <c r="F11" i="32" s="1"/>
  <c r="AO10" i="32"/>
  <c r="F10" i="32" s="1"/>
  <c r="AO9" i="32"/>
  <c r="F9" i="32" s="1"/>
  <c r="AY73" i="32"/>
  <c r="P73" i="32" s="1"/>
  <c r="AY68" i="32"/>
  <c r="P68" i="32" s="1"/>
  <c r="AY67" i="32"/>
  <c r="P67" i="32" s="1"/>
  <c r="AY62" i="32"/>
  <c r="P62" i="32" s="1"/>
  <c r="AY61" i="32"/>
  <c r="P61" i="32" s="1"/>
  <c r="AY60" i="32"/>
  <c r="P60" i="32" s="1"/>
  <c r="AY74" i="32"/>
  <c r="P74" i="32" s="1"/>
  <c r="AY72" i="32"/>
  <c r="P72" i="32" s="1"/>
  <c r="AY71" i="32"/>
  <c r="P71" i="32" s="1"/>
  <c r="AY70" i="32"/>
  <c r="P70" i="32" s="1"/>
  <c r="AY69" i="32"/>
  <c r="P69" i="32" s="1"/>
  <c r="AY66" i="32"/>
  <c r="P66" i="32" s="1"/>
  <c r="AY65" i="32"/>
  <c r="P65" i="32" s="1"/>
  <c r="AY64" i="32"/>
  <c r="P64" i="32" s="1"/>
  <c r="AY63" i="32"/>
  <c r="P63" i="32" s="1"/>
  <c r="AY56" i="32"/>
  <c r="P56" i="32" s="1"/>
  <c r="AY55" i="32"/>
  <c r="P55" i="32" s="1"/>
  <c r="AY54" i="32"/>
  <c r="P54" i="32" s="1"/>
  <c r="AY53" i="32"/>
  <c r="P53" i="32" s="1"/>
  <c r="AY52" i="32"/>
  <c r="P52" i="32" s="1"/>
  <c r="AY51" i="32"/>
  <c r="P51" i="32" s="1"/>
  <c r="AY44" i="32"/>
  <c r="P44" i="32" s="1"/>
  <c r="AY59" i="32"/>
  <c r="P59" i="32" s="1"/>
  <c r="AY58" i="32"/>
  <c r="P58" i="32" s="1"/>
  <c r="AY57" i="32"/>
  <c r="P57" i="32" s="1"/>
  <c r="AY50" i="32"/>
  <c r="P50" i="32" s="1"/>
  <c r="AY49" i="32"/>
  <c r="P49" i="32" s="1"/>
  <c r="AY48" i="32"/>
  <c r="P48" i="32" s="1"/>
  <c r="AY47" i="32"/>
  <c r="P47" i="32" s="1"/>
  <c r="AY46" i="32"/>
  <c r="P46" i="32" s="1"/>
  <c r="AY45" i="32"/>
  <c r="P45" i="32" s="1"/>
  <c r="AY38" i="32"/>
  <c r="P38" i="32" s="1"/>
  <c r="AY37" i="32"/>
  <c r="P37" i="32" s="1"/>
  <c r="AY36" i="32"/>
  <c r="P36" i="32" s="1"/>
  <c r="AY35" i="32"/>
  <c r="P35" i="32" s="1"/>
  <c r="AY34" i="32"/>
  <c r="P34" i="32" s="1"/>
  <c r="AY33" i="32"/>
  <c r="P33" i="32" s="1"/>
  <c r="AY26" i="32"/>
  <c r="P26" i="32" s="1"/>
  <c r="AY25" i="32"/>
  <c r="P25" i="32" s="1"/>
  <c r="AY24" i="32"/>
  <c r="P24" i="32" s="1"/>
  <c r="AY23" i="32"/>
  <c r="P23" i="32" s="1"/>
  <c r="AY22" i="32"/>
  <c r="P22" i="32" s="1"/>
  <c r="AY21" i="32"/>
  <c r="P21" i="32" s="1"/>
  <c r="AY14" i="32"/>
  <c r="P14" i="32" s="1"/>
  <c r="AY13" i="32"/>
  <c r="P13" i="32" s="1"/>
  <c r="AY43" i="32"/>
  <c r="P43" i="32" s="1"/>
  <c r="AY42" i="32"/>
  <c r="P42" i="32" s="1"/>
  <c r="AY41" i="32"/>
  <c r="P41" i="32" s="1"/>
  <c r="AY40" i="32"/>
  <c r="P40" i="32" s="1"/>
  <c r="AY39" i="32"/>
  <c r="P39" i="32" s="1"/>
  <c r="AY32" i="32"/>
  <c r="P32" i="32" s="1"/>
  <c r="AY31" i="32"/>
  <c r="P31" i="32" s="1"/>
  <c r="AY30" i="32"/>
  <c r="P30" i="32" s="1"/>
  <c r="AY29" i="32"/>
  <c r="P29" i="32" s="1"/>
  <c r="AY28" i="32"/>
  <c r="P28" i="32" s="1"/>
  <c r="AY27" i="32"/>
  <c r="P27" i="32" s="1"/>
  <c r="AY20" i="32"/>
  <c r="P20" i="32" s="1"/>
  <c r="AY19" i="32"/>
  <c r="P19" i="32" s="1"/>
  <c r="AY18" i="32"/>
  <c r="P18" i="32" s="1"/>
  <c r="AY17" i="32"/>
  <c r="P17" i="32" s="1"/>
  <c r="AY16" i="32"/>
  <c r="P16" i="32" s="1"/>
  <c r="AY15" i="32"/>
  <c r="P15" i="32" s="1"/>
  <c r="AY8" i="32"/>
  <c r="P8" i="32" s="1"/>
  <c r="AY7" i="32"/>
  <c r="P7" i="32" s="1"/>
  <c r="AY6" i="32"/>
  <c r="P6" i="32" s="1"/>
  <c r="AY5" i="32"/>
  <c r="P5" i="32" s="1"/>
  <c r="AY4" i="32"/>
  <c r="P4" i="32" s="1"/>
  <c r="AY3" i="32"/>
  <c r="P3" i="32" s="1"/>
  <c r="AY12" i="32"/>
  <c r="P12" i="32" s="1"/>
  <c r="AY11" i="32"/>
  <c r="P11" i="32" s="1"/>
  <c r="AY10" i="32"/>
  <c r="P10" i="32" s="1"/>
  <c r="AY9" i="32"/>
  <c r="P9" i="32" s="1"/>
  <c r="AU73" i="32"/>
  <c r="L73" i="32" s="1"/>
  <c r="AU68" i="32"/>
  <c r="L68" i="32" s="1"/>
  <c r="AU67" i="32"/>
  <c r="L67" i="32" s="1"/>
  <c r="AU62" i="32"/>
  <c r="L62" i="32" s="1"/>
  <c r="AU61" i="32"/>
  <c r="L61" i="32" s="1"/>
  <c r="AU60" i="32"/>
  <c r="L60" i="32" s="1"/>
  <c r="AU74" i="32"/>
  <c r="L74" i="32" s="1"/>
  <c r="AU72" i="32"/>
  <c r="L72" i="32" s="1"/>
  <c r="AU71" i="32"/>
  <c r="L71" i="32" s="1"/>
  <c r="AU70" i="32"/>
  <c r="L70" i="32" s="1"/>
  <c r="AU69" i="32"/>
  <c r="L69" i="32" s="1"/>
  <c r="AU66" i="32"/>
  <c r="L66" i="32" s="1"/>
  <c r="AU65" i="32"/>
  <c r="L65" i="32" s="1"/>
  <c r="AU64" i="32"/>
  <c r="L64" i="32" s="1"/>
  <c r="AU63" i="32"/>
  <c r="L63" i="32" s="1"/>
  <c r="AU56" i="32"/>
  <c r="L56" i="32" s="1"/>
  <c r="AU55" i="32"/>
  <c r="L55" i="32" s="1"/>
  <c r="AU54" i="32"/>
  <c r="L54" i="32" s="1"/>
  <c r="AU53" i="32"/>
  <c r="L53" i="32" s="1"/>
  <c r="AU52" i="32"/>
  <c r="L52" i="32" s="1"/>
  <c r="AU51" i="32"/>
  <c r="L51" i="32" s="1"/>
  <c r="AU44" i="32"/>
  <c r="L44" i="32" s="1"/>
  <c r="AU59" i="32"/>
  <c r="L59" i="32" s="1"/>
  <c r="AU58" i="32"/>
  <c r="L58" i="32" s="1"/>
  <c r="AU57" i="32"/>
  <c r="L57" i="32" s="1"/>
  <c r="AU50" i="32"/>
  <c r="L50" i="32" s="1"/>
  <c r="AU49" i="32"/>
  <c r="L49" i="32" s="1"/>
  <c r="AU48" i="32"/>
  <c r="L48" i="32" s="1"/>
  <c r="AU47" i="32"/>
  <c r="L47" i="32" s="1"/>
  <c r="AU46" i="32"/>
  <c r="L46" i="32" s="1"/>
  <c r="AU45" i="32"/>
  <c r="L45" i="32" s="1"/>
  <c r="AU38" i="32"/>
  <c r="L38" i="32" s="1"/>
  <c r="AU37" i="32"/>
  <c r="L37" i="32" s="1"/>
  <c r="AU36" i="32"/>
  <c r="L36" i="32" s="1"/>
  <c r="AU35" i="32"/>
  <c r="L35" i="32" s="1"/>
  <c r="AU34" i="32"/>
  <c r="L34" i="32" s="1"/>
  <c r="AU33" i="32"/>
  <c r="L33" i="32" s="1"/>
  <c r="AU26" i="32"/>
  <c r="L26" i="32" s="1"/>
  <c r="AU25" i="32"/>
  <c r="L25" i="32" s="1"/>
  <c r="AU24" i="32"/>
  <c r="L24" i="32" s="1"/>
  <c r="AU23" i="32"/>
  <c r="L23" i="32" s="1"/>
  <c r="AU22" i="32"/>
  <c r="L22" i="32" s="1"/>
  <c r="AU21" i="32"/>
  <c r="L21" i="32" s="1"/>
  <c r="AU14" i="32"/>
  <c r="L14" i="32" s="1"/>
  <c r="AU13" i="32"/>
  <c r="L13" i="32" s="1"/>
  <c r="AU43" i="32"/>
  <c r="L43" i="32" s="1"/>
  <c r="AU42" i="32"/>
  <c r="L42" i="32" s="1"/>
  <c r="AU41" i="32"/>
  <c r="L41" i="32" s="1"/>
  <c r="AU40" i="32"/>
  <c r="L40" i="32" s="1"/>
  <c r="AU39" i="32"/>
  <c r="L39" i="32" s="1"/>
  <c r="AU32" i="32"/>
  <c r="L32" i="32" s="1"/>
  <c r="AU31" i="32"/>
  <c r="L31" i="32" s="1"/>
  <c r="AU30" i="32"/>
  <c r="L30" i="32" s="1"/>
  <c r="AU29" i="32"/>
  <c r="L29" i="32" s="1"/>
  <c r="AU28" i="32"/>
  <c r="L28" i="32" s="1"/>
  <c r="AU27" i="32"/>
  <c r="L27" i="32" s="1"/>
  <c r="AU20" i="32"/>
  <c r="L20" i="32" s="1"/>
  <c r="AU19" i="32"/>
  <c r="L19" i="32" s="1"/>
  <c r="AU18" i="32"/>
  <c r="L18" i="32" s="1"/>
  <c r="AU17" i="32"/>
  <c r="L17" i="32" s="1"/>
  <c r="AU16" i="32"/>
  <c r="L16" i="32" s="1"/>
  <c r="AU15" i="32"/>
  <c r="L15" i="32" s="1"/>
  <c r="AU8" i="32"/>
  <c r="L8" i="32" s="1"/>
  <c r="AU7" i="32"/>
  <c r="L7" i="32" s="1"/>
  <c r="AU6" i="32"/>
  <c r="L6" i="32" s="1"/>
  <c r="AU5" i="32"/>
  <c r="L5" i="32" s="1"/>
  <c r="AU4" i="32"/>
  <c r="L4" i="32" s="1"/>
  <c r="AU3" i="32"/>
  <c r="L3" i="32" s="1"/>
  <c r="AU12" i="32"/>
  <c r="L12" i="32" s="1"/>
  <c r="AU11" i="32"/>
  <c r="L11" i="32" s="1"/>
  <c r="AU10" i="32"/>
  <c r="L10" i="32" s="1"/>
  <c r="AU9" i="32"/>
  <c r="L9" i="32" s="1"/>
  <c r="AQ73" i="32"/>
  <c r="H73" i="32" s="1"/>
  <c r="AQ68" i="32"/>
  <c r="H68" i="32" s="1"/>
  <c r="AQ67" i="32"/>
  <c r="H67" i="32" s="1"/>
  <c r="AQ62" i="32"/>
  <c r="H62" i="32" s="1"/>
  <c r="AQ61" i="32"/>
  <c r="H61" i="32" s="1"/>
  <c r="AQ60" i="32"/>
  <c r="H60" i="32" s="1"/>
  <c r="AQ74" i="32"/>
  <c r="H74" i="32" s="1"/>
  <c r="AQ72" i="32"/>
  <c r="H72" i="32" s="1"/>
  <c r="AQ71" i="32"/>
  <c r="H71" i="32" s="1"/>
  <c r="AQ70" i="32"/>
  <c r="H70" i="32" s="1"/>
  <c r="AQ69" i="32"/>
  <c r="H69" i="32" s="1"/>
  <c r="AQ66" i="32"/>
  <c r="H66" i="32" s="1"/>
  <c r="AQ65" i="32"/>
  <c r="H65" i="32" s="1"/>
  <c r="AQ64" i="32"/>
  <c r="H64" i="32" s="1"/>
  <c r="AQ63" i="32"/>
  <c r="H63" i="32" s="1"/>
  <c r="AQ56" i="32"/>
  <c r="H56" i="32" s="1"/>
  <c r="AQ55" i="32"/>
  <c r="H55" i="32" s="1"/>
  <c r="AQ54" i="32"/>
  <c r="H54" i="32" s="1"/>
  <c r="AQ53" i="32"/>
  <c r="H53" i="32" s="1"/>
  <c r="AQ52" i="32"/>
  <c r="H52" i="32" s="1"/>
  <c r="AQ51" i="32"/>
  <c r="H51" i="32" s="1"/>
  <c r="AQ44" i="32"/>
  <c r="H44" i="32" s="1"/>
  <c r="AQ59" i="32"/>
  <c r="H59" i="32" s="1"/>
  <c r="AQ58" i="32"/>
  <c r="H58" i="32" s="1"/>
  <c r="AQ57" i="32"/>
  <c r="H57" i="32" s="1"/>
  <c r="AQ50" i="32"/>
  <c r="H50" i="32" s="1"/>
  <c r="AQ49" i="32"/>
  <c r="H49" i="32" s="1"/>
  <c r="AQ48" i="32"/>
  <c r="H48" i="32" s="1"/>
  <c r="AQ47" i="32"/>
  <c r="H47" i="32" s="1"/>
  <c r="AQ46" i="32"/>
  <c r="H46" i="32" s="1"/>
  <c r="AQ45" i="32"/>
  <c r="H45" i="32" s="1"/>
  <c r="AQ38" i="32"/>
  <c r="H38" i="32" s="1"/>
  <c r="AQ37" i="32"/>
  <c r="H37" i="32" s="1"/>
  <c r="AQ36" i="32"/>
  <c r="H36" i="32" s="1"/>
  <c r="AQ35" i="32"/>
  <c r="H35" i="32" s="1"/>
  <c r="AQ34" i="32"/>
  <c r="H34" i="32" s="1"/>
  <c r="AQ33" i="32"/>
  <c r="H33" i="32" s="1"/>
  <c r="AQ26" i="32"/>
  <c r="H26" i="32" s="1"/>
  <c r="AQ25" i="32"/>
  <c r="H25" i="32" s="1"/>
  <c r="AQ24" i="32"/>
  <c r="H24" i="32" s="1"/>
  <c r="AQ23" i="32"/>
  <c r="H23" i="32" s="1"/>
  <c r="AQ22" i="32"/>
  <c r="H22" i="32" s="1"/>
  <c r="AQ21" i="32"/>
  <c r="H21" i="32" s="1"/>
  <c r="AQ14" i="32"/>
  <c r="H14" i="32" s="1"/>
  <c r="AQ43" i="32"/>
  <c r="H43" i="32" s="1"/>
  <c r="AQ42" i="32"/>
  <c r="H42" i="32" s="1"/>
  <c r="AQ41" i="32"/>
  <c r="H41" i="32" s="1"/>
  <c r="AQ40" i="32"/>
  <c r="H40" i="32" s="1"/>
  <c r="AQ39" i="32"/>
  <c r="H39" i="32" s="1"/>
  <c r="AQ32" i="32"/>
  <c r="H32" i="32" s="1"/>
  <c r="AQ31" i="32"/>
  <c r="H31" i="32" s="1"/>
  <c r="AQ30" i="32"/>
  <c r="H30" i="32" s="1"/>
  <c r="AQ29" i="32"/>
  <c r="H29" i="32" s="1"/>
  <c r="AQ28" i="32"/>
  <c r="H28" i="32" s="1"/>
  <c r="AQ27" i="32"/>
  <c r="H27" i="32" s="1"/>
  <c r="AQ20" i="32"/>
  <c r="H20" i="32" s="1"/>
  <c r="AQ19" i="32"/>
  <c r="H19" i="32" s="1"/>
  <c r="AQ18" i="32"/>
  <c r="H18" i="32" s="1"/>
  <c r="AQ17" i="32"/>
  <c r="H17" i="32" s="1"/>
  <c r="AQ16" i="32"/>
  <c r="H16" i="32" s="1"/>
  <c r="AQ15" i="32"/>
  <c r="H15" i="32" s="1"/>
  <c r="AQ8" i="32"/>
  <c r="H8" i="32" s="1"/>
  <c r="AQ7" i="32"/>
  <c r="H7" i="32" s="1"/>
  <c r="AQ6" i="32"/>
  <c r="H6" i="32" s="1"/>
  <c r="AQ5" i="32"/>
  <c r="H5" i="32" s="1"/>
  <c r="AQ4" i="32"/>
  <c r="H4" i="32" s="1"/>
  <c r="AQ3" i="32"/>
  <c r="H3" i="32" s="1"/>
  <c r="AQ13" i="32"/>
  <c r="H13" i="32" s="1"/>
  <c r="AQ12" i="32"/>
  <c r="H12" i="32" s="1"/>
  <c r="AQ11" i="32"/>
  <c r="H11" i="32" s="1"/>
  <c r="AQ10" i="32"/>
  <c r="H10" i="32" s="1"/>
  <c r="AQ9" i="32"/>
  <c r="H9" i="32" s="1"/>
  <c r="AM73" i="32"/>
  <c r="D73" i="32" s="1"/>
  <c r="AM68" i="32"/>
  <c r="D68" i="32" s="1"/>
  <c r="AM67" i="32"/>
  <c r="D67" i="32" s="1"/>
  <c r="AM62" i="32"/>
  <c r="D62" i="32" s="1"/>
  <c r="AM61" i="32"/>
  <c r="D61" i="32" s="1"/>
  <c r="AM60" i="32"/>
  <c r="D60" i="32" s="1"/>
  <c r="AM74" i="32"/>
  <c r="D74" i="32" s="1"/>
  <c r="AM72" i="32"/>
  <c r="D72" i="32" s="1"/>
  <c r="AM71" i="32"/>
  <c r="D71" i="32" s="1"/>
  <c r="AM70" i="32"/>
  <c r="D70" i="32" s="1"/>
  <c r="AM69" i="32"/>
  <c r="D69" i="32" s="1"/>
  <c r="AM66" i="32"/>
  <c r="D66" i="32" s="1"/>
  <c r="AM65" i="32"/>
  <c r="D65" i="32" s="1"/>
  <c r="AM64" i="32"/>
  <c r="D64" i="32" s="1"/>
  <c r="AM63" i="32"/>
  <c r="D63" i="32" s="1"/>
  <c r="AM56" i="32"/>
  <c r="D56" i="32" s="1"/>
  <c r="AM55" i="32"/>
  <c r="D55" i="32" s="1"/>
  <c r="AM54" i="32"/>
  <c r="D54" i="32" s="1"/>
  <c r="AM53" i="32"/>
  <c r="D53" i="32" s="1"/>
  <c r="AM52" i="32"/>
  <c r="D52" i="32" s="1"/>
  <c r="AM51" i="32"/>
  <c r="D51" i="32" s="1"/>
  <c r="AM44" i="32"/>
  <c r="D44" i="32" s="1"/>
  <c r="AM59" i="32"/>
  <c r="D59" i="32" s="1"/>
  <c r="AM58" i="32"/>
  <c r="D58" i="32" s="1"/>
  <c r="AM57" i="32"/>
  <c r="D57" i="32" s="1"/>
  <c r="AM50" i="32"/>
  <c r="D50" i="32" s="1"/>
  <c r="AM49" i="32"/>
  <c r="D49" i="32" s="1"/>
  <c r="AM48" i="32"/>
  <c r="D48" i="32" s="1"/>
  <c r="AM47" i="32"/>
  <c r="D47" i="32" s="1"/>
  <c r="AM46" i="32"/>
  <c r="D46" i="32" s="1"/>
  <c r="AM45" i="32"/>
  <c r="D45" i="32" s="1"/>
  <c r="AM38" i="32"/>
  <c r="D38" i="32" s="1"/>
  <c r="AM37" i="32"/>
  <c r="D37" i="32" s="1"/>
  <c r="AM36" i="32"/>
  <c r="D36" i="32" s="1"/>
  <c r="AM35" i="32"/>
  <c r="D35" i="32" s="1"/>
  <c r="AM34" i="32"/>
  <c r="D34" i="32" s="1"/>
  <c r="AM33" i="32"/>
  <c r="D33" i="32" s="1"/>
  <c r="AM26" i="32"/>
  <c r="D26" i="32" s="1"/>
  <c r="AM25" i="32"/>
  <c r="D25" i="32" s="1"/>
  <c r="AM24" i="32"/>
  <c r="D24" i="32" s="1"/>
  <c r="AM23" i="32"/>
  <c r="D23" i="32" s="1"/>
  <c r="AM22" i="32"/>
  <c r="D22" i="32" s="1"/>
  <c r="AM21" i="32"/>
  <c r="D21" i="32" s="1"/>
  <c r="AM14" i="32"/>
  <c r="D14" i="32" s="1"/>
  <c r="AM43" i="32"/>
  <c r="D43" i="32" s="1"/>
  <c r="AM42" i="32"/>
  <c r="D42" i="32" s="1"/>
  <c r="AM41" i="32"/>
  <c r="D41" i="32" s="1"/>
  <c r="AM40" i="32"/>
  <c r="D40" i="32" s="1"/>
  <c r="AM39" i="32"/>
  <c r="D39" i="32" s="1"/>
  <c r="AM32" i="32"/>
  <c r="D32" i="32" s="1"/>
  <c r="AM31" i="32"/>
  <c r="D31" i="32" s="1"/>
  <c r="AM30" i="32"/>
  <c r="D30" i="32" s="1"/>
  <c r="AM29" i="32"/>
  <c r="D29" i="32" s="1"/>
  <c r="AM28" i="32"/>
  <c r="D28" i="32" s="1"/>
  <c r="AM27" i="32"/>
  <c r="D27" i="32" s="1"/>
  <c r="AM20" i="32"/>
  <c r="D20" i="32" s="1"/>
  <c r="AM19" i="32"/>
  <c r="D19" i="32" s="1"/>
  <c r="AM18" i="32"/>
  <c r="D18" i="32" s="1"/>
  <c r="AM17" i="32"/>
  <c r="D17" i="32" s="1"/>
  <c r="AM16" i="32"/>
  <c r="D16" i="32" s="1"/>
  <c r="AM15" i="32"/>
  <c r="D15" i="32" s="1"/>
  <c r="AM8" i="32"/>
  <c r="D8" i="32" s="1"/>
  <c r="AM7" i="32"/>
  <c r="D7" i="32" s="1"/>
  <c r="AM6" i="32"/>
  <c r="D6" i="32" s="1"/>
  <c r="AM5" i="32"/>
  <c r="D5" i="32" s="1"/>
  <c r="AM4" i="32"/>
  <c r="D4" i="32" s="1"/>
  <c r="AM3" i="32"/>
  <c r="D3" i="32" s="1"/>
  <c r="AM13" i="32"/>
  <c r="D13" i="32" s="1"/>
  <c r="AM12" i="32"/>
  <c r="D12" i="32" s="1"/>
  <c r="AM11" i="32"/>
  <c r="D11" i="32" s="1"/>
  <c r="AM10" i="32"/>
  <c r="D10" i="32" s="1"/>
  <c r="AM9" i="32"/>
  <c r="D9" i="32" s="1"/>
  <c r="C75" i="32"/>
  <c r="AU73" i="31"/>
  <c r="L73" i="31" s="1"/>
  <c r="AU68" i="31"/>
  <c r="L68" i="31" s="1"/>
  <c r="AU67" i="31"/>
  <c r="L67" i="31" s="1"/>
  <c r="AU62" i="31"/>
  <c r="L62" i="31" s="1"/>
  <c r="AU61" i="31"/>
  <c r="L61" i="31" s="1"/>
  <c r="AU60" i="31"/>
  <c r="L60" i="31" s="1"/>
  <c r="AU74" i="31"/>
  <c r="L74" i="31" s="1"/>
  <c r="AU72" i="31"/>
  <c r="L72" i="31" s="1"/>
  <c r="AU71" i="31"/>
  <c r="L71" i="31" s="1"/>
  <c r="AU70" i="31"/>
  <c r="L70" i="31" s="1"/>
  <c r="AU69" i="31"/>
  <c r="L69" i="31" s="1"/>
  <c r="AU66" i="31"/>
  <c r="L66" i="31" s="1"/>
  <c r="AU65" i="31"/>
  <c r="L65" i="31" s="1"/>
  <c r="AU64" i="31"/>
  <c r="L64" i="31" s="1"/>
  <c r="AU63" i="31"/>
  <c r="L63" i="31" s="1"/>
  <c r="AU59" i="31"/>
  <c r="L59" i="31" s="1"/>
  <c r="AU58" i="31"/>
  <c r="L58" i="31" s="1"/>
  <c r="AU57" i="31"/>
  <c r="L57" i="31" s="1"/>
  <c r="AU50" i="31"/>
  <c r="L50" i="31" s="1"/>
  <c r="AU49" i="31"/>
  <c r="L49" i="31" s="1"/>
  <c r="AU48" i="31"/>
  <c r="L48" i="31" s="1"/>
  <c r="AU47" i="31"/>
  <c r="L47" i="31" s="1"/>
  <c r="AU46" i="31"/>
  <c r="L46" i="31" s="1"/>
  <c r="AU56" i="31"/>
  <c r="L56" i="31" s="1"/>
  <c r="AU55" i="31"/>
  <c r="L55" i="31" s="1"/>
  <c r="AU54" i="31"/>
  <c r="L54" i="31" s="1"/>
  <c r="AU53" i="31"/>
  <c r="L53" i="31" s="1"/>
  <c r="AU52" i="31"/>
  <c r="L52" i="31" s="1"/>
  <c r="AU51" i="31"/>
  <c r="L51" i="31" s="1"/>
  <c r="AU38" i="31"/>
  <c r="L38" i="31" s="1"/>
  <c r="AU37" i="31"/>
  <c r="L37" i="31" s="1"/>
  <c r="AU36" i="31"/>
  <c r="L36" i="31" s="1"/>
  <c r="AU35" i="31"/>
  <c r="L35" i="31" s="1"/>
  <c r="AU34" i="31"/>
  <c r="L34" i="31" s="1"/>
  <c r="AU33" i="31"/>
  <c r="L33" i="31" s="1"/>
  <c r="AU26" i="31"/>
  <c r="L26" i="31" s="1"/>
  <c r="AU25" i="31"/>
  <c r="L25" i="31" s="1"/>
  <c r="AU24" i="31"/>
  <c r="L24" i="31" s="1"/>
  <c r="AU23" i="31"/>
  <c r="L23" i="31" s="1"/>
  <c r="AU22" i="31"/>
  <c r="L22" i="31" s="1"/>
  <c r="AU21" i="31"/>
  <c r="L21" i="31" s="1"/>
  <c r="AU45" i="31"/>
  <c r="L45" i="31" s="1"/>
  <c r="AU44" i="31"/>
  <c r="L44" i="31" s="1"/>
  <c r="AU43" i="31"/>
  <c r="L43" i="31" s="1"/>
  <c r="AU42" i="31"/>
  <c r="L42" i="31" s="1"/>
  <c r="AU41" i="31"/>
  <c r="L41" i="31" s="1"/>
  <c r="AU40" i="31"/>
  <c r="L40" i="31" s="1"/>
  <c r="AU39" i="31"/>
  <c r="L39" i="31" s="1"/>
  <c r="AU32" i="31"/>
  <c r="L32" i="31" s="1"/>
  <c r="AU31" i="31"/>
  <c r="L31" i="31" s="1"/>
  <c r="AU30" i="31"/>
  <c r="L30" i="31" s="1"/>
  <c r="AU29" i="31"/>
  <c r="L29" i="31" s="1"/>
  <c r="AU28" i="31"/>
  <c r="L28" i="31" s="1"/>
  <c r="AU27" i="31"/>
  <c r="L27" i="31" s="1"/>
  <c r="AU20" i="31"/>
  <c r="L20" i="31" s="1"/>
  <c r="AU19" i="31"/>
  <c r="L19" i="31" s="1"/>
  <c r="AU18" i="31"/>
  <c r="L18" i="31" s="1"/>
  <c r="AU17" i="31"/>
  <c r="L17" i="31" s="1"/>
  <c r="AU16" i="31"/>
  <c r="L16" i="31" s="1"/>
  <c r="AU15" i="31"/>
  <c r="L15" i="31" s="1"/>
  <c r="AU14" i="31"/>
  <c r="L14" i="31" s="1"/>
  <c r="AU13" i="31"/>
  <c r="L13" i="31" s="1"/>
  <c r="AU12" i="31"/>
  <c r="L12" i="31" s="1"/>
  <c r="AU11" i="31"/>
  <c r="L11" i="31" s="1"/>
  <c r="AU10" i="31"/>
  <c r="L10" i="31" s="1"/>
  <c r="AU9" i="31"/>
  <c r="L9" i="31" s="1"/>
  <c r="AU8" i="31"/>
  <c r="L8" i="31" s="1"/>
  <c r="AU7" i="31"/>
  <c r="L7" i="31" s="1"/>
  <c r="AU6" i="31"/>
  <c r="L6" i="31" s="1"/>
  <c r="AU5" i="31"/>
  <c r="L5" i="31" s="1"/>
  <c r="AU4" i="31"/>
  <c r="L4" i="31" s="1"/>
  <c r="AU3" i="31"/>
  <c r="AQ73" i="31"/>
  <c r="H73" i="31" s="1"/>
  <c r="AQ68" i="31"/>
  <c r="H68" i="31" s="1"/>
  <c r="AQ67" i="31"/>
  <c r="H67" i="31" s="1"/>
  <c r="AQ62" i="31"/>
  <c r="H62" i="31" s="1"/>
  <c r="AQ61" i="31"/>
  <c r="H61" i="31" s="1"/>
  <c r="AQ60" i="31"/>
  <c r="H60" i="31" s="1"/>
  <c r="AQ74" i="31"/>
  <c r="H74" i="31" s="1"/>
  <c r="AQ72" i="31"/>
  <c r="H72" i="31" s="1"/>
  <c r="AQ71" i="31"/>
  <c r="H71" i="31" s="1"/>
  <c r="AQ70" i="31"/>
  <c r="H70" i="31" s="1"/>
  <c r="AQ69" i="31"/>
  <c r="H69" i="31" s="1"/>
  <c r="AQ66" i="31"/>
  <c r="H66" i="31" s="1"/>
  <c r="AQ65" i="31"/>
  <c r="H65" i="31" s="1"/>
  <c r="AQ64" i="31"/>
  <c r="H64" i="31" s="1"/>
  <c r="AQ63" i="31"/>
  <c r="H63" i="31" s="1"/>
  <c r="AQ59" i="31"/>
  <c r="H59" i="31" s="1"/>
  <c r="AQ58" i="31"/>
  <c r="H58" i="31" s="1"/>
  <c r="AQ57" i="31"/>
  <c r="H57" i="31" s="1"/>
  <c r="AQ50" i="31"/>
  <c r="H50" i="31" s="1"/>
  <c r="AQ49" i="31"/>
  <c r="H49" i="31" s="1"/>
  <c r="AQ48" i="31"/>
  <c r="H48" i="31" s="1"/>
  <c r="AQ47" i="31"/>
  <c r="H47" i="31" s="1"/>
  <c r="AQ46" i="31"/>
  <c r="H46" i="31" s="1"/>
  <c r="AQ56" i="31"/>
  <c r="H56" i="31" s="1"/>
  <c r="AQ55" i="31"/>
  <c r="H55" i="31" s="1"/>
  <c r="AQ54" i="31"/>
  <c r="H54" i="31" s="1"/>
  <c r="AQ53" i="31"/>
  <c r="H53" i="31" s="1"/>
  <c r="AQ52" i="31"/>
  <c r="H52" i="31" s="1"/>
  <c r="AQ51" i="31"/>
  <c r="H51" i="31" s="1"/>
  <c r="AQ38" i="31"/>
  <c r="H38" i="31" s="1"/>
  <c r="AQ37" i="31"/>
  <c r="H37" i="31" s="1"/>
  <c r="AQ36" i="31"/>
  <c r="H36" i="31" s="1"/>
  <c r="AQ35" i="31"/>
  <c r="H35" i="31" s="1"/>
  <c r="AQ34" i="31"/>
  <c r="H34" i="31" s="1"/>
  <c r="AQ33" i="31"/>
  <c r="H33" i="31" s="1"/>
  <c r="AQ26" i="31"/>
  <c r="H26" i="31" s="1"/>
  <c r="AQ25" i="31"/>
  <c r="H25" i="31" s="1"/>
  <c r="AQ24" i="31"/>
  <c r="H24" i="31" s="1"/>
  <c r="AQ23" i="31"/>
  <c r="H23" i="31" s="1"/>
  <c r="AQ22" i="31"/>
  <c r="H22" i="31" s="1"/>
  <c r="AQ21" i="31"/>
  <c r="H21" i="31" s="1"/>
  <c r="AQ45" i="31"/>
  <c r="H45" i="31" s="1"/>
  <c r="AQ44" i="31"/>
  <c r="H44" i="31" s="1"/>
  <c r="AQ43" i="31"/>
  <c r="H43" i="31" s="1"/>
  <c r="AQ42" i="31"/>
  <c r="H42" i="31" s="1"/>
  <c r="AQ41" i="31"/>
  <c r="H41" i="31" s="1"/>
  <c r="AQ40" i="31"/>
  <c r="H40" i="31" s="1"/>
  <c r="AQ39" i="31"/>
  <c r="H39" i="31" s="1"/>
  <c r="AQ32" i="31"/>
  <c r="H32" i="31" s="1"/>
  <c r="AQ31" i="31"/>
  <c r="H31" i="31" s="1"/>
  <c r="AQ30" i="31"/>
  <c r="H30" i="31" s="1"/>
  <c r="AQ29" i="31"/>
  <c r="H29" i="31" s="1"/>
  <c r="AQ28" i="31"/>
  <c r="H28" i="31" s="1"/>
  <c r="AQ27" i="31"/>
  <c r="H27" i="31" s="1"/>
  <c r="AQ20" i="31"/>
  <c r="H20" i="31" s="1"/>
  <c r="AQ19" i="31"/>
  <c r="H19" i="31" s="1"/>
  <c r="AQ18" i="31"/>
  <c r="H18" i="31" s="1"/>
  <c r="AQ17" i="31"/>
  <c r="H17" i="31" s="1"/>
  <c r="AQ16" i="31"/>
  <c r="H16" i="31" s="1"/>
  <c r="AQ15" i="31"/>
  <c r="H15" i="31" s="1"/>
  <c r="AQ14" i="31"/>
  <c r="H14" i="31" s="1"/>
  <c r="AQ13" i="31"/>
  <c r="H13" i="31" s="1"/>
  <c r="AQ12" i="31"/>
  <c r="H12" i="31" s="1"/>
  <c r="AQ11" i="31"/>
  <c r="H11" i="31" s="1"/>
  <c r="AQ10" i="31"/>
  <c r="H10" i="31" s="1"/>
  <c r="AQ9" i="31"/>
  <c r="H9" i="31" s="1"/>
  <c r="AQ8" i="31"/>
  <c r="H8" i="31" s="1"/>
  <c r="AQ7" i="31"/>
  <c r="H7" i="31" s="1"/>
  <c r="AQ6" i="31"/>
  <c r="H6" i="31" s="1"/>
  <c r="AQ5" i="31"/>
  <c r="H5" i="31" s="1"/>
  <c r="AQ4" i="31"/>
  <c r="H4" i="31" s="1"/>
  <c r="AQ3" i="31"/>
  <c r="AM73" i="31"/>
  <c r="D73" i="31" s="1"/>
  <c r="AM68" i="31"/>
  <c r="D68" i="31" s="1"/>
  <c r="AM67" i="31"/>
  <c r="D67" i="31" s="1"/>
  <c r="AM62" i="31"/>
  <c r="D62" i="31" s="1"/>
  <c r="AM61" i="31"/>
  <c r="D61" i="31" s="1"/>
  <c r="AM60" i="31"/>
  <c r="D60" i="31" s="1"/>
  <c r="AM74" i="31"/>
  <c r="D74" i="31" s="1"/>
  <c r="AM72" i="31"/>
  <c r="D72" i="31" s="1"/>
  <c r="AM71" i="31"/>
  <c r="D71" i="31" s="1"/>
  <c r="AM70" i="31"/>
  <c r="D70" i="31" s="1"/>
  <c r="AM69" i="31"/>
  <c r="D69" i="31" s="1"/>
  <c r="AM66" i="31"/>
  <c r="D66" i="31" s="1"/>
  <c r="AM65" i="31"/>
  <c r="D65" i="31" s="1"/>
  <c r="AM64" i="31"/>
  <c r="D64" i="31" s="1"/>
  <c r="AM63" i="31"/>
  <c r="D63" i="31" s="1"/>
  <c r="AM59" i="31"/>
  <c r="D59" i="31" s="1"/>
  <c r="AM58" i="31"/>
  <c r="D58" i="31" s="1"/>
  <c r="AM57" i="31"/>
  <c r="D57" i="31" s="1"/>
  <c r="AM50" i="31"/>
  <c r="D50" i="31" s="1"/>
  <c r="AM49" i="31"/>
  <c r="D49" i="31" s="1"/>
  <c r="AM48" i="31"/>
  <c r="D48" i="31" s="1"/>
  <c r="AM47" i="31"/>
  <c r="D47" i="31" s="1"/>
  <c r="AM46" i="31"/>
  <c r="D46" i="31" s="1"/>
  <c r="AM56" i="31"/>
  <c r="D56" i="31" s="1"/>
  <c r="AM55" i="31"/>
  <c r="D55" i="31" s="1"/>
  <c r="AM54" i="31"/>
  <c r="D54" i="31" s="1"/>
  <c r="AM53" i="31"/>
  <c r="D53" i="31" s="1"/>
  <c r="AM52" i="31"/>
  <c r="D52" i="31" s="1"/>
  <c r="AM51" i="31"/>
  <c r="D51" i="31" s="1"/>
  <c r="AM45" i="31"/>
  <c r="D45" i="31" s="1"/>
  <c r="AM38" i="31"/>
  <c r="D38" i="31" s="1"/>
  <c r="AM37" i="31"/>
  <c r="D37" i="31" s="1"/>
  <c r="AM36" i="31"/>
  <c r="D36" i="31" s="1"/>
  <c r="AM35" i="31"/>
  <c r="D35" i="31" s="1"/>
  <c r="AM34" i="31"/>
  <c r="D34" i="31" s="1"/>
  <c r="AM33" i="31"/>
  <c r="D33" i="31" s="1"/>
  <c r="AM26" i="31"/>
  <c r="D26" i="31" s="1"/>
  <c r="AM25" i="31"/>
  <c r="D25" i="31" s="1"/>
  <c r="AM24" i="31"/>
  <c r="D24" i="31" s="1"/>
  <c r="AM23" i="31"/>
  <c r="D23" i="31" s="1"/>
  <c r="AM22" i="31"/>
  <c r="D22" i="31" s="1"/>
  <c r="AM21" i="31"/>
  <c r="D21" i="31" s="1"/>
  <c r="AM44" i="31"/>
  <c r="D44" i="31" s="1"/>
  <c r="AM43" i="31"/>
  <c r="D43" i="31" s="1"/>
  <c r="AM42" i="31"/>
  <c r="D42" i="31" s="1"/>
  <c r="AM41" i="31"/>
  <c r="D41" i="31" s="1"/>
  <c r="AM40" i="31"/>
  <c r="D40" i="31" s="1"/>
  <c r="AM39" i="31"/>
  <c r="D39" i="31" s="1"/>
  <c r="AM32" i="31"/>
  <c r="D32" i="31" s="1"/>
  <c r="AM31" i="31"/>
  <c r="D31" i="31" s="1"/>
  <c r="AM30" i="31"/>
  <c r="D30" i="31" s="1"/>
  <c r="AM29" i="31"/>
  <c r="D29" i="31" s="1"/>
  <c r="AM28" i="31"/>
  <c r="D28" i="31" s="1"/>
  <c r="AM27" i="31"/>
  <c r="D27" i="31" s="1"/>
  <c r="AM20" i="31"/>
  <c r="D20" i="31" s="1"/>
  <c r="AM19" i="31"/>
  <c r="D19" i="31" s="1"/>
  <c r="AM18" i="31"/>
  <c r="D18" i="31" s="1"/>
  <c r="AM17" i="31"/>
  <c r="D17" i="31" s="1"/>
  <c r="AM16" i="31"/>
  <c r="D16" i="31" s="1"/>
  <c r="AM15" i="31"/>
  <c r="D15" i="31" s="1"/>
  <c r="AM14" i="31"/>
  <c r="D14" i="31" s="1"/>
  <c r="AM13" i="31"/>
  <c r="D13" i="31" s="1"/>
  <c r="AM12" i="31"/>
  <c r="D12" i="31" s="1"/>
  <c r="AM11" i="31"/>
  <c r="D11" i="31" s="1"/>
  <c r="AM10" i="31"/>
  <c r="D10" i="31" s="1"/>
  <c r="AM9" i="31"/>
  <c r="D9" i="31" s="1"/>
  <c r="AM8" i="31"/>
  <c r="D8" i="31" s="1"/>
  <c r="AM7" i="31"/>
  <c r="D7" i="31" s="1"/>
  <c r="AM6" i="31"/>
  <c r="D6" i="31" s="1"/>
  <c r="AM5" i="31"/>
  <c r="D5" i="31" s="1"/>
  <c r="AM4" i="31"/>
  <c r="D4" i="31" s="1"/>
  <c r="AM3" i="31"/>
  <c r="AW73" i="31"/>
  <c r="N73" i="31" s="1"/>
  <c r="AW68" i="31"/>
  <c r="N68" i="31" s="1"/>
  <c r="AW67" i="31"/>
  <c r="N67" i="31" s="1"/>
  <c r="AW62" i="31"/>
  <c r="N62" i="31" s="1"/>
  <c r="AW61" i="31"/>
  <c r="N61" i="31" s="1"/>
  <c r="AW60" i="31"/>
  <c r="N60" i="31" s="1"/>
  <c r="AW74" i="31"/>
  <c r="N74" i="31" s="1"/>
  <c r="AW72" i="31"/>
  <c r="N72" i="31" s="1"/>
  <c r="AW71" i="31"/>
  <c r="N71" i="31" s="1"/>
  <c r="AW70" i="31"/>
  <c r="N70" i="31" s="1"/>
  <c r="AW69" i="31"/>
  <c r="N69" i="31" s="1"/>
  <c r="AW66" i="31"/>
  <c r="N66" i="31" s="1"/>
  <c r="AW65" i="31"/>
  <c r="N65" i="31" s="1"/>
  <c r="AW64" i="31"/>
  <c r="N64" i="31" s="1"/>
  <c r="AW63" i="31"/>
  <c r="N63" i="31" s="1"/>
  <c r="AW59" i="31"/>
  <c r="N59" i="31" s="1"/>
  <c r="AW58" i="31"/>
  <c r="N58" i="31" s="1"/>
  <c r="AW57" i="31"/>
  <c r="N57" i="31" s="1"/>
  <c r="AW50" i="31"/>
  <c r="N50" i="31" s="1"/>
  <c r="AW49" i="31"/>
  <c r="N49" i="31" s="1"/>
  <c r="AW48" i="31"/>
  <c r="N48" i="31" s="1"/>
  <c r="AW47" i="31"/>
  <c r="N47" i="31" s="1"/>
  <c r="AW46" i="31"/>
  <c r="N46" i="31" s="1"/>
  <c r="AW45" i="31"/>
  <c r="N45" i="31" s="1"/>
  <c r="AW56" i="31"/>
  <c r="N56" i="31" s="1"/>
  <c r="AW55" i="31"/>
  <c r="N55" i="31" s="1"/>
  <c r="AW54" i="31"/>
  <c r="N54" i="31" s="1"/>
  <c r="AW53" i="31"/>
  <c r="N53" i="31" s="1"/>
  <c r="AW52" i="31"/>
  <c r="N52" i="31" s="1"/>
  <c r="AW51" i="31"/>
  <c r="N51" i="31" s="1"/>
  <c r="AW38" i="31"/>
  <c r="N38" i="31" s="1"/>
  <c r="AW37" i="31"/>
  <c r="N37" i="31" s="1"/>
  <c r="AW36" i="31"/>
  <c r="N36" i="31" s="1"/>
  <c r="AW35" i="31"/>
  <c r="N35" i="31" s="1"/>
  <c r="AW34" i="31"/>
  <c r="N34" i="31" s="1"/>
  <c r="AW33" i="31"/>
  <c r="N33" i="31" s="1"/>
  <c r="AW26" i="31"/>
  <c r="N26" i="31" s="1"/>
  <c r="AW25" i="31"/>
  <c r="N25" i="31" s="1"/>
  <c r="AW24" i="31"/>
  <c r="N24" i="31" s="1"/>
  <c r="AW23" i="31"/>
  <c r="N23" i="31" s="1"/>
  <c r="AW22" i="31"/>
  <c r="N22" i="31" s="1"/>
  <c r="AW21" i="31"/>
  <c r="N21" i="31" s="1"/>
  <c r="AW14" i="31"/>
  <c r="N14" i="31" s="1"/>
  <c r="AW44" i="31"/>
  <c r="N44" i="31" s="1"/>
  <c r="AW43" i="31"/>
  <c r="N43" i="31" s="1"/>
  <c r="AW42" i="31"/>
  <c r="N42" i="31" s="1"/>
  <c r="AW41" i="31"/>
  <c r="N41" i="31" s="1"/>
  <c r="AW40" i="31"/>
  <c r="N40" i="31" s="1"/>
  <c r="AW39" i="31"/>
  <c r="N39" i="31" s="1"/>
  <c r="AW32" i="31"/>
  <c r="N32" i="31" s="1"/>
  <c r="AW31" i="31"/>
  <c r="N31" i="31" s="1"/>
  <c r="AW30" i="31"/>
  <c r="N30" i="31" s="1"/>
  <c r="AW29" i="31"/>
  <c r="N29" i="31" s="1"/>
  <c r="AW28" i="31"/>
  <c r="N28" i="31" s="1"/>
  <c r="AW27" i="31"/>
  <c r="N27" i="31" s="1"/>
  <c r="AW20" i="31"/>
  <c r="N20" i="31" s="1"/>
  <c r="AW19" i="31"/>
  <c r="N19" i="31" s="1"/>
  <c r="AW18" i="31"/>
  <c r="N18" i="31" s="1"/>
  <c r="AW17" i="31"/>
  <c r="N17" i="31" s="1"/>
  <c r="AW16" i="31"/>
  <c r="N16" i="31" s="1"/>
  <c r="AW15" i="31"/>
  <c r="N15" i="31" s="1"/>
  <c r="AW13" i="31"/>
  <c r="N13" i="31" s="1"/>
  <c r="AW12" i="31"/>
  <c r="N12" i="31" s="1"/>
  <c r="AW11" i="31"/>
  <c r="N11" i="31" s="1"/>
  <c r="AW10" i="31"/>
  <c r="N10" i="31" s="1"/>
  <c r="AW9" i="31"/>
  <c r="N9" i="31" s="1"/>
  <c r="AW8" i="31"/>
  <c r="N8" i="31" s="1"/>
  <c r="AW7" i="31"/>
  <c r="N7" i="31" s="1"/>
  <c r="AW6" i="31"/>
  <c r="N6" i="31" s="1"/>
  <c r="AW5" i="31"/>
  <c r="N5" i="31" s="1"/>
  <c r="AW4" i="31"/>
  <c r="N4" i="31" s="1"/>
  <c r="AW3" i="31"/>
  <c r="AS73" i="31"/>
  <c r="J73" i="31" s="1"/>
  <c r="AS68" i="31"/>
  <c r="J68" i="31" s="1"/>
  <c r="AS67" i="31"/>
  <c r="J67" i="31" s="1"/>
  <c r="AS62" i="31"/>
  <c r="J62" i="31" s="1"/>
  <c r="AS61" i="31"/>
  <c r="J61" i="31" s="1"/>
  <c r="AS60" i="31"/>
  <c r="J60" i="31" s="1"/>
  <c r="AS74" i="31"/>
  <c r="J74" i="31" s="1"/>
  <c r="AS72" i="31"/>
  <c r="J72" i="31" s="1"/>
  <c r="AS71" i="31"/>
  <c r="J71" i="31" s="1"/>
  <c r="AS70" i="31"/>
  <c r="J70" i="31" s="1"/>
  <c r="AS69" i="31"/>
  <c r="J69" i="31" s="1"/>
  <c r="AS66" i="31"/>
  <c r="J66" i="31" s="1"/>
  <c r="AS65" i="31"/>
  <c r="J65" i="31" s="1"/>
  <c r="AS64" i="31"/>
  <c r="J64" i="31" s="1"/>
  <c r="AS63" i="31"/>
  <c r="J63" i="31" s="1"/>
  <c r="AS59" i="31"/>
  <c r="J59" i="31" s="1"/>
  <c r="AS58" i="31"/>
  <c r="J58" i="31" s="1"/>
  <c r="AS57" i="31"/>
  <c r="J57" i="31" s="1"/>
  <c r="AS50" i="31"/>
  <c r="J50" i="31" s="1"/>
  <c r="AS49" i="31"/>
  <c r="J49" i="31" s="1"/>
  <c r="AS48" i="31"/>
  <c r="J48" i="31" s="1"/>
  <c r="AS47" i="31"/>
  <c r="J47" i="31" s="1"/>
  <c r="AS46" i="31"/>
  <c r="J46" i="31" s="1"/>
  <c r="AS56" i="31"/>
  <c r="J56" i="31" s="1"/>
  <c r="AS55" i="31"/>
  <c r="J55" i="31" s="1"/>
  <c r="AS54" i="31"/>
  <c r="J54" i="31" s="1"/>
  <c r="AS53" i="31"/>
  <c r="J53" i="31" s="1"/>
  <c r="AS52" i="31"/>
  <c r="J52" i="31" s="1"/>
  <c r="AS51" i="31"/>
  <c r="J51" i="31" s="1"/>
  <c r="AS45" i="31"/>
  <c r="J45" i="31" s="1"/>
  <c r="AS38" i="31"/>
  <c r="J38" i="31" s="1"/>
  <c r="AS37" i="31"/>
  <c r="J37" i="31" s="1"/>
  <c r="AS36" i="31"/>
  <c r="J36" i="31" s="1"/>
  <c r="AS35" i="31"/>
  <c r="J35" i="31" s="1"/>
  <c r="AS34" i="31"/>
  <c r="J34" i="31" s="1"/>
  <c r="AS33" i="31"/>
  <c r="J33" i="31" s="1"/>
  <c r="AS26" i="31"/>
  <c r="J26" i="31" s="1"/>
  <c r="AS25" i="31"/>
  <c r="J25" i="31" s="1"/>
  <c r="AS24" i="31"/>
  <c r="J24" i="31" s="1"/>
  <c r="AS23" i="31"/>
  <c r="J23" i="31" s="1"/>
  <c r="AS22" i="31"/>
  <c r="J22" i="31" s="1"/>
  <c r="AS21" i="31"/>
  <c r="J21" i="31" s="1"/>
  <c r="AS44" i="31"/>
  <c r="J44" i="31" s="1"/>
  <c r="AS43" i="31"/>
  <c r="J43" i="31" s="1"/>
  <c r="AS42" i="31"/>
  <c r="J42" i="31" s="1"/>
  <c r="AS41" i="31"/>
  <c r="J41" i="31" s="1"/>
  <c r="AS40" i="31"/>
  <c r="J40" i="31" s="1"/>
  <c r="AS39" i="31"/>
  <c r="J39" i="31" s="1"/>
  <c r="AS32" i="31"/>
  <c r="J32" i="31" s="1"/>
  <c r="AS31" i="31"/>
  <c r="J31" i="31" s="1"/>
  <c r="AS30" i="31"/>
  <c r="J30" i="31" s="1"/>
  <c r="AS29" i="31"/>
  <c r="J29" i="31" s="1"/>
  <c r="AS28" i="31"/>
  <c r="J28" i="31" s="1"/>
  <c r="AS27" i="31"/>
  <c r="J27" i="31" s="1"/>
  <c r="AS20" i="31"/>
  <c r="J20" i="31" s="1"/>
  <c r="AS19" i="31"/>
  <c r="J19" i="31" s="1"/>
  <c r="AS18" i="31"/>
  <c r="J18" i="31" s="1"/>
  <c r="AS17" i="31"/>
  <c r="J17" i="31" s="1"/>
  <c r="AS16" i="31"/>
  <c r="J16" i="31" s="1"/>
  <c r="AS15" i="31"/>
  <c r="J15" i="31" s="1"/>
  <c r="AS14" i="31"/>
  <c r="J14" i="31" s="1"/>
  <c r="AS13" i="31"/>
  <c r="J13" i="31" s="1"/>
  <c r="AS12" i="31"/>
  <c r="J12" i="31" s="1"/>
  <c r="AS11" i="31"/>
  <c r="J11" i="31" s="1"/>
  <c r="AS10" i="31"/>
  <c r="J10" i="31" s="1"/>
  <c r="AS9" i="31"/>
  <c r="J9" i="31" s="1"/>
  <c r="AS8" i="31"/>
  <c r="J8" i="31" s="1"/>
  <c r="AS7" i="31"/>
  <c r="J7" i="31" s="1"/>
  <c r="AS6" i="31"/>
  <c r="J6" i="31" s="1"/>
  <c r="AS5" i="31"/>
  <c r="J5" i="31" s="1"/>
  <c r="AS4" i="31"/>
  <c r="J4" i="31" s="1"/>
  <c r="AS3" i="31"/>
  <c r="AO73" i="31"/>
  <c r="F73" i="31" s="1"/>
  <c r="AO68" i="31"/>
  <c r="F68" i="31" s="1"/>
  <c r="AO67" i="31"/>
  <c r="F67" i="31" s="1"/>
  <c r="AO62" i="31"/>
  <c r="F62" i="31" s="1"/>
  <c r="AO61" i="31"/>
  <c r="F61" i="31" s="1"/>
  <c r="AO60" i="31"/>
  <c r="F60" i="31" s="1"/>
  <c r="AO74" i="31"/>
  <c r="F74" i="31" s="1"/>
  <c r="AO72" i="31"/>
  <c r="F72" i="31" s="1"/>
  <c r="AO71" i="31"/>
  <c r="F71" i="31" s="1"/>
  <c r="AO70" i="31"/>
  <c r="F70" i="31" s="1"/>
  <c r="AO69" i="31"/>
  <c r="F69" i="31" s="1"/>
  <c r="AO66" i="31"/>
  <c r="F66" i="31" s="1"/>
  <c r="AO65" i="31"/>
  <c r="F65" i="31" s="1"/>
  <c r="AO64" i="31"/>
  <c r="F64" i="31" s="1"/>
  <c r="AO63" i="31"/>
  <c r="F63" i="31" s="1"/>
  <c r="AO59" i="31"/>
  <c r="F59" i="31" s="1"/>
  <c r="AO58" i="31"/>
  <c r="F58" i="31" s="1"/>
  <c r="AO57" i="31"/>
  <c r="F57" i="31" s="1"/>
  <c r="AO50" i="31"/>
  <c r="F50" i="31" s="1"/>
  <c r="AO49" i="31"/>
  <c r="F49" i="31" s="1"/>
  <c r="AO48" i="31"/>
  <c r="F48" i="31" s="1"/>
  <c r="AO47" i="31"/>
  <c r="F47" i="31" s="1"/>
  <c r="AO46" i="31"/>
  <c r="F46" i="31" s="1"/>
  <c r="AO56" i="31"/>
  <c r="F56" i="31" s="1"/>
  <c r="AO55" i="31"/>
  <c r="F55" i="31" s="1"/>
  <c r="AO54" i="31"/>
  <c r="F54" i="31" s="1"/>
  <c r="AO53" i="31"/>
  <c r="F53" i="31" s="1"/>
  <c r="AO52" i="31"/>
  <c r="F52" i="31" s="1"/>
  <c r="AO51" i="31"/>
  <c r="F51" i="31" s="1"/>
  <c r="AO45" i="31"/>
  <c r="F45" i="31" s="1"/>
  <c r="AO38" i="31"/>
  <c r="F38" i="31" s="1"/>
  <c r="AO37" i="31"/>
  <c r="F37" i="31" s="1"/>
  <c r="AO36" i="31"/>
  <c r="F36" i="31" s="1"/>
  <c r="AO35" i="31"/>
  <c r="F35" i="31" s="1"/>
  <c r="AO34" i="31"/>
  <c r="F34" i="31" s="1"/>
  <c r="AO33" i="31"/>
  <c r="F33" i="31" s="1"/>
  <c r="AO26" i="31"/>
  <c r="F26" i="31" s="1"/>
  <c r="AO25" i="31"/>
  <c r="F25" i="31" s="1"/>
  <c r="AO24" i="31"/>
  <c r="F24" i="31" s="1"/>
  <c r="AO23" i="31"/>
  <c r="F23" i="31" s="1"/>
  <c r="AO22" i="31"/>
  <c r="F22" i="31" s="1"/>
  <c r="AO21" i="31"/>
  <c r="F21" i="31" s="1"/>
  <c r="AO44" i="31"/>
  <c r="F44" i="31" s="1"/>
  <c r="AO43" i="31"/>
  <c r="F43" i="31" s="1"/>
  <c r="AO42" i="31"/>
  <c r="F42" i="31" s="1"/>
  <c r="AO41" i="31"/>
  <c r="F41" i="31" s="1"/>
  <c r="AO40" i="31"/>
  <c r="F40" i="31" s="1"/>
  <c r="AO39" i="31"/>
  <c r="F39" i="31" s="1"/>
  <c r="AO32" i="31"/>
  <c r="F32" i="31" s="1"/>
  <c r="AO31" i="31"/>
  <c r="F31" i="31" s="1"/>
  <c r="AO30" i="31"/>
  <c r="F30" i="31" s="1"/>
  <c r="AO29" i="31"/>
  <c r="F29" i="31" s="1"/>
  <c r="AO28" i="31"/>
  <c r="F28" i="31" s="1"/>
  <c r="AO27" i="31"/>
  <c r="F27" i="31" s="1"/>
  <c r="AO20" i="31"/>
  <c r="F20" i="31" s="1"/>
  <c r="AO19" i="31"/>
  <c r="F19" i="31" s="1"/>
  <c r="AO18" i="31"/>
  <c r="F18" i="31" s="1"/>
  <c r="AO17" i="31"/>
  <c r="F17" i="31" s="1"/>
  <c r="AO16" i="31"/>
  <c r="F16" i="31" s="1"/>
  <c r="AO15" i="31"/>
  <c r="F15" i="31" s="1"/>
  <c r="AO14" i="31"/>
  <c r="F14" i="31" s="1"/>
  <c r="AO13" i="31"/>
  <c r="F13" i="31" s="1"/>
  <c r="AO12" i="31"/>
  <c r="F12" i="31" s="1"/>
  <c r="AO11" i="31"/>
  <c r="F11" i="31" s="1"/>
  <c r="AO10" i="31"/>
  <c r="F10" i="31" s="1"/>
  <c r="AO9" i="31"/>
  <c r="F9" i="31" s="1"/>
  <c r="AO8" i="31"/>
  <c r="F8" i="31" s="1"/>
  <c r="AO7" i="31"/>
  <c r="F7" i="31" s="1"/>
  <c r="AO6" i="31"/>
  <c r="F6" i="31" s="1"/>
  <c r="AO5" i="31"/>
  <c r="F5" i="31" s="1"/>
  <c r="AO4" i="31"/>
  <c r="F4" i="31" s="1"/>
  <c r="AO3" i="31"/>
  <c r="BB74" i="31"/>
  <c r="S74" i="31" s="1"/>
  <c r="BB72" i="31"/>
  <c r="S72" i="31" s="1"/>
  <c r="BB71" i="31"/>
  <c r="S71" i="31" s="1"/>
  <c r="BB70" i="31"/>
  <c r="S70" i="31" s="1"/>
  <c r="BB69" i="31"/>
  <c r="S69" i="31" s="1"/>
  <c r="BB66" i="31"/>
  <c r="S66" i="31" s="1"/>
  <c r="BB65" i="31"/>
  <c r="S65" i="31" s="1"/>
  <c r="BB64" i="31"/>
  <c r="S64" i="31" s="1"/>
  <c r="BB63" i="31"/>
  <c r="S63" i="31" s="1"/>
  <c r="BB73" i="31"/>
  <c r="S73" i="31" s="1"/>
  <c r="BB68" i="31"/>
  <c r="S68" i="31" s="1"/>
  <c r="BB67" i="31"/>
  <c r="S67" i="31" s="1"/>
  <c r="BB62" i="31"/>
  <c r="S62" i="31" s="1"/>
  <c r="BB61" i="31"/>
  <c r="S61" i="31" s="1"/>
  <c r="BB56" i="31"/>
  <c r="S56" i="31" s="1"/>
  <c r="BB55" i="31"/>
  <c r="S55" i="31" s="1"/>
  <c r="BB54" i="31"/>
  <c r="S54" i="31" s="1"/>
  <c r="BB53" i="31"/>
  <c r="S53" i="31" s="1"/>
  <c r="BB52" i="31"/>
  <c r="S52" i="31" s="1"/>
  <c r="BB51" i="31"/>
  <c r="S51" i="31" s="1"/>
  <c r="BB60" i="31"/>
  <c r="S60" i="31" s="1"/>
  <c r="BB59" i="31"/>
  <c r="S59" i="31" s="1"/>
  <c r="BB58" i="31"/>
  <c r="S58" i="31" s="1"/>
  <c r="BB57" i="31"/>
  <c r="S57" i="31" s="1"/>
  <c r="BB50" i="31"/>
  <c r="S50" i="31" s="1"/>
  <c r="BB49" i="31"/>
  <c r="S49" i="31" s="1"/>
  <c r="BB48" i="31"/>
  <c r="S48" i="31" s="1"/>
  <c r="BB47" i="31"/>
  <c r="S47" i="31" s="1"/>
  <c r="BB46" i="31"/>
  <c r="S46" i="31" s="1"/>
  <c r="BB45" i="31"/>
  <c r="S45" i="31" s="1"/>
  <c r="BB44" i="31"/>
  <c r="S44" i="31" s="1"/>
  <c r="BB43" i="31"/>
  <c r="S43" i="31" s="1"/>
  <c r="BB42" i="31"/>
  <c r="S42" i="31" s="1"/>
  <c r="BB41" i="31"/>
  <c r="S41" i="31" s="1"/>
  <c r="BB40" i="31"/>
  <c r="S40" i="31" s="1"/>
  <c r="BB39" i="31"/>
  <c r="S39" i="31" s="1"/>
  <c r="BB32" i="31"/>
  <c r="S32" i="31" s="1"/>
  <c r="BB31" i="31"/>
  <c r="S31" i="31" s="1"/>
  <c r="BB30" i="31"/>
  <c r="S30" i="31" s="1"/>
  <c r="BB29" i="31"/>
  <c r="S29" i="31" s="1"/>
  <c r="BB28" i="31"/>
  <c r="S28" i="31" s="1"/>
  <c r="BB27" i="31"/>
  <c r="S27" i="31" s="1"/>
  <c r="BB20" i="31"/>
  <c r="S20" i="31" s="1"/>
  <c r="BB19" i="31"/>
  <c r="S19" i="31" s="1"/>
  <c r="BB18" i="31"/>
  <c r="S18" i="31" s="1"/>
  <c r="BB17" i="31"/>
  <c r="S17" i="31" s="1"/>
  <c r="BB16" i="31"/>
  <c r="S16" i="31" s="1"/>
  <c r="BB15" i="31"/>
  <c r="S15" i="31" s="1"/>
  <c r="BB38" i="31"/>
  <c r="S38" i="31" s="1"/>
  <c r="BB37" i="31"/>
  <c r="S37" i="31" s="1"/>
  <c r="BB36" i="31"/>
  <c r="S36" i="31" s="1"/>
  <c r="BB35" i="31"/>
  <c r="S35" i="31" s="1"/>
  <c r="BB34" i="31"/>
  <c r="S34" i="31" s="1"/>
  <c r="BB33" i="31"/>
  <c r="S33" i="31" s="1"/>
  <c r="BB26" i="31"/>
  <c r="S26" i="31" s="1"/>
  <c r="BB25" i="31"/>
  <c r="S25" i="31" s="1"/>
  <c r="BB24" i="31"/>
  <c r="S24" i="31" s="1"/>
  <c r="BB23" i="31"/>
  <c r="S23" i="31" s="1"/>
  <c r="BB22" i="31"/>
  <c r="S22" i="31" s="1"/>
  <c r="BB21" i="31"/>
  <c r="S21" i="31" s="1"/>
  <c r="BB14" i="31"/>
  <c r="S14" i="31" s="1"/>
  <c r="BB8" i="31"/>
  <c r="S8" i="31" s="1"/>
  <c r="BB7" i="31"/>
  <c r="S7" i="31" s="1"/>
  <c r="BB6" i="31"/>
  <c r="S6" i="31" s="1"/>
  <c r="BB5" i="31"/>
  <c r="S5" i="31" s="1"/>
  <c r="BB4" i="31"/>
  <c r="S4" i="31" s="1"/>
  <c r="BB3" i="31"/>
  <c r="BB13" i="31"/>
  <c r="S13" i="31" s="1"/>
  <c r="BB12" i="31"/>
  <c r="S12" i="31" s="1"/>
  <c r="BB11" i="31"/>
  <c r="S11" i="31" s="1"/>
  <c r="BB10" i="31"/>
  <c r="S10" i="31" s="1"/>
  <c r="BB9" i="31"/>
  <c r="S9" i="31" s="1"/>
  <c r="AX74" i="31"/>
  <c r="O74" i="31" s="1"/>
  <c r="AX72" i="31"/>
  <c r="O72" i="31" s="1"/>
  <c r="AX71" i="31"/>
  <c r="O71" i="31" s="1"/>
  <c r="AX70" i="31"/>
  <c r="O70" i="31" s="1"/>
  <c r="AX69" i="31"/>
  <c r="O69" i="31" s="1"/>
  <c r="AX66" i="31"/>
  <c r="O66" i="31" s="1"/>
  <c r="AX65" i="31"/>
  <c r="O65" i="31" s="1"/>
  <c r="AX64" i="31"/>
  <c r="O64" i="31" s="1"/>
  <c r="AX63" i="31"/>
  <c r="O63" i="31" s="1"/>
  <c r="AX73" i="31"/>
  <c r="O73" i="31" s="1"/>
  <c r="AX68" i="31"/>
  <c r="O68" i="31" s="1"/>
  <c r="AX67" i="31"/>
  <c r="O67" i="31" s="1"/>
  <c r="AX62" i="31"/>
  <c r="O62" i="31" s="1"/>
  <c r="AX61" i="31"/>
  <c r="O61" i="31" s="1"/>
  <c r="AX56" i="31"/>
  <c r="O56" i="31" s="1"/>
  <c r="AX55" i="31"/>
  <c r="O55" i="31" s="1"/>
  <c r="AX54" i="31"/>
  <c r="O54" i="31" s="1"/>
  <c r="AX53" i="31"/>
  <c r="O53" i="31" s="1"/>
  <c r="AX52" i="31"/>
  <c r="O52" i="31" s="1"/>
  <c r="AX51" i="31"/>
  <c r="O51" i="31" s="1"/>
  <c r="AX60" i="31"/>
  <c r="O60" i="31" s="1"/>
  <c r="AX59" i="31"/>
  <c r="O59" i="31" s="1"/>
  <c r="AX58" i="31"/>
  <c r="O58" i="31" s="1"/>
  <c r="AX57" i="31"/>
  <c r="O57" i="31" s="1"/>
  <c r="AX50" i="31"/>
  <c r="O50" i="31" s="1"/>
  <c r="AX49" i="31"/>
  <c r="O49" i="31" s="1"/>
  <c r="AX48" i="31"/>
  <c r="O48" i="31" s="1"/>
  <c r="AX47" i="31"/>
  <c r="O47" i="31" s="1"/>
  <c r="AX46" i="31"/>
  <c r="O46" i="31" s="1"/>
  <c r="AX45" i="31"/>
  <c r="O45" i="31" s="1"/>
  <c r="AX44" i="31"/>
  <c r="O44" i="31" s="1"/>
  <c r="AX43" i="31"/>
  <c r="O43" i="31" s="1"/>
  <c r="AX42" i="31"/>
  <c r="O42" i="31" s="1"/>
  <c r="AX41" i="31"/>
  <c r="O41" i="31" s="1"/>
  <c r="AX40" i="31"/>
  <c r="O40" i="31" s="1"/>
  <c r="AX39" i="31"/>
  <c r="O39" i="31" s="1"/>
  <c r="AX32" i="31"/>
  <c r="O32" i="31" s="1"/>
  <c r="AX31" i="31"/>
  <c r="O31" i="31" s="1"/>
  <c r="AX30" i="31"/>
  <c r="O30" i="31" s="1"/>
  <c r="AX29" i="31"/>
  <c r="O29" i="31" s="1"/>
  <c r="AX28" i="31"/>
  <c r="O28" i="31" s="1"/>
  <c r="AX27" i="31"/>
  <c r="O27" i="31" s="1"/>
  <c r="AX20" i="31"/>
  <c r="O20" i="31" s="1"/>
  <c r="AX19" i="31"/>
  <c r="O19" i="31" s="1"/>
  <c r="AX18" i="31"/>
  <c r="O18" i="31" s="1"/>
  <c r="AX17" i="31"/>
  <c r="O17" i="31" s="1"/>
  <c r="AX16" i="31"/>
  <c r="O16" i="31" s="1"/>
  <c r="AX15" i="31"/>
  <c r="O15" i="31" s="1"/>
  <c r="AX38" i="31"/>
  <c r="O38" i="31" s="1"/>
  <c r="AX37" i="31"/>
  <c r="O37" i="31" s="1"/>
  <c r="AX36" i="31"/>
  <c r="O36" i="31" s="1"/>
  <c r="AX35" i="31"/>
  <c r="O35" i="31" s="1"/>
  <c r="AX34" i="31"/>
  <c r="O34" i="31" s="1"/>
  <c r="AX33" i="31"/>
  <c r="O33" i="31" s="1"/>
  <c r="AX26" i="31"/>
  <c r="O26" i="31" s="1"/>
  <c r="AX25" i="31"/>
  <c r="O25" i="31" s="1"/>
  <c r="AX24" i="31"/>
  <c r="O24" i="31" s="1"/>
  <c r="AX23" i="31"/>
  <c r="O23" i="31" s="1"/>
  <c r="AX22" i="31"/>
  <c r="O22" i="31" s="1"/>
  <c r="AX21" i="31"/>
  <c r="O21" i="31" s="1"/>
  <c r="AX14" i="31"/>
  <c r="O14" i="31" s="1"/>
  <c r="AX8" i="31"/>
  <c r="O8" i="31" s="1"/>
  <c r="AX7" i="31"/>
  <c r="O7" i="31" s="1"/>
  <c r="AX6" i="31"/>
  <c r="O6" i="31" s="1"/>
  <c r="AX5" i="31"/>
  <c r="O5" i="31" s="1"/>
  <c r="AX4" i="31"/>
  <c r="O4" i="31" s="1"/>
  <c r="AX3" i="31"/>
  <c r="AX13" i="31"/>
  <c r="O13" i="31" s="1"/>
  <c r="AX12" i="31"/>
  <c r="O12" i="31" s="1"/>
  <c r="AX11" i="31"/>
  <c r="O11" i="31" s="1"/>
  <c r="AX10" i="31"/>
  <c r="O10" i="31" s="1"/>
  <c r="AX9" i="31"/>
  <c r="O9" i="31" s="1"/>
  <c r="AT74" i="31"/>
  <c r="K74" i="31" s="1"/>
  <c r="AT72" i="31"/>
  <c r="K72" i="31" s="1"/>
  <c r="AT71" i="31"/>
  <c r="K71" i="31" s="1"/>
  <c r="AT70" i="31"/>
  <c r="K70" i="31" s="1"/>
  <c r="AT69" i="31"/>
  <c r="K69" i="31" s="1"/>
  <c r="AT66" i="31"/>
  <c r="K66" i="31" s="1"/>
  <c r="AT65" i="31"/>
  <c r="K65" i="31" s="1"/>
  <c r="AT64" i="31"/>
  <c r="K64" i="31" s="1"/>
  <c r="AT63" i="31"/>
  <c r="K63" i="31" s="1"/>
  <c r="AT73" i="31"/>
  <c r="K73" i="31" s="1"/>
  <c r="AT68" i="31"/>
  <c r="K68" i="31" s="1"/>
  <c r="AT67" i="31"/>
  <c r="K67" i="31" s="1"/>
  <c r="AT62" i="31"/>
  <c r="K62" i="31" s="1"/>
  <c r="AT61" i="31"/>
  <c r="K61" i="31" s="1"/>
  <c r="AT56" i="31"/>
  <c r="K56" i="31" s="1"/>
  <c r="AT55" i="31"/>
  <c r="K55" i="31" s="1"/>
  <c r="AT54" i="31"/>
  <c r="K54" i="31" s="1"/>
  <c r="AT53" i="31"/>
  <c r="K53" i="31" s="1"/>
  <c r="AT52" i="31"/>
  <c r="K52" i="31" s="1"/>
  <c r="AT51" i="31"/>
  <c r="K51" i="31" s="1"/>
  <c r="AT60" i="31"/>
  <c r="K60" i="31" s="1"/>
  <c r="AT59" i="31"/>
  <c r="K59" i="31" s="1"/>
  <c r="AT58" i="31"/>
  <c r="K58" i="31" s="1"/>
  <c r="AT57" i="31"/>
  <c r="K57" i="31" s="1"/>
  <c r="AT50" i="31"/>
  <c r="K50" i="31" s="1"/>
  <c r="AT49" i="31"/>
  <c r="K49" i="31" s="1"/>
  <c r="AT48" i="31"/>
  <c r="K48" i="31" s="1"/>
  <c r="AT47" i="31"/>
  <c r="K47" i="31" s="1"/>
  <c r="AT46" i="31"/>
  <c r="K46" i="31" s="1"/>
  <c r="AT45" i="31"/>
  <c r="K45" i="31" s="1"/>
  <c r="AT44" i="31"/>
  <c r="K44" i="31" s="1"/>
  <c r="AT43" i="31"/>
  <c r="K43" i="31" s="1"/>
  <c r="AT42" i="31"/>
  <c r="K42" i="31" s="1"/>
  <c r="AT41" i="31"/>
  <c r="K41" i="31" s="1"/>
  <c r="AT40" i="31"/>
  <c r="K40" i="31" s="1"/>
  <c r="AT39" i="31"/>
  <c r="K39" i="31" s="1"/>
  <c r="AT32" i="31"/>
  <c r="K32" i="31" s="1"/>
  <c r="AT31" i="31"/>
  <c r="K31" i="31" s="1"/>
  <c r="AT30" i="31"/>
  <c r="K30" i="31" s="1"/>
  <c r="AT29" i="31"/>
  <c r="K29" i="31" s="1"/>
  <c r="AT28" i="31"/>
  <c r="K28" i="31" s="1"/>
  <c r="AT27" i="31"/>
  <c r="K27" i="31" s="1"/>
  <c r="AT20" i="31"/>
  <c r="K20" i="31" s="1"/>
  <c r="AT19" i="31"/>
  <c r="K19" i="31" s="1"/>
  <c r="AT18" i="31"/>
  <c r="K18" i="31" s="1"/>
  <c r="AT17" i="31"/>
  <c r="K17" i="31" s="1"/>
  <c r="AT16" i="31"/>
  <c r="K16" i="31" s="1"/>
  <c r="AT15" i="31"/>
  <c r="K15" i="31" s="1"/>
  <c r="AT38" i="31"/>
  <c r="K38" i="31" s="1"/>
  <c r="AT37" i="31"/>
  <c r="K37" i="31" s="1"/>
  <c r="AT36" i="31"/>
  <c r="K36" i="31" s="1"/>
  <c r="AT35" i="31"/>
  <c r="K35" i="31" s="1"/>
  <c r="AT34" i="31"/>
  <c r="K34" i="31" s="1"/>
  <c r="AT33" i="31"/>
  <c r="K33" i="31" s="1"/>
  <c r="AT26" i="31"/>
  <c r="K26" i="31" s="1"/>
  <c r="AT25" i="31"/>
  <c r="K25" i="31" s="1"/>
  <c r="AT24" i="31"/>
  <c r="K24" i="31" s="1"/>
  <c r="AT23" i="31"/>
  <c r="K23" i="31" s="1"/>
  <c r="AT22" i="31"/>
  <c r="K22" i="31" s="1"/>
  <c r="AT21" i="31"/>
  <c r="K21" i="31" s="1"/>
  <c r="AT8" i="31"/>
  <c r="K8" i="31" s="1"/>
  <c r="AT7" i="31"/>
  <c r="K7" i="31" s="1"/>
  <c r="AT6" i="31"/>
  <c r="K6" i="31" s="1"/>
  <c r="AT5" i="31"/>
  <c r="K5" i="31" s="1"/>
  <c r="AT4" i="31"/>
  <c r="K4" i="31" s="1"/>
  <c r="AT3" i="31"/>
  <c r="AT14" i="31"/>
  <c r="K14" i="31" s="1"/>
  <c r="AT13" i="31"/>
  <c r="K13" i="31" s="1"/>
  <c r="AT12" i="31"/>
  <c r="K12" i="31" s="1"/>
  <c r="AT11" i="31"/>
  <c r="K11" i="31" s="1"/>
  <c r="AT10" i="31"/>
  <c r="K10" i="31" s="1"/>
  <c r="AT9" i="31"/>
  <c r="K9" i="31" s="1"/>
  <c r="AP74" i="31"/>
  <c r="G74" i="31" s="1"/>
  <c r="AP72" i="31"/>
  <c r="G72" i="31" s="1"/>
  <c r="AP71" i="31"/>
  <c r="G71" i="31" s="1"/>
  <c r="AP70" i="31"/>
  <c r="G70" i="31" s="1"/>
  <c r="AP69" i="31"/>
  <c r="G69" i="31" s="1"/>
  <c r="AP66" i="31"/>
  <c r="G66" i="31" s="1"/>
  <c r="AP65" i="31"/>
  <c r="G65" i="31" s="1"/>
  <c r="AP64" i="31"/>
  <c r="G64" i="31" s="1"/>
  <c r="AP63" i="31"/>
  <c r="G63" i="31" s="1"/>
  <c r="AP73" i="31"/>
  <c r="G73" i="31" s="1"/>
  <c r="AP68" i="31"/>
  <c r="G68" i="31" s="1"/>
  <c r="AP67" i="31"/>
  <c r="G67" i="31" s="1"/>
  <c r="AP62" i="31"/>
  <c r="G62" i="31" s="1"/>
  <c r="AP61" i="31"/>
  <c r="G61" i="31" s="1"/>
  <c r="AP56" i="31"/>
  <c r="G56" i="31" s="1"/>
  <c r="AP55" i="31"/>
  <c r="G55" i="31" s="1"/>
  <c r="AP54" i="31"/>
  <c r="G54" i="31" s="1"/>
  <c r="AP53" i="31"/>
  <c r="G53" i="31" s="1"/>
  <c r="AP52" i="31"/>
  <c r="G52" i="31" s="1"/>
  <c r="AP51" i="31"/>
  <c r="G51" i="31" s="1"/>
  <c r="AP60" i="31"/>
  <c r="G60" i="31" s="1"/>
  <c r="AP59" i="31"/>
  <c r="G59" i="31" s="1"/>
  <c r="AP58" i="31"/>
  <c r="G58" i="31" s="1"/>
  <c r="AP57" i="31"/>
  <c r="G57" i="31" s="1"/>
  <c r="AP50" i="31"/>
  <c r="G50" i="31" s="1"/>
  <c r="AP49" i="31"/>
  <c r="G49" i="31" s="1"/>
  <c r="AP48" i="31"/>
  <c r="G48" i="31" s="1"/>
  <c r="AP47" i="31"/>
  <c r="G47" i="31" s="1"/>
  <c r="AP46" i="31"/>
  <c r="G46" i="31" s="1"/>
  <c r="AP45" i="31"/>
  <c r="G45" i="31" s="1"/>
  <c r="AP44" i="31"/>
  <c r="G44" i="31" s="1"/>
  <c r="AP43" i="31"/>
  <c r="G43" i="31" s="1"/>
  <c r="AP42" i="31"/>
  <c r="G42" i="31" s="1"/>
  <c r="AP41" i="31"/>
  <c r="G41" i="31" s="1"/>
  <c r="AP40" i="31"/>
  <c r="G40" i="31" s="1"/>
  <c r="AP39" i="31"/>
  <c r="G39" i="31" s="1"/>
  <c r="AP32" i="31"/>
  <c r="G32" i="31" s="1"/>
  <c r="AP31" i="31"/>
  <c r="G31" i="31" s="1"/>
  <c r="AP30" i="31"/>
  <c r="G30" i="31" s="1"/>
  <c r="AP29" i="31"/>
  <c r="G29" i="31" s="1"/>
  <c r="AP28" i="31"/>
  <c r="G28" i="31" s="1"/>
  <c r="AP27" i="31"/>
  <c r="G27" i="31" s="1"/>
  <c r="AP20" i="31"/>
  <c r="G20" i="31" s="1"/>
  <c r="AP19" i="31"/>
  <c r="G19" i="31" s="1"/>
  <c r="AP18" i="31"/>
  <c r="G18" i="31" s="1"/>
  <c r="AP17" i="31"/>
  <c r="G17" i="31" s="1"/>
  <c r="AP16" i="31"/>
  <c r="G16" i="31" s="1"/>
  <c r="AP15" i="31"/>
  <c r="G15" i="31" s="1"/>
  <c r="AP38" i="31"/>
  <c r="G38" i="31" s="1"/>
  <c r="AP37" i="31"/>
  <c r="G37" i="31" s="1"/>
  <c r="AP36" i="31"/>
  <c r="G36" i="31" s="1"/>
  <c r="AP35" i="31"/>
  <c r="G35" i="31" s="1"/>
  <c r="AP34" i="31"/>
  <c r="G34" i="31" s="1"/>
  <c r="AP33" i="31"/>
  <c r="G33" i="31" s="1"/>
  <c r="AP26" i="31"/>
  <c r="G26" i="31" s="1"/>
  <c r="AP25" i="31"/>
  <c r="G25" i="31" s="1"/>
  <c r="AP24" i="31"/>
  <c r="G24" i="31" s="1"/>
  <c r="AP23" i="31"/>
  <c r="G23" i="31" s="1"/>
  <c r="AP22" i="31"/>
  <c r="G22" i="31" s="1"/>
  <c r="AP21" i="31"/>
  <c r="G21" i="31" s="1"/>
  <c r="AP8" i="31"/>
  <c r="G8" i="31" s="1"/>
  <c r="AP7" i="31"/>
  <c r="G7" i="31" s="1"/>
  <c r="AP6" i="31"/>
  <c r="G6" i="31" s="1"/>
  <c r="AP5" i="31"/>
  <c r="G5" i="31" s="1"/>
  <c r="AP4" i="31"/>
  <c r="G4" i="31" s="1"/>
  <c r="AP3" i="31"/>
  <c r="AP14" i="31"/>
  <c r="G14" i="31" s="1"/>
  <c r="AP13" i="31"/>
  <c r="G13" i="31" s="1"/>
  <c r="AP12" i="31"/>
  <c r="G12" i="31" s="1"/>
  <c r="AP11" i="31"/>
  <c r="G11" i="31" s="1"/>
  <c r="AP10" i="31"/>
  <c r="G10" i="31" s="1"/>
  <c r="AP9" i="31"/>
  <c r="G9" i="31" s="1"/>
  <c r="BA73" i="31"/>
  <c r="R73" i="31" s="1"/>
  <c r="BA68" i="31"/>
  <c r="R68" i="31" s="1"/>
  <c r="BA67" i="31"/>
  <c r="R67" i="31" s="1"/>
  <c r="BA62" i="31"/>
  <c r="R62" i="31" s="1"/>
  <c r="BA61" i="31"/>
  <c r="R61" i="31" s="1"/>
  <c r="BA60" i="31"/>
  <c r="R60" i="31" s="1"/>
  <c r="BA74" i="31"/>
  <c r="R74" i="31" s="1"/>
  <c r="BA72" i="31"/>
  <c r="R72" i="31" s="1"/>
  <c r="BA71" i="31"/>
  <c r="R71" i="31" s="1"/>
  <c r="BA70" i="31"/>
  <c r="R70" i="31" s="1"/>
  <c r="BA69" i="31"/>
  <c r="R69" i="31" s="1"/>
  <c r="BA66" i="31"/>
  <c r="R66" i="31" s="1"/>
  <c r="BA65" i="31"/>
  <c r="R65" i="31" s="1"/>
  <c r="BA64" i="31"/>
  <c r="R64" i="31" s="1"/>
  <c r="BA63" i="31"/>
  <c r="R63" i="31" s="1"/>
  <c r="BA59" i="31"/>
  <c r="R59" i="31" s="1"/>
  <c r="BA58" i="31"/>
  <c r="R58" i="31" s="1"/>
  <c r="BA57" i="31"/>
  <c r="R57" i="31" s="1"/>
  <c r="BA50" i="31"/>
  <c r="R50" i="31" s="1"/>
  <c r="BA49" i="31"/>
  <c r="R49" i="31" s="1"/>
  <c r="BA48" i="31"/>
  <c r="R48" i="31" s="1"/>
  <c r="BA47" i="31"/>
  <c r="R47" i="31" s="1"/>
  <c r="BA46" i="31"/>
  <c r="R46" i="31" s="1"/>
  <c r="BA45" i="31"/>
  <c r="R45" i="31" s="1"/>
  <c r="BA56" i="31"/>
  <c r="R56" i="31" s="1"/>
  <c r="BA55" i="31"/>
  <c r="R55" i="31" s="1"/>
  <c r="BA54" i="31"/>
  <c r="R54" i="31" s="1"/>
  <c r="BA53" i="31"/>
  <c r="R53" i="31" s="1"/>
  <c r="BA52" i="31"/>
  <c r="R52" i="31" s="1"/>
  <c r="BA51" i="31"/>
  <c r="R51" i="31" s="1"/>
  <c r="BA38" i="31"/>
  <c r="R38" i="31" s="1"/>
  <c r="BA37" i="31"/>
  <c r="R37" i="31" s="1"/>
  <c r="BA36" i="31"/>
  <c r="R36" i="31" s="1"/>
  <c r="BA35" i="31"/>
  <c r="R35" i="31" s="1"/>
  <c r="BA34" i="31"/>
  <c r="R34" i="31" s="1"/>
  <c r="BA33" i="31"/>
  <c r="R33" i="31" s="1"/>
  <c r="BA26" i="31"/>
  <c r="R26" i="31" s="1"/>
  <c r="BA25" i="31"/>
  <c r="R25" i="31" s="1"/>
  <c r="BA24" i="31"/>
  <c r="R24" i="31" s="1"/>
  <c r="BA23" i="31"/>
  <c r="R23" i="31" s="1"/>
  <c r="BA22" i="31"/>
  <c r="R22" i="31" s="1"/>
  <c r="BA21" i="31"/>
  <c r="R21" i="31" s="1"/>
  <c r="BA14" i="31"/>
  <c r="R14" i="31" s="1"/>
  <c r="BA44" i="31"/>
  <c r="R44" i="31" s="1"/>
  <c r="BA43" i="31"/>
  <c r="R43" i="31" s="1"/>
  <c r="BA42" i="31"/>
  <c r="R42" i="31" s="1"/>
  <c r="BA41" i="31"/>
  <c r="R41" i="31" s="1"/>
  <c r="BA40" i="31"/>
  <c r="R40" i="31" s="1"/>
  <c r="BA39" i="31"/>
  <c r="R39" i="31" s="1"/>
  <c r="BA32" i="31"/>
  <c r="R32" i="31" s="1"/>
  <c r="BA31" i="31"/>
  <c r="R31" i="31" s="1"/>
  <c r="BA30" i="31"/>
  <c r="R30" i="31" s="1"/>
  <c r="BA29" i="31"/>
  <c r="R29" i="31" s="1"/>
  <c r="BA28" i="31"/>
  <c r="R28" i="31" s="1"/>
  <c r="BA27" i="31"/>
  <c r="R27" i="31" s="1"/>
  <c r="BA20" i="31"/>
  <c r="R20" i="31" s="1"/>
  <c r="BA19" i="31"/>
  <c r="R19" i="31" s="1"/>
  <c r="BA18" i="31"/>
  <c r="R18" i="31" s="1"/>
  <c r="BA17" i="31"/>
  <c r="R17" i="31" s="1"/>
  <c r="BA16" i="31"/>
  <c r="R16" i="31" s="1"/>
  <c r="BA15" i="31"/>
  <c r="R15" i="31" s="1"/>
  <c r="BA13" i="31"/>
  <c r="R13" i="31" s="1"/>
  <c r="BA12" i="31"/>
  <c r="R12" i="31" s="1"/>
  <c r="BA11" i="31"/>
  <c r="R11" i="31" s="1"/>
  <c r="BA10" i="31"/>
  <c r="R10" i="31" s="1"/>
  <c r="BA9" i="31"/>
  <c r="R9" i="31" s="1"/>
  <c r="BA8" i="31"/>
  <c r="R8" i="31" s="1"/>
  <c r="BA7" i="31"/>
  <c r="R7" i="31" s="1"/>
  <c r="BA6" i="31"/>
  <c r="R6" i="31" s="1"/>
  <c r="BA5" i="31"/>
  <c r="R5" i="31" s="1"/>
  <c r="BA4" i="31"/>
  <c r="R4" i="31" s="1"/>
  <c r="BA3" i="31"/>
  <c r="AY55" i="4"/>
  <c r="P55" i="4" s="1"/>
  <c r="C75" i="31"/>
  <c r="AZ74" i="31"/>
  <c r="Q74" i="31" s="1"/>
  <c r="AZ72" i="31"/>
  <c r="Q72" i="31" s="1"/>
  <c r="AZ71" i="31"/>
  <c r="Q71" i="31" s="1"/>
  <c r="AZ70" i="31"/>
  <c r="Q70" i="31" s="1"/>
  <c r="AZ69" i="31"/>
  <c r="Q69" i="31" s="1"/>
  <c r="AZ66" i="31"/>
  <c r="Q66" i="31" s="1"/>
  <c r="AZ65" i="31"/>
  <c r="Q65" i="31" s="1"/>
  <c r="AZ64" i="31"/>
  <c r="Q64" i="31" s="1"/>
  <c r="AZ63" i="31"/>
  <c r="Q63" i="31" s="1"/>
  <c r="AZ73" i="31"/>
  <c r="Q73" i="31" s="1"/>
  <c r="AZ68" i="31"/>
  <c r="Q68" i="31" s="1"/>
  <c r="AZ67" i="31"/>
  <c r="Q67" i="31" s="1"/>
  <c r="AZ62" i="31"/>
  <c r="Q62" i="31" s="1"/>
  <c r="AZ61" i="31"/>
  <c r="Q61" i="31" s="1"/>
  <c r="AZ60" i="31"/>
  <c r="Q60" i="31" s="1"/>
  <c r="AZ56" i="31"/>
  <c r="Q56" i="31" s="1"/>
  <c r="AZ55" i="31"/>
  <c r="Q55" i="31" s="1"/>
  <c r="AZ54" i="31"/>
  <c r="Q54" i="31" s="1"/>
  <c r="AZ53" i="31"/>
  <c r="Q53" i="31" s="1"/>
  <c r="AZ52" i="31"/>
  <c r="Q52" i="31" s="1"/>
  <c r="AZ51" i="31"/>
  <c r="Q51" i="31" s="1"/>
  <c r="AZ59" i="31"/>
  <c r="Q59" i="31" s="1"/>
  <c r="AZ58" i="31"/>
  <c r="Q58" i="31" s="1"/>
  <c r="AZ57" i="31"/>
  <c r="Q57" i="31" s="1"/>
  <c r="AZ50" i="31"/>
  <c r="Q50" i="31" s="1"/>
  <c r="AZ49" i="31"/>
  <c r="Q49" i="31" s="1"/>
  <c r="AZ48" i="31"/>
  <c r="Q48" i="31" s="1"/>
  <c r="AZ47" i="31"/>
  <c r="Q47" i="31" s="1"/>
  <c r="AZ46" i="31"/>
  <c r="Q46" i="31" s="1"/>
  <c r="AZ45" i="31"/>
  <c r="Q45" i="31" s="1"/>
  <c r="AZ44" i="31"/>
  <c r="Q44" i="31" s="1"/>
  <c r="AZ43" i="31"/>
  <c r="Q43" i="31" s="1"/>
  <c r="AZ42" i="31"/>
  <c r="Q42" i="31" s="1"/>
  <c r="AZ41" i="31"/>
  <c r="Q41" i="31" s="1"/>
  <c r="AZ40" i="31"/>
  <c r="Q40" i="31" s="1"/>
  <c r="AZ39" i="31"/>
  <c r="Q39" i="31" s="1"/>
  <c r="AZ32" i="31"/>
  <c r="Q32" i="31" s="1"/>
  <c r="AZ31" i="31"/>
  <c r="Q31" i="31" s="1"/>
  <c r="AZ30" i="31"/>
  <c r="Q30" i="31" s="1"/>
  <c r="AZ29" i="31"/>
  <c r="Q29" i="31" s="1"/>
  <c r="AZ28" i="31"/>
  <c r="Q28" i="31" s="1"/>
  <c r="AZ27" i="31"/>
  <c r="Q27" i="31" s="1"/>
  <c r="AZ20" i="31"/>
  <c r="Q20" i="31" s="1"/>
  <c r="AZ19" i="31"/>
  <c r="Q19" i="31" s="1"/>
  <c r="AZ18" i="31"/>
  <c r="Q18" i="31" s="1"/>
  <c r="AZ17" i="31"/>
  <c r="Q17" i="31" s="1"/>
  <c r="AZ16" i="31"/>
  <c r="Q16" i="31" s="1"/>
  <c r="AZ15" i="31"/>
  <c r="Q15" i="31" s="1"/>
  <c r="AZ38" i="31"/>
  <c r="Q38" i="31" s="1"/>
  <c r="AZ37" i="31"/>
  <c r="Q37" i="31" s="1"/>
  <c r="AZ36" i="31"/>
  <c r="Q36" i="31" s="1"/>
  <c r="AZ35" i="31"/>
  <c r="Q35" i="31" s="1"/>
  <c r="AZ34" i="31"/>
  <c r="Q34" i="31" s="1"/>
  <c r="AZ33" i="31"/>
  <c r="Q33" i="31" s="1"/>
  <c r="AZ26" i="31"/>
  <c r="Q26" i="31" s="1"/>
  <c r="AZ25" i="31"/>
  <c r="Q25" i="31" s="1"/>
  <c r="AZ24" i="31"/>
  <c r="Q24" i="31" s="1"/>
  <c r="AZ23" i="31"/>
  <c r="Q23" i="31" s="1"/>
  <c r="AZ22" i="31"/>
  <c r="Q22" i="31" s="1"/>
  <c r="AZ21" i="31"/>
  <c r="Q21" i="31" s="1"/>
  <c r="AZ8" i="31"/>
  <c r="Q8" i="31" s="1"/>
  <c r="AZ7" i="31"/>
  <c r="Q7" i="31" s="1"/>
  <c r="AZ6" i="31"/>
  <c r="Q6" i="31" s="1"/>
  <c r="AZ5" i="31"/>
  <c r="Q5" i="31" s="1"/>
  <c r="AZ4" i="31"/>
  <c r="Q4" i="31" s="1"/>
  <c r="AZ3" i="31"/>
  <c r="AZ14" i="31"/>
  <c r="Q14" i="31" s="1"/>
  <c r="AZ13" i="31"/>
  <c r="Q13" i="31" s="1"/>
  <c r="AZ12" i="31"/>
  <c r="Q12" i="31" s="1"/>
  <c r="AZ11" i="31"/>
  <c r="Q11" i="31" s="1"/>
  <c r="AZ10" i="31"/>
  <c r="Q10" i="31" s="1"/>
  <c r="AZ9" i="31"/>
  <c r="Q9" i="31" s="1"/>
  <c r="AV74" i="31"/>
  <c r="M74" i="31" s="1"/>
  <c r="AV72" i="31"/>
  <c r="M72" i="31" s="1"/>
  <c r="AV71" i="31"/>
  <c r="M71" i="31" s="1"/>
  <c r="AV70" i="31"/>
  <c r="M70" i="31" s="1"/>
  <c r="AV69" i="31"/>
  <c r="M69" i="31" s="1"/>
  <c r="AV66" i="31"/>
  <c r="M66" i="31" s="1"/>
  <c r="AV65" i="31"/>
  <c r="M65" i="31" s="1"/>
  <c r="AV64" i="31"/>
  <c r="M64" i="31" s="1"/>
  <c r="AV63" i="31"/>
  <c r="M63" i="31" s="1"/>
  <c r="AV73" i="31"/>
  <c r="M73" i="31" s="1"/>
  <c r="AV68" i="31"/>
  <c r="M68" i="31" s="1"/>
  <c r="AV67" i="31"/>
  <c r="M67" i="31" s="1"/>
  <c r="AV62" i="31"/>
  <c r="M62" i="31" s="1"/>
  <c r="AV61" i="31"/>
  <c r="M61" i="31" s="1"/>
  <c r="AV60" i="31"/>
  <c r="M60" i="31" s="1"/>
  <c r="AV56" i="31"/>
  <c r="M56" i="31" s="1"/>
  <c r="AV55" i="31"/>
  <c r="M55" i="31" s="1"/>
  <c r="AV54" i="31"/>
  <c r="M54" i="31" s="1"/>
  <c r="AV53" i="31"/>
  <c r="M53" i="31" s="1"/>
  <c r="AV52" i="31"/>
  <c r="M52" i="31" s="1"/>
  <c r="AV51" i="31"/>
  <c r="M51" i="31" s="1"/>
  <c r="AV59" i="31"/>
  <c r="M59" i="31" s="1"/>
  <c r="AV58" i="31"/>
  <c r="M58" i="31" s="1"/>
  <c r="AV57" i="31"/>
  <c r="M57" i="31" s="1"/>
  <c r="AV50" i="31"/>
  <c r="M50" i="31" s="1"/>
  <c r="AV49" i="31"/>
  <c r="M49" i="31" s="1"/>
  <c r="AV48" i="31"/>
  <c r="M48" i="31" s="1"/>
  <c r="AV47" i="31"/>
  <c r="M47" i="31" s="1"/>
  <c r="AV46" i="31"/>
  <c r="M46" i="31" s="1"/>
  <c r="AV45" i="31"/>
  <c r="M45" i="31" s="1"/>
  <c r="AV44" i="31"/>
  <c r="M44" i="31" s="1"/>
  <c r="AV43" i="31"/>
  <c r="M43" i="31" s="1"/>
  <c r="AV42" i="31"/>
  <c r="M42" i="31" s="1"/>
  <c r="AV41" i="31"/>
  <c r="M41" i="31" s="1"/>
  <c r="AV40" i="31"/>
  <c r="M40" i="31" s="1"/>
  <c r="AV39" i="31"/>
  <c r="M39" i="31" s="1"/>
  <c r="AV32" i="31"/>
  <c r="M32" i="31" s="1"/>
  <c r="AV31" i="31"/>
  <c r="M31" i="31" s="1"/>
  <c r="AV30" i="31"/>
  <c r="M30" i="31" s="1"/>
  <c r="AV29" i="31"/>
  <c r="M29" i="31" s="1"/>
  <c r="AV28" i="31"/>
  <c r="M28" i="31" s="1"/>
  <c r="AV27" i="31"/>
  <c r="M27" i="31" s="1"/>
  <c r="AV20" i="31"/>
  <c r="M20" i="31" s="1"/>
  <c r="AV19" i="31"/>
  <c r="M19" i="31" s="1"/>
  <c r="AV18" i="31"/>
  <c r="M18" i="31" s="1"/>
  <c r="AV17" i="31"/>
  <c r="M17" i="31" s="1"/>
  <c r="AV16" i="31"/>
  <c r="M16" i="31" s="1"/>
  <c r="AV15" i="31"/>
  <c r="M15" i="31" s="1"/>
  <c r="AV38" i="31"/>
  <c r="M38" i="31" s="1"/>
  <c r="AV37" i="31"/>
  <c r="M37" i="31" s="1"/>
  <c r="AV36" i="31"/>
  <c r="M36" i="31" s="1"/>
  <c r="AV35" i="31"/>
  <c r="M35" i="31" s="1"/>
  <c r="AV34" i="31"/>
  <c r="M34" i="31" s="1"/>
  <c r="AV33" i="31"/>
  <c r="M33" i="31" s="1"/>
  <c r="AV26" i="31"/>
  <c r="M26" i="31" s="1"/>
  <c r="AV25" i="31"/>
  <c r="M25" i="31" s="1"/>
  <c r="AV24" i="31"/>
  <c r="M24" i="31" s="1"/>
  <c r="AV23" i="31"/>
  <c r="M23" i="31" s="1"/>
  <c r="AV22" i="31"/>
  <c r="M22" i="31" s="1"/>
  <c r="AV21" i="31"/>
  <c r="M21" i="31" s="1"/>
  <c r="AV8" i="31"/>
  <c r="M8" i="31" s="1"/>
  <c r="AV7" i="31"/>
  <c r="M7" i="31" s="1"/>
  <c r="AV6" i="31"/>
  <c r="M6" i="31" s="1"/>
  <c r="AV5" i="31"/>
  <c r="M5" i="31" s="1"/>
  <c r="AV4" i="31"/>
  <c r="M4" i="31" s="1"/>
  <c r="AV3" i="31"/>
  <c r="AV14" i="31"/>
  <c r="M14" i="31" s="1"/>
  <c r="AV13" i="31"/>
  <c r="M13" i="31" s="1"/>
  <c r="AV12" i="31"/>
  <c r="M12" i="31" s="1"/>
  <c r="AV11" i="31"/>
  <c r="M11" i="31" s="1"/>
  <c r="AV10" i="31"/>
  <c r="M10" i="31" s="1"/>
  <c r="AV9" i="31"/>
  <c r="M9" i="31" s="1"/>
  <c r="AR74" i="31"/>
  <c r="I74" i="31" s="1"/>
  <c r="AR72" i="31"/>
  <c r="I72" i="31" s="1"/>
  <c r="AR71" i="31"/>
  <c r="I71" i="31" s="1"/>
  <c r="AR70" i="31"/>
  <c r="I70" i="31" s="1"/>
  <c r="AR69" i="31"/>
  <c r="I69" i="31" s="1"/>
  <c r="AR66" i="31"/>
  <c r="I66" i="31" s="1"/>
  <c r="AR65" i="31"/>
  <c r="I65" i="31" s="1"/>
  <c r="AR64" i="31"/>
  <c r="I64" i="31" s="1"/>
  <c r="AR63" i="31"/>
  <c r="I63" i="31" s="1"/>
  <c r="AR73" i="31"/>
  <c r="I73" i="31" s="1"/>
  <c r="AR68" i="31"/>
  <c r="I68" i="31" s="1"/>
  <c r="AR67" i="31"/>
  <c r="I67" i="31" s="1"/>
  <c r="AR62" i="31"/>
  <c r="I62" i="31" s="1"/>
  <c r="AR61" i="31"/>
  <c r="I61" i="31" s="1"/>
  <c r="AR60" i="31"/>
  <c r="I60" i="31" s="1"/>
  <c r="AR56" i="31"/>
  <c r="I56" i="31" s="1"/>
  <c r="AR55" i="31"/>
  <c r="I55" i="31" s="1"/>
  <c r="AR54" i="31"/>
  <c r="I54" i="31" s="1"/>
  <c r="AR53" i="31"/>
  <c r="I53" i="31" s="1"/>
  <c r="AR52" i="31"/>
  <c r="I52" i="31" s="1"/>
  <c r="AR51" i="31"/>
  <c r="I51" i="31" s="1"/>
  <c r="AR59" i="31"/>
  <c r="I59" i="31" s="1"/>
  <c r="AR58" i="31"/>
  <c r="I58" i="31" s="1"/>
  <c r="AR57" i="31"/>
  <c r="I57" i="31" s="1"/>
  <c r="AR50" i="31"/>
  <c r="I50" i="31" s="1"/>
  <c r="AR49" i="31"/>
  <c r="I49" i="31" s="1"/>
  <c r="AR48" i="31"/>
  <c r="I48" i="31" s="1"/>
  <c r="AR47" i="31"/>
  <c r="I47" i="31" s="1"/>
  <c r="AR46" i="31"/>
  <c r="I46" i="31" s="1"/>
  <c r="AR45" i="31"/>
  <c r="I45" i="31" s="1"/>
  <c r="AR44" i="31"/>
  <c r="I44" i="31" s="1"/>
  <c r="AR43" i="31"/>
  <c r="I43" i="31" s="1"/>
  <c r="AR42" i="31"/>
  <c r="I42" i="31" s="1"/>
  <c r="AR41" i="31"/>
  <c r="I41" i="31" s="1"/>
  <c r="AR40" i="31"/>
  <c r="I40" i="31" s="1"/>
  <c r="AR39" i="31"/>
  <c r="I39" i="31" s="1"/>
  <c r="AR32" i="31"/>
  <c r="I32" i="31" s="1"/>
  <c r="AR31" i="31"/>
  <c r="I31" i="31" s="1"/>
  <c r="AR30" i="31"/>
  <c r="I30" i="31" s="1"/>
  <c r="AR29" i="31"/>
  <c r="I29" i="31" s="1"/>
  <c r="AR28" i="31"/>
  <c r="I28" i="31" s="1"/>
  <c r="AR27" i="31"/>
  <c r="I27" i="31" s="1"/>
  <c r="AR20" i="31"/>
  <c r="I20" i="31" s="1"/>
  <c r="AR19" i="31"/>
  <c r="I19" i="31" s="1"/>
  <c r="AR18" i="31"/>
  <c r="I18" i="31" s="1"/>
  <c r="AR17" i="31"/>
  <c r="I17" i="31" s="1"/>
  <c r="AR16" i="31"/>
  <c r="I16" i="31" s="1"/>
  <c r="AR15" i="31"/>
  <c r="I15" i="31" s="1"/>
  <c r="AR38" i="31"/>
  <c r="I38" i="31" s="1"/>
  <c r="AR37" i="31"/>
  <c r="I37" i="31" s="1"/>
  <c r="AR36" i="31"/>
  <c r="I36" i="31" s="1"/>
  <c r="AR35" i="31"/>
  <c r="I35" i="31" s="1"/>
  <c r="AR34" i="31"/>
  <c r="I34" i="31" s="1"/>
  <c r="AR33" i="31"/>
  <c r="I33" i="31" s="1"/>
  <c r="AR26" i="31"/>
  <c r="I26" i="31" s="1"/>
  <c r="AR25" i="31"/>
  <c r="I25" i="31" s="1"/>
  <c r="AR24" i="31"/>
  <c r="I24" i="31" s="1"/>
  <c r="AR23" i="31"/>
  <c r="I23" i="31" s="1"/>
  <c r="AR22" i="31"/>
  <c r="I22" i="31" s="1"/>
  <c r="AR21" i="31"/>
  <c r="I21" i="31" s="1"/>
  <c r="AR8" i="31"/>
  <c r="I8" i="31" s="1"/>
  <c r="AR7" i="31"/>
  <c r="I7" i="31" s="1"/>
  <c r="AR6" i="31"/>
  <c r="I6" i="31" s="1"/>
  <c r="AR5" i="31"/>
  <c r="I5" i="31" s="1"/>
  <c r="AR4" i="31"/>
  <c r="I4" i="31" s="1"/>
  <c r="AR3" i="31"/>
  <c r="AR14" i="31"/>
  <c r="I14" i="31" s="1"/>
  <c r="AR13" i="31"/>
  <c r="I13" i="31" s="1"/>
  <c r="AR12" i="31"/>
  <c r="I12" i="31" s="1"/>
  <c r="AR11" i="31"/>
  <c r="I11" i="31" s="1"/>
  <c r="AR10" i="31"/>
  <c r="I10" i="31" s="1"/>
  <c r="AR9" i="31"/>
  <c r="I9" i="31" s="1"/>
  <c r="AN74" i="31"/>
  <c r="E74" i="31" s="1"/>
  <c r="AN72" i="31"/>
  <c r="E72" i="31" s="1"/>
  <c r="AN71" i="31"/>
  <c r="E71" i="31" s="1"/>
  <c r="AN70" i="31"/>
  <c r="E70" i="31" s="1"/>
  <c r="AN69" i="31"/>
  <c r="E69" i="31" s="1"/>
  <c r="AN66" i="31"/>
  <c r="E66" i="31" s="1"/>
  <c r="AN65" i="31"/>
  <c r="E65" i="31" s="1"/>
  <c r="AN64" i="31"/>
  <c r="E64" i="31" s="1"/>
  <c r="AN63" i="31"/>
  <c r="E63" i="31" s="1"/>
  <c r="AN73" i="31"/>
  <c r="E73" i="31" s="1"/>
  <c r="AN68" i="31"/>
  <c r="E68" i="31" s="1"/>
  <c r="AN67" i="31"/>
  <c r="E67" i="31" s="1"/>
  <c r="AN62" i="31"/>
  <c r="E62" i="31" s="1"/>
  <c r="AN61" i="31"/>
  <c r="E61" i="31" s="1"/>
  <c r="AN60" i="31"/>
  <c r="E60" i="31" s="1"/>
  <c r="AN56" i="31"/>
  <c r="E56" i="31" s="1"/>
  <c r="AN55" i="31"/>
  <c r="E55" i="31" s="1"/>
  <c r="AN54" i="31"/>
  <c r="E54" i="31" s="1"/>
  <c r="AN53" i="31"/>
  <c r="E53" i="31" s="1"/>
  <c r="AN52" i="31"/>
  <c r="E52" i="31" s="1"/>
  <c r="AN51" i="31"/>
  <c r="E51" i="31" s="1"/>
  <c r="AN59" i="31"/>
  <c r="E59" i="31" s="1"/>
  <c r="AN58" i="31"/>
  <c r="E58" i="31" s="1"/>
  <c r="AN57" i="31"/>
  <c r="E57" i="31" s="1"/>
  <c r="AN50" i="31"/>
  <c r="E50" i="31" s="1"/>
  <c r="AN49" i="31"/>
  <c r="E49" i="31" s="1"/>
  <c r="AN48" i="31"/>
  <c r="E48" i="31" s="1"/>
  <c r="AN47" i="31"/>
  <c r="E47" i="31" s="1"/>
  <c r="AN46" i="31"/>
  <c r="E46" i="31" s="1"/>
  <c r="AN44" i="31"/>
  <c r="E44" i="31" s="1"/>
  <c r="AN43" i="31"/>
  <c r="E43" i="31" s="1"/>
  <c r="AN42" i="31"/>
  <c r="E42" i="31" s="1"/>
  <c r="AN41" i="31"/>
  <c r="E41" i="31" s="1"/>
  <c r="AN40" i="31"/>
  <c r="E40" i="31" s="1"/>
  <c r="AN39" i="31"/>
  <c r="E39" i="31" s="1"/>
  <c r="AN32" i="31"/>
  <c r="E32" i="31" s="1"/>
  <c r="AN31" i="31"/>
  <c r="E31" i="31" s="1"/>
  <c r="AN30" i="31"/>
  <c r="E30" i="31" s="1"/>
  <c r="AN29" i="31"/>
  <c r="E29" i="31" s="1"/>
  <c r="AN28" i="31"/>
  <c r="E28" i="31" s="1"/>
  <c r="AN27" i="31"/>
  <c r="E27" i="31" s="1"/>
  <c r="AN20" i="31"/>
  <c r="E20" i="31" s="1"/>
  <c r="AN19" i="31"/>
  <c r="E19" i="31" s="1"/>
  <c r="AN18" i="31"/>
  <c r="E18" i="31" s="1"/>
  <c r="AN17" i="31"/>
  <c r="E17" i="31" s="1"/>
  <c r="AN16" i="31"/>
  <c r="E16" i="31" s="1"/>
  <c r="AN15" i="31"/>
  <c r="E15" i="31" s="1"/>
  <c r="AN45" i="31"/>
  <c r="E45" i="31" s="1"/>
  <c r="AN38" i="31"/>
  <c r="E38" i="31" s="1"/>
  <c r="AN37" i="31"/>
  <c r="E37" i="31" s="1"/>
  <c r="AN36" i="31"/>
  <c r="E36" i="31" s="1"/>
  <c r="AN35" i="31"/>
  <c r="E35" i="31" s="1"/>
  <c r="AN34" i="31"/>
  <c r="E34" i="31" s="1"/>
  <c r="AN33" i="31"/>
  <c r="E33" i="31" s="1"/>
  <c r="AN26" i="31"/>
  <c r="E26" i="31" s="1"/>
  <c r="AN25" i="31"/>
  <c r="E25" i="31" s="1"/>
  <c r="AN24" i="31"/>
  <c r="E24" i="31" s="1"/>
  <c r="AN23" i="31"/>
  <c r="E23" i="31" s="1"/>
  <c r="AN22" i="31"/>
  <c r="E22" i="31" s="1"/>
  <c r="AN21" i="31"/>
  <c r="E21" i="31" s="1"/>
  <c r="AN8" i="31"/>
  <c r="E8" i="31" s="1"/>
  <c r="AN7" i="31"/>
  <c r="E7" i="31" s="1"/>
  <c r="AN6" i="31"/>
  <c r="E6" i="31" s="1"/>
  <c r="AN5" i="31"/>
  <c r="E5" i="31" s="1"/>
  <c r="AN4" i="31"/>
  <c r="E4" i="31" s="1"/>
  <c r="AN3" i="31"/>
  <c r="AN14" i="31"/>
  <c r="E14" i="31" s="1"/>
  <c r="AN13" i="31"/>
  <c r="E13" i="31" s="1"/>
  <c r="AN12" i="31"/>
  <c r="E12" i="31" s="1"/>
  <c r="AN11" i="31"/>
  <c r="E11" i="31" s="1"/>
  <c r="AN10" i="31"/>
  <c r="E10" i="31" s="1"/>
  <c r="AN9" i="31"/>
  <c r="E9" i="31" s="1"/>
  <c r="AY73" i="31"/>
  <c r="P73" i="31" s="1"/>
  <c r="AY68" i="31"/>
  <c r="P68" i="31" s="1"/>
  <c r="AY67" i="31"/>
  <c r="P67" i="31" s="1"/>
  <c r="AY62" i="31"/>
  <c r="P62" i="31" s="1"/>
  <c r="AY61" i="31"/>
  <c r="P61" i="31" s="1"/>
  <c r="AY60" i="31"/>
  <c r="P60" i="31" s="1"/>
  <c r="AY74" i="31"/>
  <c r="P74" i="31" s="1"/>
  <c r="AY72" i="31"/>
  <c r="P72" i="31" s="1"/>
  <c r="AY71" i="31"/>
  <c r="P71" i="31" s="1"/>
  <c r="AY70" i="31"/>
  <c r="P70" i="31" s="1"/>
  <c r="AY69" i="31"/>
  <c r="P69" i="31" s="1"/>
  <c r="AY66" i="31"/>
  <c r="P66" i="31" s="1"/>
  <c r="AY65" i="31"/>
  <c r="P65" i="31" s="1"/>
  <c r="AY64" i="31"/>
  <c r="P64" i="31" s="1"/>
  <c r="AY63" i="31"/>
  <c r="P63" i="31" s="1"/>
  <c r="AY59" i="31"/>
  <c r="P59" i="31" s="1"/>
  <c r="AY58" i="31"/>
  <c r="P58" i="31" s="1"/>
  <c r="AY57" i="31"/>
  <c r="P57" i="31" s="1"/>
  <c r="AY50" i="31"/>
  <c r="P50" i="31" s="1"/>
  <c r="AY49" i="31"/>
  <c r="P49" i="31" s="1"/>
  <c r="AY48" i="31"/>
  <c r="P48" i="31" s="1"/>
  <c r="AY47" i="31"/>
  <c r="P47" i="31" s="1"/>
  <c r="AY46" i="31"/>
  <c r="P46" i="31" s="1"/>
  <c r="AY45" i="31"/>
  <c r="P45" i="31" s="1"/>
  <c r="AY56" i="31"/>
  <c r="P56" i="31" s="1"/>
  <c r="AY55" i="31"/>
  <c r="P55" i="31" s="1"/>
  <c r="AY54" i="31"/>
  <c r="P54" i="31" s="1"/>
  <c r="AY53" i="31"/>
  <c r="P53" i="31" s="1"/>
  <c r="AY52" i="31"/>
  <c r="P52" i="31" s="1"/>
  <c r="AY51" i="31"/>
  <c r="P51" i="31" s="1"/>
  <c r="AY38" i="31"/>
  <c r="P38" i="31" s="1"/>
  <c r="AY37" i="31"/>
  <c r="P37" i="31" s="1"/>
  <c r="AY36" i="31"/>
  <c r="P36" i="31" s="1"/>
  <c r="AY35" i="31"/>
  <c r="P35" i="31" s="1"/>
  <c r="AY34" i="31"/>
  <c r="P34" i="31" s="1"/>
  <c r="AY33" i="31"/>
  <c r="P33" i="31" s="1"/>
  <c r="AY26" i="31"/>
  <c r="P26" i="31" s="1"/>
  <c r="AY25" i="31"/>
  <c r="P25" i="31" s="1"/>
  <c r="AY24" i="31"/>
  <c r="P24" i="31" s="1"/>
  <c r="AY23" i="31"/>
  <c r="P23" i="31" s="1"/>
  <c r="AY22" i="31"/>
  <c r="P22" i="31" s="1"/>
  <c r="AY21" i="31"/>
  <c r="P21" i="31" s="1"/>
  <c r="AY14" i="31"/>
  <c r="P14" i="31" s="1"/>
  <c r="AY44" i="31"/>
  <c r="P44" i="31" s="1"/>
  <c r="AY43" i="31"/>
  <c r="P43" i="31" s="1"/>
  <c r="AY42" i="31"/>
  <c r="P42" i="31" s="1"/>
  <c r="AY41" i="31"/>
  <c r="P41" i="31" s="1"/>
  <c r="AY40" i="31"/>
  <c r="P40" i="31" s="1"/>
  <c r="AY39" i="31"/>
  <c r="P39" i="31" s="1"/>
  <c r="AY32" i="31"/>
  <c r="P32" i="31" s="1"/>
  <c r="AY31" i="31"/>
  <c r="P31" i="31" s="1"/>
  <c r="AY30" i="31"/>
  <c r="P30" i="31" s="1"/>
  <c r="AY29" i="31"/>
  <c r="P29" i="31" s="1"/>
  <c r="AY28" i="31"/>
  <c r="P28" i="31" s="1"/>
  <c r="AY27" i="31"/>
  <c r="P27" i="31" s="1"/>
  <c r="AY20" i="31"/>
  <c r="P20" i="31" s="1"/>
  <c r="AY19" i="31"/>
  <c r="P19" i="31" s="1"/>
  <c r="AY18" i="31"/>
  <c r="P18" i="31" s="1"/>
  <c r="AY17" i="31"/>
  <c r="P17" i="31" s="1"/>
  <c r="AY16" i="31"/>
  <c r="P16" i="31" s="1"/>
  <c r="AY15" i="31"/>
  <c r="P15" i="31" s="1"/>
  <c r="AY13" i="31"/>
  <c r="P13" i="31" s="1"/>
  <c r="AY12" i="31"/>
  <c r="P12" i="31" s="1"/>
  <c r="AY11" i="31"/>
  <c r="P11" i="31" s="1"/>
  <c r="AY10" i="31"/>
  <c r="P10" i="31" s="1"/>
  <c r="AY9" i="31"/>
  <c r="P9" i="31" s="1"/>
  <c r="AY8" i="31"/>
  <c r="P8" i="31" s="1"/>
  <c r="AY7" i="31"/>
  <c r="P7" i="31" s="1"/>
  <c r="AY6" i="31"/>
  <c r="P6" i="31" s="1"/>
  <c r="AY5" i="31"/>
  <c r="P5" i="31" s="1"/>
  <c r="AY4" i="31"/>
  <c r="P4" i="31" s="1"/>
  <c r="AY3" i="31"/>
  <c r="AU74" i="30"/>
  <c r="L74" i="30" s="1"/>
  <c r="AU72" i="30"/>
  <c r="L72" i="30" s="1"/>
  <c r="AU71" i="30"/>
  <c r="L71" i="30" s="1"/>
  <c r="AU70" i="30"/>
  <c r="L70" i="30" s="1"/>
  <c r="AU69" i="30"/>
  <c r="L69" i="30" s="1"/>
  <c r="AU66" i="30"/>
  <c r="L66" i="30" s="1"/>
  <c r="AU65" i="30"/>
  <c r="L65" i="30" s="1"/>
  <c r="AU64" i="30"/>
  <c r="L64" i="30" s="1"/>
  <c r="AU63" i="30"/>
  <c r="L63" i="30" s="1"/>
  <c r="AU73" i="30"/>
  <c r="L73" i="30" s="1"/>
  <c r="AU67" i="30"/>
  <c r="L67" i="30" s="1"/>
  <c r="AU61" i="30"/>
  <c r="L61" i="30" s="1"/>
  <c r="AU59" i="30"/>
  <c r="L59" i="30" s="1"/>
  <c r="AU58" i="30"/>
  <c r="L58" i="30" s="1"/>
  <c r="AU57" i="30"/>
  <c r="L57" i="30" s="1"/>
  <c r="AU68" i="30"/>
  <c r="L68" i="30" s="1"/>
  <c r="AU62" i="30"/>
  <c r="L62" i="30" s="1"/>
  <c r="AU60" i="30"/>
  <c r="L60" i="30" s="1"/>
  <c r="AU56" i="30"/>
  <c r="L56" i="30" s="1"/>
  <c r="AU55" i="30"/>
  <c r="L55" i="30" s="1"/>
  <c r="AU54" i="30"/>
  <c r="L54" i="30" s="1"/>
  <c r="AU53" i="30"/>
  <c r="L53" i="30" s="1"/>
  <c r="AU52" i="30"/>
  <c r="L52" i="30" s="1"/>
  <c r="AU51" i="30"/>
  <c r="L51" i="30" s="1"/>
  <c r="AU44" i="30"/>
  <c r="L44" i="30" s="1"/>
  <c r="AU43" i="30"/>
  <c r="L43" i="30" s="1"/>
  <c r="AU42" i="30"/>
  <c r="L42" i="30" s="1"/>
  <c r="AU41" i="30"/>
  <c r="L41" i="30" s="1"/>
  <c r="AU40" i="30"/>
  <c r="L40" i="30" s="1"/>
  <c r="AU39" i="30"/>
  <c r="L39" i="30" s="1"/>
  <c r="AU32" i="30"/>
  <c r="L32" i="30" s="1"/>
  <c r="AU31" i="30"/>
  <c r="L31" i="30" s="1"/>
  <c r="AU30" i="30"/>
  <c r="L30" i="30" s="1"/>
  <c r="AU29" i="30"/>
  <c r="L29" i="30" s="1"/>
  <c r="AU28" i="30"/>
  <c r="L28" i="30" s="1"/>
  <c r="AU27" i="30"/>
  <c r="L27" i="30" s="1"/>
  <c r="AU50" i="30"/>
  <c r="L50" i="30" s="1"/>
  <c r="AU49" i="30"/>
  <c r="L49" i="30" s="1"/>
  <c r="AU48" i="30"/>
  <c r="L48" i="30" s="1"/>
  <c r="AU47" i="30"/>
  <c r="L47" i="30" s="1"/>
  <c r="AU46" i="30"/>
  <c r="L46" i="30" s="1"/>
  <c r="AU45" i="30"/>
  <c r="L45" i="30" s="1"/>
  <c r="AU38" i="30"/>
  <c r="L38" i="30" s="1"/>
  <c r="AU37" i="30"/>
  <c r="L37" i="30" s="1"/>
  <c r="AU36" i="30"/>
  <c r="L36" i="30" s="1"/>
  <c r="AU35" i="30"/>
  <c r="L35" i="30" s="1"/>
  <c r="AU34" i="30"/>
  <c r="L34" i="30" s="1"/>
  <c r="AU33" i="30"/>
  <c r="L33" i="30" s="1"/>
  <c r="AU26" i="30"/>
  <c r="L26" i="30" s="1"/>
  <c r="AU25" i="30"/>
  <c r="L25" i="30" s="1"/>
  <c r="AU24" i="30"/>
  <c r="L24" i="30" s="1"/>
  <c r="AU23" i="30"/>
  <c r="L23" i="30" s="1"/>
  <c r="AU22" i="30"/>
  <c r="L22" i="30" s="1"/>
  <c r="AU21" i="30"/>
  <c r="L21" i="30" s="1"/>
  <c r="AU14" i="30"/>
  <c r="L14" i="30" s="1"/>
  <c r="AU13" i="30"/>
  <c r="L13" i="30" s="1"/>
  <c r="AU12" i="30"/>
  <c r="L12" i="30" s="1"/>
  <c r="AU11" i="30"/>
  <c r="L11" i="30" s="1"/>
  <c r="AU10" i="30"/>
  <c r="L10" i="30" s="1"/>
  <c r="AU9" i="30"/>
  <c r="L9" i="30" s="1"/>
  <c r="AU20" i="30"/>
  <c r="L20" i="30" s="1"/>
  <c r="AU19" i="30"/>
  <c r="L19" i="30" s="1"/>
  <c r="AU18" i="30"/>
  <c r="L18" i="30" s="1"/>
  <c r="AU17" i="30"/>
  <c r="L17" i="30" s="1"/>
  <c r="AU16" i="30"/>
  <c r="L16" i="30" s="1"/>
  <c r="AU15" i="30"/>
  <c r="L15" i="30" s="1"/>
  <c r="AU8" i="30"/>
  <c r="L8" i="30" s="1"/>
  <c r="AU7" i="30"/>
  <c r="L7" i="30" s="1"/>
  <c r="AU6" i="30"/>
  <c r="L6" i="30" s="1"/>
  <c r="AU5" i="30"/>
  <c r="L5" i="30" s="1"/>
  <c r="AU4" i="30"/>
  <c r="L4" i="30" s="1"/>
  <c r="AU3" i="30"/>
  <c r="L3" i="30" s="1"/>
  <c r="AQ74" i="30"/>
  <c r="H74" i="30" s="1"/>
  <c r="AQ72" i="30"/>
  <c r="H72" i="30" s="1"/>
  <c r="AQ71" i="30"/>
  <c r="H71" i="30" s="1"/>
  <c r="AQ70" i="30"/>
  <c r="H70" i="30" s="1"/>
  <c r="AQ69" i="30"/>
  <c r="H69" i="30" s="1"/>
  <c r="AQ66" i="30"/>
  <c r="H66" i="30" s="1"/>
  <c r="AQ65" i="30"/>
  <c r="H65" i="30" s="1"/>
  <c r="AQ64" i="30"/>
  <c r="H64" i="30" s="1"/>
  <c r="AQ63" i="30"/>
  <c r="H63" i="30" s="1"/>
  <c r="AQ73" i="30"/>
  <c r="H73" i="30" s="1"/>
  <c r="AQ67" i="30"/>
  <c r="H67" i="30" s="1"/>
  <c r="AQ61" i="30"/>
  <c r="H61" i="30" s="1"/>
  <c r="AQ59" i="30"/>
  <c r="H59" i="30" s="1"/>
  <c r="AQ58" i="30"/>
  <c r="H58" i="30" s="1"/>
  <c r="AQ57" i="30"/>
  <c r="H57" i="30" s="1"/>
  <c r="AQ68" i="30"/>
  <c r="H68" i="30" s="1"/>
  <c r="AQ62" i="30"/>
  <c r="H62" i="30" s="1"/>
  <c r="AQ60" i="30"/>
  <c r="H60" i="30" s="1"/>
  <c r="AQ56" i="30"/>
  <c r="H56" i="30" s="1"/>
  <c r="AQ55" i="30"/>
  <c r="H55" i="30" s="1"/>
  <c r="AQ54" i="30"/>
  <c r="H54" i="30" s="1"/>
  <c r="AQ53" i="30"/>
  <c r="H53" i="30" s="1"/>
  <c r="AQ51" i="30"/>
  <c r="H51" i="30" s="1"/>
  <c r="AQ44" i="30"/>
  <c r="H44" i="30" s="1"/>
  <c r="AQ43" i="30"/>
  <c r="H43" i="30" s="1"/>
  <c r="AQ42" i="30"/>
  <c r="H42" i="30" s="1"/>
  <c r="AQ41" i="30"/>
  <c r="H41" i="30" s="1"/>
  <c r="AQ40" i="30"/>
  <c r="H40" i="30" s="1"/>
  <c r="AQ39" i="30"/>
  <c r="H39" i="30" s="1"/>
  <c r="AQ32" i="30"/>
  <c r="H32" i="30" s="1"/>
  <c r="AQ31" i="30"/>
  <c r="H31" i="30" s="1"/>
  <c r="AQ30" i="30"/>
  <c r="H30" i="30" s="1"/>
  <c r="AQ29" i="30"/>
  <c r="H29" i="30" s="1"/>
  <c r="AQ28" i="30"/>
  <c r="H28" i="30" s="1"/>
  <c r="AQ27" i="30"/>
  <c r="H27" i="30" s="1"/>
  <c r="AQ52" i="30"/>
  <c r="H52" i="30" s="1"/>
  <c r="AQ50" i="30"/>
  <c r="H50" i="30" s="1"/>
  <c r="AQ49" i="30"/>
  <c r="H49" i="30" s="1"/>
  <c r="AQ48" i="30"/>
  <c r="H48" i="30" s="1"/>
  <c r="AQ47" i="30"/>
  <c r="H47" i="30" s="1"/>
  <c r="AQ46" i="30"/>
  <c r="H46" i="30" s="1"/>
  <c r="AQ45" i="30"/>
  <c r="H45" i="30" s="1"/>
  <c r="AQ38" i="30"/>
  <c r="H38" i="30" s="1"/>
  <c r="AQ37" i="30"/>
  <c r="H37" i="30" s="1"/>
  <c r="AQ36" i="30"/>
  <c r="H36" i="30" s="1"/>
  <c r="AQ35" i="30"/>
  <c r="H35" i="30" s="1"/>
  <c r="AQ34" i="30"/>
  <c r="H34" i="30" s="1"/>
  <c r="AQ33" i="30"/>
  <c r="H33" i="30" s="1"/>
  <c r="AQ26" i="30"/>
  <c r="H26" i="30" s="1"/>
  <c r="AQ25" i="30"/>
  <c r="H25" i="30" s="1"/>
  <c r="AQ24" i="30"/>
  <c r="H24" i="30" s="1"/>
  <c r="AQ23" i="30"/>
  <c r="H23" i="30" s="1"/>
  <c r="AQ22" i="30"/>
  <c r="H22" i="30" s="1"/>
  <c r="AQ21" i="30"/>
  <c r="H21" i="30" s="1"/>
  <c r="AQ14" i="30"/>
  <c r="H14" i="30" s="1"/>
  <c r="AQ13" i="30"/>
  <c r="H13" i="30" s="1"/>
  <c r="AQ12" i="30"/>
  <c r="H12" i="30" s="1"/>
  <c r="AQ11" i="30"/>
  <c r="H11" i="30" s="1"/>
  <c r="AQ10" i="30"/>
  <c r="H10" i="30" s="1"/>
  <c r="AQ9" i="30"/>
  <c r="H9" i="30" s="1"/>
  <c r="AQ20" i="30"/>
  <c r="H20" i="30" s="1"/>
  <c r="AQ19" i="30"/>
  <c r="H19" i="30" s="1"/>
  <c r="AQ18" i="30"/>
  <c r="H18" i="30" s="1"/>
  <c r="AQ17" i="30"/>
  <c r="H17" i="30" s="1"/>
  <c r="AQ16" i="30"/>
  <c r="H16" i="30" s="1"/>
  <c r="AQ15" i="30"/>
  <c r="H15" i="30" s="1"/>
  <c r="AQ8" i="30"/>
  <c r="H8" i="30" s="1"/>
  <c r="AQ7" i="30"/>
  <c r="H7" i="30" s="1"/>
  <c r="AQ6" i="30"/>
  <c r="H6" i="30" s="1"/>
  <c r="AQ5" i="30"/>
  <c r="H5" i="30" s="1"/>
  <c r="AQ4" i="30"/>
  <c r="H4" i="30" s="1"/>
  <c r="AQ3" i="30"/>
  <c r="H3" i="30" s="1"/>
  <c r="AM74" i="30"/>
  <c r="D74" i="30" s="1"/>
  <c r="AM72" i="30"/>
  <c r="D72" i="30" s="1"/>
  <c r="AM71" i="30"/>
  <c r="D71" i="30" s="1"/>
  <c r="AM70" i="30"/>
  <c r="D70" i="30" s="1"/>
  <c r="AM69" i="30"/>
  <c r="D69" i="30" s="1"/>
  <c r="AM66" i="30"/>
  <c r="D66" i="30" s="1"/>
  <c r="AM65" i="30"/>
  <c r="D65" i="30" s="1"/>
  <c r="AM64" i="30"/>
  <c r="D64" i="30" s="1"/>
  <c r="AM63" i="30"/>
  <c r="D63" i="30" s="1"/>
  <c r="AM73" i="30"/>
  <c r="D73" i="30" s="1"/>
  <c r="AM67" i="30"/>
  <c r="D67" i="30" s="1"/>
  <c r="AM61" i="30"/>
  <c r="D61" i="30" s="1"/>
  <c r="AM59" i="30"/>
  <c r="D59" i="30" s="1"/>
  <c r="AM58" i="30"/>
  <c r="D58" i="30" s="1"/>
  <c r="AM57" i="30"/>
  <c r="D57" i="30" s="1"/>
  <c r="AM68" i="30"/>
  <c r="D68" i="30" s="1"/>
  <c r="AM62" i="30"/>
  <c r="D62" i="30" s="1"/>
  <c r="AM60" i="30"/>
  <c r="D60" i="30" s="1"/>
  <c r="AM56" i="30"/>
  <c r="D56" i="30" s="1"/>
  <c r="AM55" i="30"/>
  <c r="D55" i="30" s="1"/>
  <c r="AM54" i="30"/>
  <c r="D54" i="30" s="1"/>
  <c r="AM53" i="30"/>
  <c r="D53" i="30" s="1"/>
  <c r="AM51" i="30"/>
  <c r="D51" i="30" s="1"/>
  <c r="AM44" i="30"/>
  <c r="D44" i="30" s="1"/>
  <c r="AM43" i="30"/>
  <c r="D43" i="30" s="1"/>
  <c r="AM42" i="30"/>
  <c r="D42" i="30" s="1"/>
  <c r="AM41" i="30"/>
  <c r="D41" i="30" s="1"/>
  <c r="AM40" i="30"/>
  <c r="D40" i="30" s="1"/>
  <c r="AM39" i="30"/>
  <c r="D39" i="30" s="1"/>
  <c r="AM32" i="30"/>
  <c r="D32" i="30" s="1"/>
  <c r="AM31" i="30"/>
  <c r="D31" i="30" s="1"/>
  <c r="AM30" i="30"/>
  <c r="D30" i="30" s="1"/>
  <c r="AM29" i="30"/>
  <c r="D29" i="30" s="1"/>
  <c r="AM28" i="30"/>
  <c r="D28" i="30" s="1"/>
  <c r="AM27" i="30"/>
  <c r="D27" i="30" s="1"/>
  <c r="AM52" i="30"/>
  <c r="D52" i="30" s="1"/>
  <c r="AM50" i="30"/>
  <c r="D50" i="30" s="1"/>
  <c r="AM49" i="30"/>
  <c r="D49" i="30" s="1"/>
  <c r="AM48" i="30"/>
  <c r="D48" i="30" s="1"/>
  <c r="AM47" i="30"/>
  <c r="D47" i="30" s="1"/>
  <c r="AM46" i="30"/>
  <c r="D46" i="30" s="1"/>
  <c r="AM45" i="30"/>
  <c r="D45" i="30" s="1"/>
  <c r="AM38" i="30"/>
  <c r="D38" i="30" s="1"/>
  <c r="AM37" i="30"/>
  <c r="D37" i="30" s="1"/>
  <c r="AM36" i="30"/>
  <c r="D36" i="30" s="1"/>
  <c r="AM35" i="30"/>
  <c r="D35" i="30" s="1"/>
  <c r="AM34" i="30"/>
  <c r="D34" i="30" s="1"/>
  <c r="AM33" i="30"/>
  <c r="D33" i="30" s="1"/>
  <c r="AM26" i="30"/>
  <c r="D26" i="30" s="1"/>
  <c r="AM25" i="30"/>
  <c r="D25" i="30" s="1"/>
  <c r="AM24" i="30"/>
  <c r="D24" i="30" s="1"/>
  <c r="AM23" i="30"/>
  <c r="D23" i="30" s="1"/>
  <c r="AM22" i="30"/>
  <c r="D22" i="30" s="1"/>
  <c r="AM21" i="30"/>
  <c r="D21" i="30" s="1"/>
  <c r="AM14" i="30"/>
  <c r="D14" i="30" s="1"/>
  <c r="AM13" i="30"/>
  <c r="D13" i="30" s="1"/>
  <c r="AM12" i="30"/>
  <c r="D12" i="30" s="1"/>
  <c r="AM11" i="30"/>
  <c r="D11" i="30" s="1"/>
  <c r="AM10" i="30"/>
  <c r="D10" i="30" s="1"/>
  <c r="AM9" i="30"/>
  <c r="D9" i="30" s="1"/>
  <c r="AM20" i="30"/>
  <c r="D20" i="30" s="1"/>
  <c r="AM19" i="30"/>
  <c r="D19" i="30" s="1"/>
  <c r="AM18" i="30"/>
  <c r="D18" i="30" s="1"/>
  <c r="AM17" i="30"/>
  <c r="D17" i="30" s="1"/>
  <c r="AM16" i="30"/>
  <c r="D16" i="30" s="1"/>
  <c r="AM15" i="30"/>
  <c r="D15" i="30" s="1"/>
  <c r="AM8" i="30"/>
  <c r="D8" i="30" s="1"/>
  <c r="AM7" i="30"/>
  <c r="D7" i="30" s="1"/>
  <c r="AM6" i="30"/>
  <c r="D6" i="30" s="1"/>
  <c r="AM5" i="30"/>
  <c r="D5" i="30" s="1"/>
  <c r="AM4" i="30"/>
  <c r="D4" i="30" s="1"/>
  <c r="AM3" i="30"/>
  <c r="D3" i="30" s="1"/>
  <c r="AW74" i="30"/>
  <c r="N74" i="30" s="1"/>
  <c r="AW72" i="30"/>
  <c r="N72" i="30" s="1"/>
  <c r="AW71" i="30"/>
  <c r="N71" i="30" s="1"/>
  <c r="AW70" i="30"/>
  <c r="N70" i="30" s="1"/>
  <c r="AW69" i="30"/>
  <c r="N69" i="30" s="1"/>
  <c r="AW66" i="30"/>
  <c r="N66" i="30" s="1"/>
  <c r="AW65" i="30"/>
  <c r="N65" i="30" s="1"/>
  <c r="AW64" i="30"/>
  <c r="N64" i="30" s="1"/>
  <c r="AW63" i="30"/>
  <c r="N63" i="30" s="1"/>
  <c r="AW68" i="30"/>
  <c r="N68" i="30" s="1"/>
  <c r="AW62" i="30"/>
  <c r="N62" i="30" s="1"/>
  <c r="AW60" i="30"/>
  <c r="N60" i="30" s="1"/>
  <c r="AW59" i="30"/>
  <c r="N59" i="30" s="1"/>
  <c r="AW58" i="30"/>
  <c r="N58" i="30" s="1"/>
  <c r="AW57" i="30"/>
  <c r="N57" i="30" s="1"/>
  <c r="AW73" i="30"/>
  <c r="N73" i="30" s="1"/>
  <c r="AW67" i="30"/>
  <c r="N67" i="30" s="1"/>
  <c r="AW61" i="30"/>
  <c r="N61" i="30" s="1"/>
  <c r="AW56" i="30"/>
  <c r="N56" i="30" s="1"/>
  <c r="AW55" i="30"/>
  <c r="N55" i="30" s="1"/>
  <c r="AW54" i="30"/>
  <c r="N54" i="30" s="1"/>
  <c r="AW53" i="30"/>
  <c r="N53" i="30" s="1"/>
  <c r="AW52" i="30"/>
  <c r="N52" i="30" s="1"/>
  <c r="AW51" i="30"/>
  <c r="N51" i="30" s="1"/>
  <c r="AW44" i="30"/>
  <c r="N44" i="30" s="1"/>
  <c r="AW43" i="30"/>
  <c r="N43" i="30" s="1"/>
  <c r="AW42" i="30"/>
  <c r="N42" i="30" s="1"/>
  <c r="AW41" i="30"/>
  <c r="N41" i="30" s="1"/>
  <c r="AW40" i="30"/>
  <c r="N40" i="30" s="1"/>
  <c r="AW39" i="30"/>
  <c r="N39" i="30" s="1"/>
  <c r="AW32" i="30"/>
  <c r="N32" i="30" s="1"/>
  <c r="AW31" i="30"/>
  <c r="N31" i="30" s="1"/>
  <c r="AW30" i="30"/>
  <c r="N30" i="30" s="1"/>
  <c r="AW29" i="30"/>
  <c r="N29" i="30" s="1"/>
  <c r="AW28" i="30"/>
  <c r="N28" i="30" s="1"/>
  <c r="AW27" i="30"/>
  <c r="N27" i="30" s="1"/>
  <c r="AW50" i="30"/>
  <c r="N50" i="30" s="1"/>
  <c r="AW49" i="30"/>
  <c r="N49" i="30" s="1"/>
  <c r="AW48" i="30"/>
  <c r="N48" i="30" s="1"/>
  <c r="AW47" i="30"/>
  <c r="N47" i="30" s="1"/>
  <c r="AW46" i="30"/>
  <c r="N46" i="30" s="1"/>
  <c r="AW45" i="30"/>
  <c r="N45" i="30" s="1"/>
  <c r="AW38" i="30"/>
  <c r="N38" i="30" s="1"/>
  <c r="AW37" i="30"/>
  <c r="N37" i="30" s="1"/>
  <c r="AW36" i="30"/>
  <c r="N36" i="30" s="1"/>
  <c r="AW35" i="30"/>
  <c r="N35" i="30" s="1"/>
  <c r="AW34" i="30"/>
  <c r="N34" i="30" s="1"/>
  <c r="AW33" i="30"/>
  <c r="N33" i="30" s="1"/>
  <c r="AW26" i="30"/>
  <c r="N26" i="30" s="1"/>
  <c r="AW25" i="30"/>
  <c r="N25" i="30" s="1"/>
  <c r="AW24" i="30"/>
  <c r="N24" i="30" s="1"/>
  <c r="AW23" i="30"/>
  <c r="N23" i="30" s="1"/>
  <c r="AW22" i="30"/>
  <c r="N22" i="30" s="1"/>
  <c r="AW14" i="30"/>
  <c r="N14" i="30" s="1"/>
  <c r="AW13" i="30"/>
  <c r="N13" i="30" s="1"/>
  <c r="AW12" i="30"/>
  <c r="N12" i="30" s="1"/>
  <c r="AW11" i="30"/>
  <c r="N11" i="30" s="1"/>
  <c r="AW10" i="30"/>
  <c r="N10" i="30" s="1"/>
  <c r="AW9" i="30"/>
  <c r="N9" i="30" s="1"/>
  <c r="AW21" i="30"/>
  <c r="N21" i="30" s="1"/>
  <c r="AW20" i="30"/>
  <c r="N20" i="30" s="1"/>
  <c r="AW19" i="30"/>
  <c r="N19" i="30" s="1"/>
  <c r="AW18" i="30"/>
  <c r="N18" i="30" s="1"/>
  <c r="AW17" i="30"/>
  <c r="N17" i="30" s="1"/>
  <c r="AW16" i="30"/>
  <c r="N16" i="30" s="1"/>
  <c r="AW15" i="30"/>
  <c r="N15" i="30" s="1"/>
  <c r="AW8" i="30"/>
  <c r="N8" i="30" s="1"/>
  <c r="AW7" i="30"/>
  <c r="N7" i="30" s="1"/>
  <c r="AW6" i="30"/>
  <c r="N6" i="30" s="1"/>
  <c r="AW5" i="30"/>
  <c r="N5" i="30" s="1"/>
  <c r="AW4" i="30"/>
  <c r="N4" i="30" s="1"/>
  <c r="AW3" i="30"/>
  <c r="N3" i="30" s="1"/>
  <c r="AS74" i="30"/>
  <c r="J74" i="30" s="1"/>
  <c r="AS72" i="30"/>
  <c r="J72" i="30" s="1"/>
  <c r="AS71" i="30"/>
  <c r="J71" i="30" s="1"/>
  <c r="AS70" i="30"/>
  <c r="J70" i="30" s="1"/>
  <c r="AS69" i="30"/>
  <c r="J69" i="30" s="1"/>
  <c r="AS66" i="30"/>
  <c r="J66" i="30" s="1"/>
  <c r="AS65" i="30"/>
  <c r="J65" i="30" s="1"/>
  <c r="AS64" i="30"/>
  <c r="J64" i="30" s="1"/>
  <c r="AS63" i="30"/>
  <c r="J63" i="30" s="1"/>
  <c r="AS68" i="30"/>
  <c r="J68" i="30" s="1"/>
  <c r="AS62" i="30"/>
  <c r="J62" i="30" s="1"/>
  <c r="AS60" i="30"/>
  <c r="J60" i="30" s="1"/>
  <c r="AS59" i="30"/>
  <c r="J59" i="30" s="1"/>
  <c r="AS58" i="30"/>
  <c r="J58" i="30" s="1"/>
  <c r="AS57" i="30"/>
  <c r="J57" i="30" s="1"/>
  <c r="AS73" i="30"/>
  <c r="J73" i="30" s="1"/>
  <c r="AS67" i="30"/>
  <c r="J67" i="30" s="1"/>
  <c r="AS61" i="30"/>
  <c r="J61" i="30" s="1"/>
  <c r="AS56" i="30"/>
  <c r="J56" i="30" s="1"/>
  <c r="AS55" i="30"/>
  <c r="J55" i="30" s="1"/>
  <c r="AS54" i="30"/>
  <c r="J54" i="30" s="1"/>
  <c r="AS53" i="30"/>
  <c r="J53" i="30" s="1"/>
  <c r="AS52" i="30"/>
  <c r="J52" i="30" s="1"/>
  <c r="AS51" i="30"/>
  <c r="J51" i="30" s="1"/>
  <c r="AS44" i="30"/>
  <c r="J44" i="30" s="1"/>
  <c r="AS43" i="30"/>
  <c r="J43" i="30" s="1"/>
  <c r="AS42" i="30"/>
  <c r="J42" i="30" s="1"/>
  <c r="AS41" i="30"/>
  <c r="J41" i="30" s="1"/>
  <c r="AS40" i="30"/>
  <c r="J40" i="30" s="1"/>
  <c r="AS39" i="30"/>
  <c r="J39" i="30" s="1"/>
  <c r="AS32" i="30"/>
  <c r="J32" i="30" s="1"/>
  <c r="AS31" i="30"/>
  <c r="J31" i="30" s="1"/>
  <c r="AS30" i="30"/>
  <c r="J30" i="30" s="1"/>
  <c r="AS29" i="30"/>
  <c r="J29" i="30" s="1"/>
  <c r="AS28" i="30"/>
  <c r="J28" i="30" s="1"/>
  <c r="AS27" i="30"/>
  <c r="J27" i="30" s="1"/>
  <c r="AS50" i="30"/>
  <c r="J50" i="30" s="1"/>
  <c r="AS49" i="30"/>
  <c r="J49" i="30" s="1"/>
  <c r="AS48" i="30"/>
  <c r="J48" i="30" s="1"/>
  <c r="AS47" i="30"/>
  <c r="J47" i="30" s="1"/>
  <c r="AS46" i="30"/>
  <c r="J46" i="30" s="1"/>
  <c r="AS45" i="30"/>
  <c r="J45" i="30" s="1"/>
  <c r="AS38" i="30"/>
  <c r="J38" i="30" s="1"/>
  <c r="AS37" i="30"/>
  <c r="J37" i="30" s="1"/>
  <c r="AS36" i="30"/>
  <c r="J36" i="30" s="1"/>
  <c r="AS35" i="30"/>
  <c r="J35" i="30" s="1"/>
  <c r="AS34" i="30"/>
  <c r="J34" i="30" s="1"/>
  <c r="AS33" i="30"/>
  <c r="J33" i="30" s="1"/>
  <c r="AS26" i="30"/>
  <c r="J26" i="30" s="1"/>
  <c r="AS25" i="30"/>
  <c r="J25" i="30" s="1"/>
  <c r="AS24" i="30"/>
  <c r="J24" i="30" s="1"/>
  <c r="AS23" i="30"/>
  <c r="J23" i="30" s="1"/>
  <c r="AS22" i="30"/>
  <c r="J22" i="30" s="1"/>
  <c r="AS14" i="30"/>
  <c r="J14" i="30" s="1"/>
  <c r="AS13" i="30"/>
  <c r="J13" i="30" s="1"/>
  <c r="AS12" i="30"/>
  <c r="J12" i="30" s="1"/>
  <c r="AS11" i="30"/>
  <c r="J11" i="30" s="1"/>
  <c r="AS10" i="30"/>
  <c r="J10" i="30" s="1"/>
  <c r="AS9" i="30"/>
  <c r="J9" i="30" s="1"/>
  <c r="AS21" i="30"/>
  <c r="J21" i="30" s="1"/>
  <c r="AS20" i="30"/>
  <c r="J20" i="30" s="1"/>
  <c r="AS19" i="30"/>
  <c r="J19" i="30" s="1"/>
  <c r="AS18" i="30"/>
  <c r="J18" i="30" s="1"/>
  <c r="AS17" i="30"/>
  <c r="J17" i="30" s="1"/>
  <c r="AS16" i="30"/>
  <c r="J16" i="30" s="1"/>
  <c r="AS15" i="30"/>
  <c r="J15" i="30" s="1"/>
  <c r="AS8" i="30"/>
  <c r="J8" i="30" s="1"/>
  <c r="AS7" i="30"/>
  <c r="J7" i="30" s="1"/>
  <c r="AS6" i="30"/>
  <c r="J6" i="30" s="1"/>
  <c r="AS5" i="30"/>
  <c r="J5" i="30" s="1"/>
  <c r="AS4" i="30"/>
  <c r="J4" i="30" s="1"/>
  <c r="AS3" i="30"/>
  <c r="J3" i="30" s="1"/>
  <c r="AO74" i="30"/>
  <c r="F74" i="30" s="1"/>
  <c r="AO72" i="30"/>
  <c r="F72" i="30" s="1"/>
  <c r="AO71" i="30"/>
  <c r="F71" i="30" s="1"/>
  <c r="AO70" i="30"/>
  <c r="F70" i="30" s="1"/>
  <c r="AO69" i="30"/>
  <c r="F69" i="30" s="1"/>
  <c r="AO66" i="30"/>
  <c r="F66" i="30" s="1"/>
  <c r="AO65" i="30"/>
  <c r="F65" i="30" s="1"/>
  <c r="AO64" i="30"/>
  <c r="F64" i="30" s="1"/>
  <c r="AO63" i="30"/>
  <c r="F63" i="30" s="1"/>
  <c r="AO68" i="30"/>
  <c r="F68" i="30" s="1"/>
  <c r="AO62" i="30"/>
  <c r="F62" i="30" s="1"/>
  <c r="AO60" i="30"/>
  <c r="F60" i="30" s="1"/>
  <c r="AO59" i="30"/>
  <c r="F59" i="30" s="1"/>
  <c r="AO58" i="30"/>
  <c r="F58" i="30" s="1"/>
  <c r="AO57" i="30"/>
  <c r="F57" i="30" s="1"/>
  <c r="AO73" i="30"/>
  <c r="F73" i="30" s="1"/>
  <c r="AO67" i="30"/>
  <c r="F67" i="30" s="1"/>
  <c r="AO61" i="30"/>
  <c r="F61" i="30" s="1"/>
  <c r="AO56" i="30"/>
  <c r="F56" i="30" s="1"/>
  <c r="AO55" i="30"/>
  <c r="F55" i="30" s="1"/>
  <c r="AO54" i="30"/>
  <c r="F54" i="30" s="1"/>
  <c r="AO53" i="30"/>
  <c r="F53" i="30" s="1"/>
  <c r="AO52" i="30"/>
  <c r="F52" i="30" s="1"/>
  <c r="AO51" i="30"/>
  <c r="F51" i="30" s="1"/>
  <c r="AO44" i="30"/>
  <c r="F44" i="30" s="1"/>
  <c r="AO43" i="30"/>
  <c r="F43" i="30" s="1"/>
  <c r="AO42" i="30"/>
  <c r="F42" i="30" s="1"/>
  <c r="AO41" i="30"/>
  <c r="F41" i="30" s="1"/>
  <c r="AO40" i="30"/>
  <c r="F40" i="30" s="1"/>
  <c r="AO39" i="30"/>
  <c r="F39" i="30" s="1"/>
  <c r="AO32" i="30"/>
  <c r="F32" i="30" s="1"/>
  <c r="AO31" i="30"/>
  <c r="F31" i="30" s="1"/>
  <c r="AO30" i="30"/>
  <c r="F30" i="30" s="1"/>
  <c r="AO29" i="30"/>
  <c r="F29" i="30" s="1"/>
  <c r="AO28" i="30"/>
  <c r="F28" i="30" s="1"/>
  <c r="AO27" i="30"/>
  <c r="F27" i="30" s="1"/>
  <c r="AO50" i="30"/>
  <c r="F50" i="30" s="1"/>
  <c r="AO49" i="30"/>
  <c r="F49" i="30" s="1"/>
  <c r="AO48" i="30"/>
  <c r="F48" i="30" s="1"/>
  <c r="AO47" i="30"/>
  <c r="F47" i="30" s="1"/>
  <c r="AO46" i="30"/>
  <c r="F46" i="30" s="1"/>
  <c r="AO45" i="30"/>
  <c r="F45" i="30" s="1"/>
  <c r="AO38" i="30"/>
  <c r="F38" i="30" s="1"/>
  <c r="AO37" i="30"/>
  <c r="F37" i="30" s="1"/>
  <c r="AO36" i="30"/>
  <c r="F36" i="30" s="1"/>
  <c r="AO35" i="30"/>
  <c r="F35" i="30" s="1"/>
  <c r="AO34" i="30"/>
  <c r="F34" i="30" s="1"/>
  <c r="AO33" i="30"/>
  <c r="F33" i="30" s="1"/>
  <c r="AO26" i="30"/>
  <c r="F26" i="30" s="1"/>
  <c r="AO25" i="30"/>
  <c r="F25" i="30" s="1"/>
  <c r="AO24" i="30"/>
  <c r="F24" i="30" s="1"/>
  <c r="AO23" i="30"/>
  <c r="F23" i="30" s="1"/>
  <c r="AO22" i="30"/>
  <c r="F22" i="30" s="1"/>
  <c r="AO21" i="30"/>
  <c r="F21" i="30" s="1"/>
  <c r="AO14" i="30"/>
  <c r="F14" i="30" s="1"/>
  <c r="AO13" i="30"/>
  <c r="F13" i="30" s="1"/>
  <c r="AO12" i="30"/>
  <c r="F12" i="30" s="1"/>
  <c r="AO11" i="30"/>
  <c r="F11" i="30" s="1"/>
  <c r="AO10" i="30"/>
  <c r="F10" i="30" s="1"/>
  <c r="AO9" i="30"/>
  <c r="F9" i="30" s="1"/>
  <c r="AO20" i="30"/>
  <c r="F20" i="30" s="1"/>
  <c r="AO19" i="30"/>
  <c r="F19" i="30" s="1"/>
  <c r="AO18" i="30"/>
  <c r="F18" i="30" s="1"/>
  <c r="AO17" i="30"/>
  <c r="F17" i="30" s="1"/>
  <c r="AO16" i="30"/>
  <c r="F16" i="30" s="1"/>
  <c r="AO15" i="30"/>
  <c r="F15" i="30" s="1"/>
  <c r="AO8" i="30"/>
  <c r="F8" i="30" s="1"/>
  <c r="AO7" i="30"/>
  <c r="F7" i="30" s="1"/>
  <c r="AO6" i="30"/>
  <c r="F6" i="30" s="1"/>
  <c r="AO5" i="30"/>
  <c r="F5" i="30" s="1"/>
  <c r="AO4" i="30"/>
  <c r="F4" i="30" s="1"/>
  <c r="AO3" i="30"/>
  <c r="F3" i="30" s="1"/>
  <c r="BB73" i="30"/>
  <c r="S73" i="30" s="1"/>
  <c r="BB68" i="30"/>
  <c r="S68" i="30" s="1"/>
  <c r="BB67" i="30"/>
  <c r="S67" i="30" s="1"/>
  <c r="BB62" i="30"/>
  <c r="S62" i="30" s="1"/>
  <c r="BB61" i="30"/>
  <c r="S61" i="30" s="1"/>
  <c r="BB60" i="30"/>
  <c r="S60" i="30" s="1"/>
  <c r="BB74" i="30"/>
  <c r="S74" i="30" s="1"/>
  <c r="BB56" i="30"/>
  <c r="S56" i="30" s="1"/>
  <c r="BB55" i="30"/>
  <c r="S55" i="30" s="1"/>
  <c r="BB54" i="30"/>
  <c r="S54" i="30" s="1"/>
  <c r="BB53" i="30"/>
  <c r="S53" i="30" s="1"/>
  <c r="BB52" i="30"/>
  <c r="S52" i="30" s="1"/>
  <c r="BB72" i="30"/>
  <c r="S72" i="30" s="1"/>
  <c r="BB71" i="30"/>
  <c r="S71" i="30" s="1"/>
  <c r="BB70" i="30"/>
  <c r="S70" i="30" s="1"/>
  <c r="BB69" i="30"/>
  <c r="S69" i="30" s="1"/>
  <c r="BB66" i="30"/>
  <c r="S66" i="30" s="1"/>
  <c r="BB65" i="30"/>
  <c r="S65" i="30" s="1"/>
  <c r="BB64" i="30"/>
  <c r="S64" i="30" s="1"/>
  <c r="BB63" i="30"/>
  <c r="S63" i="30" s="1"/>
  <c r="BB59" i="30"/>
  <c r="S59" i="30" s="1"/>
  <c r="BB58" i="30"/>
  <c r="S58" i="30" s="1"/>
  <c r="BB57" i="30"/>
  <c r="S57" i="30" s="1"/>
  <c r="BB50" i="30"/>
  <c r="S50" i="30" s="1"/>
  <c r="BB49" i="30"/>
  <c r="S49" i="30" s="1"/>
  <c r="BB48" i="30"/>
  <c r="S48" i="30" s="1"/>
  <c r="BB47" i="30"/>
  <c r="S47" i="30" s="1"/>
  <c r="BB46" i="30"/>
  <c r="S46" i="30" s="1"/>
  <c r="BB45" i="30"/>
  <c r="S45" i="30" s="1"/>
  <c r="BB38" i="30"/>
  <c r="S38" i="30" s="1"/>
  <c r="BB37" i="30"/>
  <c r="S37" i="30" s="1"/>
  <c r="BB36" i="30"/>
  <c r="S36" i="30" s="1"/>
  <c r="BB35" i="30"/>
  <c r="S35" i="30" s="1"/>
  <c r="BB34" i="30"/>
  <c r="S34" i="30" s="1"/>
  <c r="BB33" i="30"/>
  <c r="S33" i="30" s="1"/>
  <c r="BB26" i="30"/>
  <c r="S26" i="30" s="1"/>
  <c r="BB25" i="30"/>
  <c r="S25" i="30" s="1"/>
  <c r="BB24" i="30"/>
  <c r="S24" i="30" s="1"/>
  <c r="BB23" i="30"/>
  <c r="S23" i="30" s="1"/>
  <c r="BB22" i="30"/>
  <c r="S22" i="30" s="1"/>
  <c r="BB21" i="30"/>
  <c r="S21" i="30" s="1"/>
  <c r="BB51" i="30"/>
  <c r="S51" i="30" s="1"/>
  <c r="BB44" i="30"/>
  <c r="S44" i="30" s="1"/>
  <c r="BB43" i="30"/>
  <c r="S43" i="30" s="1"/>
  <c r="BB42" i="30"/>
  <c r="S42" i="30" s="1"/>
  <c r="BB41" i="30"/>
  <c r="S41" i="30" s="1"/>
  <c r="BB40" i="30"/>
  <c r="S40" i="30" s="1"/>
  <c r="BB39" i="30"/>
  <c r="S39" i="30" s="1"/>
  <c r="BB32" i="30"/>
  <c r="S32" i="30" s="1"/>
  <c r="BB31" i="30"/>
  <c r="S31" i="30" s="1"/>
  <c r="BB30" i="30"/>
  <c r="S30" i="30" s="1"/>
  <c r="BB29" i="30"/>
  <c r="S29" i="30" s="1"/>
  <c r="BB28" i="30"/>
  <c r="S28" i="30" s="1"/>
  <c r="BB27" i="30"/>
  <c r="S27" i="30" s="1"/>
  <c r="BB20" i="30"/>
  <c r="S20" i="30" s="1"/>
  <c r="BB19" i="30"/>
  <c r="S19" i="30" s="1"/>
  <c r="BB18" i="30"/>
  <c r="S18" i="30" s="1"/>
  <c r="BB17" i="30"/>
  <c r="S17" i="30" s="1"/>
  <c r="BB16" i="30"/>
  <c r="S16" i="30" s="1"/>
  <c r="BB15" i="30"/>
  <c r="S15" i="30" s="1"/>
  <c r="BB8" i="30"/>
  <c r="S8" i="30" s="1"/>
  <c r="BB7" i="30"/>
  <c r="S7" i="30" s="1"/>
  <c r="BB6" i="30"/>
  <c r="S6" i="30" s="1"/>
  <c r="BB5" i="30"/>
  <c r="S5" i="30" s="1"/>
  <c r="BB4" i="30"/>
  <c r="S4" i="30" s="1"/>
  <c r="BB3" i="30"/>
  <c r="S3" i="30" s="1"/>
  <c r="BB14" i="30"/>
  <c r="S14" i="30" s="1"/>
  <c r="BB13" i="30"/>
  <c r="S13" i="30" s="1"/>
  <c r="BB12" i="30"/>
  <c r="S12" i="30" s="1"/>
  <c r="BB11" i="30"/>
  <c r="S11" i="30" s="1"/>
  <c r="BB10" i="30"/>
  <c r="S10" i="30" s="1"/>
  <c r="BB9" i="30"/>
  <c r="S9" i="30" s="1"/>
  <c r="AX73" i="30"/>
  <c r="O73" i="30" s="1"/>
  <c r="AX68" i="30"/>
  <c r="O68" i="30" s="1"/>
  <c r="AX67" i="30"/>
  <c r="O67" i="30" s="1"/>
  <c r="AX62" i="30"/>
  <c r="O62" i="30" s="1"/>
  <c r="AX61" i="30"/>
  <c r="O61" i="30" s="1"/>
  <c r="AX60" i="30"/>
  <c r="O60" i="30" s="1"/>
  <c r="AX74" i="30"/>
  <c r="O74" i="30" s="1"/>
  <c r="AX56" i="30"/>
  <c r="O56" i="30" s="1"/>
  <c r="AX55" i="30"/>
  <c r="O55" i="30" s="1"/>
  <c r="AX54" i="30"/>
  <c r="O54" i="30" s="1"/>
  <c r="AX53" i="30"/>
  <c r="O53" i="30" s="1"/>
  <c r="AX52" i="30"/>
  <c r="O52" i="30" s="1"/>
  <c r="AX72" i="30"/>
  <c r="O72" i="30" s="1"/>
  <c r="AX71" i="30"/>
  <c r="O71" i="30" s="1"/>
  <c r="AX70" i="30"/>
  <c r="O70" i="30" s="1"/>
  <c r="AX69" i="30"/>
  <c r="O69" i="30" s="1"/>
  <c r="AX66" i="30"/>
  <c r="O66" i="30" s="1"/>
  <c r="AX65" i="30"/>
  <c r="O65" i="30" s="1"/>
  <c r="AX64" i="30"/>
  <c r="O64" i="30" s="1"/>
  <c r="AX63" i="30"/>
  <c r="O63" i="30" s="1"/>
  <c r="AX59" i="30"/>
  <c r="O59" i="30" s="1"/>
  <c r="AX58" i="30"/>
  <c r="O58" i="30" s="1"/>
  <c r="AX57" i="30"/>
  <c r="O57" i="30" s="1"/>
  <c r="AX50" i="30"/>
  <c r="O50" i="30" s="1"/>
  <c r="AX49" i="30"/>
  <c r="O49" i="30" s="1"/>
  <c r="AX48" i="30"/>
  <c r="O48" i="30" s="1"/>
  <c r="AX47" i="30"/>
  <c r="O47" i="30" s="1"/>
  <c r="AX46" i="30"/>
  <c r="O46" i="30" s="1"/>
  <c r="AX45" i="30"/>
  <c r="O45" i="30" s="1"/>
  <c r="AX38" i="30"/>
  <c r="O38" i="30" s="1"/>
  <c r="AX37" i="30"/>
  <c r="O37" i="30" s="1"/>
  <c r="AX36" i="30"/>
  <c r="O36" i="30" s="1"/>
  <c r="AX35" i="30"/>
  <c r="O35" i="30" s="1"/>
  <c r="AX34" i="30"/>
  <c r="O34" i="30" s="1"/>
  <c r="AX33" i="30"/>
  <c r="O33" i="30" s="1"/>
  <c r="AX26" i="30"/>
  <c r="O26" i="30" s="1"/>
  <c r="AX25" i="30"/>
  <c r="O25" i="30" s="1"/>
  <c r="AX24" i="30"/>
  <c r="O24" i="30" s="1"/>
  <c r="AX23" i="30"/>
  <c r="O23" i="30" s="1"/>
  <c r="AX22" i="30"/>
  <c r="O22" i="30" s="1"/>
  <c r="AX21" i="30"/>
  <c r="O21" i="30" s="1"/>
  <c r="AX51" i="30"/>
  <c r="O51" i="30" s="1"/>
  <c r="AX44" i="30"/>
  <c r="O44" i="30" s="1"/>
  <c r="AX43" i="30"/>
  <c r="O43" i="30" s="1"/>
  <c r="AX42" i="30"/>
  <c r="O42" i="30" s="1"/>
  <c r="AX41" i="30"/>
  <c r="O41" i="30" s="1"/>
  <c r="AX40" i="30"/>
  <c r="O40" i="30" s="1"/>
  <c r="AX39" i="30"/>
  <c r="O39" i="30" s="1"/>
  <c r="AX32" i="30"/>
  <c r="O32" i="30" s="1"/>
  <c r="AX31" i="30"/>
  <c r="O31" i="30" s="1"/>
  <c r="AX30" i="30"/>
  <c r="O30" i="30" s="1"/>
  <c r="AX29" i="30"/>
  <c r="O29" i="30" s="1"/>
  <c r="AX28" i="30"/>
  <c r="O28" i="30" s="1"/>
  <c r="AX27" i="30"/>
  <c r="O27" i="30" s="1"/>
  <c r="AX20" i="30"/>
  <c r="O20" i="30" s="1"/>
  <c r="AX19" i="30"/>
  <c r="O19" i="30" s="1"/>
  <c r="AX18" i="30"/>
  <c r="O18" i="30" s="1"/>
  <c r="AX17" i="30"/>
  <c r="O17" i="30" s="1"/>
  <c r="AX16" i="30"/>
  <c r="O16" i="30" s="1"/>
  <c r="AX15" i="30"/>
  <c r="O15" i="30" s="1"/>
  <c r="AX8" i="30"/>
  <c r="O8" i="30" s="1"/>
  <c r="AX7" i="30"/>
  <c r="O7" i="30" s="1"/>
  <c r="AX6" i="30"/>
  <c r="O6" i="30" s="1"/>
  <c r="AX5" i="30"/>
  <c r="O5" i="30" s="1"/>
  <c r="AX4" i="30"/>
  <c r="O4" i="30" s="1"/>
  <c r="AX3" i="30"/>
  <c r="O3" i="30" s="1"/>
  <c r="AX14" i="30"/>
  <c r="O14" i="30" s="1"/>
  <c r="AX13" i="30"/>
  <c r="O13" i="30" s="1"/>
  <c r="AX12" i="30"/>
  <c r="O12" i="30" s="1"/>
  <c r="AX11" i="30"/>
  <c r="O11" i="30" s="1"/>
  <c r="AX10" i="30"/>
  <c r="O10" i="30" s="1"/>
  <c r="AX9" i="30"/>
  <c r="O9" i="30" s="1"/>
  <c r="AT73" i="30"/>
  <c r="K73" i="30" s="1"/>
  <c r="AT68" i="30"/>
  <c r="K68" i="30" s="1"/>
  <c r="AT67" i="30"/>
  <c r="K67" i="30" s="1"/>
  <c r="AT62" i="30"/>
  <c r="K62" i="30" s="1"/>
  <c r="AT61" i="30"/>
  <c r="K61" i="30" s="1"/>
  <c r="AT60" i="30"/>
  <c r="K60" i="30" s="1"/>
  <c r="AT74" i="30"/>
  <c r="K74" i="30" s="1"/>
  <c r="AT56" i="30"/>
  <c r="K56" i="30" s="1"/>
  <c r="AT55" i="30"/>
  <c r="K55" i="30" s="1"/>
  <c r="AT54" i="30"/>
  <c r="K54" i="30" s="1"/>
  <c r="AT53" i="30"/>
  <c r="K53" i="30" s="1"/>
  <c r="AT52" i="30"/>
  <c r="K52" i="30" s="1"/>
  <c r="AT72" i="30"/>
  <c r="K72" i="30" s="1"/>
  <c r="AT71" i="30"/>
  <c r="K71" i="30" s="1"/>
  <c r="AT70" i="30"/>
  <c r="K70" i="30" s="1"/>
  <c r="AT69" i="30"/>
  <c r="K69" i="30" s="1"/>
  <c r="AT66" i="30"/>
  <c r="K66" i="30" s="1"/>
  <c r="AT65" i="30"/>
  <c r="K65" i="30" s="1"/>
  <c r="AT64" i="30"/>
  <c r="K64" i="30" s="1"/>
  <c r="AT63" i="30"/>
  <c r="K63" i="30" s="1"/>
  <c r="AT59" i="30"/>
  <c r="K59" i="30" s="1"/>
  <c r="AT58" i="30"/>
  <c r="K58" i="30" s="1"/>
  <c r="AT57" i="30"/>
  <c r="K57" i="30" s="1"/>
  <c r="AT50" i="30"/>
  <c r="K50" i="30" s="1"/>
  <c r="AT49" i="30"/>
  <c r="K49" i="30" s="1"/>
  <c r="AT48" i="30"/>
  <c r="K48" i="30" s="1"/>
  <c r="AT47" i="30"/>
  <c r="K47" i="30" s="1"/>
  <c r="AT46" i="30"/>
  <c r="K46" i="30" s="1"/>
  <c r="AT45" i="30"/>
  <c r="K45" i="30" s="1"/>
  <c r="AT38" i="30"/>
  <c r="K38" i="30" s="1"/>
  <c r="AT37" i="30"/>
  <c r="K37" i="30" s="1"/>
  <c r="AT36" i="30"/>
  <c r="K36" i="30" s="1"/>
  <c r="AT35" i="30"/>
  <c r="K35" i="30" s="1"/>
  <c r="AT34" i="30"/>
  <c r="K34" i="30" s="1"/>
  <c r="AT33" i="30"/>
  <c r="K33" i="30" s="1"/>
  <c r="AT26" i="30"/>
  <c r="K26" i="30" s="1"/>
  <c r="AT25" i="30"/>
  <c r="K25" i="30" s="1"/>
  <c r="AT24" i="30"/>
  <c r="K24" i="30" s="1"/>
  <c r="AT23" i="30"/>
  <c r="K23" i="30" s="1"/>
  <c r="AT22" i="30"/>
  <c r="K22" i="30" s="1"/>
  <c r="AT21" i="30"/>
  <c r="K21" i="30" s="1"/>
  <c r="AT51" i="30"/>
  <c r="K51" i="30" s="1"/>
  <c r="AT44" i="30"/>
  <c r="K44" i="30" s="1"/>
  <c r="AT43" i="30"/>
  <c r="K43" i="30" s="1"/>
  <c r="AT42" i="30"/>
  <c r="K42" i="30" s="1"/>
  <c r="AT41" i="30"/>
  <c r="K41" i="30" s="1"/>
  <c r="AT40" i="30"/>
  <c r="K40" i="30" s="1"/>
  <c r="AT39" i="30"/>
  <c r="K39" i="30" s="1"/>
  <c r="AT32" i="30"/>
  <c r="K32" i="30" s="1"/>
  <c r="AT31" i="30"/>
  <c r="K31" i="30" s="1"/>
  <c r="AT30" i="30"/>
  <c r="K30" i="30" s="1"/>
  <c r="AT29" i="30"/>
  <c r="K29" i="30" s="1"/>
  <c r="AT28" i="30"/>
  <c r="K28" i="30" s="1"/>
  <c r="AT27" i="30"/>
  <c r="K27" i="30" s="1"/>
  <c r="AT20" i="30"/>
  <c r="K20" i="30" s="1"/>
  <c r="AT19" i="30"/>
  <c r="K19" i="30" s="1"/>
  <c r="AT18" i="30"/>
  <c r="K18" i="30" s="1"/>
  <c r="AT17" i="30"/>
  <c r="K17" i="30" s="1"/>
  <c r="AT16" i="30"/>
  <c r="K16" i="30" s="1"/>
  <c r="AT15" i="30"/>
  <c r="K15" i="30" s="1"/>
  <c r="AT8" i="30"/>
  <c r="K8" i="30" s="1"/>
  <c r="AT7" i="30"/>
  <c r="K7" i="30" s="1"/>
  <c r="AT6" i="30"/>
  <c r="K6" i="30" s="1"/>
  <c r="AT5" i="30"/>
  <c r="K5" i="30" s="1"/>
  <c r="AT4" i="30"/>
  <c r="K4" i="30" s="1"/>
  <c r="AT3" i="30"/>
  <c r="K3" i="30" s="1"/>
  <c r="AT14" i="30"/>
  <c r="K14" i="30" s="1"/>
  <c r="AT13" i="30"/>
  <c r="K13" i="30" s="1"/>
  <c r="AT12" i="30"/>
  <c r="K12" i="30" s="1"/>
  <c r="AT11" i="30"/>
  <c r="K11" i="30" s="1"/>
  <c r="AT10" i="30"/>
  <c r="K10" i="30" s="1"/>
  <c r="AT9" i="30"/>
  <c r="K9" i="30" s="1"/>
  <c r="AP73" i="30"/>
  <c r="G73" i="30" s="1"/>
  <c r="AP68" i="30"/>
  <c r="G68" i="30" s="1"/>
  <c r="AP67" i="30"/>
  <c r="G67" i="30" s="1"/>
  <c r="AP62" i="30"/>
  <c r="G62" i="30" s="1"/>
  <c r="AP61" i="30"/>
  <c r="G61" i="30" s="1"/>
  <c r="AP60" i="30"/>
  <c r="G60" i="30" s="1"/>
  <c r="AP74" i="30"/>
  <c r="G74" i="30" s="1"/>
  <c r="AP56" i="30"/>
  <c r="G56" i="30" s="1"/>
  <c r="AP55" i="30"/>
  <c r="G55" i="30" s="1"/>
  <c r="AP54" i="30"/>
  <c r="G54" i="30" s="1"/>
  <c r="AP53" i="30"/>
  <c r="G53" i="30" s="1"/>
  <c r="AP52" i="30"/>
  <c r="G52" i="30" s="1"/>
  <c r="AP72" i="30"/>
  <c r="G72" i="30" s="1"/>
  <c r="AP71" i="30"/>
  <c r="G71" i="30" s="1"/>
  <c r="AP70" i="30"/>
  <c r="G70" i="30" s="1"/>
  <c r="AP69" i="30"/>
  <c r="G69" i="30" s="1"/>
  <c r="AP66" i="30"/>
  <c r="G66" i="30" s="1"/>
  <c r="AP65" i="30"/>
  <c r="G65" i="30" s="1"/>
  <c r="AP64" i="30"/>
  <c r="G64" i="30" s="1"/>
  <c r="AP63" i="30"/>
  <c r="G63" i="30" s="1"/>
  <c r="AP59" i="30"/>
  <c r="G59" i="30" s="1"/>
  <c r="AP58" i="30"/>
  <c r="G58" i="30" s="1"/>
  <c r="AP57" i="30"/>
  <c r="G57" i="30" s="1"/>
  <c r="AP50" i="30"/>
  <c r="G50" i="30" s="1"/>
  <c r="AP49" i="30"/>
  <c r="G49" i="30" s="1"/>
  <c r="AP48" i="30"/>
  <c r="G48" i="30" s="1"/>
  <c r="AP47" i="30"/>
  <c r="G47" i="30" s="1"/>
  <c r="AP46" i="30"/>
  <c r="G46" i="30" s="1"/>
  <c r="AP45" i="30"/>
  <c r="G45" i="30" s="1"/>
  <c r="AP38" i="30"/>
  <c r="G38" i="30" s="1"/>
  <c r="AP37" i="30"/>
  <c r="G37" i="30" s="1"/>
  <c r="AP36" i="30"/>
  <c r="G36" i="30" s="1"/>
  <c r="AP35" i="30"/>
  <c r="G35" i="30" s="1"/>
  <c r="AP34" i="30"/>
  <c r="G34" i="30" s="1"/>
  <c r="AP33" i="30"/>
  <c r="G33" i="30" s="1"/>
  <c r="AP26" i="30"/>
  <c r="G26" i="30" s="1"/>
  <c r="AP25" i="30"/>
  <c r="G25" i="30" s="1"/>
  <c r="AP24" i="30"/>
  <c r="G24" i="30" s="1"/>
  <c r="AP23" i="30"/>
  <c r="G23" i="30" s="1"/>
  <c r="AP22" i="30"/>
  <c r="G22" i="30" s="1"/>
  <c r="AP51" i="30"/>
  <c r="G51" i="30" s="1"/>
  <c r="AP44" i="30"/>
  <c r="G44" i="30" s="1"/>
  <c r="AP43" i="30"/>
  <c r="G43" i="30" s="1"/>
  <c r="AP42" i="30"/>
  <c r="G42" i="30" s="1"/>
  <c r="AP41" i="30"/>
  <c r="G41" i="30" s="1"/>
  <c r="AP40" i="30"/>
  <c r="G40" i="30" s="1"/>
  <c r="AP39" i="30"/>
  <c r="G39" i="30" s="1"/>
  <c r="AP32" i="30"/>
  <c r="G32" i="30" s="1"/>
  <c r="AP31" i="30"/>
  <c r="G31" i="30" s="1"/>
  <c r="AP30" i="30"/>
  <c r="G30" i="30" s="1"/>
  <c r="AP29" i="30"/>
  <c r="G29" i="30" s="1"/>
  <c r="AP28" i="30"/>
  <c r="G28" i="30" s="1"/>
  <c r="AP27" i="30"/>
  <c r="G27" i="30" s="1"/>
  <c r="AP20" i="30"/>
  <c r="G20" i="30" s="1"/>
  <c r="AP19" i="30"/>
  <c r="G19" i="30" s="1"/>
  <c r="AP18" i="30"/>
  <c r="G18" i="30" s="1"/>
  <c r="AP17" i="30"/>
  <c r="G17" i="30" s="1"/>
  <c r="AP16" i="30"/>
  <c r="G16" i="30" s="1"/>
  <c r="AP15" i="30"/>
  <c r="G15" i="30" s="1"/>
  <c r="AP8" i="30"/>
  <c r="G8" i="30" s="1"/>
  <c r="AP7" i="30"/>
  <c r="G7" i="30" s="1"/>
  <c r="AP6" i="30"/>
  <c r="G6" i="30" s="1"/>
  <c r="AP5" i="30"/>
  <c r="G5" i="30" s="1"/>
  <c r="AP4" i="30"/>
  <c r="G4" i="30" s="1"/>
  <c r="AP3" i="30"/>
  <c r="G3" i="30" s="1"/>
  <c r="AP21" i="30"/>
  <c r="G21" i="30" s="1"/>
  <c r="AP14" i="30"/>
  <c r="G14" i="30" s="1"/>
  <c r="AP13" i="30"/>
  <c r="G13" i="30" s="1"/>
  <c r="AP12" i="30"/>
  <c r="G12" i="30" s="1"/>
  <c r="AP11" i="30"/>
  <c r="G11" i="30" s="1"/>
  <c r="AP10" i="30"/>
  <c r="G10" i="30" s="1"/>
  <c r="AP9" i="30"/>
  <c r="G9" i="30" s="1"/>
  <c r="AY74" i="30"/>
  <c r="P74" i="30" s="1"/>
  <c r="AY72" i="30"/>
  <c r="P72" i="30" s="1"/>
  <c r="AY71" i="30"/>
  <c r="P71" i="30" s="1"/>
  <c r="AY70" i="30"/>
  <c r="P70" i="30" s="1"/>
  <c r="AY69" i="30"/>
  <c r="P69" i="30" s="1"/>
  <c r="AY66" i="30"/>
  <c r="P66" i="30" s="1"/>
  <c r="AY65" i="30"/>
  <c r="P65" i="30" s="1"/>
  <c r="AY64" i="30"/>
  <c r="P64" i="30" s="1"/>
  <c r="AY63" i="30"/>
  <c r="P63" i="30" s="1"/>
  <c r="AY73" i="30"/>
  <c r="P73" i="30" s="1"/>
  <c r="AY67" i="30"/>
  <c r="P67" i="30" s="1"/>
  <c r="AY61" i="30"/>
  <c r="P61" i="30" s="1"/>
  <c r="AY59" i="30"/>
  <c r="P59" i="30" s="1"/>
  <c r="AY58" i="30"/>
  <c r="P58" i="30" s="1"/>
  <c r="AY57" i="30"/>
  <c r="P57" i="30" s="1"/>
  <c r="AY68" i="30"/>
  <c r="P68" i="30" s="1"/>
  <c r="AY62" i="30"/>
  <c r="P62" i="30" s="1"/>
  <c r="AY60" i="30"/>
  <c r="P60" i="30" s="1"/>
  <c r="AY56" i="30"/>
  <c r="P56" i="30" s="1"/>
  <c r="AY55" i="30"/>
  <c r="P55" i="30" s="1"/>
  <c r="AY54" i="30"/>
  <c r="P54" i="30" s="1"/>
  <c r="AY53" i="30"/>
  <c r="P53" i="30" s="1"/>
  <c r="AY52" i="30"/>
  <c r="P52" i="30" s="1"/>
  <c r="AY51" i="30"/>
  <c r="P51" i="30" s="1"/>
  <c r="AY44" i="30"/>
  <c r="P44" i="30" s="1"/>
  <c r="AY43" i="30"/>
  <c r="P43" i="30" s="1"/>
  <c r="AY42" i="30"/>
  <c r="P42" i="30" s="1"/>
  <c r="AY41" i="30"/>
  <c r="P41" i="30" s="1"/>
  <c r="AY40" i="30"/>
  <c r="P40" i="30" s="1"/>
  <c r="AY39" i="30"/>
  <c r="P39" i="30" s="1"/>
  <c r="AY32" i="30"/>
  <c r="P32" i="30" s="1"/>
  <c r="AY31" i="30"/>
  <c r="P31" i="30" s="1"/>
  <c r="AY30" i="30"/>
  <c r="P30" i="30" s="1"/>
  <c r="AY29" i="30"/>
  <c r="P29" i="30" s="1"/>
  <c r="AY28" i="30"/>
  <c r="P28" i="30" s="1"/>
  <c r="AY27" i="30"/>
  <c r="P27" i="30" s="1"/>
  <c r="AY50" i="30"/>
  <c r="P50" i="30" s="1"/>
  <c r="AY49" i="30"/>
  <c r="P49" i="30" s="1"/>
  <c r="AY48" i="30"/>
  <c r="P48" i="30" s="1"/>
  <c r="AY47" i="30"/>
  <c r="P47" i="30" s="1"/>
  <c r="AY46" i="30"/>
  <c r="P46" i="30" s="1"/>
  <c r="AY45" i="30"/>
  <c r="P45" i="30" s="1"/>
  <c r="AY38" i="30"/>
  <c r="P38" i="30" s="1"/>
  <c r="AY37" i="30"/>
  <c r="P37" i="30" s="1"/>
  <c r="AY36" i="30"/>
  <c r="P36" i="30" s="1"/>
  <c r="AY35" i="30"/>
  <c r="P35" i="30" s="1"/>
  <c r="AY34" i="30"/>
  <c r="P34" i="30" s="1"/>
  <c r="AY33" i="30"/>
  <c r="P33" i="30" s="1"/>
  <c r="AY26" i="30"/>
  <c r="P26" i="30" s="1"/>
  <c r="AY25" i="30"/>
  <c r="P25" i="30" s="1"/>
  <c r="AY24" i="30"/>
  <c r="P24" i="30" s="1"/>
  <c r="AY23" i="30"/>
  <c r="P23" i="30" s="1"/>
  <c r="AY22" i="30"/>
  <c r="P22" i="30" s="1"/>
  <c r="AY21" i="30"/>
  <c r="P21" i="30" s="1"/>
  <c r="AY14" i="30"/>
  <c r="P14" i="30" s="1"/>
  <c r="AY13" i="30"/>
  <c r="P13" i="30" s="1"/>
  <c r="AY12" i="30"/>
  <c r="P12" i="30" s="1"/>
  <c r="AY11" i="30"/>
  <c r="P11" i="30" s="1"/>
  <c r="AY10" i="30"/>
  <c r="P10" i="30" s="1"/>
  <c r="AY9" i="30"/>
  <c r="P9" i="30" s="1"/>
  <c r="AY20" i="30"/>
  <c r="P20" i="30" s="1"/>
  <c r="AY19" i="30"/>
  <c r="P19" i="30" s="1"/>
  <c r="AY18" i="30"/>
  <c r="P18" i="30" s="1"/>
  <c r="AY17" i="30"/>
  <c r="P17" i="30" s="1"/>
  <c r="AY16" i="30"/>
  <c r="P16" i="30" s="1"/>
  <c r="AY15" i="30"/>
  <c r="P15" i="30" s="1"/>
  <c r="AY8" i="30"/>
  <c r="P8" i="30" s="1"/>
  <c r="AY7" i="30"/>
  <c r="P7" i="30" s="1"/>
  <c r="AY6" i="30"/>
  <c r="P6" i="30" s="1"/>
  <c r="AY5" i="30"/>
  <c r="P5" i="30" s="1"/>
  <c r="AY4" i="30"/>
  <c r="P4" i="30" s="1"/>
  <c r="AY3" i="30"/>
  <c r="P3" i="30" s="1"/>
  <c r="C75" i="30"/>
  <c r="AZ73" i="30"/>
  <c r="Q73" i="30" s="1"/>
  <c r="AZ68" i="30"/>
  <c r="Q68" i="30" s="1"/>
  <c r="AZ67" i="30"/>
  <c r="Q67" i="30" s="1"/>
  <c r="AZ62" i="30"/>
  <c r="Q62" i="30" s="1"/>
  <c r="AZ61" i="30"/>
  <c r="Q61" i="30" s="1"/>
  <c r="AZ60" i="30"/>
  <c r="Q60" i="30" s="1"/>
  <c r="AZ72" i="30"/>
  <c r="Q72" i="30" s="1"/>
  <c r="AZ71" i="30"/>
  <c r="Q71" i="30" s="1"/>
  <c r="AZ70" i="30"/>
  <c r="Q70" i="30" s="1"/>
  <c r="AZ69" i="30"/>
  <c r="Q69" i="30" s="1"/>
  <c r="AZ66" i="30"/>
  <c r="Q66" i="30" s="1"/>
  <c r="AZ65" i="30"/>
  <c r="Q65" i="30" s="1"/>
  <c r="AZ64" i="30"/>
  <c r="Q64" i="30" s="1"/>
  <c r="AZ63" i="30"/>
  <c r="Q63" i="30" s="1"/>
  <c r="AZ56" i="30"/>
  <c r="Q56" i="30" s="1"/>
  <c r="AZ55" i="30"/>
  <c r="Q55" i="30" s="1"/>
  <c r="AZ54" i="30"/>
  <c r="Q54" i="30" s="1"/>
  <c r="AZ53" i="30"/>
  <c r="Q53" i="30" s="1"/>
  <c r="AZ52" i="30"/>
  <c r="Q52" i="30" s="1"/>
  <c r="AZ74" i="30"/>
  <c r="Q74" i="30" s="1"/>
  <c r="AZ59" i="30"/>
  <c r="Q59" i="30" s="1"/>
  <c r="AZ58" i="30"/>
  <c r="Q58" i="30" s="1"/>
  <c r="AZ57" i="30"/>
  <c r="Q57" i="30" s="1"/>
  <c r="AZ50" i="30"/>
  <c r="Q50" i="30" s="1"/>
  <c r="AZ49" i="30"/>
  <c r="Q49" i="30" s="1"/>
  <c r="AZ48" i="30"/>
  <c r="Q48" i="30" s="1"/>
  <c r="AZ47" i="30"/>
  <c r="Q47" i="30" s="1"/>
  <c r="AZ46" i="30"/>
  <c r="Q46" i="30" s="1"/>
  <c r="AZ45" i="30"/>
  <c r="Q45" i="30" s="1"/>
  <c r="AZ38" i="30"/>
  <c r="Q38" i="30" s="1"/>
  <c r="AZ37" i="30"/>
  <c r="Q37" i="30" s="1"/>
  <c r="AZ36" i="30"/>
  <c r="Q36" i="30" s="1"/>
  <c r="AZ35" i="30"/>
  <c r="Q35" i="30" s="1"/>
  <c r="AZ34" i="30"/>
  <c r="Q34" i="30" s="1"/>
  <c r="AZ33" i="30"/>
  <c r="Q33" i="30" s="1"/>
  <c r="AZ26" i="30"/>
  <c r="Q26" i="30" s="1"/>
  <c r="AZ25" i="30"/>
  <c r="Q25" i="30" s="1"/>
  <c r="AZ24" i="30"/>
  <c r="Q24" i="30" s="1"/>
  <c r="AZ23" i="30"/>
  <c r="Q23" i="30" s="1"/>
  <c r="AZ22" i="30"/>
  <c r="Q22" i="30" s="1"/>
  <c r="AZ21" i="30"/>
  <c r="Q21" i="30" s="1"/>
  <c r="AZ51" i="30"/>
  <c r="Q51" i="30" s="1"/>
  <c r="AZ44" i="30"/>
  <c r="Q44" i="30" s="1"/>
  <c r="AZ43" i="30"/>
  <c r="Q43" i="30" s="1"/>
  <c r="AZ42" i="30"/>
  <c r="Q42" i="30" s="1"/>
  <c r="AZ41" i="30"/>
  <c r="Q41" i="30" s="1"/>
  <c r="AZ40" i="30"/>
  <c r="Q40" i="30" s="1"/>
  <c r="AZ39" i="30"/>
  <c r="Q39" i="30" s="1"/>
  <c r="AZ32" i="30"/>
  <c r="Q32" i="30" s="1"/>
  <c r="AZ31" i="30"/>
  <c r="Q31" i="30" s="1"/>
  <c r="AZ30" i="30"/>
  <c r="Q30" i="30" s="1"/>
  <c r="AZ29" i="30"/>
  <c r="Q29" i="30" s="1"/>
  <c r="AZ28" i="30"/>
  <c r="Q28" i="30" s="1"/>
  <c r="AZ27" i="30"/>
  <c r="Q27" i="30" s="1"/>
  <c r="AZ20" i="30"/>
  <c r="Q20" i="30" s="1"/>
  <c r="AZ19" i="30"/>
  <c r="Q19" i="30" s="1"/>
  <c r="AZ18" i="30"/>
  <c r="Q18" i="30" s="1"/>
  <c r="AZ17" i="30"/>
  <c r="Q17" i="30" s="1"/>
  <c r="AZ16" i="30"/>
  <c r="Q16" i="30" s="1"/>
  <c r="AZ15" i="30"/>
  <c r="Q15" i="30" s="1"/>
  <c r="AZ8" i="30"/>
  <c r="Q8" i="30" s="1"/>
  <c r="AZ7" i="30"/>
  <c r="Q7" i="30" s="1"/>
  <c r="AZ6" i="30"/>
  <c r="Q6" i="30" s="1"/>
  <c r="AZ5" i="30"/>
  <c r="Q5" i="30" s="1"/>
  <c r="AZ4" i="30"/>
  <c r="Q4" i="30" s="1"/>
  <c r="AZ3" i="30"/>
  <c r="Q3" i="30" s="1"/>
  <c r="AZ14" i="30"/>
  <c r="Q14" i="30" s="1"/>
  <c r="AZ13" i="30"/>
  <c r="Q13" i="30" s="1"/>
  <c r="AZ12" i="30"/>
  <c r="Q12" i="30" s="1"/>
  <c r="AZ11" i="30"/>
  <c r="Q11" i="30" s="1"/>
  <c r="AZ10" i="30"/>
  <c r="Q10" i="30" s="1"/>
  <c r="AZ9" i="30"/>
  <c r="Q9" i="30" s="1"/>
  <c r="AV73" i="30"/>
  <c r="M73" i="30" s="1"/>
  <c r="AV68" i="30"/>
  <c r="M68" i="30" s="1"/>
  <c r="AV67" i="30"/>
  <c r="M67" i="30" s="1"/>
  <c r="AV62" i="30"/>
  <c r="M62" i="30" s="1"/>
  <c r="AV61" i="30"/>
  <c r="M61" i="30" s="1"/>
  <c r="AV60" i="30"/>
  <c r="M60" i="30" s="1"/>
  <c r="AV72" i="30"/>
  <c r="M72" i="30" s="1"/>
  <c r="AV71" i="30"/>
  <c r="M71" i="30" s="1"/>
  <c r="AV70" i="30"/>
  <c r="M70" i="30" s="1"/>
  <c r="AV69" i="30"/>
  <c r="M69" i="30" s="1"/>
  <c r="AV66" i="30"/>
  <c r="M66" i="30" s="1"/>
  <c r="AV65" i="30"/>
  <c r="M65" i="30" s="1"/>
  <c r="AV64" i="30"/>
  <c r="M64" i="30" s="1"/>
  <c r="AV63" i="30"/>
  <c r="M63" i="30" s="1"/>
  <c r="AV56" i="30"/>
  <c r="M56" i="30" s="1"/>
  <c r="AV55" i="30"/>
  <c r="M55" i="30" s="1"/>
  <c r="AV54" i="30"/>
  <c r="M54" i="30" s="1"/>
  <c r="AV53" i="30"/>
  <c r="M53" i="30" s="1"/>
  <c r="AV52" i="30"/>
  <c r="M52" i="30" s="1"/>
  <c r="AV74" i="30"/>
  <c r="M74" i="30" s="1"/>
  <c r="AV59" i="30"/>
  <c r="M59" i="30" s="1"/>
  <c r="AV58" i="30"/>
  <c r="M58" i="30" s="1"/>
  <c r="AV57" i="30"/>
  <c r="M57" i="30" s="1"/>
  <c r="AV50" i="30"/>
  <c r="M50" i="30" s="1"/>
  <c r="AV49" i="30"/>
  <c r="M49" i="30" s="1"/>
  <c r="AV48" i="30"/>
  <c r="M48" i="30" s="1"/>
  <c r="AV47" i="30"/>
  <c r="M47" i="30" s="1"/>
  <c r="AV46" i="30"/>
  <c r="M46" i="30" s="1"/>
  <c r="AV45" i="30"/>
  <c r="M45" i="30" s="1"/>
  <c r="AV38" i="30"/>
  <c r="M38" i="30" s="1"/>
  <c r="AV37" i="30"/>
  <c r="M37" i="30" s="1"/>
  <c r="AV36" i="30"/>
  <c r="M36" i="30" s="1"/>
  <c r="AV35" i="30"/>
  <c r="M35" i="30" s="1"/>
  <c r="AV34" i="30"/>
  <c r="M34" i="30" s="1"/>
  <c r="AV33" i="30"/>
  <c r="M33" i="30" s="1"/>
  <c r="AV26" i="30"/>
  <c r="M26" i="30" s="1"/>
  <c r="AV25" i="30"/>
  <c r="M25" i="30" s="1"/>
  <c r="AV24" i="30"/>
  <c r="M24" i="30" s="1"/>
  <c r="AV23" i="30"/>
  <c r="M23" i="30" s="1"/>
  <c r="AV22" i="30"/>
  <c r="M22" i="30" s="1"/>
  <c r="AV21" i="30"/>
  <c r="M21" i="30" s="1"/>
  <c r="AV51" i="30"/>
  <c r="M51" i="30" s="1"/>
  <c r="AV44" i="30"/>
  <c r="M44" i="30" s="1"/>
  <c r="AV43" i="30"/>
  <c r="M43" i="30" s="1"/>
  <c r="AV42" i="30"/>
  <c r="M42" i="30" s="1"/>
  <c r="AV41" i="30"/>
  <c r="M41" i="30" s="1"/>
  <c r="AV40" i="30"/>
  <c r="M40" i="30" s="1"/>
  <c r="AV39" i="30"/>
  <c r="M39" i="30" s="1"/>
  <c r="AV32" i="30"/>
  <c r="M32" i="30" s="1"/>
  <c r="AV31" i="30"/>
  <c r="M31" i="30" s="1"/>
  <c r="AV30" i="30"/>
  <c r="M30" i="30" s="1"/>
  <c r="AV29" i="30"/>
  <c r="M29" i="30" s="1"/>
  <c r="AV28" i="30"/>
  <c r="M28" i="30" s="1"/>
  <c r="AV27" i="30"/>
  <c r="M27" i="30" s="1"/>
  <c r="AV20" i="30"/>
  <c r="M20" i="30" s="1"/>
  <c r="AV19" i="30"/>
  <c r="M19" i="30" s="1"/>
  <c r="AV18" i="30"/>
  <c r="M18" i="30" s="1"/>
  <c r="AV17" i="30"/>
  <c r="M17" i="30" s="1"/>
  <c r="AV16" i="30"/>
  <c r="M16" i="30" s="1"/>
  <c r="AV15" i="30"/>
  <c r="M15" i="30" s="1"/>
  <c r="AV8" i="30"/>
  <c r="M8" i="30" s="1"/>
  <c r="AV7" i="30"/>
  <c r="M7" i="30" s="1"/>
  <c r="AV6" i="30"/>
  <c r="M6" i="30" s="1"/>
  <c r="AV5" i="30"/>
  <c r="M5" i="30" s="1"/>
  <c r="AV4" i="30"/>
  <c r="M4" i="30" s="1"/>
  <c r="AV3" i="30"/>
  <c r="M3" i="30" s="1"/>
  <c r="AV14" i="30"/>
  <c r="M14" i="30" s="1"/>
  <c r="AV13" i="30"/>
  <c r="M13" i="30" s="1"/>
  <c r="AV12" i="30"/>
  <c r="M12" i="30" s="1"/>
  <c r="AV11" i="30"/>
  <c r="M11" i="30" s="1"/>
  <c r="AV10" i="30"/>
  <c r="M10" i="30" s="1"/>
  <c r="AV9" i="30"/>
  <c r="M9" i="30" s="1"/>
  <c r="AR73" i="30"/>
  <c r="I73" i="30" s="1"/>
  <c r="AR68" i="30"/>
  <c r="I68" i="30" s="1"/>
  <c r="AR67" i="30"/>
  <c r="I67" i="30" s="1"/>
  <c r="AR62" i="30"/>
  <c r="I62" i="30" s="1"/>
  <c r="AR61" i="30"/>
  <c r="I61" i="30" s="1"/>
  <c r="AR60" i="30"/>
  <c r="I60" i="30" s="1"/>
  <c r="AR72" i="30"/>
  <c r="I72" i="30" s="1"/>
  <c r="AR71" i="30"/>
  <c r="I71" i="30" s="1"/>
  <c r="AR70" i="30"/>
  <c r="I70" i="30" s="1"/>
  <c r="AR69" i="30"/>
  <c r="I69" i="30" s="1"/>
  <c r="AR66" i="30"/>
  <c r="I66" i="30" s="1"/>
  <c r="AR65" i="30"/>
  <c r="I65" i="30" s="1"/>
  <c r="AR64" i="30"/>
  <c r="I64" i="30" s="1"/>
  <c r="AR63" i="30"/>
  <c r="I63" i="30" s="1"/>
  <c r="AR56" i="30"/>
  <c r="I56" i="30" s="1"/>
  <c r="AR55" i="30"/>
  <c r="I55" i="30" s="1"/>
  <c r="AR54" i="30"/>
  <c r="I54" i="30" s="1"/>
  <c r="AR53" i="30"/>
  <c r="I53" i="30" s="1"/>
  <c r="AR52" i="30"/>
  <c r="I52" i="30" s="1"/>
  <c r="AR74" i="30"/>
  <c r="I74" i="30" s="1"/>
  <c r="AR59" i="30"/>
  <c r="I59" i="30" s="1"/>
  <c r="AR58" i="30"/>
  <c r="I58" i="30" s="1"/>
  <c r="AR57" i="30"/>
  <c r="I57" i="30" s="1"/>
  <c r="AR50" i="30"/>
  <c r="I50" i="30" s="1"/>
  <c r="AR49" i="30"/>
  <c r="I49" i="30" s="1"/>
  <c r="AR48" i="30"/>
  <c r="I48" i="30" s="1"/>
  <c r="AR47" i="30"/>
  <c r="I47" i="30" s="1"/>
  <c r="AR46" i="30"/>
  <c r="I46" i="30" s="1"/>
  <c r="AR45" i="30"/>
  <c r="I45" i="30" s="1"/>
  <c r="AR38" i="30"/>
  <c r="I38" i="30" s="1"/>
  <c r="AR37" i="30"/>
  <c r="I37" i="30" s="1"/>
  <c r="AR36" i="30"/>
  <c r="I36" i="30" s="1"/>
  <c r="AR35" i="30"/>
  <c r="I35" i="30" s="1"/>
  <c r="AR34" i="30"/>
  <c r="I34" i="30" s="1"/>
  <c r="AR33" i="30"/>
  <c r="I33" i="30" s="1"/>
  <c r="AR26" i="30"/>
  <c r="I26" i="30" s="1"/>
  <c r="AR25" i="30"/>
  <c r="I25" i="30" s="1"/>
  <c r="AR24" i="30"/>
  <c r="I24" i="30" s="1"/>
  <c r="AR23" i="30"/>
  <c r="I23" i="30" s="1"/>
  <c r="AR22" i="30"/>
  <c r="I22" i="30" s="1"/>
  <c r="AR21" i="30"/>
  <c r="I21" i="30" s="1"/>
  <c r="AR51" i="30"/>
  <c r="I51" i="30" s="1"/>
  <c r="AR44" i="30"/>
  <c r="I44" i="30" s="1"/>
  <c r="AR43" i="30"/>
  <c r="I43" i="30" s="1"/>
  <c r="AR42" i="30"/>
  <c r="I42" i="30" s="1"/>
  <c r="AR41" i="30"/>
  <c r="I41" i="30" s="1"/>
  <c r="AR40" i="30"/>
  <c r="I40" i="30" s="1"/>
  <c r="AR39" i="30"/>
  <c r="I39" i="30" s="1"/>
  <c r="AR32" i="30"/>
  <c r="I32" i="30" s="1"/>
  <c r="AR31" i="30"/>
  <c r="I31" i="30" s="1"/>
  <c r="AR30" i="30"/>
  <c r="I30" i="30" s="1"/>
  <c r="AR29" i="30"/>
  <c r="I29" i="30" s="1"/>
  <c r="AR28" i="30"/>
  <c r="I28" i="30" s="1"/>
  <c r="AR27" i="30"/>
  <c r="I27" i="30" s="1"/>
  <c r="AR20" i="30"/>
  <c r="I20" i="30" s="1"/>
  <c r="AR19" i="30"/>
  <c r="I19" i="30" s="1"/>
  <c r="AR18" i="30"/>
  <c r="I18" i="30" s="1"/>
  <c r="AR17" i="30"/>
  <c r="I17" i="30" s="1"/>
  <c r="AR16" i="30"/>
  <c r="I16" i="30" s="1"/>
  <c r="AR15" i="30"/>
  <c r="I15" i="30" s="1"/>
  <c r="AR8" i="30"/>
  <c r="I8" i="30" s="1"/>
  <c r="AR7" i="30"/>
  <c r="I7" i="30" s="1"/>
  <c r="AR6" i="30"/>
  <c r="I6" i="30" s="1"/>
  <c r="AR5" i="30"/>
  <c r="I5" i="30" s="1"/>
  <c r="AR4" i="30"/>
  <c r="I4" i="30" s="1"/>
  <c r="AR3" i="30"/>
  <c r="I3" i="30" s="1"/>
  <c r="AR14" i="30"/>
  <c r="I14" i="30" s="1"/>
  <c r="AR13" i="30"/>
  <c r="I13" i="30" s="1"/>
  <c r="AR12" i="30"/>
  <c r="I12" i="30" s="1"/>
  <c r="AR11" i="30"/>
  <c r="I11" i="30" s="1"/>
  <c r="AR10" i="30"/>
  <c r="I10" i="30" s="1"/>
  <c r="AR9" i="30"/>
  <c r="I9" i="30" s="1"/>
  <c r="AN73" i="30"/>
  <c r="E73" i="30" s="1"/>
  <c r="AN68" i="30"/>
  <c r="E68" i="30" s="1"/>
  <c r="AN67" i="30"/>
  <c r="E67" i="30" s="1"/>
  <c r="AN62" i="30"/>
  <c r="E62" i="30" s="1"/>
  <c r="AN61" i="30"/>
  <c r="E61" i="30" s="1"/>
  <c r="AN60" i="30"/>
  <c r="E60" i="30" s="1"/>
  <c r="AN72" i="30"/>
  <c r="E72" i="30" s="1"/>
  <c r="AN71" i="30"/>
  <c r="E71" i="30" s="1"/>
  <c r="AN70" i="30"/>
  <c r="E70" i="30" s="1"/>
  <c r="AN69" i="30"/>
  <c r="E69" i="30" s="1"/>
  <c r="AN66" i="30"/>
  <c r="E66" i="30" s="1"/>
  <c r="AN65" i="30"/>
  <c r="E65" i="30" s="1"/>
  <c r="AN64" i="30"/>
  <c r="E64" i="30" s="1"/>
  <c r="AN63" i="30"/>
  <c r="E63" i="30" s="1"/>
  <c r="AN56" i="30"/>
  <c r="E56" i="30" s="1"/>
  <c r="AN55" i="30"/>
  <c r="E55" i="30" s="1"/>
  <c r="AN54" i="30"/>
  <c r="E54" i="30" s="1"/>
  <c r="AN53" i="30"/>
  <c r="E53" i="30" s="1"/>
  <c r="AN52" i="30"/>
  <c r="E52" i="30" s="1"/>
  <c r="AN74" i="30"/>
  <c r="E74" i="30" s="1"/>
  <c r="AN59" i="30"/>
  <c r="E59" i="30" s="1"/>
  <c r="AN58" i="30"/>
  <c r="E58" i="30" s="1"/>
  <c r="AN57" i="30"/>
  <c r="E57" i="30" s="1"/>
  <c r="AN50" i="30"/>
  <c r="E50" i="30" s="1"/>
  <c r="AN49" i="30"/>
  <c r="E49" i="30" s="1"/>
  <c r="AN48" i="30"/>
  <c r="E48" i="30" s="1"/>
  <c r="AN47" i="30"/>
  <c r="E47" i="30" s="1"/>
  <c r="AN46" i="30"/>
  <c r="E46" i="30" s="1"/>
  <c r="AN45" i="30"/>
  <c r="E45" i="30" s="1"/>
  <c r="AN38" i="30"/>
  <c r="E38" i="30" s="1"/>
  <c r="AN37" i="30"/>
  <c r="E37" i="30" s="1"/>
  <c r="AN36" i="30"/>
  <c r="E36" i="30" s="1"/>
  <c r="AN35" i="30"/>
  <c r="E35" i="30" s="1"/>
  <c r="AN34" i="30"/>
  <c r="E34" i="30" s="1"/>
  <c r="AN33" i="30"/>
  <c r="E33" i="30" s="1"/>
  <c r="AN26" i="30"/>
  <c r="E26" i="30" s="1"/>
  <c r="AN25" i="30"/>
  <c r="E25" i="30" s="1"/>
  <c r="AN24" i="30"/>
  <c r="E24" i="30" s="1"/>
  <c r="AN23" i="30"/>
  <c r="E23" i="30" s="1"/>
  <c r="AN22" i="30"/>
  <c r="E22" i="30" s="1"/>
  <c r="AN51" i="30"/>
  <c r="E51" i="30" s="1"/>
  <c r="AN44" i="30"/>
  <c r="E44" i="30" s="1"/>
  <c r="AN43" i="30"/>
  <c r="E43" i="30" s="1"/>
  <c r="AN42" i="30"/>
  <c r="E42" i="30" s="1"/>
  <c r="AN41" i="30"/>
  <c r="E41" i="30" s="1"/>
  <c r="AN40" i="30"/>
  <c r="E40" i="30" s="1"/>
  <c r="AN39" i="30"/>
  <c r="E39" i="30" s="1"/>
  <c r="AN32" i="30"/>
  <c r="E32" i="30" s="1"/>
  <c r="AN31" i="30"/>
  <c r="E31" i="30" s="1"/>
  <c r="AN30" i="30"/>
  <c r="E30" i="30" s="1"/>
  <c r="AN29" i="30"/>
  <c r="E29" i="30" s="1"/>
  <c r="AN28" i="30"/>
  <c r="E28" i="30" s="1"/>
  <c r="AN27" i="30"/>
  <c r="E27" i="30" s="1"/>
  <c r="AN20" i="30"/>
  <c r="E20" i="30" s="1"/>
  <c r="AN19" i="30"/>
  <c r="E19" i="30" s="1"/>
  <c r="AN18" i="30"/>
  <c r="E18" i="30" s="1"/>
  <c r="AN17" i="30"/>
  <c r="E17" i="30" s="1"/>
  <c r="AN16" i="30"/>
  <c r="E16" i="30" s="1"/>
  <c r="AN15" i="30"/>
  <c r="E15" i="30" s="1"/>
  <c r="AN8" i="30"/>
  <c r="E8" i="30" s="1"/>
  <c r="AN7" i="30"/>
  <c r="E7" i="30" s="1"/>
  <c r="AN6" i="30"/>
  <c r="E6" i="30" s="1"/>
  <c r="AN5" i="30"/>
  <c r="E5" i="30" s="1"/>
  <c r="AN4" i="30"/>
  <c r="E4" i="30" s="1"/>
  <c r="AN3" i="30"/>
  <c r="E3" i="30" s="1"/>
  <c r="AN21" i="30"/>
  <c r="E21" i="30" s="1"/>
  <c r="AN14" i="30"/>
  <c r="E14" i="30" s="1"/>
  <c r="AN13" i="30"/>
  <c r="E13" i="30" s="1"/>
  <c r="AN12" i="30"/>
  <c r="E12" i="30" s="1"/>
  <c r="AN11" i="30"/>
  <c r="E11" i="30" s="1"/>
  <c r="AN10" i="30"/>
  <c r="E10" i="30" s="1"/>
  <c r="AN9" i="30"/>
  <c r="E9" i="30" s="1"/>
  <c r="BA74" i="30"/>
  <c r="R74" i="30" s="1"/>
  <c r="BA72" i="30"/>
  <c r="R72" i="30" s="1"/>
  <c r="BA71" i="30"/>
  <c r="R71" i="30" s="1"/>
  <c r="BA70" i="30"/>
  <c r="R70" i="30" s="1"/>
  <c r="BA69" i="30"/>
  <c r="R69" i="30" s="1"/>
  <c r="BA66" i="30"/>
  <c r="R66" i="30" s="1"/>
  <c r="BA65" i="30"/>
  <c r="R65" i="30" s="1"/>
  <c r="BA64" i="30"/>
  <c r="R64" i="30" s="1"/>
  <c r="BA63" i="30"/>
  <c r="R63" i="30" s="1"/>
  <c r="BA68" i="30"/>
  <c r="R68" i="30" s="1"/>
  <c r="BA62" i="30"/>
  <c r="R62" i="30" s="1"/>
  <c r="BA60" i="30"/>
  <c r="R60" i="30" s="1"/>
  <c r="BA59" i="30"/>
  <c r="R59" i="30" s="1"/>
  <c r="BA58" i="30"/>
  <c r="R58" i="30" s="1"/>
  <c r="BA57" i="30"/>
  <c r="R57" i="30" s="1"/>
  <c r="BA73" i="30"/>
  <c r="R73" i="30" s="1"/>
  <c r="BA67" i="30"/>
  <c r="R67" i="30" s="1"/>
  <c r="BA61" i="30"/>
  <c r="R61" i="30" s="1"/>
  <c r="BA56" i="30"/>
  <c r="R56" i="30" s="1"/>
  <c r="BA55" i="30"/>
  <c r="R55" i="30" s="1"/>
  <c r="BA54" i="30"/>
  <c r="R54" i="30" s="1"/>
  <c r="BA53" i="30"/>
  <c r="R53" i="30" s="1"/>
  <c r="BA52" i="30"/>
  <c r="R52" i="30" s="1"/>
  <c r="BA51" i="30"/>
  <c r="R51" i="30" s="1"/>
  <c r="BA44" i="30"/>
  <c r="R44" i="30" s="1"/>
  <c r="BA43" i="30"/>
  <c r="R43" i="30" s="1"/>
  <c r="BA42" i="30"/>
  <c r="R42" i="30" s="1"/>
  <c r="BA41" i="30"/>
  <c r="R41" i="30" s="1"/>
  <c r="BA40" i="30"/>
  <c r="R40" i="30" s="1"/>
  <c r="BA39" i="30"/>
  <c r="R39" i="30" s="1"/>
  <c r="BA32" i="30"/>
  <c r="R32" i="30" s="1"/>
  <c r="BA31" i="30"/>
  <c r="R31" i="30" s="1"/>
  <c r="BA30" i="30"/>
  <c r="R30" i="30" s="1"/>
  <c r="BA29" i="30"/>
  <c r="R29" i="30" s="1"/>
  <c r="BA28" i="30"/>
  <c r="R28" i="30" s="1"/>
  <c r="BA27" i="30"/>
  <c r="R27" i="30" s="1"/>
  <c r="BA50" i="30"/>
  <c r="R50" i="30" s="1"/>
  <c r="BA49" i="30"/>
  <c r="R49" i="30" s="1"/>
  <c r="BA48" i="30"/>
  <c r="R48" i="30" s="1"/>
  <c r="BA47" i="30"/>
  <c r="R47" i="30" s="1"/>
  <c r="BA46" i="30"/>
  <c r="R46" i="30" s="1"/>
  <c r="BA45" i="30"/>
  <c r="R45" i="30" s="1"/>
  <c r="BA38" i="30"/>
  <c r="R38" i="30" s="1"/>
  <c r="BA37" i="30"/>
  <c r="R37" i="30" s="1"/>
  <c r="BA36" i="30"/>
  <c r="R36" i="30" s="1"/>
  <c r="BA35" i="30"/>
  <c r="R35" i="30" s="1"/>
  <c r="BA34" i="30"/>
  <c r="R34" i="30" s="1"/>
  <c r="BA33" i="30"/>
  <c r="R33" i="30" s="1"/>
  <c r="BA26" i="30"/>
  <c r="R26" i="30" s="1"/>
  <c r="BA25" i="30"/>
  <c r="R25" i="30" s="1"/>
  <c r="BA24" i="30"/>
  <c r="R24" i="30" s="1"/>
  <c r="BA23" i="30"/>
  <c r="R23" i="30" s="1"/>
  <c r="BA22" i="30"/>
  <c r="R22" i="30" s="1"/>
  <c r="BA14" i="30"/>
  <c r="R14" i="30" s="1"/>
  <c r="BA13" i="30"/>
  <c r="R13" i="30" s="1"/>
  <c r="BA12" i="30"/>
  <c r="R12" i="30" s="1"/>
  <c r="BA11" i="30"/>
  <c r="R11" i="30" s="1"/>
  <c r="BA10" i="30"/>
  <c r="R10" i="30" s="1"/>
  <c r="BA9" i="30"/>
  <c r="R9" i="30" s="1"/>
  <c r="BA21" i="30"/>
  <c r="R21" i="30" s="1"/>
  <c r="BA20" i="30"/>
  <c r="R20" i="30" s="1"/>
  <c r="BA19" i="30"/>
  <c r="R19" i="30" s="1"/>
  <c r="BA18" i="30"/>
  <c r="R18" i="30" s="1"/>
  <c r="BA17" i="30"/>
  <c r="R17" i="30" s="1"/>
  <c r="BA16" i="30"/>
  <c r="R16" i="30" s="1"/>
  <c r="BA15" i="30"/>
  <c r="R15" i="30" s="1"/>
  <c r="BA8" i="30"/>
  <c r="R8" i="30" s="1"/>
  <c r="BA7" i="30"/>
  <c r="R7" i="30" s="1"/>
  <c r="BA6" i="30"/>
  <c r="R6" i="30" s="1"/>
  <c r="BA5" i="30"/>
  <c r="R5" i="30" s="1"/>
  <c r="BA4" i="30"/>
  <c r="R4" i="30" s="1"/>
  <c r="BA3" i="30"/>
  <c r="R3" i="30" s="1"/>
  <c r="AU73" i="29"/>
  <c r="L73" i="29" s="1"/>
  <c r="AU68" i="29"/>
  <c r="L68" i="29" s="1"/>
  <c r="AU67" i="29"/>
  <c r="L67" i="29" s="1"/>
  <c r="AU62" i="29"/>
  <c r="L62" i="29" s="1"/>
  <c r="AU61" i="29"/>
  <c r="L61" i="29" s="1"/>
  <c r="AU60" i="29"/>
  <c r="L60" i="29" s="1"/>
  <c r="AU74" i="29"/>
  <c r="L74" i="29" s="1"/>
  <c r="AU72" i="29"/>
  <c r="L72" i="29" s="1"/>
  <c r="AU71" i="29"/>
  <c r="L71" i="29" s="1"/>
  <c r="AU70" i="29"/>
  <c r="L70" i="29" s="1"/>
  <c r="AU69" i="29"/>
  <c r="L69" i="29" s="1"/>
  <c r="AU66" i="29"/>
  <c r="L66" i="29" s="1"/>
  <c r="AU65" i="29"/>
  <c r="L65" i="29" s="1"/>
  <c r="AU64" i="29"/>
  <c r="L64" i="29" s="1"/>
  <c r="AU63" i="29"/>
  <c r="L63" i="29" s="1"/>
  <c r="AU59" i="29"/>
  <c r="L59" i="29" s="1"/>
  <c r="AU58" i="29"/>
  <c r="L58" i="29" s="1"/>
  <c r="AU57" i="29"/>
  <c r="L57" i="29" s="1"/>
  <c r="AU50" i="29"/>
  <c r="L50" i="29" s="1"/>
  <c r="AU49" i="29"/>
  <c r="L49" i="29" s="1"/>
  <c r="AU48" i="29"/>
  <c r="L48" i="29" s="1"/>
  <c r="AU47" i="29"/>
  <c r="L47" i="29" s="1"/>
  <c r="AU46" i="29"/>
  <c r="L46" i="29" s="1"/>
  <c r="AU45" i="29"/>
  <c r="L45" i="29" s="1"/>
  <c r="AU38" i="29"/>
  <c r="L38" i="29" s="1"/>
  <c r="AU37" i="29"/>
  <c r="L37" i="29" s="1"/>
  <c r="AU36" i="29"/>
  <c r="L36" i="29" s="1"/>
  <c r="AU35" i="29"/>
  <c r="L35" i="29" s="1"/>
  <c r="AU34" i="29"/>
  <c r="L34" i="29" s="1"/>
  <c r="AU33" i="29"/>
  <c r="L33" i="29" s="1"/>
  <c r="AU56" i="29"/>
  <c r="L56" i="29" s="1"/>
  <c r="AU55" i="29"/>
  <c r="L55" i="29" s="1"/>
  <c r="AU54" i="29"/>
  <c r="L54" i="29" s="1"/>
  <c r="AU53" i="29"/>
  <c r="L53" i="29" s="1"/>
  <c r="AU52" i="29"/>
  <c r="L52" i="29" s="1"/>
  <c r="AU51" i="29"/>
  <c r="L51" i="29" s="1"/>
  <c r="AU44" i="29"/>
  <c r="L44" i="29" s="1"/>
  <c r="AU43" i="29"/>
  <c r="L43" i="29" s="1"/>
  <c r="AU42" i="29"/>
  <c r="L42" i="29" s="1"/>
  <c r="AU41" i="29"/>
  <c r="L41" i="29" s="1"/>
  <c r="AU40" i="29"/>
  <c r="L40" i="29" s="1"/>
  <c r="AU39" i="29"/>
  <c r="L39" i="29" s="1"/>
  <c r="AU32" i="29"/>
  <c r="L32" i="29" s="1"/>
  <c r="AU31" i="29"/>
  <c r="L31" i="29" s="1"/>
  <c r="AU30" i="29"/>
  <c r="L30" i="29" s="1"/>
  <c r="AU29" i="29"/>
  <c r="L29" i="29" s="1"/>
  <c r="AU26" i="29"/>
  <c r="L26" i="29" s="1"/>
  <c r="AU25" i="29"/>
  <c r="L25" i="29" s="1"/>
  <c r="AU24" i="29"/>
  <c r="L24" i="29" s="1"/>
  <c r="AU23" i="29"/>
  <c r="L23" i="29" s="1"/>
  <c r="AU22" i="29"/>
  <c r="L22" i="29" s="1"/>
  <c r="AU21" i="29"/>
  <c r="L21" i="29" s="1"/>
  <c r="AU14" i="29"/>
  <c r="L14" i="29" s="1"/>
  <c r="AU13" i="29"/>
  <c r="L13" i="29" s="1"/>
  <c r="AU12" i="29"/>
  <c r="L12" i="29" s="1"/>
  <c r="AU11" i="29"/>
  <c r="L11" i="29" s="1"/>
  <c r="AU10" i="29"/>
  <c r="L10" i="29" s="1"/>
  <c r="AU9" i="29"/>
  <c r="L9" i="29" s="1"/>
  <c r="AU28" i="29"/>
  <c r="L28" i="29" s="1"/>
  <c r="AU27" i="29"/>
  <c r="L27" i="29" s="1"/>
  <c r="AU20" i="29"/>
  <c r="L20" i="29" s="1"/>
  <c r="AU19" i="29"/>
  <c r="L19" i="29" s="1"/>
  <c r="AU18" i="29"/>
  <c r="L18" i="29" s="1"/>
  <c r="AU17" i="29"/>
  <c r="L17" i="29" s="1"/>
  <c r="AU16" i="29"/>
  <c r="L16" i="29" s="1"/>
  <c r="AU15" i="29"/>
  <c r="L15" i="29" s="1"/>
  <c r="AU8" i="29"/>
  <c r="L8" i="29" s="1"/>
  <c r="AU7" i="29"/>
  <c r="L7" i="29" s="1"/>
  <c r="AU6" i="29"/>
  <c r="L6" i="29" s="1"/>
  <c r="AU5" i="29"/>
  <c r="L5" i="29" s="1"/>
  <c r="AU4" i="29"/>
  <c r="L4" i="29" s="1"/>
  <c r="AU3" i="29"/>
  <c r="L3" i="29" s="1"/>
  <c r="AQ73" i="29"/>
  <c r="H73" i="29" s="1"/>
  <c r="AQ68" i="29"/>
  <c r="H68" i="29" s="1"/>
  <c r="AQ67" i="29"/>
  <c r="H67" i="29" s="1"/>
  <c r="AQ62" i="29"/>
  <c r="H62" i="29" s="1"/>
  <c r="AQ61" i="29"/>
  <c r="H61" i="29" s="1"/>
  <c r="AQ60" i="29"/>
  <c r="H60" i="29" s="1"/>
  <c r="AQ74" i="29"/>
  <c r="H74" i="29" s="1"/>
  <c r="AQ72" i="29"/>
  <c r="H72" i="29" s="1"/>
  <c r="AQ71" i="29"/>
  <c r="H71" i="29" s="1"/>
  <c r="AQ70" i="29"/>
  <c r="H70" i="29" s="1"/>
  <c r="AQ69" i="29"/>
  <c r="H69" i="29" s="1"/>
  <c r="AQ66" i="29"/>
  <c r="H66" i="29" s="1"/>
  <c r="AQ65" i="29"/>
  <c r="H65" i="29" s="1"/>
  <c r="AQ64" i="29"/>
  <c r="H64" i="29" s="1"/>
  <c r="AQ63" i="29"/>
  <c r="H63" i="29" s="1"/>
  <c r="AQ59" i="29"/>
  <c r="H59" i="29" s="1"/>
  <c r="AQ58" i="29"/>
  <c r="H58" i="29" s="1"/>
  <c r="AQ57" i="29"/>
  <c r="H57" i="29" s="1"/>
  <c r="AQ50" i="29"/>
  <c r="H50" i="29" s="1"/>
  <c r="AQ49" i="29"/>
  <c r="H49" i="29" s="1"/>
  <c r="AQ48" i="29"/>
  <c r="H48" i="29" s="1"/>
  <c r="AQ47" i="29"/>
  <c r="H47" i="29" s="1"/>
  <c r="AQ46" i="29"/>
  <c r="H46" i="29" s="1"/>
  <c r="AQ45" i="29"/>
  <c r="H45" i="29" s="1"/>
  <c r="AQ38" i="29"/>
  <c r="H38" i="29" s="1"/>
  <c r="AQ37" i="29"/>
  <c r="H37" i="29" s="1"/>
  <c r="AQ36" i="29"/>
  <c r="H36" i="29" s="1"/>
  <c r="AQ35" i="29"/>
  <c r="H35" i="29" s="1"/>
  <c r="AQ34" i="29"/>
  <c r="H34" i="29" s="1"/>
  <c r="AQ33" i="29"/>
  <c r="H33" i="29" s="1"/>
  <c r="AQ56" i="29"/>
  <c r="H56" i="29" s="1"/>
  <c r="AQ55" i="29"/>
  <c r="H55" i="29" s="1"/>
  <c r="AQ54" i="29"/>
  <c r="H54" i="29" s="1"/>
  <c r="AQ53" i="29"/>
  <c r="H53" i="29" s="1"/>
  <c r="AQ52" i="29"/>
  <c r="H52" i="29" s="1"/>
  <c r="AQ51" i="29"/>
  <c r="H51" i="29" s="1"/>
  <c r="AQ44" i="29"/>
  <c r="H44" i="29" s="1"/>
  <c r="AQ43" i="29"/>
  <c r="H43" i="29" s="1"/>
  <c r="AQ42" i="29"/>
  <c r="H42" i="29" s="1"/>
  <c r="AQ41" i="29"/>
  <c r="H41" i="29" s="1"/>
  <c r="AQ40" i="29"/>
  <c r="H40" i="29" s="1"/>
  <c r="AQ39" i="29"/>
  <c r="H39" i="29" s="1"/>
  <c r="AQ32" i="29"/>
  <c r="H32" i="29" s="1"/>
  <c r="AQ31" i="29"/>
  <c r="H31" i="29" s="1"/>
  <c r="AQ30" i="29"/>
  <c r="H30" i="29" s="1"/>
  <c r="AQ26" i="29"/>
  <c r="H26" i="29" s="1"/>
  <c r="AQ25" i="29"/>
  <c r="H25" i="29" s="1"/>
  <c r="AQ24" i="29"/>
  <c r="H24" i="29" s="1"/>
  <c r="AQ23" i="29"/>
  <c r="H23" i="29" s="1"/>
  <c r="AQ22" i="29"/>
  <c r="H22" i="29" s="1"/>
  <c r="AQ21" i="29"/>
  <c r="H21" i="29" s="1"/>
  <c r="AQ14" i="29"/>
  <c r="H14" i="29" s="1"/>
  <c r="AQ13" i="29"/>
  <c r="H13" i="29" s="1"/>
  <c r="AQ12" i="29"/>
  <c r="H12" i="29" s="1"/>
  <c r="AQ11" i="29"/>
  <c r="H11" i="29" s="1"/>
  <c r="AQ10" i="29"/>
  <c r="H10" i="29" s="1"/>
  <c r="AQ9" i="29"/>
  <c r="H9" i="29" s="1"/>
  <c r="AQ29" i="29"/>
  <c r="H29" i="29" s="1"/>
  <c r="AQ28" i="29"/>
  <c r="H28" i="29" s="1"/>
  <c r="AQ27" i="29"/>
  <c r="H27" i="29" s="1"/>
  <c r="AQ20" i="29"/>
  <c r="H20" i="29" s="1"/>
  <c r="AQ19" i="29"/>
  <c r="H19" i="29" s="1"/>
  <c r="AQ18" i="29"/>
  <c r="H18" i="29" s="1"/>
  <c r="AQ17" i="29"/>
  <c r="H17" i="29" s="1"/>
  <c r="AQ16" i="29"/>
  <c r="H16" i="29" s="1"/>
  <c r="AQ15" i="29"/>
  <c r="H15" i="29" s="1"/>
  <c r="AQ8" i="29"/>
  <c r="H8" i="29" s="1"/>
  <c r="AQ7" i="29"/>
  <c r="H7" i="29" s="1"/>
  <c r="AQ6" i="29"/>
  <c r="H6" i="29" s="1"/>
  <c r="AQ5" i="29"/>
  <c r="H5" i="29" s="1"/>
  <c r="AQ4" i="29"/>
  <c r="H4" i="29" s="1"/>
  <c r="AQ3" i="29"/>
  <c r="H3" i="29" s="1"/>
  <c r="AM73" i="29"/>
  <c r="D73" i="29" s="1"/>
  <c r="AM68" i="29"/>
  <c r="D68" i="29" s="1"/>
  <c r="AM67" i="29"/>
  <c r="D67" i="29" s="1"/>
  <c r="AM62" i="29"/>
  <c r="D62" i="29" s="1"/>
  <c r="AM61" i="29"/>
  <c r="D61" i="29" s="1"/>
  <c r="AM60" i="29"/>
  <c r="D60" i="29" s="1"/>
  <c r="AM74" i="29"/>
  <c r="D74" i="29" s="1"/>
  <c r="AM72" i="29"/>
  <c r="D72" i="29" s="1"/>
  <c r="AM71" i="29"/>
  <c r="D71" i="29" s="1"/>
  <c r="AM70" i="29"/>
  <c r="D70" i="29" s="1"/>
  <c r="AM69" i="29"/>
  <c r="D69" i="29" s="1"/>
  <c r="AM66" i="29"/>
  <c r="D66" i="29" s="1"/>
  <c r="AM65" i="29"/>
  <c r="D65" i="29" s="1"/>
  <c r="AM64" i="29"/>
  <c r="D64" i="29" s="1"/>
  <c r="AM63" i="29"/>
  <c r="D63" i="29" s="1"/>
  <c r="AM59" i="29"/>
  <c r="D59" i="29" s="1"/>
  <c r="AM58" i="29"/>
  <c r="D58" i="29" s="1"/>
  <c r="AM57" i="29"/>
  <c r="D57" i="29" s="1"/>
  <c r="AM50" i="29"/>
  <c r="D50" i="29" s="1"/>
  <c r="AM49" i="29"/>
  <c r="D49" i="29" s="1"/>
  <c r="AM48" i="29"/>
  <c r="D48" i="29" s="1"/>
  <c r="AM47" i="29"/>
  <c r="D47" i="29" s="1"/>
  <c r="AM46" i="29"/>
  <c r="D46" i="29" s="1"/>
  <c r="AM45" i="29"/>
  <c r="D45" i="29" s="1"/>
  <c r="AM38" i="29"/>
  <c r="D38" i="29" s="1"/>
  <c r="AM37" i="29"/>
  <c r="D37" i="29" s="1"/>
  <c r="AM36" i="29"/>
  <c r="D36" i="29" s="1"/>
  <c r="AM35" i="29"/>
  <c r="D35" i="29" s="1"/>
  <c r="AM34" i="29"/>
  <c r="D34" i="29" s="1"/>
  <c r="AM33" i="29"/>
  <c r="D33" i="29" s="1"/>
  <c r="AM56" i="29"/>
  <c r="D56" i="29" s="1"/>
  <c r="AM55" i="29"/>
  <c r="D55" i="29" s="1"/>
  <c r="AM54" i="29"/>
  <c r="D54" i="29" s="1"/>
  <c r="AM53" i="29"/>
  <c r="D53" i="29" s="1"/>
  <c r="AM52" i="29"/>
  <c r="D52" i="29" s="1"/>
  <c r="AM51" i="29"/>
  <c r="D51" i="29" s="1"/>
  <c r="AM44" i="29"/>
  <c r="D44" i="29" s="1"/>
  <c r="AM43" i="29"/>
  <c r="D43" i="29" s="1"/>
  <c r="AM42" i="29"/>
  <c r="D42" i="29" s="1"/>
  <c r="AM41" i="29"/>
  <c r="D41" i="29" s="1"/>
  <c r="AM40" i="29"/>
  <c r="D40" i="29" s="1"/>
  <c r="AM39" i="29"/>
  <c r="D39" i="29" s="1"/>
  <c r="AM32" i="29"/>
  <c r="D32" i="29" s="1"/>
  <c r="AM31" i="29"/>
  <c r="D31" i="29" s="1"/>
  <c r="AM30" i="29"/>
  <c r="D30" i="29" s="1"/>
  <c r="AM26" i="29"/>
  <c r="D26" i="29" s="1"/>
  <c r="AM25" i="29"/>
  <c r="D25" i="29" s="1"/>
  <c r="AM24" i="29"/>
  <c r="D24" i="29" s="1"/>
  <c r="AM23" i="29"/>
  <c r="D23" i="29" s="1"/>
  <c r="AM22" i="29"/>
  <c r="D22" i="29" s="1"/>
  <c r="AM21" i="29"/>
  <c r="D21" i="29" s="1"/>
  <c r="AM14" i="29"/>
  <c r="D14" i="29" s="1"/>
  <c r="AM13" i="29"/>
  <c r="D13" i="29" s="1"/>
  <c r="AM12" i="29"/>
  <c r="D12" i="29" s="1"/>
  <c r="AM11" i="29"/>
  <c r="D11" i="29" s="1"/>
  <c r="AM10" i="29"/>
  <c r="D10" i="29" s="1"/>
  <c r="AM9" i="29"/>
  <c r="D9" i="29" s="1"/>
  <c r="AM29" i="29"/>
  <c r="D29" i="29" s="1"/>
  <c r="AM28" i="29"/>
  <c r="D28" i="29" s="1"/>
  <c r="AM27" i="29"/>
  <c r="D27" i="29" s="1"/>
  <c r="AM20" i="29"/>
  <c r="D20" i="29" s="1"/>
  <c r="AM19" i="29"/>
  <c r="D19" i="29" s="1"/>
  <c r="AM18" i="29"/>
  <c r="D18" i="29" s="1"/>
  <c r="AM17" i="29"/>
  <c r="D17" i="29" s="1"/>
  <c r="AM16" i="29"/>
  <c r="D16" i="29" s="1"/>
  <c r="AM15" i="29"/>
  <c r="D15" i="29" s="1"/>
  <c r="AM8" i="29"/>
  <c r="D8" i="29" s="1"/>
  <c r="AM7" i="29"/>
  <c r="D7" i="29" s="1"/>
  <c r="AM6" i="29"/>
  <c r="D6" i="29" s="1"/>
  <c r="AM5" i="29"/>
  <c r="D5" i="29" s="1"/>
  <c r="AM4" i="29"/>
  <c r="D4" i="29" s="1"/>
  <c r="AM3" i="29"/>
  <c r="D3" i="29" s="1"/>
  <c r="AW73" i="29"/>
  <c r="N73" i="29" s="1"/>
  <c r="AW68" i="29"/>
  <c r="N68" i="29" s="1"/>
  <c r="AW67" i="29"/>
  <c r="N67" i="29" s="1"/>
  <c r="AW62" i="29"/>
  <c r="N62" i="29" s="1"/>
  <c r="AW61" i="29"/>
  <c r="N61" i="29" s="1"/>
  <c r="AW60" i="29"/>
  <c r="N60" i="29" s="1"/>
  <c r="AW74" i="29"/>
  <c r="N74" i="29" s="1"/>
  <c r="AW72" i="29"/>
  <c r="N72" i="29" s="1"/>
  <c r="AW71" i="29"/>
  <c r="N71" i="29" s="1"/>
  <c r="AW70" i="29"/>
  <c r="N70" i="29" s="1"/>
  <c r="AW69" i="29"/>
  <c r="N69" i="29" s="1"/>
  <c r="AW66" i="29"/>
  <c r="N66" i="29" s="1"/>
  <c r="AW65" i="29"/>
  <c r="N65" i="29" s="1"/>
  <c r="AW64" i="29"/>
  <c r="N64" i="29" s="1"/>
  <c r="AW63" i="29"/>
  <c r="N63" i="29" s="1"/>
  <c r="AW59" i="29"/>
  <c r="N59" i="29" s="1"/>
  <c r="AW58" i="29"/>
  <c r="N58" i="29" s="1"/>
  <c r="AW57" i="29"/>
  <c r="N57" i="29" s="1"/>
  <c r="AW50" i="29"/>
  <c r="N50" i="29" s="1"/>
  <c r="AW49" i="29"/>
  <c r="N49" i="29" s="1"/>
  <c r="AW48" i="29"/>
  <c r="N48" i="29" s="1"/>
  <c r="AW47" i="29"/>
  <c r="N47" i="29" s="1"/>
  <c r="AW46" i="29"/>
  <c r="N46" i="29" s="1"/>
  <c r="AW45" i="29"/>
  <c r="N45" i="29" s="1"/>
  <c r="AW38" i="29"/>
  <c r="N38" i="29" s="1"/>
  <c r="AW37" i="29"/>
  <c r="N37" i="29" s="1"/>
  <c r="AW36" i="29"/>
  <c r="N36" i="29" s="1"/>
  <c r="AW35" i="29"/>
  <c r="N35" i="29" s="1"/>
  <c r="AW34" i="29"/>
  <c r="N34" i="29" s="1"/>
  <c r="AW33" i="29"/>
  <c r="N33" i="29" s="1"/>
  <c r="AW56" i="29"/>
  <c r="N56" i="29" s="1"/>
  <c r="AW55" i="29"/>
  <c r="N55" i="29" s="1"/>
  <c r="AW54" i="29"/>
  <c r="N54" i="29" s="1"/>
  <c r="AW53" i="29"/>
  <c r="N53" i="29" s="1"/>
  <c r="AW52" i="29"/>
  <c r="N52" i="29" s="1"/>
  <c r="AW51" i="29"/>
  <c r="N51" i="29" s="1"/>
  <c r="AW44" i="29"/>
  <c r="N44" i="29" s="1"/>
  <c r="AW43" i="29"/>
  <c r="N43" i="29" s="1"/>
  <c r="AW42" i="29"/>
  <c r="N42" i="29" s="1"/>
  <c r="AW41" i="29"/>
  <c r="N41" i="29" s="1"/>
  <c r="AW40" i="29"/>
  <c r="N40" i="29" s="1"/>
  <c r="AW39" i="29"/>
  <c r="N39" i="29" s="1"/>
  <c r="AW32" i="29"/>
  <c r="N32" i="29" s="1"/>
  <c r="AW31" i="29"/>
  <c r="N31" i="29" s="1"/>
  <c r="AW30" i="29"/>
  <c r="N30" i="29" s="1"/>
  <c r="AW29" i="29"/>
  <c r="N29" i="29" s="1"/>
  <c r="AW26" i="29"/>
  <c r="N26" i="29" s="1"/>
  <c r="AW25" i="29"/>
  <c r="N25" i="29" s="1"/>
  <c r="AW24" i="29"/>
  <c r="N24" i="29" s="1"/>
  <c r="AW23" i="29"/>
  <c r="N23" i="29" s="1"/>
  <c r="AW22" i="29"/>
  <c r="N22" i="29" s="1"/>
  <c r="AW21" i="29"/>
  <c r="N21" i="29" s="1"/>
  <c r="AW14" i="29"/>
  <c r="N14" i="29" s="1"/>
  <c r="AW13" i="29"/>
  <c r="N13" i="29" s="1"/>
  <c r="AW12" i="29"/>
  <c r="N12" i="29" s="1"/>
  <c r="AW11" i="29"/>
  <c r="N11" i="29" s="1"/>
  <c r="AW10" i="29"/>
  <c r="N10" i="29" s="1"/>
  <c r="AW9" i="29"/>
  <c r="N9" i="29" s="1"/>
  <c r="AW28" i="29"/>
  <c r="N28" i="29" s="1"/>
  <c r="AW27" i="29"/>
  <c r="N27" i="29" s="1"/>
  <c r="AW20" i="29"/>
  <c r="N20" i="29" s="1"/>
  <c r="AW19" i="29"/>
  <c r="N19" i="29" s="1"/>
  <c r="AW18" i="29"/>
  <c r="N18" i="29" s="1"/>
  <c r="AW17" i="29"/>
  <c r="N17" i="29" s="1"/>
  <c r="AW16" i="29"/>
  <c r="N16" i="29" s="1"/>
  <c r="AW15" i="29"/>
  <c r="N15" i="29" s="1"/>
  <c r="AW8" i="29"/>
  <c r="N8" i="29" s="1"/>
  <c r="AW7" i="29"/>
  <c r="N7" i="29" s="1"/>
  <c r="AW6" i="29"/>
  <c r="N6" i="29" s="1"/>
  <c r="AW5" i="29"/>
  <c r="N5" i="29" s="1"/>
  <c r="AW4" i="29"/>
  <c r="N4" i="29" s="1"/>
  <c r="AW3" i="29"/>
  <c r="N3" i="29" s="1"/>
  <c r="AS73" i="29"/>
  <c r="J73" i="29" s="1"/>
  <c r="AS68" i="29"/>
  <c r="J68" i="29" s="1"/>
  <c r="AS67" i="29"/>
  <c r="J67" i="29" s="1"/>
  <c r="AS62" i="29"/>
  <c r="J62" i="29" s="1"/>
  <c r="AS61" i="29"/>
  <c r="J61" i="29" s="1"/>
  <c r="AS60" i="29"/>
  <c r="J60" i="29" s="1"/>
  <c r="AS74" i="29"/>
  <c r="J74" i="29" s="1"/>
  <c r="AS72" i="29"/>
  <c r="J72" i="29" s="1"/>
  <c r="AS71" i="29"/>
  <c r="J71" i="29" s="1"/>
  <c r="AS70" i="29"/>
  <c r="J70" i="29" s="1"/>
  <c r="AS69" i="29"/>
  <c r="J69" i="29" s="1"/>
  <c r="AS66" i="29"/>
  <c r="J66" i="29" s="1"/>
  <c r="AS65" i="29"/>
  <c r="J65" i="29" s="1"/>
  <c r="AS64" i="29"/>
  <c r="J64" i="29" s="1"/>
  <c r="AS63" i="29"/>
  <c r="J63" i="29" s="1"/>
  <c r="AS59" i="29"/>
  <c r="J59" i="29" s="1"/>
  <c r="AS58" i="29"/>
  <c r="J58" i="29" s="1"/>
  <c r="AS57" i="29"/>
  <c r="J57" i="29" s="1"/>
  <c r="AS50" i="29"/>
  <c r="J50" i="29" s="1"/>
  <c r="AS49" i="29"/>
  <c r="J49" i="29" s="1"/>
  <c r="AS48" i="29"/>
  <c r="J48" i="29" s="1"/>
  <c r="AS47" i="29"/>
  <c r="J47" i="29" s="1"/>
  <c r="AS46" i="29"/>
  <c r="J46" i="29" s="1"/>
  <c r="AS45" i="29"/>
  <c r="J45" i="29" s="1"/>
  <c r="AS38" i="29"/>
  <c r="J38" i="29" s="1"/>
  <c r="AS37" i="29"/>
  <c r="J37" i="29" s="1"/>
  <c r="AS36" i="29"/>
  <c r="J36" i="29" s="1"/>
  <c r="AS35" i="29"/>
  <c r="J35" i="29" s="1"/>
  <c r="AS34" i="29"/>
  <c r="J34" i="29" s="1"/>
  <c r="AS33" i="29"/>
  <c r="J33" i="29" s="1"/>
  <c r="AS56" i="29"/>
  <c r="J56" i="29" s="1"/>
  <c r="AS55" i="29"/>
  <c r="J55" i="29" s="1"/>
  <c r="AS54" i="29"/>
  <c r="J54" i="29" s="1"/>
  <c r="AS53" i="29"/>
  <c r="J53" i="29" s="1"/>
  <c r="AS52" i="29"/>
  <c r="J52" i="29" s="1"/>
  <c r="AS51" i="29"/>
  <c r="J51" i="29" s="1"/>
  <c r="AS44" i="29"/>
  <c r="J44" i="29" s="1"/>
  <c r="AS43" i="29"/>
  <c r="J43" i="29" s="1"/>
  <c r="AS42" i="29"/>
  <c r="J42" i="29" s="1"/>
  <c r="AS41" i="29"/>
  <c r="J41" i="29" s="1"/>
  <c r="AS40" i="29"/>
  <c r="J40" i="29" s="1"/>
  <c r="AS39" i="29"/>
  <c r="J39" i="29" s="1"/>
  <c r="AS32" i="29"/>
  <c r="J32" i="29" s="1"/>
  <c r="AS31" i="29"/>
  <c r="J31" i="29" s="1"/>
  <c r="AS30" i="29"/>
  <c r="J30" i="29" s="1"/>
  <c r="AS29" i="29"/>
  <c r="J29" i="29" s="1"/>
  <c r="AS26" i="29"/>
  <c r="J26" i="29" s="1"/>
  <c r="AS25" i="29"/>
  <c r="J25" i="29" s="1"/>
  <c r="AS24" i="29"/>
  <c r="J24" i="29" s="1"/>
  <c r="AS23" i="29"/>
  <c r="J23" i="29" s="1"/>
  <c r="AS22" i="29"/>
  <c r="J22" i="29" s="1"/>
  <c r="AS21" i="29"/>
  <c r="J21" i="29" s="1"/>
  <c r="AS14" i="29"/>
  <c r="J14" i="29" s="1"/>
  <c r="AS13" i="29"/>
  <c r="J13" i="29" s="1"/>
  <c r="AS12" i="29"/>
  <c r="J12" i="29" s="1"/>
  <c r="AS11" i="29"/>
  <c r="J11" i="29" s="1"/>
  <c r="AS10" i="29"/>
  <c r="J10" i="29" s="1"/>
  <c r="AS9" i="29"/>
  <c r="J9" i="29" s="1"/>
  <c r="AS28" i="29"/>
  <c r="J28" i="29" s="1"/>
  <c r="AS27" i="29"/>
  <c r="J27" i="29" s="1"/>
  <c r="AS20" i="29"/>
  <c r="J20" i="29" s="1"/>
  <c r="AS19" i="29"/>
  <c r="J19" i="29" s="1"/>
  <c r="AS18" i="29"/>
  <c r="J18" i="29" s="1"/>
  <c r="AS17" i="29"/>
  <c r="J17" i="29" s="1"/>
  <c r="AS16" i="29"/>
  <c r="J16" i="29" s="1"/>
  <c r="AS15" i="29"/>
  <c r="J15" i="29" s="1"/>
  <c r="AS8" i="29"/>
  <c r="J8" i="29" s="1"/>
  <c r="AS7" i="29"/>
  <c r="J7" i="29" s="1"/>
  <c r="AS6" i="29"/>
  <c r="J6" i="29" s="1"/>
  <c r="AS5" i="29"/>
  <c r="J5" i="29" s="1"/>
  <c r="AS4" i="29"/>
  <c r="J4" i="29" s="1"/>
  <c r="AS3" i="29"/>
  <c r="J3" i="29" s="1"/>
  <c r="AO73" i="29"/>
  <c r="F73" i="29" s="1"/>
  <c r="AO68" i="29"/>
  <c r="F68" i="29" s="1"/>
  <c r="AO67" i="29"/>
  <c r="F67" i="29" s="1"/>
  <c r="AO62" i="29"/>
  <c r="F62" i="29" s="1"/>
  <c r="AO61" i="29"/>
  <c r="F61" i="29" s="1"/>
  <c r="AO60" i="29"/>
  <c r="F60" i="29" s="1"/>
  <c r="AO74" i="29"/>
  <c r="F74" i="29" s="1"/>
  <c r="AO72" i="29"/>
  <c r="F72" i="29" s="1"/>
  <c r="AO71" i="29"/>
  <c r="F71" i="29" s="1"/>
  <c r="AO70" i="29"/>
  <c r="F70" i="29" s="1"/>
  <c r="AO69" i="29"/>
  <c r="F69" i="29" s="1"/>
  <c r="AO66" i="29"/>
  <c r="F66" i="29" s="1"/>
  <c r="AO65" i="29"/>
  <c r="F65" i="29" s="1"/>
  <c r="AO64" i="29"/>
  <c r="F64" i="29" s="1"/>
  <c r="AO63" i="29"/>
  <c r="F63" i="29" s="1"/>
  <c r="AO59" i="29"/>
  <c r="F59" i="29" s="1"/>
  <c r="AO58" i="29"/>
  <c r="F58" i="29" s="1"/>
  <c r="AO57" i="29"/>
  <c r="F57" i="29" s="1"/>
  <c r="AO50" i="29"/>
  <c r="F50" i="29" s="1"/>
  <c r="AO49" i="29"/>
  <c r="F49" i="29" s="1"/>
  <c r="AO48" i="29"/>
  <c r="F48" i="29" s="1"/>
  <c r="AO47" i="29"/>
  <c r="F47" i="29" s="1"/>
  <c r="AO46" i="29"/>
  <c r="F46" i="29" s="1"/>
  <c r="AO45" i="29"/>
  <c r="F45" i="29" s="1"/>
  <c r="AO38" i="29"/>
  <c r="F38" i="29" s="1"/>
  <c r="AO37" i="29"/>
  <c r="F37" i="29" s="1"/>
  <c r="AO36" i="29"/>
  <c r="F36" i="29" s="1"/>
  <c r="AO35" i="29"/>
  <c r="F35" i="29" s="1"/>
  <c r="AO34" i="29"/>
  <c r="F34" i="29" s="1"/>
  <c r="AO33" i="29"/>
  <c r="F33" i="29" s="1"/>
  <c r="AO56" i="29"/>
  <c r="F56" i="29" s="1"/>
  <c r="AO55" i="29"/>
  <c r="F55" i="29" s="1"/>
  <c r="AO54" i="29"/>
  <c r="F54" i="29" s="1"/>
  <c r="AO53" i="29"/>
  <c r="F53" i="29" s="1"/>
  <c r="AO52" i="29"/>
  <c r="F52" i="29" s="1"/>
  <c r="AO51" i="29"/>
  <c r="F51" i="29" s="1"/>
  <c r="AO44" i="29"/>
  <c r="F44" i="29" s="1"/>
  <c r="AO43" i="29"/>
  <c r="F43" i="29" s="1"/>
  <c r="AO42" i="29"/>
  <c r="F42" i="29" s="1"/>
  <c r="AO41" i="29"/>
  <c r="F41" i="29" s="1"/>
  <c r="AO40" i="29"/>
  <c r="F40" i="29" s="1"/>
  <c r="AO39" i="29"/>
  <c r="F39" i="29" s="1"/>
  <c r="AO32" i="29"/>
  <c r="F32" i="29" s="1"/>
  <c r="AO31" i="29"/>
  <c r="F31" i="29" s="1"/>
  <c r="AO30" i="29"/>
  <c r="F30" i="29" s="1"/>
  <c r="AO29" i="29"/>
  <c r="F29" i="29" s="1"/>
  <c r="AO26" i="29"/>
  <c r="F26" i="29" s="1"/>
  <c r="AO25" i="29"/>
  <c r="F25" i="29" s="1"/>
  <c r="AO24" i="29"/>
  <c r="F24" i="29" s="1"/>
  <c r="AO23" i="29"/>
  <c r="F23" i="29" s="1"/>
  <c r="AO22" i="29"/>
  <c r="F22" i="29" s="1"/>
  <c r="AO21" i="29"/>
  <c r="F21" i="29" s="1"/>
  <c r="AO14" i="29"/>
  <c r="F14" i="29" s="1"/>
  <c r="AO13" i="29"/>
  <c r="F13" i="29" s="1"/>
  <c r="AO12" i="29"/>
  <c r="F12" i="29" s="1"/>
  <c r="AO11" i="29"/>
  <c r="F11" i="29" s="1"/>
  <c r="AO10" i="29"/>
  <c r="F10" i="29" s="1"/>
  <c r="AO9" i="29"/>
  <c r="F9" i="29" s="1"/>
  <c r="AO28" i="29"/>
  <c r="F28" i="29" s="1"/>
  <c r="AO27" i="29"/>
  <c r="F27" i="29" s="1"/>
  <c r="AO20" i="29"/>
  <c r="F20" i="29" s="1"/>
  <c r="AO19" i="29"/>
  <c r="F19" i="29" s="1"/>
  <c r="AO18" i="29"/>
  <c r="F18" i="29" s="1"/>
  <c r="AO17" i="29"/>
  <c r="F17" i="29" s="1"/>
  <c r="AO16" i="29"/>
  <c r="F16" i="29" s="1"/>
  <c r="AO15" i="29"/>
  <c r="F15" i="29" s="1"/>
  <c r="AO8" i="29"/>
  <c r="F8" i="29" s="1"/>
  <c r="AO7" i="29"/>
  <c r="F7" i="29" s="1"/>
  <c r="AO6" i="29"/>
  <c r="F6" i="29" s="1"/>
  <c r="AO5" i="29"/>
  <c r="F5" i="29" s="1"/>
  <c r="AO4" i="29"/>
  <c r="F4" i="29" s="1"/>
  <c r="AO3" i="29"/>
  <c r="F3" i="29" s="1"/>
  <c r="BB74" i="29"/>
  <c r="S74" i="29" s="1"/>
  <c r="BB72" i="29"/>
  <c r="S72" i="29" s="1"/>
  <c r="BB71" i="29"/>
  <c r="S71" i="29" s="1"/>
  <c r="BB70" i="29"/>
  <c r="S70" i="29" s="1"/>
  <c r="BB69" i="29"/>
  <c r="S69" i="29" s="1"/>
  <c r="BB66" i="29"/>
  <c r="S66" i="29" s="1"/>
  <c r="BB65" i="29"/>
  <c r="S65" i="29" s="1"/>
  <c r="BB64" i="29"/>
  <c r="S64" i="29" s="1"/>
  <c r="BB63" i="29"/>
  <c r="S63" i="29" s="1"/>
  <c r="BB73" i="29"/>
  <c r="S73" i="29" s="1"/>
  <c r="BB68" i="29"/>
  <c r="S68" i="29" s="1"/>
  <c r="BB67" i="29"/>
  <c r="S67" i="29" s="1"/>
  <c r="BB62" i="29"/>
  <c r="S62" i="29" s="1"/>
  <c r="BB61" i="29"/>
  <c r="S61" i="29" s="1"/>
  <c r="BB60" i="29"/>
  <c r="S60" i="29" s="1"/>
  <c r="BB56" i="29"/>
  <c r="S56" i="29" s="1"/>
  <c r="BB55" i="29"/>
  <c r="S55" i="29" s="1"/>
  <c r="BB54" i="29"/>
  <c r="S54" i="29" s="1"/>
  <c r="BB53" i="29"/>
  <c r="S53" i="29" s="1"/>
  <c r="BB52" i="29"/>
  <c r="S52" i="29" s="1"/>
  <c r="BB51" i="29"/>
  <c r="S51" i="29" s="1"/>
  <c r="BB44" i="29"/>
  <c r="S44" i="29" s="1"/>
  <c r="BB43" i="29"/>
  <c r="S43" i="29" s="1"/>
  <c r="BB42" i="29"/>
  <c r="S42" i="29" s="1"/>
  <c r="BB41" i="29"/>
  <c r="S41" i="29" s="1"/>
  <c r="BB40" i="29"/>
  <c r="S40" i="29" s="1"/>
  <c r="BB39" i="29"/>
  <c r="S39" i="29" s="1"/>
  <c r="BB32" i="29"/>
  <c r="S32" i="29" s="1"/>
  <c r="BB31" i="29"/>
  <c r="S31" i="29" s="1"/>
  <c r="BB30" i="29"/>
  <c r="S30" i="29" s="1"/>
  <c r="BB29" i="29"/>
  <c r="S29" i="29" s="1"/>
  <c r="BB59" i="29"/>
  <c r="S59" i="29" s="1"/>
  <c r="BB58" i="29"/>
  <c r="S58" i="29" s="1"/>
  <c r="BB57" i="29"/>
  <c r="S57" i="29" s="1"/>
  <c r="BB50" i="29"/>
  <c r="S50" i="29" s="1"/>
  <c r="BB49" i="29"/>
  <c r="S49" i="29" s="1"/>
  <c r="BB48" i="29"/>
  <c r="S48" i="29" s="1"/>
  <c r="BB47" i="29"/>
  <c r="S47" i="29" s="1"/>
  <c r="BB46" i="29"/>
  <c r="S46" i="29" s="1"/>
  <c r="BB45" i="29"/>
  <c r="S45" i="29" s="1"/>
  <c r="BB38" i="29"/>
  <c r="S38" i="29" s="1"/>
  <c r="BB37" i="29"/>
  <c r="S37" i="29" s="1"/>
  <c r="BB36" i="29"/>
  <c r="S36" i="29" s="1"/>
  <c r="BB35" i="29"/>
  <c r="S35" i="29" s="1"/>
  <c r="BB34" i="29"/>
  <c r="S34" i="29" s="1"/>
  <c r="BB33" i="29"/>
  <c r="S33" i="29" s="1"/>
  <c r="BB28" i="29"/>
  <c r="S28" i="29" s="1"/>
  <c r="BB27" i="29"/>
  <c r="S27" i="29" s="1"/>
  <c r="BB20" i="29"/>
  <c r="S20" i="29" s="1"/>
  <c r="BB19" i="29"/>
  <c r="S19" i="29" s="1"/>
  <c r="BB18" i="29"/>
  <c r="S18" i="29" s="1"/>
  <c r="BB17" i="29"/>
  <c r="S17" i="29" s="1"/>
  <c r="BB16" i="29"/>
  <c r="S16" i="29" s="1"/>
  <c r="BB15" i="29"/>
  <c r="S15" i="29" s="1"/>
  <c r="BB8" i="29"/>
  <c r="S8" i="29" s="1"/>
  <c r="BB7" i="29"/>
  <c r="S7" i="29" s="1"/>
  <c r="BB6" i="29"/>
  <c r="S6" i="29" s="1"/>
  <c r="BB5" i="29"/>
  <c r="S5" i="29" s="1"/>
  <c r="BB4" i="29"/>
  <c r="S4" i="29" s="1"/>
  <c r="BB3" i="29"/>
  <c r="S3" i="29" s="1"/>
  <c r="BB26" i="29"/>
  <c r="S26" i="29" s="1"/>
  <c r="BB25" i="29"/>
  <c r="S25" i="29" s="1"/>
  <c r="BB24" i="29"/>
  <c r="S24" i="29" s="1"/>
  <c r="BB23" i="29"/>
  <c r="S23" i="29" s="1"/>
  <c r="BB22" i="29"/>
  <c r="S22" i="29" s="1"/>
  <c r="BB21" i="29"/>
  <c r="S21" i="29" s="1"/>
  <c r="BB14" i="29"/>
  <c r="S14" i="29" s="1"/>
  <c r="BB13" i="29"/>
  <c r="S13" i="29" s="1"/>
  <c r="BB12" i="29"/>
  <c r="S12" i="29" s="1"/>
  <c r="BB11" i="29"/>
  <c r="S11" i="29" s="1"/>
  <c r="BB10" i="29"/>
  <c r="S10" i="29" s="1"/>
  <c r="BB9" i="29"/>
  <c r="S9" i="29" s="1"/>
  <c r="AX74" i="29"/>
  <c r="O74" i="29" s="1"/>
  <c r="AX72" i="29"/>
  <c r="O72" i="29" s="1"/>
  <c r="AX71" i="29"/>
  <c r="O71" i="29" s="1"/>
  <c r="AX70" i="29"/>
  <c r="O70" i="29" s="1"/>
  <c r="AX69" i="29"/>
  <c r="O69" i="29" s="1"/>
  <c r="AX66" i="29"/>
  <c r="O66" i="29" s="1"/>
  <c r="AX65" i="29"/>
  <c r="O65" i="29" s="1"/>
  <c r="AX64" i="29"/>
  <c r="O64" i="29" s="1"/>
  <c r="AX63" i="29"/>
  <c r="O63" i="29" s="1"/>
  <c r="AX73" i="29"/>
  <c r="O73" i="29" s="1"/>
  <c r="AX68" i="29"/>
  <c r="O68" i="29" s="1"/>
  <c r="AX67" i="29"/>
  <c r="O67" i="29" s="1"/>
  <c r="AX62" i="29"/>
  <c r="O62" i="29" s="1"/>
  <c r="AX61" i="29"/>
  <c r="O61" i="29" s="1"/>
  <c r="AX60" i="29"/>
  <c r="O60" i="29" s="1"/>
  <c r="AX56" i="29"/>
  <c r="O56" i="29" s="1"/>
  <c r="AX55" i="29"/>
  <c r="O55" i="29" s="1"/>
  <c r="AX54" i="29"/>
  <c r="O54" i="29" s="1"/>
  <c r="AX53" i="29"/>
  <c r="O53" i="29" s="1"/>
  <c r="AX52" i="29"/>
  <c r="O52" i="29" s="1"/>
  <c r="AX51" i="29"/>
  <c r="O51" i="29" s="1"/>
  <c r="AX44" i="29"/>
  <c r="O44" i="29" s="1"/>
  <c r="AX43" i="29"/>
  <c r="O43" i="29" s="1"/>
  <c r="AX42" i="29"/>
  <c r="O42" i="29" s="1"/>
  <c r="AX41" i="29"/>
  <c r="O41" i="29" s="1"/>
  <c r="AX40" i="29"/>
  <c r="O40" i="29" s="1"/>
  <c r="AX39" i="29"/>
  <c r="O39" i="29" s="1"/>
  <c r="AX32" i="29"/>
  <c r="O32" i="29" s="1"/>
  <c r="AX31" i="29"/>
  <c r="O31" i="29" s="1"/>
  <c r="AX30" i="29"/>
  <c r="O30" i="29" s="1"/>
  <c r="AX29" i="29"/>
  <c r="O29" i="29" s="1"/>
  <c r="AX59" i="29"/>
  <c r="O59" i="29" s="1"/>
  <c r="AX58" i="29"/>
  <c r="O58" i="29" s="1"/>
  <c r="AX57" i="29"/>
  <c r="O57" i="29" s="1"/>
  <c r="AX50" i="29"/>
  <c r="O50" i="29" s="1"/>
  <c r="AX49" i="29"/>
  <c r="O49" i="29" s="1"/>
  <c r="AX48" i="29"/>
  <c r="O48" i="29" s="1"/>
  <c r="AX47" i="29"/>
  <c r="O47" i="29" s="1"/>
  <c r="AX46" i="29"/>
  <c r="O46" i="29" s="1"/>
  <c r="AX45" i="29"/>
  <c r="O45" i="29" s="1"/>
  <c r="AX38" i="29"/>
  <c r="O38" i="29" s="1"/>
  <c r="AX37" i="29"/>
  <c r="O37" i="29" s="1"/>
  <c r="AX36" i="29"/>
  <c r="O36" i="29" s="1"/>
  <c r="AX35" i="29"/>
  <c r="O35" i="29" s="1"/>
  <c r="AX34" i="29"/>
  <c r="O34" i="29" s="1"/>
  <c r="AX33" i="29"/>
  <c r="O33" i="29" s="1"/>
  <c r="AX28" i="29"/>
  <c r="O28" i="29" s="1"/>
  <c r="AX27" i="29"/>
  <c r="O27" i="29" s="1"/>
  <c r="AX20" i="29"/>
  <c r="O20" i="29" s="1"/>
  <c r="AX19" i="29"/>
  <c r="O19" i="29" s="1"/>
  <c r="AX18" i="29"/>
  <c r="O18" i="29" s="1"/>
  <c r="AX17" i="29"/>
  <c r="O17" i="29" s="1"/>
  <c r="AX16" i="29"/>
  <c r="O16" i="29" s="1"/>
  <c r="AX15" i="29"/>
  <c r="O15" i="29" s="1"/>
  <c r="AX8" i="29"/>
  <c r="O8" i="29" s="1"/>
  <c r="AX7" i="29"/>
  <c r="O7" i="29" s="1"/>
  <c r="AX6" i="29"/>
  <c r="O6" i="29" s="1"/>
  <c r="AX5" i="29"/>
  <c r="O5" i="29" s="1"/>
  <c r="AX4" i="29"/>
  <c r="O4" i="29" s="1"/>
  <c r="AX3" i="29"/>
  <c r="O3" i="29" s="1"/>
  <c r="AX26" i="29"/>
  <c r="O26" i="29" s="1"/>
  <c r="AX25" i="29"/>
  <c r="O25" i="29" s="1"/>
  <c r="AX24" i="29"/>
  <c r="O24" i="29" s="1"/>
  <c r="AX23" i="29"/>
  <c r="O23" i="29" s="1"/>
  <c r="AX22" i="29"/>
  <c r="O22" i="29" s="1"/>
  <c r="AX21" i="29"/>
  <c r="O21" i="29" s="1"/>
  <c r="AX14" i="29"/>
  <c r="O14" i="29" s="1"/>
  <c r="AX13" i="29"/>
  <c r="O13" i="29" s="1"/>
  <c r="AX12" i="29"/>
  <c r="O12" i="29" s="1"/>
  <c r="AX11" i="29"/>
  <c r="O11" i="29" s="1"/>
  <c r="AX10" i="29"/>
  <c r="O10" i="29" s="1"/>
  <c r="AX9" i="29"/>
  <c r="O9" i="29" s="1"/>
  <c r="AT74" i="29"/>
  <c r="K74" i="29" s="1"/>
  <c r="AT72" i="29"/>
  <c r="K72" i="29" s="1"/>
  <c r="AT71" i="29"/>
  <c r="K71" i="29" s="1"/>
  <c r="AT70" i="29"/>
  <c r="K70" i="29" s="1"/>
  <c r="AT69" i="29"/>
  <c r="K69" i="29" s="1"/>
  <c r="AT66" i="29"/>
  <c r="K66" i="29" s="1"/>
  <c r="AT65" i="29"/>
  <c r="K65" i="29" s="1"/>
  <c r="AT64" i="29"/>
  <c r="K64" i="29" s="1"/>
  <c r="AT63" i="29"/>
  <c r="K63" i="29" s="1"/>
  <c r="AT73" i="29"/>
  <c r="K73" i="29" s="1"/>
  <c r="AT68" i="29"/>
  <c r="K68" i="29" s="1"/>
  <c r="AT67" i="29"/>
  <c r="K67" i="29" s="1"/>
  <c r="AT62" i="29"/>
  <c r="K62" i="29" s="1"/>
  <c r="AT61" i="29"/>
  <c r="K61" i="29" s="1"/>
  <c r="AT60" i="29"/>
  <c r="K60" i="29" s="1"/>
  <c r="AT56" i="29"/>
  <c r="K56" i="29" s="1"/>
  <c r="AT55" i="29"/>
  <c r="K55" i="29" s="1"/>
  <c r="AT54" i="29"/>
  <c r="K54" i="29" s="1"/>
  <c r="AT53" i="29"/>
  <c r="K53" i="29" s="1"/>
  <c r="AT52" i="29"/>
  <c r="K52" i="29" s="1"/>
  <c r="AT51" i="29"/>
  <c r="K51" i="29" s="1"/>
  <c r="AT44" i="29"/>
  <c r="K44" i="29" s="1"/>
  <c r="AT43" i="29"/>
  <c r="K43" i="29" s="1"/>
  <c r="AT42" i="29"/>
  <c r="K42" i="29" s="1"/>
  <c r="AT41" i="29"/>
  <c r="K41" i="29" s="1"/>
  <c r="AT40" i="29"/>
  <c r="K40" i="29" s="1"/>
  <c r="AT39" i="29"/>
  <c r="K39" i="29" s="1"/>
  <c r="AT32" i="29"/>
  <c r="K32" i="29" s="1"/>
  <c r="AT31" i="29"/>
  <c r="K31" i="29" s="1"/>
  <c r="AT30" i="29"/>
  <c r="K30" i="29" s="1"/>
  <c r="AT29" i="29"/>
  <c r="K29" i="29" s="1"/>
  <c r="AT59" i="29"/>
  <c r="K59" i="29" s="1"/>
  <c r="AT58" i="29"/>
  <c r="K58" i="29" s="1"/>
  <c r="AT57" i="29"/>
  <c r="K57" i="29" s="1"/>
  <c r="AT50" i="29"/>
  <c r="K50" i="29" s="1"/>
  <c r="AT49" i="29"/>
  <c r="K49" i="29" s="1"/>
  <c r="AT48" i="29"/>
  <c r="K48" i="29" s="1"/>
  <c r="AT47" i="29"/>
  <c r="K47" i="29" s="1"/>
  <c r="AT46" i="29"/>
  <c r="K46" i="29" s="1"/>
  <c r="AT45" i="29"/>
  <c r="K45" i="29" s="1"/>
  <c r="AT38" i="29"/>
  <c r="K38" i="29" s="1"/>
  <c r="AT37" i="29"/>
  <c r="K37" i="29" s="1"/>
  <c r="AT36" i="29"/>
  <c r="K36" i="29" s="1"/>
  <c r="AT35" i="29"/>
  <c r="K35" i="29" s="1"/>
  <c r="AT34" i="29"/>
  <c r="K34" i="29" s="1"/>
  <c r="AT33" i="29"/>
  <c r="K33" i="29" s="1"/>
  <c r="AT28" i="29"/>
  <c r="K28" i="29" s="1"/>
  <c r="AT27" i="29"/>
  <c r="K27" i="29" s="1"/>
  <c r="AT20" i="29"/>
  <c r="K20" i="29" s="1"/>
  <c r="AT19" i="29"/>
  <c r="K19" i="29" s="1"/>
  <c r="AT18" i="29"/>
  <c r="K18" i="29" s="1"/>
  <c r="AT17" i="29"/>
  <c r="K17" i="29" s="1"/>
  <c r="AT16" i="29"/>
  <c r="K16" i="29" s="1"/>
  <c r="AT15" i="29"/>
  <c r="K15" i="29" s="1"/>
  <c r="AT8" i="29"/>
  <c r="K8" i="29" s="1"/>
  <c r="AT7" i="29"/>
  <c r="K7" i="29" s="1"/>
  <c r="AT6" i="29"/>
  <c r="K6" i="29" s="1"/>
  <c r="AT5" i="29"/>
  <c r="K5" i="29" s="1"/>
  <c r="AT4" i="29"/>
  <c r="K4" i="29" s="1"/>
  <c r="AT3" i="29"/>
  <c r="K3" i="29" s="1"/>
  <c r="AT26" i="29"/>
  <c r="K26" i="29" s="1"/>
  <c r="AT25" i="29"/>
  <c r="K25" i="29" s="1"/>
  <c r="AT24" i="29"/>
  <c r="K24" i="29" s="1"/>
  <c r="AT23" i="29"/>
  <c r="K23" i="29" s="1"/>
  <c r="AT22" i="29"/>
  <c r="K22" i="29" s="1"/>
  <c r="AT21" i="29"/>
  <c r="K21" i="29" s="1"/>
  <c r="AT14" i="29"/>
  <c r="K14" i="29" s="1"/>
  <c r="AT13" i="29"/>
  <c r="K13" i="29" s="1"/>
  <c r="AT12" i="29"/>
  <c r="K12" i="29" s="1"/>
  <c r="AT11" i="29"/>
  <c r="K11" i="29" s="1"/>
  <c r="AT10" i="29"/>
  <c r="K10" i="29" s="1"/>
  <c r="AT9" i="29"/>
  <c r="K9" i="29" s="1"/>
  <c r="AP74" i="29"/>
  <c r="G74" i="29" s="1"/>
  <c r="AP72" i="29"/>
  <c r="G72" i="29" s="1"/>
  <c r="AP71" i="29"/>
  <c r="G71" i="29" s="1"/>
  <c r="AP70" i="29"/>
  <c r="G70" i="29" s="1"/>
  <c r="AP69" i="29"/>
  <c r="G69" i="29" s="1"/>
  <c r="AP66" i="29"/>
  <c r="G66" i="29" s="1"/>
  <c r="AP65" i="29"/>
  <c r="G65" i="29" s="1"/>
  <c r="AP64" i="29"/>
  <c r="G64" i="29" s="1"/>
  <c r="AP63" i="29"/>
  <c r="G63" i="29" s="1"/>
  <c r="AP73" i="29"/>
  <c r="G73" i="29" s="1"/>
  <c r="AP68" i="29"/>
  <c r="G68" i="29" s="1"/>
  <c r="AP67" i="29"/>
  <c r="G67" i="29" s="1"/>
  <c r="AP62" i="29"/>
  <c r="G62" i="29" s="1"/>
  <c r="AP61" i="29"/>
  <c r="G61" i="29" s="1"/>
  <c r="AP60" i="29"/>
  <c r="G60" i="29" s="1"/>
  <c r="AP56" i="29"/>
  <c r="G56" i="29" s="1"/>
  <c r="AP55" i="29"/>
  <c r="G55" i="29" s="1"/>
  <c r="AP54" i="29"/>
  <c r="G54" i="29" s="1"/>
  <c r="AP53" i="29"/>
  <c r="G53" i="29" s="1"/>
  <c r="AP52" i="29"/>
  <c r="G52" i="29" s="1"/>
  <c r="AP51" i="29"/>
  <c r="G51" i="29" s="1"/>
  <c r="AP44" i="29"/>
  <c r="G44" i="29" s="1"/>
  <c r="AP43" i="29"/>
  <c r="G43" i="29" s="1"/>
  <c r="AP42" i="29"/>
  <c r="G42" i="29" s="1"/>
  <c r="AP41" i="29"/>
  <c r="G41" i="29" s="1"/>
  <c r="AP40" i="29"/>
  <c r="G40" i="29" s="1"/>
  <c r="AP39" i="29"/>
  <c r="G39" i="29" s="1"/>
  <c r="AP32" i="29"/>
  <c r="G32" i="29" s="1"/>
  <c r="AP31" i="29"/>
  <c r="G31" i="29" s="1"/>
  <c r="AP30" i="29"/>
  <c r="G30" i="29" s="1"/>
  <c r="AP29" i="29"/>
  <c r="G29" i="29" s="1"/>
  <c r="AP59" i="29"/>
  <c r="G59" i="29" s="1"/>
  <c r="AP58" i="29"/>
  <c r="G58" i="29" s="1"/>
  <c r="AP57" i="29"/>
  <c r="G57" i="29" s="1"/>
  <c r="AP50" i="29"/>
  <c r="G50" i="29" s="1"/>
  <c r="AP49" i="29"/>
  <c r="G49" i="29" s="1"/>
  <c r="AP48" i="29"/>
  <c r="G48" i="29" s="1"/>
  <c r="AP47" i="29"/>
  <c r="G47" i="29" s="1"/>
  <c r="AP46" i="29"/>
  <c r="G46" i="29" s="1"/>
  <c r="AP45" i="29"/>
  <c r="G45" i="29" s="1"/>
  <c r="AP38" i="29"/>
  <c r="G38" i="29" s="1"/>
  <c r="AP37" i="29"/>
  <c r="G37" i="29" s="1"/>
  <c r="AP36" i="29"/>
  <c r="G36" i="29" s="1"/>
  <c r="AP35" i="29"/>
  <c r="G35" i="29" s="1"/>
  <c r="AP34" i="29"/>
  <c r="G34" i="29" s="1"/>
  <c r="AP33" i="29"/>
  <c r="G33" i="29" s="1"/>
  <c r="AP28" i="29"/>
  <c r="G28" i="29" s="1"/>
  <c r="AP27" i="29"/>
  <c r="G27" i="29" s="1"/>
  <c r="AP20" i="29"/>
  <c r="G20" i="29" s="1"/>
  <c r="AP19" i="29"/>
  <c r="G19" i="29" s="1"/>
  <c r="AP18" i="29"/>
  <c r="G18" i="29" s="1"/>
  <c r="AP17" i="29"/>
  <c r="G17" i="29" s="1"/>
  <c r="AP16" i="29"/>
  <c r="G16" i="29" s="1"/>
  <c r="AP15" i="29"/>
  <c r="G15" i="29" s="1"/>
  <c r="AP8" i="29"/>
  <c r="G8" i="29" s="1"/>
  <c r="AP7" i="29"/>
  <c r="G7" i="29" s="1"/>
  <c r="AP6" i="29"/>
  <c r="G6" i="29" s="1"/>
  <c r="AP5" i="29"/>
  <c r="G5" i="29" s="1"/>
  <c r="AP4" i="29"/>
  <c r="G4" i="29" s="1"/>
  <c r="AP3" i="29"/>
  <c r="G3" i="29" s="1"/>
  <c r="AP26" i="29"/>
  <c r="G26" i="29" s="1"/>
  <c r="AP25" i="29"/>
  <c r="G25" i="29" s="1"/>
  <c r="AP24" i="29"/>
  <c r="G24" i="29" s="1"/>
  <c r="AP23" i="29"/>
  <c r="G23" i="29" s="1"/>
  <c r="AP22" i="29"/>
  <c r="G22" i="29" s="1"/>
  <c r="AP21" i="29"/>
  <c r="G21" i="29" s="1"/>
  <c r="AP14" i="29"/>
  <c r="G14" i="29" s="1"/>
  <c r="AP13" i="29"/>
  <c r="G13" i="29" s="1"/>
  <c r="AP12" i="29"/>
  <c r="G12" i="29" s="1"/>
  <c r="AP11" i="29"/>
  <c r="G11" i="29" s="1"/>
  <c r="AP10" i="29"/>
  <c r="G10" i="29" s="1"/>
  <c r="AP9" i="29"/>
  <c r="G9" i="29" s="1"/>
  <c r="BA73" i="29"/>
  <c r="R73" i="29" s="1"/>
  <c r="BA68" i="29"/>
  <c r="R68" i="29" s="1"/>
  <c r="BA67" i="29"/>
  <c r="R67" i="29" s="1"/>
  <c r="BA62" i="29"/>
  <c r="R62" i="29" s="1"/>
  <c r="BA61" i="29"/>
  <c r="R61" i="29" s="1"/>
  <c r="BA60" i="29"/>
  <c r="R60" i="29" s="1"/>
  <c r="BA74" i="29"/>
  <c r="R74" i="29" s="1"/>
  <c r="BA72" i="29"/>
  <c r="R72" i="29" s="1"/>
  <c r="BA71" i="29"/>
  <c r="R71" i="29" s="1"/>
  <c r="BA70" i="29"/>
  <c r="R70" i="29" s="1"/>
  <c r="BA69" i="29"/>
  <c r="R69" i="29" s="1"/>
  <c r="BA66" i="29"/>
  <c r="R66" i="29" s="1"/>
  <c r="BA65" i="29"/>
  <c r="R65" i="29" s="1"/>
  <c r="BA64" i="29"/>
  <c r="R64" i="29" s="1"/>
  <c r="BA63" i="29"/>
  <c r="R63" i="29" s="1"/>
  <c r="BA59" i="29"/>
  <c r="R59" i="29" s="1"/>
  <c r="BA58" i="29"/>
  <c r="R58" i="29" s="1"/>
  <c r="BA57" i="29"/>
  <c r="R57" i="29" s="1"/>
  <c r="BA50" i="29"/>
  <c r="R50" i="29" s="1"/>
  <c r="BA49" i="29"/>
  <c r="R49" i="29" s="1"/>
  <c r="BA48" i="29"/>
  <c r="R48" i="29" s="1"/>
  <c r="BA47" i="29"/>
  <c r="R47" i="29" s="1"/>
  <c r="BA46" i="29"/>
  <c r="R46" i="29" s="1"/>
  <c r="BA45" i="29"/>
  <c r="R45" i="29" s="1"/>
  <c r="BA38" i="29"/>
  <c r="R38" i="29" s="1"/>
  <c r="BA37" i="29"/>
  <c r="R37" i="29" s="1"/>
  <c r="BA36" i="29"/>
  <c r="R36" i="29" s="1"/>
  <c r="BA35" i="29"/>
  <c r="R35" i="29" s="1"/>
  <c r="BA34" i="29"/>
  <c r="R34" i="29" s="1"/>
  <c r="BA33" i="29"/>
  <c r="R33" i="29" s="1"/>
  <c r="BA56" i="29"/>
  <c r="R56" i="29" s="1"/>
  <c r="BA55" i="29"/>
  <c r="R55" i="29" s="1"/>
  <c r="BA54" i="29"/>
  <c r="R54" i="29" s="1"/>
  <c r="BA53" i="29"/>
  <c r="R53" i="29" s="1"/>
  <c r="BA52" i="29"/>
  <c r="R52" i="29" s="1"/>
  <c r="BA51" i="29"/>
  <c r="R51" i="29" s="1"/>
  <c r="BA44" i="29"/>
  <c r="R44" i="29" s="1"/>
  <c r="BA43" i="29"/>
  <c r="R43" i="29" s="1"/>
  <c r="BA42" i="29"/>
  <c r="R42" i="29" s="1"/>
  <c r="BA41" i="29"/>
  <c r="R41" i="29" s="1"/>
  <c r="BA40" i="29"/>
  <c r="R40" i="29" s="1"/>
  <c r="BA39" i="29"/>
  <c r="R39" i="29" s="1"/>
  <c r="BA32" i="29"/>
  <c r="R32" i="29" s="1"/>
  <c r="BA31" i="29"/>
  <c r="R31" i="29" s="1"/>
  <c r="BA30" i="29"/>
  <c r="R30" i="29" s="1"/>
  <c r="BA29" i="29"/>
  <c r="R29" i="29" s="1"/>
  <c r="BA26" i="29"/>
  <c r="R26" i="29" s="1"/>
  <c r="BA25" i="29"/>
  <c r="R25" i="29" s="1"/>
  <c r="BA24" i="29"/>
  <c r="R24" i="29" s="1"/>
  <c r="BA23" i="29"/>
  <c r="R23" i="29" s="1"/>
  <c r="BA22" i="29"/>
  <c r="R22" i="29" s="1"/>
  <c r="BA21" i="29"/>
  <c r="R21" i="29" s="1"/>
  <c r="BA14" i="29"/>
  <c r="R14" i="29" s="1"/>
  <c r="BA13" i="29"/>
  <c r="R13" i="29" s="1"/>
  <c r="BA12" i="29"/>
  <c r="R12" i="29" s="1"/>
  <c r="BA11" i="29"/>
  <c r="R11" i="29" s="1"/>
  <c r="BA10" i="29"/>
  <c r="R10" i="29" s="1"/>
  <c r="BA9" i="29"/>
  <c r="R9" i="29" s="1"/>
  <c r="BA28" i="29"/>
  <c r="R28" i="29" s="1"/>
  <c r="BA27" i="29"/>
  <c r="R27" i="29" s="1"/>
  <c r="BA20" i="29"/>
  <c r="R20" i="29" s="1"/>
  <c r="BA19" i="29"/>
  <c r="R19" i="29" s="1"/>
  <c r="BA18" i="29"/>
  <c r="R18" i="29" s="1"/>
  <c r="BA17" i="29"/>
  <c r="R17" i="29" s="1"/>
  <c r="BA16" i="29"/>
  <c r="R16" i="29" s="1"/>
  <c r="BA15" i="29"/>
  <c r="R15" i="29" s="1"/>
  <c r="BA8" i="29"/>
  <c r="R8" i="29" s="1"/>
  <c r="BA7" i="29"/>
  <c r="R7" i="29" s="1"/>
  <c r="BA6" i="29"/>
  <c r="R6" i="29" s="1"/>
  <c r="BA5" i="29"/>
  <c r="R5" i="29" s="1"/>
  <c r="BA4" i="29"/>
  <c r="R4" i="29" s="1"/>
  <c r="BA3" i="29"/>
  <c r="R3" i="29" s="1"/>
  <c r="C75" i="29"/>
  <c r="AZ74" i="29"/>
  <c r="Q74" i="29" s="1"/>
  <c r="AZ72" i="29"/>
  <c r="Q72" i="29" s="1"/>
  <c r="AZ71" i="29"/>
  <c r="Q71" i="29" s="1"/>
  <c r="AZ70" i="29"/>
  <c r="Q70" i="29" s="1"/>
  <c r="AZ69" i="29"/>
  <c r="Q69" i="29" s="1"/>
  <c r="AZ66" i="29"/>
  <c r="Q66" i="29" s="1"/>
  <c r="AZ65" i="29"/>
  <c r="Q65" i="29" s="1"/>
  <c r="AZ64" i="29"/>
  <c r="Q64" i="29" s="1"/>
  <c r="AZ63" i="29"/>
  <c r="Q63" i="29" s="1"/>
  <c r="AZ73" i="29"/>
  <c r="Q73" i="29" s="1"/>
  <c r="AZ68" i="29"/>
  <c r="Q68" i="29" s="1"/>
  <c r="AZ67" i="29"/>
  <c r="Q67" i="29" s="1"/>
  <c r="AZ62" i="29"/>
  <c r="Q62" i="29" s="1"/>
  <c r="AZ61" i="29"/>
  <c r="Q61" i="29" s="1"/>
  <c r="AZ60" i="29"/>
  <c r="Q60" i="29" s="1"/>
  <c r="AZ56" i="29"/>
  <c r="Q56" i="29" s="1"/>
  <c r="AZ55" i="29"/>
  <c r="Q55" i="29" s="1"/>
  <c r="AZ54" i="29"/>
  <c r="Q54" i="29" s="1"/>
  <c r="AZ53" i="29"/>
  <c r="Q53" i="29" s="1"/>
  <c r="AZ52" i="29"/>
  <c r="Q52" i="29" s="1"/>
  <c r="AZ51" i="29"/>
  <c r="Q51" i="29" s="1"/>
  <c r="AZ44" i="29"/>
  <c r="Q44" i="29" s="1"/>
  <c r="AZ43" i="29"/>
  <c r="Q43" i="29" s="1"/>
  <c r="AZ42" i="29"/>
  <c r="Q42" i="29" s="1"/>
  <c r="AZ41" i="29"/>
  <c r="Q41" i="29" s="1"/>
  <c r="AZ40" i="29"/>
  <c r="Q40" i="29" s="1"/>
  <c r="AZ39" i="29"/>
  <c r="Q39" i="29" s="1"/>
  <c r="AZ32" i="29"/>
  <c r="Q32" i="29" s="1"/>
  <c r="AZ31" i="29"/>
  <c r="Q31" i="29" s="1"/>
  <c r="AZ30" i="29"/>
  <c r="Q30" i="29" s="1"/>
  <c r="AZ29" i="29"/>
  <c r="Q29" i="29" s="1"/>
  <c r="AZ59" i="29"/>
  <c r="Q59" i="29" s="1"/>
  <c r="AZ58" i="29"/>
  <c r="Q58" i="29" s="1"/>
  <c r="AZ57" i="29"/>
  <c r="Q57" i="29" s="1"/>
  <c r="AZ50" i="29"/>
  <c r="Q50" i="29" s="1"/>
  <c r="AZ49" i="29"/>
  <c r="Q49" i="29" s="1"/>
  <c r="AZ48" i="29"/>
  <c r="Q48" i="29" s="1"/>
  <c r="AZ47" i="29"/>
  <c r="Q47" i="29" s="1"/>
  <c r="AZ46" i="29"/>
  <c r="Q46" i="29" s="1"/>
  <c r="AZ45" i="29"/>
  <c r="Q45" i="29" s="1"/>
  <c r="AZ38" i="29"/>
  <c r="Q38" i="29" s="1"/>
  <c r="AZ37" i="29"/>
  <c r="Q37" i="29" s="1"/>
  <c r="AZ36" i="29"/>
  <c r="Q36" i="29" s="1"/>
  <c r="AZ35" i="29"/>
  <c r="Q35" i="29" s="1"/>
  <c r="AZ34" i="29"/>
  <c r="Q34" i="29" s="1"/>
  <c r="AZ33" i="29"/>
  <c r="Q33" i="29" s="1"/>
  <c r="AZ28" i="29"/>
  <c r="Q28" i="29" s="1"/>
  <c r="AZ27" i="29"/>
  <c r="Q27" i="29" s="1"/>
  <c r="AZ20" i="29"/>
  <c r="Q20" i="29" s="1"/>
  <c r="AZ19" i="29"/>
  <c r="Q19" i="29" s="1"/>
  <c r="AZ18" i="29"/>
  <c r="Q18" i="29" s="1"/>
  <c r="AZ17" i="29"/>
  <c r="Q17" i="29" s="1"/>
  <c r="AZ16" i="29"/>
  <c r="Q16" i="29" s="1"/>
  <c r="AZ15" i="29"/>
  <c r="Q15" i="29" s="1"/>
  <c r="AZ8" i="29"/>
  <c r="Q8" i="29" s="1"/>
  <c r="AZ7" i="29"/>
  <c r="Q7" i="29" s="1"/>
  <c r="AZ6" i="29"/>
  <c r="Q6" i="29" s="1"/>
  <c r="AZ5" i="29"/>
  <c r="Q5" i="29" s="1"/>
  <c r="AZ4" i="29"/>
  <c r="Q4" i="29" s="1"/>
  <c r="AZ3" i="29"/>
  <c r="Q3" i="29" s="1"/>
  <c r="AZ26" i="29"/>
  <c r="Q26" i="29" s="1"/>
  <c r="AZ25" i="29"/>
  <c r="Q25" i="29" s="1"/>
  <c r="AZ24" i="29"/>
  <c r="Q24" i="29" s="1"/>
  <c r="AZ23" i="29"/>
  <c r="Q23" i="29" s="1"/>
  <c r="AZ22" i="29"/>
  <c r="Q22" i="29" s="1"/>
  <c r="AZ21" i="29"/>
  <c r="Q21" i="29" s="1"/>
  <c r="AZ14" i="29"/>
  <c r="Q14" i="29" s="1"/>
  <c r="AZ13" i="29"/>
  <c r="Q13" i="29" s="1"/>
  <c r="AZ12" i="29"/>
  <c r="Q12" i="29" s="1"/>
  <c r="AZ11" i="29"/>
  <c r="Q11" i="29" s="1"/>
  <c r="AZ10" i="29"/>
  <c r="Q10" i="29" s="1"/>
  <c r="AZ9" i="29"/>
  <c r="Q9" i="29" s="1"/>
  <c r="AV74" i="29"/>
  <c r="M74" i="29" s="1"/>
  <c r="AV63" i="29"/>
  <c r="M63" i="29" s="1"/>
  <c r="AV55" i="29"/>
  <c r="M55" i="29" s="1"/>
  <c r="AV41" i="29"/>
  <c r="M41" i="29" s="1"/>
  <c r="AV58" i="29"/>
  <c r="M58" i="29" s="1"/>
  <c r="AV38" i="29"/>
  <c r="M38" i="29" s="1"/>
  <c r="AV20" i="29"/>
  <c r="M20" i="29" s="1"/>
  <c r="AV6" i="29"/>
  <c r="M6" i="29" s="1"/>
  <c r="AV22" i="29"/>
  <c r="M22" i="29" s="1"/>
  <c r="AR74" i="29"/>
  <c r="I74" i="29" s="1"/>
  <c r="AR72" i="29"/>
  <c r="I72" i="29" s="1"/>
  <c r="AR71" i="29"/>
  <c r="I71" i="29" s="1"/>
  <c r="AR70" i="29"/>
  <c r="I70" i="29" s="1"/>
  <c r="AR69" i="29"/>
  <c r="I69" i="29" s="1"/>
  <c r="AR66" i="29"/>
  <c r="I66" i="29" s="1"/>
  <c r="AR65" i="29"/>
  <c r="I65" i="29" s="1"/>
  <c r="AR64" i="29"/>
  <c r="I64" i="29" s="1"/>
  <c r="AR63" i="29"/>
  <c r="I63" i="29" s="1"/>
  <c r="AR73" i="29"/>
  <c r="I73" i="29" s="1"/>
  <c r="AR68" i="29"/>
  <c r="I68" i="29" s="1"/>
  <c r="AR67" i="29"/>
  <c r="I67" i="29" s="1"/>
  <c r="AR62" i="29"/>
  <c r="I62" i="29" s="1"/>
  <c r="AR61" i="29"/>
  <c r="I61" i="29" s="1"/>
  <c r="AR60" i="29"/>
  <c r="I60" i="29" s="1"/>
  <c r="AR56" i="29"/>
  <c r="I56" i="29" s="1"/>
  <c r="AR55" i="29"/>
  <c r="I55" i="29" s="1"/>
  <c r="AR54" i="29"/>
  <c r="I54" i="29" s="1"/>
  <c r="AR53" i="29"/>
  <c r="I53" i="29" s="1"/>
  <c r="AR52" i="29"/>
  <c r="I52" i="29" s="1"/>
  <c r="AR51" i="29"/>
  <c r="I51" i="29" s="1"/>
  <c r="AR44" i="29"/>
  <c r="I44" i="29" s="1"/>
  <c r="AR43" i="29"/>
  <c r="I43" i="29" s="1"/>
  <c r="AR42" i="29"/>
  <c r="I42" i="29" s="1"/>
  <c r="AR41" i="29"/>
  <c r="I41" i="29" s="1"/>
  <c r="AR40" i="29"/>
  <c r="I40" i="29" s="1"/>
  <c r="AR39" i="29"/>
  <c r="I39" i="29" s="1"/>
  <c r="AR32" i="29"/>
  <c r="I32" i="29" s="1"/>
  <c r="AR31" i="29"/>
  <c r="I31" i="29" s="1"/>
  <c r="AR30" i="29"/>
  <c r="I30" i="29" s="1"/>
  <c r="AR29" i="29"/>
  <c r="I29" i="29" s="1"/>
  <c r="AR59" i="29"/>
  <c r="I59" i="29" s="1"/>
  <c r="AR58" i="29"/>
  <c r="I58" i="29" s="1"/>
  <c r="AR57" i="29"/>
  <c r="I57" i="29" s="1"/>
  <c r="AR50" i="29"/>
  <c r="I50" i="29" s="1"/>
  <c r="AR49" i="29"/>
  <c r="I49" i="29" s="1"/>
  <c r="AR48" i="29"/>
  <c r="I48" i="29" s="1"/>
  <c r="AR47" i="29"/>
  <c r="I47" i="29" s="1"/>
  <c r="AR46" i="29"/>
  <c r="I46" i="29" s="1"/>
  <c r="AR45" i="29"/>
  <c r="I45" i="29" s="1"/>
  <c r="AR38" i="29"/>
  <c r="I38" i="29" s="1"/>
  <c r="AR37" i="29"/>
  <c r="I37" i="29" s="1"/>
  <c r="AR36" i="29"/>
  <c r="I36" i="29" s="1"/>
  <c r="AR35" i="29"/>
  <c r="I35" i="29" s="1"/>
  <c r="AR34" i="29"/>
  <c r="I34" i="29" s="1"/>
  <c r="AR33" i="29"/>
  <c r="I33" i="29" s="1"/>
  <c r="AR28" i="29"/>
  <c r="I28" i="29" s="1"/>
  <c r="AR27" i="29"/>
  <c r="I27" i="29" s="1"/>
  <c r="AR20" i="29"/>
  <c r="I20" i="29" s="1"/>
  <c r="AR19" i="29"/>
  <c r="I19" i="29" s="1"/>
  <c r="AR18" i="29"/>
  <c r="I18" i="29" s="1"/>
  <c r="AR17" i="29"/>
  <c r="I17" i="29" s="1"/>
  <c r="AR16" i="29"/>
  <c r="I16" i="29" s="1"/>
  <c r="AR15" i="29"/>
  <c r="I15" i="29" s="1"/>
  <c r="AR8" i="29"/>
  <c r="I8" i="29" s="1"/>
  <c r="AR7" i="29"/>
  <c r="I7" i="29" s="1"/>
  <c r="AR6" i="29"/>
  <c r="I6" i="29" s="1"/>
  <c r="AR5" i="29"/>
  <c r="I5" i="29" s="1"/>
  <c r="AR4" i="29"/>
  <c r="I4" i="29" s="1"/>
  <c r="AR3" i="29"/>
  <c r="I3" i="29" s="1"/>
  <c r="AR26" i="29"/>
  <c r="I26" i="29" s="1"/>
  <c r="AR25" i="29"/>
  <c r="I25" i="29" s="1"/>
  <c r="AR24" i="29"/>
  <c r="I24" i="29" s="1"/>
  <c r="AR23" i="29"/>
  <c r="I23" i="29" s="1"/>
  <c r="AR22" i="29"/>
  <c r="I22" i="29" s="1"/>
  <c r="AR21" i="29"/>
  <c r="I21" i="29" s="1"/>
  <c r="AR14" i="29"/>
  <c r="I14" i="29" s="1"/>
  <c r="AR13" i="29"/>
  <c r="I13" i="29" s="1"/>
  <c r="AR12" i="29"/>
  <c r="I12" i="29" s="1"/>
  <c r="AR11" i="29"/>
  <c r="I11" i="29" s="1"/>
  <c r="AR10" i="29"/>
  <c r="I10" i="29" s="1"/>
  <c r="AR9" i="29"/>
  <c r="I9" i="29" s="1"/>
  <c r="AN74" i="29"/>
  <c r="E74" i="29" s="1"/>
  <c r="AN72" i="29"/>
  <c r="E72" i="29" s="1"/>
  <c r="AN71" i="29"/>
  <c r="E71" i="29" s="1"/>
  <c r="AN70" i="29"/>
  <c r="E70" i="29" s="1"/>
  <c r="AN69" i="29"/>
  <c r="E69" i="29" s="1"/>
  <c r="AN66" i="29"/>
  <c r="E66" i="29" s="1"/>
  <c r="AN65" i="29"/>
  <c r="E65" i="29" s="1"/>
  <c r="AN64" i="29"/>
  <c r="E64" i="29" s="1"/>
  <c r="AN63" i="29"/>
  <c r="E63" i="29" s="1"/>
  <c r="AN73" i="29"/>
  <c r="E73" i="29" s="1"/>
  <c r="AN68" i="29"/>
  <c r="E68" i="29" s="1"/>
  <c r="AN67" i="29"/>
  <c r="E67" i="29" s="1"/>
  <c r="AN62" i="29"/>
  <c r="E62" i="29" s="1"/>
  <c r="AN61" i="29"/>
  <c r="E61" i="29" s="1"/>
  <c r="AN60" i="29"/>
  <c r="E60" i="29" s="1"/>
  <c r="AN56" i="29"/>
  <c r="E56" i="29" s="1"/>
  <c r="AN55" i="29"/>
  <c r="E55" i="29" s="1"/>
  <c r="AN54" i="29"/>
  <c r="E54" i="29" s="1"/>
  <c r="AN53" i="29"/>
  <c r="E53" i="29" s="1"/>
  <c r="AN52" i="29"/>
  <c r="E52" i="29" s="1"/>
  <c r="AN51" i="29"/>
  <c r="E51" i="29" s="1"/>
  <c r="AN44" i="29"/>
  <c r="E44" i="29" s="1"/>
  <c r="AN43" i="29"/>
  <c r="E43" i="29" s="1"/>
  <c r="AN42" i="29"/>
  <c r="E42" i="29" s="1"/>
  <c r="AN41" i="29"/>
  <c r="E41" i="29" s="1"/>
  <c r="AN40" i="29"/>
  <c r="E40" i="29" s="1"/>
  <c r="AN39" i="29"/>
  <c r="E39" i="29" s="1"/>
  <c r="AN32" i="29"/>
  <c r="E32" i="29" s="1"/>
  <c r="AN31" i="29"/>
  <c r="E31" i="29" s="1"/>
  <c r="AN30" i="29"/>
  <c r="E30" i="29" s="1"/>
  <c r="AN29" i="29"/>
  <c r="E29" i="29" s="1"/>
  <c r="AN59" i="29"/>
  <c r="E59" i="29" s="1"/>
  <c r="AN58" i="29"/>
  <c r="E58" i="29" s="1"/>
  <c r="AN57" i="29"/>
  <c r="E57" i="29" s="1"/>
  <c r="AN50" i="29"/>
  <c r="E50" i="29" s="1"/>
  <c r="AN49" i="29"/>
  <c r="E49" i="29" s="1"/>
  <c r="AN48" i="29"/>
  <c r="E48" i="29" s="1"/>
  <c r="AN47" i="29"/>
  <c r="E47" i="29" s="1"/>
  <c r="AN46" i="29"/>
  <c r="E46" i="29" s="1"/>
  <c r="AN45" i="29"/>
  <c r="E45" i="29" s="1"/>
  <c r="AN38" i="29"/>
  <c r="E38" i="29" s="1"/>
  <c r="AN37" i="29"/>
  <c r="E37" i="29" s="1"/>
  <c r="AN36" i="29"/>
  <c r="E36" i="29" s="1"/>
  <c r="AN35" i="29"/>
  <c r="E35" i="29" s="1"/>
  <c r="AN34" i="29"/>
  <c r="E34" i="29" s="1"/>
  <c r="AN33" i="29"/>
  <c r="E33" i="29" s="1"/>
  <c r="AN28" i="29"/>
  <c r="E28" i="29" s="1"/>
  <c r="AN27" i="29"/>
  <c r="E27" i="29" s="1"/>
  <c r="AN20" i="29"/>
  <c r="E20" i="29" s="1"/>
  <c r="AN19" i="29"/>
  <c r="E19" i="29" s="1"/>
  <c r="AN18" i="29"/>
  <c r="E18" i="29" s="1"/>
  <c r="AN17" i="29"/>
  <c r="E17" i="29" s="1"/>
  <c r="AN16" i="29"/>
  <c r="E16" i="29" s="1"/>
  <c r="AN15" i="29"/>
  <c r="E15" i="29" s="1"/>
  <c r="AN8" i="29"/>
  <c r="E8" i="29" s="1"/>
  <c r="AN7" i="29"/>
  <c r="E7" i="29" s="1"/>
  <c r="AN6" i="29"/>
  <c r="E6" i="29" s="1"/>
  <c r="AN5" i="29"/>
  <c r="E5" i="29" s="1"/>
  <c r="AN4" i="29"/>
  <c r="E4" i="29" s="1"/>
  <c r="AN3" i="29"/>
  <c r="E3" i="29" s="1"/>
  <c r="AN26" i="29"/>
  <c r="E26" i="29" s="1"/>
  <c r="AN25" i="29"/>
  <c r="E25" i="29" s="1"/>
  <c r="AN24" i="29"/>
  <c r="E24" i="29" s="1"/>
  <c r="AN23" i="29"/>
  <c r="E23" i="29" s="1"/>
  <c r="AN22" i="29"/>
  <c r="E22" i="29" s="1"/>
  <c r="AN21" i="29"/>
  <c r="E21" i="29" s="1"/>
  <c r="AN14" i="29"/>
  <c r="E14" i="29" s="1"/>
  <c r="AN13" i="29"/>
  <c r="E13" i="29" s="1"/>
  <c r="AN12" i="29"/>
  <c r="E12" i="29" s="1"/>
  <c r="AN11" i="29"/>
  <c r="E11" i="29" s="1"/>
  <c r="AN10" i="29"/>
  <c r="E10" i="29" s="1"/>
  <c r="AN9" i="29"/>
  <c r="E9" i="29" s="1"/>
  <c r="AY73" i="29"/>
  <c r="P73" i="29" s="1"/>
  <c r="AY68" i="29"/>
  <c r="P68" i="29" s="1"/>
  <c r="AY67" i="29"/>
  <c r="P67" i="29" s="1"/>
  <c r="AY62" i="29"/>
  <c r="P62" i="29" s="1"/>
  <c r="AY61" i="29"/>
  <c r="P61" i="29" s="1"/>
  <c r="AY60" i="29"/>
  <c r="P60" i="29" s="1"/>
  <c r="AY74" i="29"/>
  <c r="P74" i="29" s="1"/>
  <c r="AY72" i="29"/>
  <c r="P72" i="29" s="1"/>
  <c r="AY71" i="29"/>
  <c r="P71" i="29" s="1"/>
  <c r="AY70" i="29"/>
  <c r="P70" i="29" s="1"/>
  <c r="AY69" i="29"/>
  <c r="P69" i="29" s="1"/>
  <c r="AY66" i="29"/>
  <c r="P66" i="29" s="1"/>
  <c r="AY65" i="29"/>
  <c r="P65" i="29" s="1"/>
  <c r="AY64" i="29"/>
  <c r="P64" i="29" s="1"/>
  <c r="AY63" i="29"/>
  <c r="P63" i="29" s="1"/>
  <c r="AY59" i="29"/>
  <c r="P59" i="29" s="1"/>
  <c r="AY58" i="29"/>
  <c r="P58" i="29" s="1"/>
  <c r="AY57" i="29"/>
  <c r="P57" i="29" s="1"/>
  <c r="AY50" i="29"/>
  <c r="P50" i="29" s="1"/>
  <c r="AY49" i="29"/>
  <c r="P49" i="29" s="1"/>
  <c r="AY48" i="29"/>
  <c r="P48" i="29" s="1"/>
  <c r="AY47" i="29"/>
  <c r="P47" i="29" s="1"/>
  <c r="AY46" i="29"/>
  <c r="P46" i="29" s="1"/>
  <c r="AY45" i="29"/>
  <c r="P45" i="29" s="1"/>
  <c r="AY38" i="29"/>
  <c r="P38" i="29" s="1"/>
  <c r="AY37" i="29"/>
  <c r="P37" i="29" s="1"/>
  <c r="AY36" i="29"/>
  <c r="P36" i="29" s="1"/>
  <c r="AY35" i="29"/>
  <c r="P35" i="29" s="1"/>
  <c r="AY34" i="29"/>
  <c r="P34" i="29" s="1"/>
  <c r="AY33" i="29"/>
  <c r="P33" i="29" s="1"/>
  <c r="AY56" i="29"/>
  <c r="P56" i="29" s="1"/>
  <c r="AY55" i="29"/>
  <c r="P55" i="29" s="1"/>
  <c r="AY54" i="29"/>
  <c r="P54" i="29" s="1"/>
  <c r="AY53" i="29"/>
  <c r="P53" i="29" s="1"/>
  <c r="AY52" i="29"/>
  <c r="P52" i="29" s="1"/>
  <c r="AY51" i="29"/>
  <c r="P51" i="29" s="1"/>
  <c r="AY44" i="29"/>
  <c r="P44" i="29" s="1"/>
  <c r="AY43" i="29"/>
  <c r="P43" i="29" s="1"/>
  <c r="AY42" i="29"/>
  <c r="P42" i="29" s="1"/>
  <c r="AY41" i="29"/>
  <c r="P41" i="29" s="1"/>
  <c r="AY40" i="29"/>
  <c r="P40" i="29" s="1"/>
  <c r="AY39" i="29"/>
  <c r="P39" i="29" s="1"/>
  <c r="AY32" i="29"/>
  <c r="P32" i="29" s="1"/>
  <c r="AY31" i="29"/>
  <c r="P31" i="29" s="1"/>
  <c r="AY30" i="29"/>
  <c r="P30" i="29" s="1"/>
  <c r="AY29" i="29"/>
  <c r="P29" i="29" s="1"/>
  <c r="AY26" i="29"/>
  <c r="P26" i="29" s="1"/>
  <c r="AY25" i="29"/>
  <c r="P25" i="29" s="1"/>
  <c r="AY24" i="29"/>
  <c r="P24" i="29" s="1"/>
  <c r="AY23" i="29"/>
  <c r="P23" i="29" s="1"/>
  <c r="AY22" i="29"/>
  <c r="P22" i="29" s="1"/>
  <c r="AY21" i="29"/>
  <c r="P21" i="29" s="1"/>
  <c r="AY14" i="29"/>
  <c r="P14" i="29" s="1"/>
  <c r="AY13" i="29"/>
  <c r="P13" i="29" s="1"/>
  <c r="AY12" i="29"/>
  <c r="P12" i="29" s="1"/>
  <c r="AY11" i="29"/>
  <c r="P11" i="29" s="1"/>
  <c r="AY10" i="29"/>
  <c r="P10" i="29" s="1"/>
  <c r="AY9" i="29"/>
  <c r="P9" i="29" s="1"/>
  <c r="AY28" i="29"/>
  <c r="P28" i="29" s="1"/>
  <c r="AY27" i="29"/>
  <c r="P27" i="29" s="1"/>
  <c r="AY20" i="29"/>
  <c r="P20" i="29" s="1"/>
  <c r="AY19" i="29"/>
  <c r="P19" i="29" s="1"/>
  <c r="AY18" i="29"/>
  <c r="P18" i="29" s="1"/>
  <c r="AY17" i="29"/>
  <c r="P17" i="29" s="1"/>
  <c r="AY16" i="29"/>
  <c r="P16" i="29" s="1"/>
  <c r="AY15" i="29"/>
  <c r="P15" i="29" s="1"/>
  <c r="AY8" i="29"/>
  <c r="P8" i="29" s="1"/>
  <c r="AY7" i="29"/>
  <c r="P7" i="29" s="1"/>
  <c r="AY6" i="29"/>
  <c r="P6" i="29" s="1"/>
  <c r="AY5" i="29"/>
  <c r="P5" i="29" s="1"/>
  <c r="AY4" i="29"/>
  <c r="P4" i="29" s="1"/>
  <c r="AY3" i="29"/>
  <c r="P3" i="29" s="1"/>
  <c r="BB74" i="28"/>
  <c r="S74" i="28" s="1"/>
  <c r="BB72" i="28"/>
  <c r="S72" i="28" s="1"/>
  <c r="BB71" i="28"/>
  <c r="S71" i="28" s="1"/>
  <c r="BB70" i="28"/>
  <c r="S70" i="28" s="1"/>
  <c r="BB69" i="28"/>
  <c r="S69" i="28" s="1"/>
  <c r="BB66" i="28"/>
  <c r="S66" i="28" s="1"/>
  <c r="BB65" i="28"/>
  <c r="S65" i="28" s="1"/>
  <c r="BB64" i="28"/>
  <c r="S64" i="28" s="1"/>
  <c r="BB63" i="28"/>
  <c r="S63" i="28" s="1"/>
  <c r="BB73" i="28"/>
  <c r="S73" i="28" s="1"/>
  <c r="BB68" i="28"/>
  <c r="S68" i="28" s="1"/>
  <c r="BB67" i="28"/>
  <c r="S67" i="28" s="1"/>
  <c r="BB62" i="28"/>
  <c r="S62" i="28" s="1"/>
  <c r="BB61" i="28"/>
  <c r="S61" i="28" s="1"/>
  <c r="BB60" i="28"/>
  <c r="S60" i="28" s="1"/>
  <c r="BB56" i="28"/>
  <c r="S56" i="28" s="1"/>
  <c r="BB55" i="28"/>
  <c r="S55" i="28" s="1"/>
  <c r="BB54" i="28"/>
  <c r="S54" i="28" s="1"/>
  <c r="BB53" i="28"/>
  <c r="S53" i="28" s="1"/>
  <c r="BB52" i="28"/>
  <c r="S52" i="28" s="1"/>
  <c r="BB51" i="28"/>
  <c r="S51" i="28" s="1"/>
  <c r="BB59" i="28"/>
  <c r="S59" i="28" s="1"/>
  <c r="BB58" i="28"/>
  <c r="S58" i="28" s="1"/>
  <c r="BB57" i="28"/>
  <c r="S57" i="28" s="1"/>
  <c r="BB50" i="28"/>
  <c r="S50" i="28" s="1"/>
  <c r="BB49" i="28"/>
  <c r="S49" i="28" s="1"/>
  <c r="BB48" i="28"/>
  <c r="S48" i="28" s="1"/>
  <c r="BB47" i="28"/>
  <c r="S47" i="28" s="1"/>
  <c r="BB46" i="28"/>
  <c r="S46" i="28" s="1"/>
  <c r="BB45" i="28"/>
  <c r="S45" i="28" s="1"/>
  <c r="BB38" i="28"/>
  <c r="S38" i="28" s="1"/>
  <c r="BB37" i="28"/>
  <c r="S37" i="28" s="1"/>
  <c r="BB36" i="28"/>
  <c r="S36" i="28" s="1"/>
  <c r="BB35" i="28"/>
  <c r="S35" i="28" s="1"/>
  <c r="BB34" i="28"/>
  <c r="S34" i="28" s="1"/>
  <c r="BB33" i="28"/>
  <c r="S33" i="28" s="1"/>
  <c r="BB26" i="28"/>
  <c r="S26" i="28" s="1"/>
  <c r="BB25" i="28"/>
  <c r="S25" i="28" s="1"/>
  <c r="BB24" i="28"/>
  <c r="S24" i="28" s="1"/>
  <c r="BB23" i="28"/>
  <c r="S23" i="28" s="1"/>
  <c r="BB22" i="28"/>
  <c r="S22" i="28" s="1"/>
  <c r="BB21" i="28"/>
  <c r="S21" i="28" s="1"/>
  <c r="BB44" i="28"/>
  <c r="S44" i="28" s="1"/>
  <c r="BB43" i="28"/>
  <c r="S43" i="28" s="1"/>
  <c r="BB42" i="28"/>
  <c r="S42" i="28" s="1"/>
  <c r="BB41" i="28"/>
  <c r="S41" i="28" s="1"/>
  <c r="BB40" i="28"/>
  <c r="S40" i="28" s="1"/>
  <c r="BB39" i="28"/>
  <c r="S39" i="28" s="1"/>
  <c r="BB32" i="28"/>
  <c r="S32" i="28" s="1"/>
  <c r="BB31" i="28"/>
  <c r="S31" i="28" s="1"/>
  <c r="BB30" i="28"/>
  <c r="S30" i="28" s="1"/>
  <c r="BB29" i="28"/>
  <c r="S29" i="28" s="1"/>
  <c r="BB28" i="28"/>
  <c r="S28" i="28" s="1"/>
  <c r="BB27" i="28"/>
  <c r="S27" i="28" s="1"/>
  <c r="BB20" i="28"/>
  <c r="S20" i="28" s="1"/>
  <c r="BB19" i="28"/>
  <c r="S19" i="28" s="1"/>
  <c r="BB18" i="28"/>
  <c r="S18" i="28" s="1"/>
  <c r="BB17" i="28"/>
  <c r="S17" i="28" s="1"/>
  <c r="BB16" i="28"/>
  <c r="S16" i="28" s="1"/>
  <c r="BB15" i="28"/>
  <c r="S15" i="28" s="1"/>
  <c r="BB14" i="28"/>
  <c r="S14" i="28" s="1"/>
  <c r="BB13" i="28"/>
  <c r="S13" i="28" s="1"/>
  <c r="BB12" i="28"/>
  <c r="S12" i="28" s="1"/>
  <c r="BB11" i="28"/>
  <c r="S11" i="28" s="1"/>
  <c r="BB10" i="28"/>
  <c r="S10" i="28" s="1"/>
  <c r="BB9" i="28"/>
  <c r="S9" i="28" s="1"/>
  <c r="BB8" i="28"/>
  <c r="S8" i="28" s="1"/>
  <c r="BB7" i="28"/>
  <c r="S7" i="28" s="1"/>
  <c r="BB6" i="28"/>
  <c r="S6" i="28" s="1"/>
  <c r="BB5" i="28"/>
  <c r="S5" i="28" s="1"/>
  <c r="BB4" i="28"/>
  <c r="S4" i="28" s="1"/>
  <c r="BB3" i="28"/>
  <c r="S3" i="28" s="1"/>
  <c r="AX74" i="28"/>
  <c r="O74" i="28" s="1"/>
  <c r="AX72" i="28"/>
  <c r="O72" i="28" s="1"/>
  <c r="AX71" i="28"/>
  <c r="O71" i="28" s="1"/>
  <c r="AX70" i="28"/>
  <c r="O70" i="28" s="1"/>
  <c r="AX69" i="28"/>
  <c r="O69" i="28" s="1"/>
  <c r="AX66" i="28"/>
  <c r="O66" i="28" s="1"/>
  <c r="AX65" i="28"/>
  <c r="O65" i="28" s="1"/>
  <c r="AX64" i="28"/>
  <c r="O64" i="28" s="1"/>
  <c r="AX63" i="28"/>
  <c r="O63" i="28" s="1"/>
  <c r="AX73" i="28"/>
  <c r="O73" i="28" s="1"/>
  <c r="AX68" i="28"/>
  <c r="O68" i="28" s="1"/>
  <c r="AX67" i="28"/>
  <c r="O67" i="28" s="1"/>
  <c r="AX62" i="28"/>
  <c r="O62" i="28" s="1"/>
  <c r="AX61" i="28"/>
  <c r="O61" i="28" s="1"/>
  <c r="AX60" i="28"/>
  <c r="O60" i="28" s="1"/>
  <c r="AX56" i="28"/>
  <c r="O56" i="28" s="1"/>
  <c r="AX55" i="28"/>
  <c r="O55" i="28" s="1"/>
  <c r="AX54" i="28"/>
  <c r="O54" i="28" s="1"/>
  <c r="AX53" i="28"/>
  <c r="O53" i="28" s="1"/>
  <c r="AX52" i="28"/>
  <c r="O52" i="28" s="1"/>
  <c r="AX51" i="28"/>
  <c r="O51" i="28" s="1"/>
  <c r="AX59" i="28"/>
  <c r="O59" i="28" s="1"/>
  <c r="AX58" i="28"/>
  <c r="O58" i="28" s="1"/>
  <c r="AX57" i="28"/>
  <c r="O57" i="28" s="1"/>
  <c r="AX50" i="28"/>
  <c r="O50" i="28" s="1"/>
  <c r="AX49" i="28"/>
  <c r="O49" i="28" s="1"/>
  <c r="AX48" i="28"/>
  <c r="O48" i="28" s="1"/>
  <c r="AX47" i="28"/>
  <c r="O47" i="28" s="1"/>
  <c r="AX46" i="28"/>
  <c r="O46" i="28" s="1"/>
  <c r="AX45" i="28"/>
  <c r="O45" i="28" s="1"/>
  <c r="AX38" i="28"/>
  <c r="O38" i="28" s="1"/>
  <c r="AX37" i="28"/>
  <c r="O37" i="28" s="1"/>
  <c r="AX36" i="28"/>
  <c r="O36" i="28" s="1"/>
  <c r="AX35" i="28"/>
  <c r="O35" i="28" s="1"/>
  <c r="AX34" i="28"/>
  <c r="O34" i="28" s="1"/>
  <c r="AX33" i="28"/>
  <c r="O33" i="28" s="1"/>
  <c r="AX26" i="28"/>
  <c r="O26" i="28" s="1"/>
  <c r="AX25" i="28"/>
  <c r="O25" i="28" s="1"/>
  <c r="AX24" i="28"/>
  <c r="O24" i="28" s="1"/>
  <c r="AX23" i="28"/>
  <c r="O23" i="28" s="1"/>
  <c r="AX22" i="28"/>
  <c r="O22" i="28" s="1"/>
  <c r="AX21" i="28"/>
  <c r="O21" i="28" s="1"/>
  <c r="AX44" i="28"/>
  <c r="O44" i="28" s="1"/>
  <c r="AX43" i="28"/>
  <c r="O43" i="28" s="1"/>
  <c r="AX42" i="28"/>
  <c r="O42" i="28" s="1"/>
  <c r="AX41" i="28"/>
  <c r="O41" i="28" s="1"/>
  <c r="AX40" i="28"/>
  <c r="O40" i="28" s="1"/>
  <c r="AX39" i="28"/>
  <c r="O39" i="28" s="1"/>
  <c r="AX32" i="28"/>
  <c r="O32" i="28" s="1"/>
  <c r="AX31" i="28"/>
  <c r="O31" i="28" s="1"/>
  <c r="AX30" i="28"/>
  <c r="O30" i="28" s="1"/>
  <c r="AX29" i="28"/>
  <c r="O29" i="28" s="1"/>
  <c r="AX28" i="28"/>
  <c r="O28" i="28" s="1"/>
  <c r="AX27" i="28"/>
  <c r="O27" i="28" s="1"/>
  <c r="AX20" i="28"/>
  <c r="O20" i="28" s="1"/>
  <c r="AX19" i="28"/>
  <c r="O19" i="28" s="1"/>
  <c r="AX18" i="28"/>
  <c r="O18" i="28" s="1"/>
  <c r="AX17" i="28"/>
  <c r="O17" i="28" s="1"/>
  <c r="AX16" i="28"/>
  <c r="O16" i="28" s="1"/>
  <c r="AX15" i="28"/>
  <c r="O15" i="28" s="1"/>
  <c r="AX14" i="28"/>
  <c r="O14" i="28" s="1"/>
  <c r="AX13" i="28"/>
  <c r="O13" i="28" s="1"/>
  <c r="AX12" i="28"/>
  <c r="O12" i="28" s="1"/>
  <c r="AX11" i="28"/>
  <c r="O11" i="28" s="1"/>
  <c r="AX10" i="28"/>
  <c r="O10" i="28" s="1"/>
  <c r="AX9" i="28"/>
  <c r="O9" i="28" s="1"/>
  <c r="AX8" i="28"/>
  <c r="O8" i="28" s="1"/>
  <c r="AX7" i="28"/>
  <c r="O7" i="28" s="1"/>
  <c r="AX6" i="28"/>
  <c r="O6" i="28" s="1"/>
  <c r="AX5" i="28"/>
  <c r="O5" i="28" s="1"/>
  <c r="AX4" i="28"/>
  <c r="O4" i="28" s="1"/>
  <c r="AX3" i="28"/>
  <c r="O3" i="28" s="1"/>
  <c r="AT74" i="28"/>
  <c r="K74" i="28" s="1"/>
  <c r="AT72" i="28"/>
  <c r="K72" i="28" s="1"/>
  <c r="AT71" i="28"/>
  <c r="K71" i="28" s="1"/>
  <c r="AT70" i="28"/>
  <c r="K70" i="28" s="1"/>
  <c r="AT69" i="28"/>
  <c r="K69" i="28" s="1"/>
  <c r="AT66" i="28"/>
  <c r="K66" i="28" s="1"/>
  <c r="AT65" i="28"/>
  <c r="K65" i="28" s="1"/>
  <c r="AT64" i="28"/>
  <c r="K64" i="28" s="1"/>
  <c r="AT63" i="28"/>
  <c r="K63" i="28" s="1"/>
  <c r="AT73" i="28"/>
  <c r="K73" i="28" s="1"/>
  <c r="AT68" i="28"/>
  <c r="K68" i="28" s="1"/>
  <c r="AT67" i="28"/>
  <c r="K67" i="28" s="1"/>
  <c r="AT62" i="28"/>
  <c r="K62" i="28" s="1"/>
  <c r="AT61" i="28"/>
  <c r="K61" i="28" s="1"/>
  <c r="AT60" i="28"/>
  <c r="K60" i="28" s="1"/>
  <c r="AT56" i="28"/>
  <c r="K56" i="28" s="1"/>
  <c r="AT55" i="28"/>
  <c r="K55" i="28" s="1"/>
  <c r="AT54" i="28"/>
  <c r="K54" i="28" s="1"/>
  <c r="AT53" i="28"/>
  <c r="K53" i="28" s="1"/>
  <c r="AT52" i="28"/>
  <c r="K52" i="28" s="1"/>
  <c r="AT51" i="28"/>
  <c r="K51" i="28" s="1"/>
  <c r="AT59" i="28"/>
  <c r="K59" i="28" s="1"/>
  <c r="AT58" i="28"/>
  <c r="K58" i="28" s="1"/>
  <c r="AT57" i="28"/>
  <c r="K57" i="28" s="1"/>
  <c r="AT50" i="28"/>
  <c r="K50" i="28" s="1"/>
  <c r="AT49" i="28"/>
  <c r="K49" i="28" s="1"/>
  <c r="AT48" i="28"/>
  <c r="K48" i="28" s="1"/>
  <c r="AT47" i="28"/>
  <c r="K47" i="28" s="1"/>
  <c r="AT46" i="28"/>
  <c r="K46" i="28" s="1"/>
  <c r="AT45" i="28"/>
  <c r="K45" i="28" s="1"/>
  <c r="AT38" i="28"/>
  <c r="K38" i="28" s="1"/>
  <c r="AT37" i="28"/>
  <c r="K37" i="28" s="1"/>
  <c r="AT36" i="28"/>
  <c r="K36" i="28" s="1"/>
  <c r="AT35" i="28"/>
  <c r="K35" i="28" s="1"/>
  <c r="AT34" i="28"/>
  <c r="K34" i="28" s="1"/>
  <c r="AT33" i="28"/>
  <c r="K33" i="28" s="1"/>
  <c r="AT26" i="28"/>
  <c r="K26" i="28" s="1"/>
  <c r="AT25" i="28"/>
  <c r="K25" i="28" s="1"/>
  <c r="AT24" i="28"/>
  <c r="K24" i="28" s="1"/>
  <c r="AT23" i="28"/>
  <c r="K23" i="28" s="1"/>
  <c r="AT22" i="28"/>
  <c r="K22" i="28" s="1"/>
  <c r="AT21" i="28"/>
  <c r="K21" i="28" s="1"/>
  <c r="AT44" i="28"/>
  <c r="K44" i="28" s="1"/>
  <c r="AT43" i="28"/>
  <c r="K43" i="28" s="1"/>
  <c r="AT42" i="28"/>
  <c r="K42" i="28" s="1"/>
  <c r="AT41" i="28"/>
  <c r="K41" i="28" s="1"/>
  <c r="AT40" i="28"/>
  <c r="K40" i="28" s="1"/>
  <c r="AT39" i="28"/>
  <c r="K39" i="28" s="1"/>
  <c r="AT32" i="28"/>
  <c r="K32" i="28" s="1"/>
  <c r="AT31" i="28"/>
  <c r="K31" i="28" s="1"/>
  <c r="AT30" i="28"/>
  <c r="K30" i="28" s="1"/>
  <c r="AT29" i="28"/>
  <c r="K29" i="28" s="1"/>
  <c r="AT28" i="28"/>
  <c r="K28" i="28" s="1"/>
  <c r="AT27" i="28"/>
  <c r="K27" i="28" s="1"/>
  <c r="AT20" i="28"/>
  <c r="K20" i="28" s="1"/>
  <c r="AT19" i="28"/>
  <c r="K19" i="28" s="1"/>
  <c r="AT18" i="28"/>
  <c r="K18" i="28" s="1"/>
  <c r="AT17" i="28"/>
  <c r="K17" i="28" s="1"/>
  <c r="AT16" i="28"/>
  <c r="K16" i="28" s="1"/>
  <c r="AT15" i="28"/>
  <c r="K15" i="28" s="1"/>
  <c r="AT14" i="28"/>
  <c r="K14" i="28" s="1"/>
  <c r="AT13" i="28"/>
  <c r="K13" i="28" s="1"/>
  <c r="AT12" i="28"/>
  <c r="K12" i="28" s="1"/>
  <c r="AT11" i="28"/>
  <c r="K11" i="28" s="1"/>
  <c r="AT10" i="28"/>
  <c r="K10" i="28" s="1"/>
  <c r="AT9" i="28"/>
  <c r="K9" i="28" s="1"/>
  <c r="AT8" i="28"/>
  <c r="K8" i="28" s="1"/>
  <c r="AT7" i="28"/>
  <c r="K7" i="28" s="1"/>
  <c r="AT6" i="28"/>
  <c r="K6" i="28" s="1"/>
  <c r="AT5" i="28"/>
  <c r="K5" i="28" s="1"/>
  <c r="AT4" i="28"/>
  <c r="K4" i="28" s="1"/>
  <c r="AT3" i="28"/>
  <c r="K3" i="28" s="1"/>
  <c r="AP74" i="28"/>
  <c r="G74" i="28" s="1"/>
  <c r="AP72" i="28"/>
  <c r="G72" i="28" s="1"/>
  <c r="AP71" i="28"/>
  <c r="G71" i="28" s="1"/>
  <c r="AP70" i="28"/>
  <c r="G70" i="28" s="1"/>
  <c r="AP69" i="28"/>
  <c r="G69" i="28" s="1"/>
  <c r="AP66" i="28"/>
  <c r="G66" i="28" s="1"/>
  <c r="AP65" i="28"/>
  <c r="G65" i="28" s="1"/>
  <c r="AP64" i="28"/>
  <c r="G64" i="28" s="1"/>
  <c r="AP63" i="28"/>
  <c r="G63" i="28" s="1"/>
  <c r="AP73" i="28"/>
  <c r="G73" i="28" s="1"/>
  <c r="AP68" i="28"/>
  <c r="G68" i="28" s="1"/>
  <c r="AP67" i="28"/>
  <c r="G67" i="28" s="1"/>
  <c r="AP62" i="28"/>
  <c r="G62" i="28" s="1"/>
  <c r="AP61" i="28"/>
  <c r="G61" i="28" s="1"/>
  <c r="AP60" i="28"/>
  <c r="G60" i="28" s="1"/>
  <c r="AP56" i="28"/>
  <c r="G56" i="28" s="1"/>
  <c r="AP55" i="28"/>
  <c r="G55" i="28" s="1"/>
  <c r="AP54" i="28"/>
  <c r="G54" i="28" s="1"/>
  <c r="AP53" i="28"/>
  <c r="G53" i="28" s="1"/>
  <c r="AP52" i="28"/>
  <c r="G52" i="28" s="1"/>
  <c r="AP51" i="28"/>
  <c r="G51" i="28" s="1"/>
  <c r="AP59" i="28"/>
  <c r="G59" i="28" s="1"/>
  <c r="AP58" i="28"/>
  <c r="G58" i="28" s="1"/>
  <c r="AP57" i="28"/>
  <c r="G57" i="28" s="1"/>
  <c r="AP50" i="28"/>
  <c r="G50" i="28" s="1"/>
  <c r="AP49" i="28"/>
  <c r="G49" i="28" s="1"/>
  <c r="AP48" i="28"/>
  <c r="G48" i="28" s="1"/>
  <c r="AP47" i="28"/>
  <c r="G47" i="28" s="1"/>
  <c r="AP46" i="28"/>
  <c r="G46" i="28" s="1"/>
  <c r="AP45" i="28"/>
  <c r="G45" i="28" s="1"/>
  <c r="AP38" i="28"/>
  <c r="G38" i="28" s="1"/>
  <c r="AP37" i="28"/>
  <c r="G37" i="28" s="1"/>
  <c r="AP36" i="28"/>
  <c r="G36" i="28" s="1"/>
  <c r="AP35" i="28"/>
  <c r="G35" i="28" s="1"/>
  <c r="AP34" i="28"/>
  <c r="G34" i="28" s="1"/>
  <c r="AP33" i="28"/>
  <c r="G33" i="28" s="1"/>
  <c r="AP26" i="28"/>
  <c r="G26" i="28" s="1"/>
  <c r="AP25" i="28"/>
  <c r="G25" i="28" s="1"/>
  <c r="AP24" i="28"/>
  <c r="G24" i="28" s="1"/>
  <c r="AP23" i="28"/>
  <c r="G23" i="28" s="1"/>
  <c r="AP22" i="28"/>
  <c r="G22" i="28" s="1"/>
  <c r="AP21" i="28"/>
  <c r="G21" i="28" s="1"/>
  <c r="AP44" i="28"/>
  <c r="G44" i="28" s="1"/>
  <c r="AP43" i="28"/>
  <c r="G43" i="28" s="1"/>
  <c r="AP42" i="28"/>
  <c r="G42" i="28" s="1"/>
  <c r="AP41" i="28"/>
  <c r="G41" i="28" s="1"/>
  <c r="AP40" i="28"/>
  <c r="G40" i="28" s="1"/>
  <c r="AP39" i="28"/>
  <c r="G39" i="28" s="1"/>
  <c r="AP32" i="28"/>
  <c r="G32" i="28" s="1"/>
  <c r="AP31" i="28"/>
  <c r="G31" i="28" s="1"/>
  <c r="AP30" i="28"/>
  <c r="G30" i="28" s="1"/>
  <c r="AP29" i="28"/>
  <c r="G29" i="28" s="1"/>
  <c r="AP28" i="28"/>
  <c r="G28" i="28" s="1"/>
  <c r="AP27" i="28"/>
  <c r="G27" i="28" s="1"/>
  <c r="AP20" i="28"/>
  <c r="G20" i="28" s="1"/>
  <c r="AP19" i="28"/>
  <c r="G19" i="28" s="1"/>
  <c r="AP18" i="28"/>
  <c r="G18" i="28" s="1"/>
  <c r="AP17" i="28"/>
  <c r="G17" i="28" s="1"/>
  <c r="AP16" i="28"/>
  <c r="G16" i="28" s="1"/>
  <c r="AP15" i="28"/>
  <c r="G15" i="28" s="1"/>
  <c r="AP14" i="28"/>
  <c r="G14" i="28" s="1"/>
  <c r="AP13" i="28"/>
  <c r="G13" i="28" s="1"/>
  <c r="AP12" i="28"/>
  <c r="G12" i="28" s="1"/>
  <c r="AP11" i="28"/>
  <c r="G11" i="28" s="1"/>
  <c r="AP10" i="28"/>
  <c r="G10" i="28" s="1"/>
  <c r="AP9" i="28"/>
  <c r="G9" i="28" s="1"/>
  <c r="AP8" i="28"/>
  <c r="G8" i="28" s="1"/>
  <c r="AP7" i="28"/>
  <c r="G7" i="28" s="1"/>
  <c r="AP6" i="28"/>
  <c r="G6" i="28" s="1"/>
  <c r="AP5" i="28"/>
  <c r="G5" i="28" s="1"/>
  <c r="AP4" i="28"/>
  <c r="G4" i="28" s="1"/>
  <c r="AP3" i="28"/>
  <c r="G3" i="28" s="1"/>
  <c r="AZ74" i="28"/>
  <c r="Q74" i="28" s="1"/>
  <c r="AZ72" i="28"/>
  <c r="Q72" i="28" s="1"/>
  <c r="AZ71" i="28"/>
  <c r="Q71" i="28" s="1"/>
  <c r="AZ70" i="28"/>
  <c r="Q70" i="28" s="1"/>
  <c r="AZ69" i="28"/>
  <c r="Q69" i="28" s="1"/>
  <c r="AZ66" i="28"/>
  <c r="Q66" i="28" s="1"/>
  <c r="AZ65" i="28"/>
  <c r="Q65" i="28" s="1"/>
  <c r="AZ64" i="28"/>
  <c r="Q64" i="28" s="1"/>
  <c r="AZ63" i="28"/>
  <c r="Q63" i="28" s="1"/>
  <c r="AZ73" i="28"/>
  <c r="Q73" i="28" s="1"/>
  <c r="AZ68" i="28"/>
  <c r="Q68" i="28" s="1"/>
  <c r="AZ67" i="28"/>
  <c r="Q67" i="28" s="1"/>
  <c r="AZ62" i="28"/>
  <c r="Q62" i="28" s="1"/>
  <c r="AZ61" i="28"/>
  <c r="Q61" i="28" s="1"/>
  <c r="AZ60" i="28"/>
  <c r="Q60" i="28" s="1"/>
  <c r="AZ56" i="28"/>
  <c r="Q56" i="28" s="1"/>
  <c r="AZ55" i="28"/>
  <c r="Q55" i="28" s="1"/>
  <c r="AZ54" i="28"/>
  <c r="Q54" i="28" s="1"/>
  <c r="AZ53" i="28"/>
  <c r="Q53" i="28" s="1"/>
  <c r="AZ52" i="28"/>
  <c r="Q52" i="28" s="1"/>
  <c r="AZ51" i="28"/>
  <c r="Q51" i="28" s="1"/>
  <c r="AZ59" i="28"/>
  <c r="Q59" i="28" s="1"/>
  <c r="AZ58" i="28"/>
  <c r="Q58" i="28" s="1"/>
  <c r="AZ57" i="28"/>
  <c r="Q57" i="28" s="1"/>
  <c r="AZ50" i="28"/>
  <c r="Q50" i="28" s="1"/>
  <c r="AZ49" i="28"/>
  <c r="Q49" i="28" s="1"/>
  <c r="AZ48" i="28"/>
  <c r="Q48" i="28" s="1"/>
  <c r="AZ47" i="28"/>
  <c r="Q47" i="28" s="1"/>
  <c r="AZ46" i="28"/>
  <c r="Q46" i="28" s="1"/>
  <c r="AZ45" i="28"/>
  <c r="Q45" i="28" s="1"/>
  <c r="AZ38" i="28"/>
  <c r="Q38" i="28" s="1"/>
  <c r="AZ37" i="28"/>
  <c r="Q37" i="28" s="1"/>
  <c r="AZ36" i="28"/>
  <c r="Q36" i="28" s="1"/>
  <c r="AZ35" i="28"/>
  <c r="Q35" i="28" s="1"/>
  <c r="AZ34" i="28"/>
  <c r="Q34" i="28" s="1"/>
  <c r="AZ33" i="28"/>
  <c r="Q33" i="28" s="1"/>
  <c r="AZ26" i="28"/>
  <c r="Q26" i="28" s="1"/>
  <c r="AZ25" i="28"/>
  <c r="Q25" i="28" s="1"/>
  <c r="AZ24" i="28"/>
  <c r="Q24" i="28" s="1"/>
  <c r="AZ23" i="28"/>
  <c r="Q23" i="28" s="1"/>
  <c r="AZ22" i="28"/>
  <c r="Q22" i="28" s="1"/>
  <c r="AZ21" i="28"/>
  <c r="Q21" i="28" s="1"/>
  <c r="AZ44" i="28"/>
  <c r="Q44" i="28" s="1"/>
  <c r="AZ43" i="28"/>
  <c r="Q43" i="28" s="1"/>
  <c r="AZ42" i="28"/>
  <c r="Q42" i="28" s="1"/>
  <c r="AZ41" i="28"/>
  <c r="Q41" i="28" s="1"/>
  <c r="AZ40" i="28"/>
  <c r="Q40" i="28" s="1"/>
  <c r="AZ39" i="28"/>
  <c r="Q39" i="28" s="1"/>
  <c r="AZ32" i="28"/>
  <c r="Q32" i="28" s="1"/>
  <c r="AZ31" i="28"/>
  <c r="Q31" i="28" s="1"/>
  <c r="AZ30" i="28"/>
  <c r="Q30" i="28" s="1"/>
  <c r="AZ29" i="28"/>
  <c r="Q29" i="28" s="1"/>
  <c r="AZ28" i="28"/>
  <c r="Q28" i="28" s="1"/>
  <c r="AZ27" i="28"/>
  <c r="Q27" i="28" s="1"/>
  <c r="AZ20" i="28"/>
  <c r="Q20" i="28" s="1"/>
  <c r="AZ19" i="28"/>
  <c r="Q19" i="28" s="1"/>
  <c r="AZ18" i="28"/>
  <c r="Q18" i="28" s="1"/>
  <c r="AZ17" i="28"/>
  <c r="Q17" i="28" s="1"/>
  <c r="AZ16" i="28"/>
  <c r="Q16" i="28" s="1"/>
  <c r="AZ15" i="28"/>
  <c r="Q15" i="28" s="1"/>
  <c r="AZ13" i="28"/>
  <c r="Q13" i="28" s="1"/>
  <c r="AZ12" i="28"/>
  <c r="Q12" i="28" s="1"/>
  <c r="AZ11" i="28"/>
  <c r="Q11" i="28" s="1"/>
  <c r="AZ10" i="28"/>
  <c r="Q10" i="28" s="1"/>
  <c r="AZ9" i="28"/>
  <c r="Q9" i="28" s="1"/>
  <c r="AZ14" i="28"/>
  <c r="Q14" i="28" s="1"/>
  <c r="AZ8" i="28"/>
  <c r="Q8" i="28" s="1"/>
  <c r="AZ7" i="28"/>
  <c r="Q7" i="28" s="1"/>
  <c r="AZ6" i="28"/>
  <c r="Q6" i="28" s="1"/>
  <c r="AZ5" i="28"/>
  <c r="Q5" i="28" s="1"/>
  <c r="AZ4" i="28"/>
  <c r="Q4" i="28" s="1"/>
  <c r="AZ3" i="28"/>
  <c r="Q3" i="28" s="1"/>
  <c r="AV74" i="28"/>
  <c r="M74" i="28" s="1"/>
  <c r="AV72" i="28"/>
  <c r="M72" i="28" s="1"/>
  <c r="AV71" i="28"/>
  <c r="M71" i="28" s="1"/>
  <c r="AV70" i="28"/>
  <c r="M70" i="28" s="1"/>
  <c r="AV69" i="28"/>
  <c r="M69" i="28" s="1"/>
  <c r="AV66" i="28"/>
  <c r="M66" i="28" s="1"/>
  <c r="AV65" i="28"/>
  <c r="M65" i="28" s="1"/>
  <c r="AV64" i="28"/>
  <c r="M64" i="28" s="1"/>
  <c r="AV63" i="28"/>
  <c r="M63" i="28" s="1"/>
  <c r="AV73" i="28"/>
  <c r="M73" i="28" s="1"/>
  <c r="AV68" i="28"/>
  <c r="M68" i="28" s="1"/>
  <c r="AV67" i="28"/>
  <c r="M67" i="28" s="1"/>
  <c r="AV62" i="28"/>
  <c r="M62" i="28" s="1"/>
  <c r="AV61" i="28"/>
  <c r="M61" i="28" s="1"/>
  <c r="AV60" i="28"/>
  <c r="M60" i="28" s="1"/>
  <c r="AV56" i="28"/>
  <c r="M56" i="28" s="1"/>
  <c r="AV55" i="28"/>
  <c r="M55" i="28" s="1"/>
  <c r="AV54" i="28"/>
  <c r="M54" i="28" s="1"/>
  <c r="AV53" i="28"/>
  <c r="M53" i="28" s="1"/>
  <c r="AV52" i="28"/>
  <c r="M52" i="28" s="1"/>
  <c r="AV51" i="28"/>
  <c r="M51" i="28" s="1"/>
  <c r="AV59" i="28"/>
  <c r="M59" i="28" s="1"/>
  <c r="AV58" i="28"/>
  <c r="M58" i="28" s="1"/>
  <c r="AV57" i="28"/>
  <c r="M57" i="28" s="1"/>
  <c r="AV50" i="28"/>
  <c r="M50" i="28" s="1"/>
  <c r="AV49" i="28"/>
  <c r="M49" i="28" s="1"/>
  <c r="AV48" i="28"/>
  <c r="M48" i="28" s="1"/>
  <c r="AV47" i="28"/>
  <c r="M47" i="28" s="1"/>
  <c r="AV46" i="28"/>
  <c r="M46" i="28" s="1"/>
  <c r="AV45" i="28"/>
  <c r="M45" i="28" s="1"/>
  <c r="AV38" i="28"/>
  <c r="M38" i="28" s="1"/>
  <c r="AV37" i="28"/>
  <c r="M37" i="28" s="1"/>
  <c r="AV36" i="28"/>
  <c r="M36" i="28" s="1"/>
  <c r="AV35" i="28"/>
  <c r="M35" i="28" s="1"/>
  <c r="AV34" i="28"/>
  <c r="M34" i="28" s="1"/>
  <c r="AV33" i="28"/>
  <c r="M33" i="28" s="1"/>
  <c r="AV26" i="28"/>
  <c r="M26" i="28" s="1"/>
  <c r="AV25" i="28"/>
  <c r="M25" i="28" s="1"/>
  <c r="AV24" i="28"/>
  <c r="M24" i="28" s="1"/>
  <c r="AV23" i="28"/>
  <c r="M23" i="28" s="1"/>
  <c r="AV22" i="28"/>
  <c r="M22" i="28" s="1"/>
  <c r="AV21" i="28"/>
  <c r="M21" i="28" s="1"/>
  <c r="AV44" i="28"/>
  <c r="M44" i="28" s="1"/>
  <c r="AV43" i="28"/>
  <c r="M43" i="28" s="1"/>
  <c r="AV42" i="28"/>
  <c r="M42" i="28" s="1"/>
  <c r="AV41" i="28"/>
  <c r="M41" i="28" s="1"/>
  <c r="AV40" i="28"/>
  <c r="M40" i="28" s="1"/>
  <c r="AV39" i="28"/>
  <c r="M39" i="28" s="1"/>
  <c r="AV32" i="28"/>
  <c r="M32" i="28" s="1"/>
  <c r="AV31" i="28"/>
  <c r="M31" i="28" s="1"/>
  <c r="AV30" i="28"/>
  <c r="M30" i="28" s="1"/>
  <c r="AV29" i="28"/>
  <c r="M29" i="28" s="1"/>
  <c r="AV28" i="28"/>
  <c r="M28" i="28" s="1"/>
  <c r="AV27" i="28"/>
  <c r="M27" i="28" s="1"/>
  <c r="AV20" i="28"/>
  <c r="M20" i="28" s="1"/>
  <c r="AV19" i="28"/>
  <c r="M19" i="28" s="1"/>
  <c r="AV18" i="28"/>
  <c r="M18" i="28" s="1"/>
  <c r="AV17" i="28"/>
  <c r="M17" i="28" s="1"/>
  <c r="AV16" i="28"/>
  <c r="M16" i="28" s="1"/>
  <c r="AV15" i="28"/>
  <c r="M15" i="28" s="1"/>
  <c r="AV13" i="28"/>
  <c r="M13" i="28" s="1"/>
  <c r="AV12" i="28"/>
  <c r="M12" i="28" s="1"/>
  <c r="AV11" i="28"/>
  <c r="M11" i="28" s="1"/>
  <c r="AV10" i="28"/>
  <c r="M10" i="28" s="1"/>
  <c r="AV9" i="28"/>
  <c r="M9" i="28" s="1"/>
  <c r="AV14" i="28"/>
  <c r="M14" i="28" s="1"/>
  <c r="AV8" i="28"/>
  <c r="M8" i="28" s="1"/>
  <c r="AV7" i="28"/>
  <c r="M7" i="28" s="1"/>
  <c r="AV6" i="28"/>
  <c r="M6" i="28" s="1"/>
  <c r="AV5" i="28"/>
  <c r="M5" i="28" s="1"/>
  <c r="AV4" i="28"/>
  <c r="M4" i="28" s="1"/>
  <c r="AV3" i="28"/>
  <c r="M3" i="28" s="1"/>
  <c r="AR74" i="28"/>
  <c r="I74" i="28" s="1"/>
  <c r="AR72" i="28"/>
  <c r="I72" i="28" s="1"/>
  <c r="AR71" i="28"/>
  <c r="I71" i="28" s="1"/>
  <c r="AR70" i="28"/>
  <c r="I70" i="28" s="1"/>
  <c r="AR69" i="28"/>
  <c r="I69" i="28" s="1"/>
  <c r="AR66" i="28"/>
  <c r="I66" i="28" s="1"/>
  <c r="AR65" i="28"/>
  <c r="I65" i="28" s="1"/>
  <c r="AR64" i="28"/>
  <c r="I64" i="28" s="1"/>
  <c r="AR63" i="28"/>
  <c r="I63" i="28" s="1"/>
  <c r="AR73" i="28"/>
  <c r="I73" i="28" s="1"/>
  <c r="AR68" i="28"/>
  <c r="I68" i="28" s="1"/>
  <c r="AR67" i="28"/>
  <c r="I67" i="28" s="1"/>
  <c r="AR62" i="28"/>
  <c r="I62" i="28" s="1"/>
  <c r="AR61" i="28"/>
  <c r="I61" i="28" s="1"/>
  <c r="AR60" i="28"/>
  <c r="I60" i="28" s="1"/>
  <c r="AR56" i="28"/>
  <c r="I56" i="28" s="1"/>
  <c r="AR55" i="28"/>
  <c r="I55" i="28" s="1"/>
  <c r="AR54" i="28"/>
  <c r="I54" i="28" s="1"/>
  <c r="AR53" i="28"/>
  <c r="I53" i="28" s="1"/>
  <c r="AR52" i="28"/>
  <c r="I52" i="28" s="1"/>
  <c r="AR51" i="28"/>
  <c r="I51" i="28" s="1"/>
  <c r="AR59" i="28"/>
  <c r="I59" i="28" s="1"/>
  <c r="AR58" i="28"/>
  <c r="I58" i="28" s="1"/>
  <c r="AR57" i="28"/>
  <c r="I57" i="28" s="1"/>
  <c r="AR50" i="28"/>
  <c r="I50" i="28" s="1"/>
  <c r="AR49" i="28"/>
  <c r="I49" i="28" s="1"/>
  <c r="AR48" i="28"/>
  <c r="I48" i="28" s="1"/>
  <c r="AR47" i="28"/>
  <c r="I47" i="28" s="1"/>
  <c r="AR46" i="28"/>
  <c r="I46" i="28" s="1"/>
  <c r="AR45" i="28"/>
  <c r="I45" i="28" s="1"/>
  <c r="AR38" i="28"/>
  <c r="I38" i="28" s="1"/>
  <c r="AR37" i="28"/>
  <c r="I37" i="28" s="1"/>
  <c r="AR36" i="28"/>
  <c r="I36" i="28" s="1"/>
  <c r="AR35" i="28"/>
  <c r="I35" i="28" s="1"/>
  <c r="AR34" i="28"/>
  <c r="I34" i="28" s="1"/>
  <c r="AR33" i="28"/>
  <c r="I33" i="28" s="1"/>
  <c r="AR26" i="28"/>
  <c r="I26" i="28" s="1"/>
  <c r="AR25" i="28"/>
  <c r="I25" i="28" s="1"/>
  <c r="AR24" i="28"/>
  <c r="I24" i="28" s="1"/>
  <c r="AR23" i="28"/>
  <c r="I23" i="28" s="1"/>
  <c r="AR22" i="28"/>
  <c r="I22" i="28" s="1"/>
  <c r="AR21" i="28"/>
  <c r="I21" i="28" s="1"/>
  <c r="AR44" i="28"/>
  <c r="I44" i="28" s="1"/>
  <c r="AR43" i="28"/>
  <c r="I43" i="28" s="1"/>
  <c r="AR42" i="28"/>
  <c r="I42" i="28" s="1"/>
  <c r="AR41" i="28"/>
  <c r="I41" i="28" s="1"/>
  <c r="AR40" i="28"/>
  <c r="I40" i="28" s="1"/>
  <c r="AR39" i="28"/>
  <c r="I39" i="28" s="1"/>
  <c r="AR32" i="28"/>
  <c r="I32" i="28" s="1"/>
  <c r="AR31" i="28"/>
  <c r="I31" i="28" s="1"/>
  <c r="AR30" i="28"/>
  <c r="I30" i="28" s="1"/>
  <c r="AR29" i="28"/>
  <c r="I29" i="28" s="1"/>
  <c r="AR28" i="28"/>
  <c r="I28" i="28" s="1"/>
  <c r="AR27" i="28"/>
  <c r="I27" i="28" s="1"/>
  <c r="AR20" i="28"/>
  <c r="I20" i="28" s="1"/>
  <c r="AR19" i="28"/>
  <c r="I19" i="28" s="1"/>
  <c r="AR18" i="28"/>
  <c r="I18" i="28" s="1"/>
  <c r="AR17" i="28"/>
  <c r="I17" i="28" s="1"/>
  <c r="AR16" i="28"/>
  <c r="I16" i="28" s="1"/>
  <c r="AR15" i="28"/>
  <c r="I15" i="28" s="1"/>
  <c r="AR14" i="28"/>
  <c r="I14" i="28" s="1"/>
  <c r="AR13" i="28"/>
  <c r="I13" i="28" s="1"/>
  <c r="AR12" i="28"/>
  <c r="I12" i="28" s="1"/>
  <c r="AR11" i="28"/>
  <c r="I11" i="28" s="1"/>
  <c r="AR10" i="28"/>
  <c r="I10" i="28" s="1"/>
  <c r="AR9" i="28"/>
  <c r="I9" i="28" s="1"/>
  <c r="AR8" i="28"/>
  <c r="I8" i="28" s="1"/>
  <c r="AR7" i="28"/>
  <c r="I7" i="28" s="1"/>
  <c r="AR6" i="28"/>
  <c r="I6" i="28" s="1"/>
  <c r="AR5" i="28"/>
  <c r="I5" i="28" s="1"/>
  <c r="AR4" i="28"/>
  <c r="I4" i="28" s="1"/>
  <c r="AR3" i="28"/>
  <c r="I3" i="28" s="1"/>
  <c r="AN74" i="28"/>
  <c r="E74" i="28" s="1"/>
  <c r="AN72" i="28"/>
  <c r="E72" i="28" s="1"/>
  <c r="AN71" i="28"/>
  <c r="E71" i="28" s="1"/>
  <c r="AN70" i="28"/>
  <c r="E70" i="28" s="1"/>
  <c r="AN69" i="28"/>
  <c r="E69" i="28" s="1"/>
  <c r="AN66" i="28"/>
  <c r="E66" i="28" s="1"/>
  <c r="AN65" i="28"/>
  <c r="E65" i="28" s="1"/>
  <c r="AN64" i="28"/>
  <c r="E64" i="28" s="1"/>
  <c r="AN63" i="28"/>
  <c r="E63" i="28" s="1"/>
  <c r="AN73" i="28"/>
  <c r="E73" i="28" s="1"/>
  <c r="AN68" i="28"/>
  <c r="E68" i="28" s="1"/>
  <c r="AN67" i="28"/>
  <c r="E67" i="28" s="1"/>
  <c r="AN62" i="28"/>
  <c r="E62" i="28" s="1"/>
  <c r="AN61" i="28"/>
  <c r="E61" i="28" s="1"/>
  <c r="AN60" i="28"/>
  <c r="E60" i="28" s="1"/>
  <c r="AN56" i="28"/>
  <c r="E56" i="28" s="1"/>
  <c r="AN55" i="28"/>
  <c r="E55" i="28" s="1"/>
  <c r="AN54" i="28"/>
  <c r="E54" i="28" s="1"/>
  <c r="AN53" i="28"/>
  <c r="E53" i="28" s="1"/>
  <c r="AN52" i="28"/>
  <c r="E52" i="28" s="1"/>
  <c r="AN51" i="28"/>
  <c r="E51" i="28" s="1"/>
  <c r="AN59" i="28"/>
  <c r="E59" i="28" s="1"/>
  <c r="AN58" i="28"/>
  <c r="E58" i="28" s="1"/>
  <c r="AN57" i="28"/>
  <c r="E57" i="28" s="1"/>
  <c r="AN50" i="28"/>
  <c r="E50" i="28" s="1"/>
  <c r="AN49" i="28"/>
  <c r="E49" i="28" s="1"/>
  <c r="AN48" i="28"/>
  <c r="E48" i="28" s="1"/>
  <c r="AN47" i="28"/>
  <c r="E47" i="28" s="1"/>
  <c r="AN46" i="28"/>
  <c r="E46" i="28" s="1"/>
  <c r="AN45" i="28"/>
  <c r="E45" i="28" s="1"/>
  <c r="AN38" i="28"/>
  <c r="E38" i="28" s="1"/>
  <c r="AN37" i="28"/>
  <c r="E37" i="28" s="1"/>
  <c r="AN36" i="28"/>
  <c r="E36" i="28" s="1"/>
  <c r="AN35" i="28"/>
  <c r="E35" i="28" s="1"/>
  <c r="AN34" i="28"/>
  <c r="E34" i="28" s="1"/>
  <c r="AN33" i="28"/>
  <c r="E33" i="28" s="1"/>
  <c r="AN26" i="28"/>
  <c r="E26" i="28" s="1"/>
  <c r="AN25" i="28"/>
  <c r="E25" i="28" s="1"/>
  <c r="AN24" i="28"/>
  <c r="E24" i="28" s="1"/>
  <c r="AN23" i="28"/>
  <c r="E23" i="28" s="1"/>
  <c r="AN22" i="28"/>
  <c r="E22" i="28" s="1"/>
  <c r="AN21" i="28"/>
  <c r="E21" i="28" s="1"/>
  <c r="AN44" i="28"/>
  <c r="E44" i="28" s="1"/>
  <c r="AN43" i="28"/>
  <c r="E43" i="28" s="1"/>
  <c r="AN42" i="28"/>
  <c r="E42" i="28" s="1"/>
  <c r="AN41" i="28"/>
  <c r="E41" i="28" s="1"/>
  <c r="AN40" i="28"/>
  <c r="E40" i="28" s="1"/>
  <c r="AN39" i="28"/>
  <c r="E39" i="28" s="1"/>
  <c r="AN32" i="28"/>
  <c r="E32" i="28" s="1"/>
  <c r="AN31" i="28"/>
  <c r="E31" i="28" s="1"/>
  <c r="AN30" i="28"/>
  <c r="E30" i="28" s="1"/>
  <c r="AN29" i="28"/>
  <c r="E29" i="28" s="1"/>
  <c r="AN28" i="28"/>
  <c r="E28" i="28" s="1"/>
  <c r="AN27" i="28"/>
  <c r="E27" i="28" s="1"/>
  <c r="AN20" i="28"/>
  <c r="E20" i="28" s="1"/>
  <c r="AN19" i="28"/>
  <c r="E19" i="28" s="1"/>
  <c r="AN18" i="28"/>
  <c r="E18" i="28" s="1"/>
  <c r="AN17" i="28"/>
  <c r="E17" i="28" s="1"/>
  <c r="AN16" i="28"/>
  <c r="E16" i="28" s="1"/>
  <c r="AN15" i="28"/>
  <c r="E15" i="28" s="1"/>
  <c r="AN14" i="28"/>
  <c r="E14" i="28" s="1"/>
  <c r="AN13" i="28"/>
  <c r="E13" i="28" s="1"/>
  <c r="AN12" i="28"/>
  <c r="E12" i="28" s="1"/>
  <c r="AN11" i="28"/>
  <c r="E11" i="28" s="1"/>
  <c r="AN10" i="28"/>
  <c r="E10" i="28" s="1"/>
  <c r="AN9" i="28"/>
  <c r="E9" i="28" s="1"/>
  <c r="AN8" i="28"/>
  <c r="E8" i="28" s="1"/>
  <c r="AN7" i="28"/>
  <c r="E7" i="28" s="1"/>
  <c r="AN6" i="28"/>
  <c r="E6" i="28" s="1"/>
  <c r="AN5" i="28"/>
  <c r="E5" i="28" s="1"/>
  <c r="AN4" i="28"/>
  <c r="E4" i="28" s="1"/>
  <c r="AN3" i="28"/>
  <c r="E3" i="28" s="1"/>
  <c r="AY73" i="28"/>
  <c r="P73" i="28" s="1"/>
  <c r="AY68" i="28"/>
  <c r="P68" i="28" s="1"/>
  <c r="AY67" i="28"/>
  <c r="P67" i="28" s="1"/>
  <c r="AY62" i="28"/>
  <c r="P62" i="28" s="1"/>
  <c r="AY61" i="28"/>
  <c r="P61" i="28" s="1"/>
  <c r="AY60" i="28"/>
  <c r="P60" i="28" s="1"/>
  <c r="AY74" i="28"/>
  <c r="P74" i="28" s="1"/>
  <c r="AY72" i="28"/>
  <c r="P72" i="28" s="1"/>
  <c r="AY71" i="28"/>
  <c r="P71" i="28" s="1"/>
  <c r="AY70" i="28"/>
  <c r="P70" i="28" s="1"/>
  <c r="AY69" i="28"/>
  <c r="P69" i="28" s="1"/>
  <c r="AY66" i="28"/>
  <c r="P66" i="28" s="1"/>
  <c r="AY65" i="28"/>
  <c r="P65" i="28" s="1"/>
  <c r="AY64" i="28"/>
  <c r="P64" i="28" s="1"/>
  <c r="AY63" i="28"/>
  <c r="P63" i="28" s="1"/>
  <c r="AY59" i="28"/>
  <c r="P59" i="28" s="1"/>
  <c r="AY58" i="28"/>
  <c r="P58" i="28" s="1"/>
  <c r="AY57" i="28"/>
  <c r="P57" i="28" s="1"/>
  <c r="AY50" i="28"/>
  <c r="P50" i="28" s="1"/>
  <c r="AY49" i="28"/>
  <c r="P49" i="28" s="1"/>
  <c r="AY48" i="28"/>
  <c r="P48" i="28" s="1"/>
  <c r="AY47" i="28"/>
  <c r="P47" i="28" s="1"/>
  <c r="AY46" i="28"/>
  <c r="P46" i="28" s="1"/>
  <c r="AY56" i="28"/>
  <c r="P56" i="28" s="1"/>
  <c r="AY55" i="28"/>
  <c r="P55" i="28" s="1"/>
  <c r="AY54" i="28"/>
  <c r="P54" i="28" s="1"/>
  <c r="AY53" i="28"/>
  <c r="P53" i="28" s="1"/>
  <c r="AY52" i="28"/>
  <c r="P52" i="28" s="1"/>
  <c r="AY51" i="28"/>
  <c r="P51" i="28" s="1"/>
  <c r="AY44" i="28"/>
  <c r="P44" i="28" s="1"/>
  <c r="AY43" i="28"/>
  <c r="P43" i="28" s="1"/>
  <c r="AY42" i="28"/>
  <c r="P42" i="28" s="1"/>
  <c r="AY41" i="28"/>
  <c r="P41" i="28" s="1"/>
  <c r="AY40" i="28"/>
  <c r="P40" i="28" s="1"/>
  <c r="AY39" i="28"/>
  <c r="P39" i="28" s="1"/>
  <c r="AY32" i="28"/>
  <c r="P32" i="28" s="1"/>
  <c r="AY31" i="28"/>
  <c r="P31" i="28" s="1"/>
  <c r="AY30" i="28"/>
  <c r="P30" i="28" s="1"/>
  <c r="AY29" i="28"/>
  <c r="P29" i="28" s="1"/>
  <c r="AY28" i="28"/>
  <c r="P28" i="28" s="1"/>
  <c r="AY27" i="28"/>
  <c r="P27" i="28" s="1"/>
  <c r="AY20" i="28"/>
  <c r="P20" i="28" s="1"/>
  <c r="AY19" i="28"/>
  <c r="P19" i="28" s="1"/>
  <c r="AY18" i="28"/>
  <c r="P18" i="28" s="1"/>
  <c r="AY17" i="28"/>
  <c r="P17" i="28" s="1"/>
  <c r="AY16" i="28"/>
  <c r="P16" i="28" s="1"/>
  <c r="AY15" i="28"/>
  <c r="P15" i="28" s="1"/>
  <c r="AY45" i="28"/>
  <c r="P45" i="28" s="1"/>
  <c r="AY38" i="28"/>
  <c r="P38" i="28" s="1"/>
  <c r="AY37" i="28"/>
  <c r="P37" i="28" s="1"/>
  <c r="AY36" i="28"/>
  <c r="P36" i="28" s="1"/>
  <c r="AY35" i="28"/>
  <c r="P35" i="28" s="1"/>
  <c r="AY34" i="28"/>
  <c r="P34" i="28" s="1"/>
  <c r="AY33" i="28"/>
  <c r="P33" i="28" s="1"/>
  <c r="AY26" i="28"/>
  <c r="P26" i="28" s="1"/>
  <c r="AY25" i="28"/>
  <c r="P25" i="28" s="1"/>
  <c r="AY24" i="28"/>
  <c r="P24" i="28" s="1"/>
  <c r="AY23" i="28"/>
  <c r="P23" i="28" s="1"/>
  <c r="AY22" i="28"/>
  <c r="P22" i="28" s="1"/>
  <c r="AY21" i="28"/>
  <c r="P21" i="28" s="1"/>
  <c r="AY14" i="28"/>
  <c r="P14" i="28" s="1"/>
  <c r="AY8" i="28"/>
  <c r="P8" i="28" s="1"/>
  <c r="AY7" i="28"/>
  <c r="P7" i="28" s="1"/>
  <c r="AY6" i="28"/>
  <c r="P6" i="28" s="1"/>
  <c r="AY5" i="28"/>
  <c r="P5" i="28" s="1"/>
  <c r="AY4" i="28"/>
  <c r="P4" i="28" s="1"/>
  <c r="AY3" i="28"/>
  <c r="P3" i="28" s="1"/>
  <c r="AY13" i="28"/>
  <c r="P13" i="28" s="1"/>
  <c r="AY12" i="28"/>
  <c r="P12" i="28" s="1"/>
  <c r="AY11" i="28"/>
  <c r="P11" i="28" s="1"/>
  <c r="AY10" i="28"/>
  <c r="P10" i="28" s="1"/>
  <c r="AY9" i="28"/>
  <c r="P9" i="28" s="1"/>
  <c r="AU73" i="28"/>
  <c r="L73" i="28" s="1"/>
  <c r="AU68" i="28"/>
  <c r="L68" i="28" s="1"/>
  <c r="AU67" i="28"/>
  <c r="L67" i="28" s="1"/>
  <c r="AU62" i="28"/>
  <c r="L62" i="28" s="1"/>
  <c r="AU61" i="28"/>
  <c r="L61" i="28" s="1"/>
  <c r="AU60" i="28"/>
  <c r="L60" i="28" s="1"/>
  <c r="AU74" i="28"/>
  <c r="L74" i="28" s="1"/>
  <c r="AU72" i="28"/>
  <c r="L72" i="28" s="1"/>
  <c r="AU71" i="28"/>
  <c r="L71" i="28" s="1"/>
  <c r="AU70" i="28"/>
  <c r="L70" i="28" s="1"/>
  <c r="AU69" i="28"/>
  <c r="L69" i="28" s="1"/>
  <c r="AU66" i="28"/>
  <c r="L66" i="28" s="1"/>
  <c r="AU65" i="28"/>
  <c r="L65" i="28" s="1"/>
  <c r="AU64" i="28"/>
  <c r="L64" i="28" s="1"/>
  <c r="AU63" i="28"/>
  <c r="L63" i="28" s="1"/>
  <c r="AU59" i="28"/>
  <c r="L59" i="28" s="1"/>
  <c r="AU58" i="28"/>
  <c r="L58" i="28" s="1"/>
  <c r="AU57" i="28"/>
  <c r="L57" i="28" s="1"/>
  <c r="AU50" i="28"/>
  <c r="L50" i="28" s="1"/>
  <c r="AU49" i="28"/>
  <c r="L49" i="28" s="1"/>
  <c r="AU48" i="28"/>
  <c r="L48" i="28" s="1"/>
  <c r="AU47" i="28"/>
  <c r="L47" i="28" s="1"/>
  <c r="AU46" i="28"/>
  <c r="L46" i="28" s="1"/>
  <c r="AU56" i="28"/>
  <c r="L56" i="28" s="1"/>
  <c r="AU55" i="28"/>
  <c r="L55" i="28" s="1"/>
  <c r="AU54" i="28"/>
  <c r="L54" i="28" s="1"/>
  <c r="AU53" i="28"/>
  <c r="L53" i="28" s="1"/>
  <c r="AU52" i="28"/>
  <c r="L52" i="28" s="1"/>
  <c r="AU51" i="28"/>
  <c r="L51" i="28" s="1"/>
  <c r="AU44" i="28"/>
  <c r="L44" i="28" s="1"/>
  <c r="AU43" i="28"/>
  <c r="L43" i="28" s="1"/>
  <c r="AU42" i="28"/>
  <c r="L42" i="28" s="1"/>
  <c r="AU41" i="28"/>
  <c r="L41" i="28" s="1"/>
  <c r="AU40" i="28"/>
  <c r="L40" i="28" s="1"/>
  <c r="AU39" i="28"/>
  <c r="L39" i="28" s="1"/>
  <c r="AU32" i="28"/>
  <c r="L32" i="28" s="1"/>
  <c r="AU31" i="28"/>
  <c r="L31" i="28" s="1"/>
  <c r="AU30" i="28"/>
  <c r="L30" i="28" s="1"/>
  <c r="AU29" i="28"/>
  <c r="L29" i="28" s="1"/>
  <c r="AU28" i="28"/>
  <c r="L28" i="28" s="1"/>
  <c r="AU27" i="28"/>
  <c r="L27" i="28" s="1"/>
  <c r="AU20" i="28"/>
  <c r="L20" i="28" s="1"/>
  <c r="AU19" i="28"/>
  <c r="L19" i="28" s="1"/>
  <c r="AU18" i="28"/>
  <c r="L18" i="28" s="1"/>
  <c r="AU17" i="28"/>
  <c r="L17" i="28" s="1"/>
  <c r="AU16" i="28"/>
  <c r="L16" i="28" s="1"/>
  <c r="AU15" i="28"/>
  <c r="L15" i="28" s="1"/>
  <c r="AU45" i="28"/>
  <c r="L45" i="28" s="1"/>
  <c r="AU38" i="28"/>
  <c r="L38" i="28" s="1"/>
  <c r="AU37" i="28"/>
  <c r="L37" i="28" s="1"/>
  <c r="AU36" i="28"/>
  <c r="L36" i="28" s="1"/>
  <c r="AU35" i="28"/>
  <c r="L35" i="28" s="1"/>
  <c r="AU34" i="28"/>
  <c r="L34" i="28" s="1"/>
  <c r="AU33" i="28"/>
  <c r="L33" i="28" s="1"/>
  <c r="AU26" i="28"/>
  <c r="L26" i="28" s="1"/>
  <c r="AU25" i="28"/>
  <c r="L25" i="28" s="1"/>
  <c r="AU24" i="28"/>
  <c r="L24" i="28" s="1"/>
  <c r="AU23" i="28"/>
  <c r="L23" i="28" s="1"/>
  <c r="AU22" i="28"/>
  <c r="L22" i="28" s="1"/>
  <c r="AU21" i="28"/>
  <c r="L21" i="28" s="1"/>
  <c r="AU14" i="28"/>
  <c r="L14" i="28" s="1"/>
  <c r="AU8" i="28"/>
  <c r="L8" i="28" s="1"/>
  <c r="AU7" i="28"/>
  <c r="L7" i="28" s="1"/>
  <c r="AU6" i="28"/>
  <c r="L6" i="28" s="1"/>
  <c r="AU5" i="28"/>
  <c r="L5" i="28" s="1"/>
  <c r="AU4" i="28"/>
  <c r="L4" i="28" s="1"/>
  <c r="AU3" i="28"/>
  <c r="L3" i="28" s="1"/>
  <c r="AU13" i="28"/>
  <c r="L13" i="28" s="1"/>
  <c r="AU12" i="28"/>
  <c r="L12" i="28" s="1"/>
  <c r="AU11" i="28"/>
  <c r="L11" i="28" s="1"/>
  <c r="AU10" i="28"/>
  <c r="L10" i="28" s="1"/>
  <c r="AU9" i="28"/>
  <c r="L9" i="28" s="1"/>
  <c r="AQ73" i="28"/>
  <c r="H73" i="28" s="1"/>
  <c r="AQ68" i="28"/>
  <c r="H68" i="28" s="1"/>
  <c r="AQ67" i="28"/>
  <c r="H67" i="28" s="1"/>
  <c r="AQ62" i="28"/>
  <c r="H62" i="28" s="1"/>
  <c r="AQ61" i="28"/>
  <c r="H61" i="28" s="1"/>
  <c r="AQ60" i="28"/>
  <c r="H60" i="28" s="1"/>
  <c r="AQ74" i="28"/>
  <c r="H74" i="28" s="1"/>
  <c r="AQ72" i="28"/>
  <c r="H72" i="28" s="1"/>
  <c r="AQ71" i="28"/>
  <c r="H71" i="28" s="1"/>
  <c r="AQ70" i="28"/>
  <c r="H70" i="28" s="1"/>
  <c r="AQ69" i="28"/>
  <c r="H69" i="28" s="1"/>
  <c r="AQ66" i="28"/>
  <c r="H66" i="28" s="1"/>
  <c r="AQ65" i="28"/>
  <c r="H65" i="28" s="1"/>
  <c r="AQ64" i="28"/>
  <c r="H64" i="28" s="1"/>
  <c r="AQ63" i="28"/>
  <c r="H63" i="28" s="1"/>
  <c r="AQ59" i="28"/>
  <c r="H59" i="28" s="1"/>
  <c r="AQ58" i="28"/>
  <c r="H58" i="28" s="1"/>
  <c r="AQ57" i="28"/>
  <c r="H57" i="28" s="1"/>
  <c r="AQ50" i="28"/>
  <c r="H50" i="28" s="1"/>
  <c r="AQ49" i="28"/>
  <c r="H49" i="28" s="1"/>
  <c r="AQ48" i="28"/>
  <c r="H48" i="28" s="1"/>
  <c r="AQ47" i="28"/>
  <c r="H47" i="28" s="1"/>
  <c r="AQ46" i="28"/>
  <c r="H46" i="28" s="1"/>
  <c r="AQ56" i="28"/>
  <c r="H56" i="28" s="1"/>
  <c r="AQ55" i="28"/>
  <c r="H55" i="28" s="1"/>
  <c r="AQ54" i="28"/>
  <c r="H54" i="28" s="1"/>
  <c r="AQ53" i="28"/>
  <c r="H53" i="28" s="1"/>
  <c r="AQ52" i="28"/>
  <c r="H52" i="28" s="1"/>
  <c r="AQ51" i="28"/>
  <c r="H51" i="28" s="1"/>
  <c r="AQ44" i="28"/>
  <c r="H44" i="28" s="1"/>
  <c r="AQ43" i="28"/>
  <c r="H43" i="28" s="1"/>
  <c r="AQ42" i="28"/>
  <c r="H42" i="28" s="1"/>
  <c r="AQ41" i="28"/>
  <c r="H41" i="28" s="1"/>
  <c r="AQ40" i="28"/>
  <c r="H40" i="28" s="1"/>
  <c r="AQ39" i="28"/>
  <c r="H39" i="28" s="1"/>
  <c r="AQ32" i="28"/>
  <c r="H32" i="28" s="1"/>
  <c r="AQ31" i="28"/>
  <c r="H31" i="28" s="1"/>
  <c r="AQ30" i="28"/>
  <c r="H30" i="28" s="1"/>
  <c r="AQ29" i="28"/>
  <c r="H29" i="28" s="1"/>
  <c r="AQ28" i="28"/>
  <c r="H28" i="28" s="1"/>
  <c r="AQ27" i="28"/>
  <c r="H27" i="28" s="1"/>
  <c r="AQ20" i="28"/>
  <c r="H20" i="28" s="1"/>
  <c r="AQ19" i="28"/>
  <c r="H19" i="28" s="1"/>
  <c r="AQ18" i="28"/>
  <c r="H18" i="28" s="1"/>
  <c r="AQ17" i="28"/>
  <c r="H17" i="28" s="1"/>
  <c r="AQ16" i="28"/>
  <c r="H16" i="28" s="1"/>
  <c r="AQ15" i="28"/>
  <c r="H15" i="28" s="1"/>
  <c r="AQ45" i="28"/>
  <c r="H45" i="28" s="1"/>
  <c r="AQ38" i="28"/>
  <c r="H38" i="28" s="1"/>
  <c r="AQ37" i="28"/>
  <c r="H37" i="28" s="1"/>
  <c r="AQ36" i="28"/>
  <c r="H36" i="28" s="1"/>
  <c r="AQ35" i="28"/>
  <c r="H35" i="28" s="1"/>
  <c r="AQ34" i="28"/>
  <c r="H34" i="28" s="1"/>
  <c r="AQ33" i="28"/>
  <c r="H33" i="28" s="1"/>
  <c r="AQ26" i="28"/>
  <c r="H26" i="28" s="1"/>
  <c r="AQ25" i="28"/>
  <c r="H25" i="28" s="1"/>
  <c r="AQ24" i="28"/>
  <c r="H24" i="28" s="1"/>
  <c r="AQ23" i="28"/>
  <c r="H23" i="28" s="1"/>
  <c r="AQ22" i="28"/>
  <c r="H22" i="28" s="1"/>
  <c r="AQ21" i="28"/>
  <c r="H21" i="28" s="1"/>
  <c r="AQ8" i="28"/>
  <c r="H8" i="28" s="1"/>
  <c r="AQ7" i="28"/>
  <c r="H7" i="28" s="1"/>
  <c r="AQ6" i="28"/>
  <c r="H6" i="28" s="1"/>
  <c r="AQ5" i="28"/>
  <c r="H5" i="28" s="1"/>
  <c r="AQ4" i="28"/>
  <c r="H4" i="28" s="1"/>
  <c r="AQ3" i="28"/>
  <c r="H3" i="28" s="1"/>
  <c r="AQ14" i="28"/>
  <c r="H14" i="28" s="1"/>
  <c r="AQ13" i="28"/>
  <c r="H13" i="28" s="1"/>
  <c r="AQ12" i="28"/>
  <c r="H12" i="28" s="1"/>
  <c r="AQ11" i="28"/>
  <c r="H11" i="28" s="1"/>
  <c r="AQ10" i="28"/>
  <c r="H10" i="28" s="1"/>
  <c r="AQ9" i="28"/>
  <c r="H9" i="28" s="1"/>
  <c r="AM73" i="28"/>
  <c r="D73" i="28" s="1"/>
  <c r="AM68" i="28"/>
  <c r="D68" i="28" s="1"/>
  <c r="AM67" i="28"/>
  <c r="D67" i="28" s="1"/>
  <c r="AM62" i="28"/>
  <c r="D62" i="28" s="1"/>
  <c r="AM61" i="28"/>
  <c r="D61" i="28" s="1"/>
  <c r="AM60" i="28"/>
  <c r="D60" i="28" s="1"/>
  <c r="AM74" i="28"/>
  <c r="D74" i="28" s="1"/>
  <c r="AM72" i="28"/>
  <c r="D72" i="28" s="1"/>
  <c r="AM71" i="28"/>
  <c r="D71" i="28" s="1"/>
  <c r="AM70" i="28"/>
  <c r="D70" i="28" s="1"/>
  <c r="AM69" i="28"/>
  <c r="D69" i="28" s="1"/>
  <c r="AM66" i="28"/>
  <c r="D66" i="28" s="1"/>
  <c r="AM65" i="28"/>
  <c r="D65" i="28" s="1"/>
  <c r="AM64" i="28"/>
  <c r="D64" i="28" s="1"/>
  <c r="AM63" i="28"/>
  <c r="D63" i="28" s="1"/>
  <c r="AM59" i="28"/>
  <c r="D59" i="28" s="1"/>
  <c r="AM58" i="28"/>
  <c r="D58" i="28" s="1"/>
  <c r="AM57" i="28"/>
  <c r="D57" i="28" s="1"/>
  <c r="AM50" i="28"/>
  <c r="D50" i="28" s="1"/>
  <c r="AM49" i="28"/>
  <c r="D49" i="28" s="1"/>
  <c r="AM48" i="28"/>
  <c r="D48" i="28" s="1"/>
  <c r="AM47" i="28"/>
  <c r="D47" i="28" s="1"/>
  <c r="AM46" i="28"/>
  <c r="D46" i="28" s="1"/>
  <c r="AM56" i="28"/>
  <c r="D56" i="28" s="1"/>
  <c r="AM55" i="28"/>
  <c r="D55" i="28" s="1"/>
  <c r="AM54" i="28"/>
  <c r="D54" i="28" s="1"/>
  <c r="AM53" i="28"/>
  <c r="D53" i="28" s="1"/>
  <c r="AM52" i="28"/>
  <c r="D52" i="28" s="1"/>
  <c r="AM51" i="28"/>
  <c r="D51" i="28" s="1"/>
  <c r="AM44" i="28"/>
  <c r="D44" i="28" s="1"/>
  <c r="AM43" i="28"/>
  <c r="D43" i="28" s="1"/>
  <c r="AM42" i="28"/>
  <c r="D42" i="28" s="1"/>
  <c r="AM41" i="28"/>
  <c r="D41" i="28" s="1"/>
  <c r="AM40" i="28"/>
  <c r="D40" i="28" s="1"/>
  <c r="AM39" i="28"/>
  <c r="D39" i="28" s="1"/>
  <c r="AM32" i="28"/>
  <c r="D32" i="28" s="1"/>
  <c r="AM31" i="28"/>
  <c r="D31" i="28" s="1"/>
  <c r="AM30" i="28"/>
  <c r="D30" i="28" s="1"/>
  <c r="AM29" i="28"/>
  <c r="D29" i="28" s="1"/>
  <c r="AM28" i="28"/>
  <c r="D28" i="28" s="1"/>
  <c r="AM27" i="28"/>
  <c r="D27" i="28" s="1"/>
  <c r="AM20" i="28"/>
  <c r="D20" i="28" s="1"/>
  <c r="AM19" i="28"/>
  <c r="D19" i="28" s="1"/>
  <c r="AM18" i="28"/>
  <c r="D18" i="28" s="1"/>
  <c r="AM17" i="28"/>
  <c r="D17" i="28" s="1"/>
  <c r="AM16" i="28"/>
  <c r="D16" i="28" s="1"/>
  <c r="AM15" i="28"/>
  <c r="D15" i="28" s="1"/>
  <c r="AM45" i="28"/>
  <c r="D45" i="28" s="1"/>
  <c r="AM38" i="28"/>
  <c r="D38" i="28" s="1"/>
  <c r="AM37" i="28"/>
  <c r="D37" i="28" s="1"/>
  <c r="AM36" i="28"/>
  <c r="D36" i="28" s="1"/>
  <c r="AM35" i="28"/>
  <c r="D35" i="28" s="1"/>
  <c r="AM34" i="28"/>
  <c r="D34" i="28" s="1"/>
  <c r="AM33" i="28"/>
  <c r="D33" i="28" s="1"/>
  <c r="AM26" i="28"/>
  <c r="D26" i="28" s="1"/>
  <c r="AM25" i="28"/>
  <c r="D25" i="28" s="1"/>
  <c r="AM24" i="28"/>
  <c r="D24" i="28" s="1"/>
  <c r="AM23" i="28"/>
  <c r="D23" i="28" s="1"/>
  <c r="AM22" i="28"/>
  <c r="D22" i="28" s="1"/>
  <c r="AM21" i="28"/>
  <c r="D21" i="28" s="1"/>
  <c r="AM8" i="28"/>
  <c r="D8" i="28" s="1"/>
  <c r="AM7" i="28"/>
  <c r="D7" i="28" s="1"/>
  <c r="AM6" i="28"/>
  <c r="D6" i="28" s="1"/>
  <c r="AM5" i="28"/>
  <c r="D5" i="28" s="1"/>
  <c r="AM4" i="28"/>
  <c r="D4" i="28" s="1"/>
  <c r="AM3" i="28"/>
  <c r="D3" i="28" s="1"/>
  <c r="AM14" i="28"/>
  <c r="D14" i="28" s="1"/>
  <c r="AM13" i="28"/>
  <c r="D13" i="28" s="1"/>
  <c r="AM12" i="28"/>
  <c r="D12" i="28" s="1"/>
  <c r="AM11" i="28"/>
  <c r="D11" i="28" s="1"/>
  <c r="AM10" i="28"/>
  <c r="D10" i="28" s="1"/>
  <c r="AM9" i="28"/>
  <c r="D9" i="28" s="1"/>
  <c r="C75" i="28"/>
  <c r="BA73" i="28"/>
  <c r="R73" i="28" s="1"/>
  <c r="BA68" i="28"/>
  <c r="R68" i="28" s="1"/>
  <c r="BA67" i="28"/>
  <c r="R67" i="28" s="1"/>
  <c r="BA62" i="28"/>
  <c r="R62" i="28" s="1"/>
  <c r="BA61" i="28"/>
  <c r="R61" i="28" s="1"/>
  <c r="BA60" i="28"/>
  <c r="R60" i="28" s="1"/>
  <c r="BA74" i="28"/>
  <c r="R74" i="28" s="1"/>
  <c r="BA72" i="28"/>
  <c r="R72" i="28" s="1"/>
  <c r="BA71" i="28"/>
  <c r="R71" i="28" s="1"/>
  <c r="BA70" i="28"/>
  <c r="R70" i="28" s="1"/>
  <c r="BA69" i="28"/>
  <c r="R69" i="28" s="1"/>
  <c r="BA66" i="28"/>
  <c r="R66" i="28" s="1"/>
  <c r="BA65" i="28"/>
  <c r="R65" i="28" s="1"/>
  <c r="BA64" i="28"/>
  <c r="R64" i="28" s="1"/>
  <c r="BA63" i="28"/>
  <c r="R63" i="28" s="1"/>
  <c r="BA59" i="28"/>
  <c r="R59" i="28" s="1"/>
  <c r="BA58" i="28"/>
  <c r="R58" i="28" s="1"/>
  <c r="BA57" i="28"/>
  <c r="R57" i="28" s="1"/>
  <c r="BA50" i="28"/>
  <c r="R50" i="28" s="1"/>
  <c r="BA49" i="28"/>
  <c r="R49" i="28" s="1"/>
  <c r="BA48" i="28"/>
  <c r="R48" i="28" s="1"/>
  <c r="BA47" i="28"/>
  <c r="R47" i="28" s="1"/>
  <c r="BA46" i="28"/>
  <c r="R46" i="28" s="1"/>
  <c r="BA56" i="28"/>
  <c r="R56" i="28" s="1"/>
  <c r="BA55" i="28"/>
  <c r="R55" i="28" s="1"/>
  <c r="BA54" i="28"/>
  <c r="R54" i="28" s="1"/>
  <c r="BA53" i="28"/>
  <c r="R53" i="28" s="1"/>
  <c r="BA52" i="28"/>
  <c r="R52" i="28" s="1"/>
  <c r="BA51" i="28"/>
  <c r="R51" i="28" s="1"/>
  <c r="BA45" i="28"/>
  <c r="R45" i="28" s="1"/>
  <c r="BA44" i="28"/>
  <c r="R44" i="28" s="1"/>
  <c r="BA43" i="28"/>
  <c r="R43" i="28" s="1"/>
  <c r="BA42" i="28"/>
  <c r="R42" i="28" s="1"/>
  <c r="BA41" i="28"/>
  <c r="R41" i="28" s="1"/>
  <c r="BA40" i="28"/>
  <c r="R40" i="28" s="1"/>
  <c r="BA39" i="28"/>
  <c r="R39" i="28" s="1"/>
  <c r="BA32" i="28"/>
  <c r="R32" i="28" s="1"/>
  <c r="BA31" i="28"/>
  <c r="R31" i="28" s="1"/>
  <c r="BA30" i="28"/>
  <c r="R30" i="28" s="1"/>
  <c r="BA29" i="28"/>
  <c r="R29" i="28" s="1"/>
  <c r="BA28" i="28"/>
  <c r="R28" i="28" s="1"/>
  <c r="BA27" i="28"/>
  <c r="R27" i="28" s="1"/>
  <c r="BA20" i="28"/>
  <c r="R20" i="28" s="1"/>
  <c r="BA19" i="28"/>
  <c r="R19" i="28" s="1"/>
  <c r="BA18" i="28"/>
  <c r="R18" i="28" s="1"/>
  <c r="BA17" i="28"/>
  <c r="R17" i="28" s="1"/>
  <c r="BA16" i="28"/>
  <c r="R16" i="28" s="1"/>
  <c r="BA15" i="28"/>
  <c r="R15" i="28" s="1"/>
  <c r="BA38" i="28"/>
  <c r="R38" i="28" s="1"/>
  <c r="BA37" i="28"/>
  <c r="R37" i="28" s="1"/>
  <c r="BA36" i="28"/>
  <c r="R36" i="28" s="1"/>
  <c r="BA35" i="28"/>
  <c r="R35" i="28" s="1"/>
  <c r="BA34" i="28"/>
  <c r="R34" i="28" s="1"/>
  <c r="BA33" i="28"/>
  <c r="R33" i="28" s="1"/>
  <c r="BA26" i="28"/>
  <c r="R26" i="28" s="1"/>
  <c r="BA25" i="28"/>
  <c r="R25" i="28" s="1"/>
  <c r="BA24" i="28"/>
  <c r="R24" i="28" s="1"/>
  <c r="BA23" i="28"/>
  <c r="R23" i="28" s="1"/>
  <c r="BA22" i="28"/>
  <c r="R22" i="28" s="1"/>
  <c r="BA21" i="28"/>
  <c r="R21" i="28" s="1"/>
  <c r="BA14" i="28"/>
  <c r="R14" i="28" s="1"/>
  <c r="BA8" i="28"/>
  <c r="R8" i="28" s="1"/>
  <c r="BA7" i="28"/>
  <c r="R7" i="28" s="1"/>
  <c r="BA6" i="28"/>
  <c r="R6" i="28" s="1"/>
  <c r="BA5" i="28"/>
  <c r="R5" i="28" s="1"/>
  <c r="BA4" i="28"/>
  <c r="R4" i="28" s="1"/>
  <c r="BA3" i="28"/>
  <c r="R3" i="28" s="1"/>
  <c r="BA13" i="28"/>
  <c r="R13" i="28" s="1"/>
  <c r="BA12" i="28"/>
  <c r="R12" i="28" s="1"/>
  <c r="BA11" i="28"/>
  <c r="R11" i="28" s="1"/>
  <c r="BA10" i="28"/>
  <c r="R10" i="28" s="1"/>
  <c r="BA9" i="28"/>
  <c r="R9" i="28" s="1"/>
  <c r="AW73" i="28"/>
  <c r="N73" i="28" s="1"/>
  <c r="AW68" i="28"/>
  <c r="N68" i="28" s="1"/>
  <c r="AW67" i="28"/>
  <c r="N67" i="28" s="1"/>
  <c r="AW62" i="28"/>
  <c r="N62" i="28" s="1"/>
  <c r="AW61" i="28"/>
  <c r="N61" i="28" s="1"/>
  <c r="AW60" i="28"/>
  <c r="N60" i="28" s="1"/>
  <c r="AW74" i="28"/>
  <c r="N74" i="28" s="1"/>
  <c r="AW72" i="28"/>
  <c r="N72" i="28" s="1"/>
  <c r="AW71" i="28"/>
  <c r="N71" i="28" s="1"/>
  <c r="AW70" i="28"/>
  <c r="N70" i="28" s="1"/>
  <c r="AW69" i="28"/>
  <c r="N69" i="28" s="1"/>
  <c r="AW66" i="28"/>
  <c r="N66" i="28" s="1"/>
  <c r="AW65" i="28"/>
  <c r="N65" i="28" s="1"/>
  <c r="AW64" i="28"/>
  <c r="N64" i="28" s="1"/>
  <c r="AW63" i="28"/>
  <c r="N63" i="28" s="1"/>
  <c r="AW59" i="28"/>
  <c r="N59" i="28" s="1"/>
  <c r="AW58" i="28"/>
  <c r="N58" i="28" s="1"/>
  <c r="AW57" i="28"/>
  <c r="N57" i="28" s="1"/>
  <c r="AW50" i="28"/>
  <c r="N50" i="28" s="1"/>
  <c r="AW49" i="28"/>
  <c r="N49" i="28" s="1"/>
  <c r="AW48" i="28"/>
  <c r="N48" i="28" s="1"/>
  <c r="AW47" i="28"/>
  <c r="N47" i="28" s="1"/>
  <c r="AW46" i="28"/>
  <c r="N46" i="28" s="1"/>
  <c r="AW56" i="28"/>
  <c r="N56" i="28" s="1"/>
  <c r="AW55" i="28"/>
  <c r="N55" i="28" s="1"/>
  <c r="AW54" i="28"/>
  <c r="N54" i="28" s="1"/>
  <c r="AW53" i="28"/>
  <c r="N53" i="28" s="1"/>
  <c r="AW52" i="28"/>
  <c r="N52" i="28" s="1"/>
  <c r="AW51" i="28"/>
  <c r="N51" i="28" s="1"/>
  <c r="AW45" i="28"/>
  <c r="N45" i="28" s="1"/>
  <c r="AW44" i="28"/>
  <c r="N44" i="28" s="1"/>
  <c r="AW43" i="28"/>
  <c r="N43" i="28" s="1"/>
  <c r="AW42" i="28"/>
  <c r="N42" i="28" s="1"/>
  <c r="AW41" i="28"/>
  <c r="N41" i="28" s="1"/>
  <c r="AW40" i="28"/>
  <c r="N40" i="28" s="1"/>
  <c r="AW39" i="28"/>
  <c r="N39" i="28" s="1"/>
  <c r="AW32" i="28"/>
  <c r="N32" i="28" s="1"/>
  <c r="AW31" i="28"/>
  <c r="N31" i="28" s="1"/>
  <c r="AW30" i="28"/>
  <c r="N30" i="28" s="1"/>
  <c r="AW29" i="28"/>
  <c r="N29" i="28" s="1"/>
  <c r="AW28" i="28"/>
  <c r="N28" i="28" s="1"/>
  <c r="AW27" i="28"/>
  <c r="N27" i="28" s="1"/>
  <c r="AW20" i="28"/>
  <c r="N20" i="28" s="1"/>
  <c r="AW19" i="28"/>
  <c r="N19" i="28" s="1"/>
  <c r="AW18" i="28"/>
  <c r="N18" i="28" s="1"/>
  <c r="AW17" i="28"/>
  <c r="N17" i="28" s="1"/>
  <c r="AW16" i="28"/>
  <c r="N16" i="28" s="1"/>
  <c r="AW15" i="28"/>
  <c r="N15" i="28" s="1"/>
  <c r="AW38" i="28"/>
  <c r="N38" i="28" s="1"/>
  <c r="AW37" i="28"/>
  <c r="N37" i="28" s="1"/>
  <c r="AW36" i="28"/>
  <c r="N36" i="28" s="1"/>
  <c r="AW35" i="28"/>
  <c r="N35" i="28" s="1"/>
  <c r="AW34" i="28"/>
  <c r="N34" i="28" s="1"/>
  <c r="AW33" i="28"/>
  <c r="N33" i="28" s="1"/>
  <c r="AW26" i="28"/>
  <c r="N26" i="28" s="1"/>
  <c r="AW25" i="28"/>
  <c r="N25" i="28" s="1"/>
  <c r="AW24" i="28"/>
  <c r="N24" i="28" s="1"/>
  <c r="AW23" i="28"/>
  <c r="N23" i="28" s="1"/>
  <c r="AW22" i="28"/>
  <c r="N22" i="28" s="1"/>
  <c r="AW21" i="28"/>
  <c r="N21" i="28" s="1"/>
  <c r="AW14" i="28"/>
  <c r="N14" i="28" s="1"/>
  <c r="AW8" i="28"/>
  <c r="N8" i="28" s="1"/>
  <c r="AW7" i="28"/>
  <c r="N7" i="28" s="1"/>
  <c r="AW6" i="28"/>
  <c r="N6" i="28" s="1"/>
  <c r="AW5" i="28"/>
  <c r="N5" i="28" s="1"/>
  <c r="AW4" i="28"/>
  <c r="N4" i="28" s="1"/>
  <c r="AW3" i="28"/>
  <c r="N3" i="28" s="1"/>
  <c r="AW13" i="28"/>
  <c r="N13" i="28" s="1"/>
  <c r="AW12" i="28"/>
  <c r="N12" i="28" s="1"/>
  <c r="AW11" i="28"/>
  <c r="N11" i="28" s="1"/>
  <c r="AW10" i="28"/>
  <c r="N10" i="28" s="1"/>
  <c r="AW9" i="28"/>
  <c r="N9" i="28" s="1"/>
  <c r="AS73" i="28"/>
  <c r="J73" i="28" s="1"/>
  <c r="AS68" i="28"/>
  <c r="J68" i="28" s="1"/>
  <c r="AS67" i="28"/>
  <c r="J67" i="28" s="1"/>
  <c r="AS62" i="28"/>
  <c r="J62" i="28" s="1"/>
  <c r="AS61" i="28"/>
  <c r="J61" i="28" s="1"/>
  <c r="AS60" i="28"/>
  <c r="J60" i="28" s="1"/>
  <c r="AS74" i="28"/>
  <c r="J74" i="28" s="1"/>
  <c r="AS72" i="28"/>
  <c r="J72" i="28" s="1"/>
  <c r="AS71" i="28"/>
  <c r="J71" i="28" s="1"/>
  <c r="AS70" i="28"/>
  <c r="J70" i="28" s="1"/>
  <c r="AS69" i="28"/>
  <c r="J69" i="28" s="1"/>
  <c r="AS66" i="28"/>
  <c r="J66" i="28" s="1"/>
  <c r="AS65" i="28"/>
  <c r="J65" i="28" s="1"/>
  <c r="AS64" i="28"/>
  <c r="J64" i="28" s="1"/>
  <c r="AS63" i="28"/>
  <c r="J63" i="28" s="1"/>
  <c r="AS59" i="28"/>
  <c r="J59" i="28" s="1"/>
  <c r="AS58" i="28"/>
  <c r="J58" i="28" s="1"/>
  <c r="AS57" i="28"/>
  <c r="J57" i="28" s="1"/>
  <c r="AS50" i="28"/>
  <c r="J50" i="28" s="1"/>
  <c r="AS49" i="28"/>
  <c r="J49" i="28" s="1"/>
  <c r="AS48" i="28"/>
  <c r="J48" i="28" s="1"/>
  <c r="AS47" i="28"/>
  <c r="J47" i="28" s="1"/>
  <c r="AS46" i="28"/>
  <c r="J46" i="28" s="1"/>
  <c r="AS56" i="28"/>
  <c r="J56" i="28" s="1"/>
  <c r="AS55" i="28"/>
  <c r="J55" i="28" s="1"/>
  <c r="AS54" i="28"/>
  <c r="J54" i="28" s="1"/>
  <c r="AS53" i="28"/>
  <c r="J53" i="28" s="1"/>
  <c r="AS52" i="28"/>
  <c r="J52" i="28" s="1"/>
  <c r="AS51" i="28"/>
  <c r="J51" i="28" s="1"/>
  <c r="AS45" i="28"/>
  <c r="J45" i="28" s="1"/>
  <c r="AS44" i="28"/>
  <c r="J44" i="28" s="1"/>
  <c r="AS43" i="28"/>
  <c r="J43" i="28" s="1"/>
  <c r="AS42" i="28"/>
  <c r="J42" i="28" s="1"/>
  <c r="AS41" i="28"/>
  <c r="J41" i="28" s="1"/>
  <c r="AS40" i="28"/>
  <c r="J40" i="28" s="1"/>
  <c r="AS39" i="28"/>
  <c r="J39" i="28" s="1"/>
  <c r="AS32" i="28"/>
  <c r="J32" i="28" s="1"/>
  <c r="AS31" i="28"/>
  <c r="J31" i="28" s="1"/>
  <c r="AS30" i="28"/>
  <c r="J30" i="28" s="1"/>
  <c r="AS29" i="28"/>
  <c r="J29" i="28" s="1"/>
  <c r="AS28" i="28"/>
  <c r="J28" i="28" s="1"/>
  <c r="AS27" i="28"/>
  <c r="J27" i="28" s="1"/>
  <c r="AS20" i="28"/>
  <c r="J20" i="28" s="1"/>
  <c r="AS19" i="28"/>
  <c r="J19" i="28" s="1"/>
  <c r="AS18" i="28"/>
  <c r="J18" i="28" s="1"/>
  <c r="AS17" i="28"/>
  <c r="J17" i="28" s="1"/>
  <c r="AS16" i="28"/>
  <c r="J16" i="28" s="1"/>
  <c r="AS15" i="28"/>
  <c r="J15" i="28" s="1"/>
  <c r="AS38" i="28"/>
  <c r="J38" i="28" s="1"/>
  <c r="AS37" i="28"/>
  <c r="J37" i="28" s="1"/>
  <c r="AS36" i="28"/>
  <c r="J36" i="28" s="1"/>
  <c r="AS35" i="28"/>
  <c r="J35" i="28" s="1"/>
  <c r="AS34" i="28"/>
  <c r="J34" i="28" s="1"/>
  <c r="AS33" i="28"/>
  <c r="J33" i="28" s="1"/>
  <c r="AS26" i="28"/>
  <c r="J26" i="28" s="1"/>
  <c r="AS25" i="28"/>
  <c r="J25" i="28" s="1"/>
  <c r="AS24" i="28"/>
  <c r="J24" i="28" s="1"/>
  <c r="AS23" i="28"/>
  <c r="J23" i="28" s="1"/>
  <c r="AS22" i="28"/>
  <c r="J22" i="28" s="1"/>
  <c r="AS21" i="28"/>
  <c r="J21" i="28" s="1"/>
  <c r="AS8" i="28"/>
  <c r="J8" i="28" s="1"/>
  <c r="AS7" i="28"/>
  <c r="J7" i="28" s="1"/>
  <c r="AS6" i="28"/>
  <c r="J6" i="28" s="1"/>
  <c r="AS5" i="28"/>
  <c r="J5" i="28" s="1"/>
  <c r="AS4" i="28"/>
  <c r="J4" i="28" s="1"/>
  <c r="AS3" i="28"/>
  <c r="J3" i="28" s="1"/>
  <c r="AS14" i="28"/>
  <c r="J14" i="28" s="1"/>
  <c r="AS13" i="28"/>
  <c r="J13" i="28" s="1"/>
  <c r="AS12" i="28"/>
  <c r="J12" i="28" s="1"/>
  <c r="AS11" i="28"/>
  <c r="J11" i="28" s="1"/>
  <c r="AS10" i="28"/>
  <c r="J10" i="28" s="1"/>
  <c r="AS9" i="28"/>
  <c r="J9" i="28" s="1"/>
  <c r="AO73" i="28"/>
  <c r="F73" i="28" s="1"/>
  <c r="AO68" i="28"/>
  <c r="F68" i="28" s="1"/>
  <c r="AO67" i="28"/>
  <c r="F67" i="28" s="1"/>
  <c r="AO62" i="28"/>
  <c r="F62" i="28" s="1"/>
  <c r="AO61" i="28"/>
  <c r="F61" i="28" s="1"/>
  <c r="AO60" i="28"/>
  <c r="F60" i="28" s="1"/>
  <c r="AO74" i="28"/>
  <c r="F74" i="28" s="1"/>
  <c r="AO72" i="28"/>
  <c r="F72" i="28" s="1"/>
  <c r="AO71" i="28"/>
  <c r="F71" i="28" s="1"/>
  <c r="AO70" i="28"/>
  <c r="F70" i="28" s="1"/>
  <c r="AO69" i="28"/>
  <c r="F69" i="28" s="1"/>
  <c r="AO66" i="28"/>
  <c r="F66" i="28" s="1"/>
  <c r="AO65" i="28"/>
  <c r="F65" i="28" s="1"/>
  <c r="AO64" i="28"/>
  <c r="F64" i="28" s="1"/>
  <c r="AO63" i="28"/>
  <c r="F63" i="28" s="1"/>
  <c r="AO59" i="28"/>
  <c r="F59" i="28" s="1"/>
  <c r="AO58" i="28"/>
  <c r="F58" i="28" s="1"/>
  <c r="AO57" i="28"/>
  <c r="F57" i="28" s="1"/>
  <c r="AO50" i="28"/>
  <c r="F50" i="28" s="1"/>
  <c r="AO49" i="28"/>
  <c r="F49" i="28" s="1"/>
  <c r="AO48" i="28"/>
  <c r="F48" i="28" s="1"/>
  <c r="AO47" i="28"/>
  <c r="F47" i="28" s="1"/>
  <c r="AO46" i="28"/>
  <c r="F46" i="28" s="1"/>
  <c r="AO56" i="28"/>
  <c r="F56" i="28" s="1"/>
  <c r="AO55" i="28"/>
  <c r="F55" i="28" s="1"/>
  <c r="AO54" i="28"/>
  <c r="F54" i="28" s="1"/>
  <c r="AO53" i="28"/>
  <c r="F53" i="28" s="1"/>
  <c r="AO52" i="28"/>
  <c r="F52" i="28" s="1"/>
  <c r="AO51" i="28"/>
  <c r="F51" i="28" s="1"/>
  <c r="AO45" i="28"/>
  <c r="F45" i="28" s="1"/>
  <c r="AO44" i="28"/>
  <c r="F44" i="28" s="1"/>
  <c r="AO43" i="28"/>
  <c r="F43" i="28" s="1"/>
  <c r="AO42" i="28"/>
  <c r="F42" i="28" s="1"/>
  <c r="AO41" i="28"/>
  <c r="F41" i="28" s="1"/>
  <c r="AO40" i="28"/>
  <c r="F40" i="28" s="1"/>
  <c r="AO39" i="28"/>
  <c r="F39" i="28" s="1"/>
  <c r="AO32" i="28"/>
  <c r="F32" i="28" s="1"/>
  <c r="AO31" i="28"/>
  <c r="F31" i="28" s="1"/>
  <c r="AO30" i="28"/>
  <c r="F30" i="28" s="1"/>
  <c r="AO29" i="28"/>
  <c r="F29" i="28" s="1"/>
  <c r="AO28" i="28"/>
  <c r="F28" i="28" s="1"/>
  <c r="AO27" i="28"/>
  <c r="F27" i="28" s="1"/>
  <c r="AO20" i="28"/>
  <c r="F20" i="28" s="1"/>
  <c r="AO19" i="28"/>
  <c r="F19" i="28" s="1"/>
  <c r="AO18" i="28"/>
  <c r="F18" i="28" s="1"/>
  <c r="AO17" i="28"/>
  <c r="F17" i="28" s="1"/>
  <c r="AO16" i="28"/>
  <c r="F16" i="28" s="1"/>
  <c r="AO15" i="28"/>
  <c r="F15" i="28" s="1"/>
  <c r="AO38" i="28"/>
  <c r="F38" i="28" s="1"/>
  <c r="AO37" i="28"/>
  <c r="F37" i="28" s="1"/>
  <c r="AO36" i="28"/>
  <c r="F36" i="28" s="1"/>
  <c r="AO35" i="28"/>
  <c r="F35" i="28" s="1"/>
  <c r="AO34" i="28"/>
  <c r="F34" i="28" s="1"/>
  <c r="AO33" i="28"/>
  <c r="F33" i="28" s="1"/>
  <c r="AO26" i="28"/>
  <c r="F26" i="28" s="1"/>
  <c r="AO25" i="28"/>
  <c r="F25" i="28" s="1"/>
  <c r="AO24" i="28"/>
  <c r="F24" i="28" s="1"/>
  <c r="AO23" i="28"/>
  <c r="F23" i="28" s="1"/>
  <c r="AO22" i="28"/>
  <c r="F22" i="28" s="1"/>
  <c r="AO21" i="28"/>
  <c r="F21" i="28" s="1"/>
  <c r="AO8" i="28"/>
  <c r="F8" i="28" s="1"/>
  <c r="AO7" i="28"/>
  <c r="F7" i="28" s="1"/>
  <c r="AO6" i="28"/>
  <c r="F6" i="28" s="1"/>
  <c r="AO5" i="28"/>
  <c r="F5" i="28" s="1"/>
  <c r="AO4" i="28"/>
  <c r="F4" i="28" s="1"/>
  <c r="AO3" i="28"/>
  <c r="F3" i="28" s="1"/>
  <c r="AO14" i="28"/>
  <c r="F14" i="28" s="1"/>
  <c r="AO13" i="28"/>
  <c r="F13" i="28" s="1"/>
  <c r="AO12" i="28"/>
  <c r="F12" i="28" s="1"/>
  <c r="AO11" i="28"/>
  <c r="F11" i="28" s="1"/>
  <c r="AO10" i="28"/>
  <c r="F10" i="28" s="1"/>
  <c r="AO9" i="28"/>
  <c r="F9" i="28" s="1"/>
  <c r="AN59" i="4"/>
  <c r="E59" i="4" s="1"/>
  <c r="AN6" i="4"/>
  <c r="E6" i="4" s="1"/>
  <c r="AZ21" i="4"/>
  <c r="Q21" i="4" s="1"/>
  <c r="AZ27" i="4"/>
  <c r="Q27" i="4" s="1"/>
  <c r="AU73" i="27"/>
  <c r="L73" i="27" s="1"/>
  <c r="AU68" i="27"/>
  <c r="L68" i="27" s="1"/>
  <c r="AU67" i="27"/>
  <c r="L67" i="27" s="1"/>
  <c r="AU62" i="27"/>
  <c r="L62" i="27" s="1"/>
  <c r="AU61" i="27"/>
  <c r="L61" i="27" s="1"/>
  <c r="AU60" i="27"/>
  <c r="L60" i="27" s="1"/>
  <c r="AU74" i="27"/>
  <c r="L74" i="27" s="1"/>
  <c r="AU72" i="27"/>
  <c r="L72" i="27" s="1"/>
  <c r="AU71" i="27"/>
  <c r="L71" i="27" s="1"/>
  <c r="AU70" i="27"/>
  <c r="L70" i="27" s="1"/>
  <c r="AU69" i="27"/>
  <c r="L69" i="27" s="1"/>
  <c r="AU66" i="27"/>
  <c r="L66" i="27" s="1"/>
  <c r="AU65" i="27"/>
  <c r="L65" i="27" s="1"/>
  <c r="AU64" i="27"/>
  <c r="L64" i="27" s="1"/>
  <c r="AU63" i="27"/>
  <c r="L63" i="27" s="1"/>
  <c r="AU56" i="27"/>
  <c r="L56" i="27" s="1"/>
  <c r="AU55" i="27"/>
  <c r="L55" i="27" s="1"/>
  <c r="AU54" i="27"/>
  <c r="L54" i="27" s="1"/>
  <c r="AU53" i="27"/>
  <c r="L53" i="27" s="1"/>
  <c r="AU52" i="27"/>
  <c r="L52" i="27" s="1"/>
  <c r="AU51" i="27"/>
  <c r="L51" i="27" s="1"/>
  <c r="AU59" i="27"/>
  <c r="L59" i="27" s="1"/>
  <c r="AU58" i="27"/>
  <c r="L58" i="27" s="1"/>
  <c r="AU57" i="27"/>
  <c r="L57" i="27" s="1"/>
  <c r="AU50" i="27"/>
  <c r="L50" i="27" s="1"/>
  <c r="AU49" i="27"/>
  <c r="L49" i="27" s="1"/>
  <c r="AU48" i="27"/>
  <c r="L48" i="27" s="1"/>
  <c r="AU47" i="27"/>
  <c r="L47" i="27" s="1"/>
  <c r="AU46" i="27"/>
  <c r="L46" i="27" s="1"/>
  <c r="AU45" i="27"/>
  <c r="L45" i="27" s="1"/>
  <c r="AU44" i="27"/>
  <c r="L44" i="27" s="1"/>
  <c r="AU43" i="27"/>
  <c r="L43" i="27" s="1"/>
  <c r="AU42" i="27"/>
  <c r="L42" i="27" s="1"/>
  <c r="AU41" i="27"/>
  <c r="L41" i="27" s="1"/>
  <c r="AU40" i="27"/>
  <c r="L40" i="27" s="1"/>
  <c r="AU39" i="27"/>
  <c r="L39" i="27" s="1"/>
  <c r="AU32" i="27"/>
  <c r="L32" i="27" s="1"/>
  <c r="AU31" i="27"/>
  <c r="L31" i="27" s="1"/>
  <c r="AU30" i="27"/>
  <c r="L30" i="27" s="1"/>
  <c r="AU29" i="27"/>
  <c r="L29" i="27" s="1"/>
  <c r="AU28" i="27"/>
  <c r="L28" i="27" s="1"/>
  <c r="AU27" i="27"/>
  <c r="L27" i="27" s="1"/>
  <c r="AU20" i="27"/>
  <c r="L20" i="27" s="1"/>
  <c r="AU19" i="27"/>
  <c r="L19" i="27" s="1"/>
  <c r="AU18" i="27"/>
  <c r="L18" i="27" s="1"/>
  <c r="AU17" i="27"/>
  <c r="L17" i="27" s="1"/>
  <c r="AU16" i="27"/>
  <c r="L16" i="27" s="1"/>
  <c r="AU15" i="27"/>
  <c r="L15" i="27" s="1"/>
  <c r="AU38" i="27"/>
  <c r="L38" i="27" s="1"/>
  <c r="AU37" i="27"/>
  <c r="L37" i="27" s="1"/>
  <c r="AU36" i="27"/>
  <c r="L36" i="27" s="1"/>
  <c r="AU35" i="27"/>
  <c r="L35" i="27" s="1"/>
  <c r="AU34" i="27"/>
  <c r="L34" i="27" s="1"/>
  <c r="AU33" i="27"/>
  <c r="L33" i="27" s="1"/>
  <c r="AU26" i="27"/>
  <c r="L26" i="27" s="1"/>
  <c r="AU25" i="27"/>
  <c r="L25" i="27" s="1"/>
  <c r="AU24" i="27"/>
  <c r="L24" i="27" s="1"/>
  <c r="AU23" i="27"/>
  <c r="L23" i="27" s="1"/>
  <c r="AU22" i="27"/>
  <c r="L22" i="27" s="1"/>
  <c r="AU21" i="27"/>
  <c r="L21" i="27" s="1"/>
  <c r="AU14" i="27"/>
  <c r="L14" i="27" s="1"/>
  <c r="AU13" i="27"/>
  <c r="L13" i="27" s="1"/>
  <c r="AU12" i="27"/>
  <c r="L12" i="27" s="1"/>
  <c r="AU11" i="27"/>
  <c r="L11" i="27" s="1"/>
  <c r="AU10" i="27"/>
  <c r="L10" i="27" s="1"/>
  <c r="AU9" i="27"/>
  <c r="L9" i="27" s="1"/>
  <c r="AU8" i="27"/>
  <c r="L8" i="27" s="1"/>
  <c r="AU7" i="27"/>
  <c r="L7" i="27" s="1"/>
  <c r="AU6" i="27"/>
  <c r="L6" i="27" s="1"/>
  <c r="AU5" i="27"/>
  <c r="L5" i="27" s="1"/>
  <c r="AU4" i="27"/>
  <c r="L4" i="27" s="1"/>
  <c r="AU3" i="27"/>
  <c r="L3" i="27" s="1"/>
  <c r="AQ73" i="27"/>
  <c r="H73" i="27" s="1"/>
  <c r="AQ68" i="27"/>
  <c r="H68" i="27" s="1"/>
  <c r="AQ67" i="27"/>
  <c r="H67" i="27" s="1"/>
  <c r="AQ62" i="27"/>
  <c r="H62" i="27" s="1"/>
  <c r="AQ61" i="27"/>
  <c r="H61" i="27" s="1"/>
  <c r="AQ60" i="27"/>
  <c r="H60" i="27" s="1"/>
  <c r="AQ74" i="27"/>
  <c r="H74" i="27" s="1"/>
  <c r="AQ72" i="27"/>
  <c r="H72" i="27" s="1"/>
  <c r="AQ71" i="27"/>
  <c r="H71" i="27" s="1"/>
  <c r="AQ70" i="27"/>
  <c r="H70" i="27" s="1"/>
  <c r="AQ69" i="27"/>
  <c r="H69" i="27" s="1"/>
  <c r="AQ66" i="27"/>
  <c r="H66" i="27" s="1"/>
  <c r="AQ65" i="27"/>
  <c r="H65" i="27" s="1"/>
  <c r="AQ64" i="27"/>
  <c r="H64" i="27" s="1"/>
  <c r="AQ63" i="27"/>
  <c r="H63" i="27" s="1"/>
  <c r="AQ56" i="27"/>
  <c r="H56" i="27" s="1"/>
  <c r="AQ55" i="27"/>
  <c r="H55" i="27" s="1"/>
  <c r="AQ54" i="27"/>
  <c r="H54" i="27" s="1"/>
  <c r="AQ53" i="27"/>
  <c r="H53" i="27" s="1"/>
  <c r="AQ52" i="27"/>
  <c r="H52" i="27" s="1"/>
  <c r="AQ51" i="27"/>
  <c r="H51" i="27" s="1"/>
  <c r="AQ59" i="27"/>
  <c r="H59" i="27" s="1"/>
  <c r="AQ58" i="27"/>
  <c r="H58" i="27" s="1"/>
  <c r="AQ57" i="27"/>
  <c r="H57" i="27" s="1"/>
  <c r="AQ50" i="27"/>
  <c r="H50" i="27" s="1"/>
  <c r="AQ49" i="27"/>
  <c r="H49" i="27" s="1"/>
  <c r="AQ48" i="27"/>
  <c r="H48" i="27" s="1"/>
  <c r="AQ47" i="27"/>
  <c r="H47" i="27" s="1"/>
  <c r="AQ46" i="27"/>
  <c r="H46" i="27" s="1"/>
  <c r="AQ45" i="27"/>
  <c r="H45" i="27" s="1"/>
  <c r="AQ44" i="27"/>
  <c r="H44" i="27" s="1"/>
  <c r="AQ43" i="27"/>
  <c r="H43" i="27" s="1"/>
  <c r="AQ42" i="27"/>
  <c r="H42" i="27" s="1"/>
  <c r="AQ41" i="27"/>
  <c r="H41" i="27" s="1"/>
  <c r="AQ40" i="27"/>
  <c r="H40" i="27" s="1"/>
  <c r="AQ39" i="27"/>
  <c r="H39" i="27" s="1"/>
  <c r="AQ32" i="27"/>
  <c r="H32" i="27" s="1"/>
  <c r="AQ31" i="27"/>
  <c r="H31" i="27" s="1"/>
  <c r="AQ30" i="27"/>
  <c r="H30" i="27" s="1"/>
  <c r="AQ29" i="27"/>
  <c r="H29" i="27" s="1"/>
  <c r="AQ28" i="27"/>
  <c r="H28" i="27" s="1"/>
  <c r="AQ27" i="27"/>
  <c r="H27" i="27" s="1"/>
  <c r="AQ20" i="27"/>
  <c r="H20" i="27" s="1"/>
  <c r="AQ19" i="27"/>
  <c r="H19" i="27" s="1"/>
  <c r="AQ18" i="27"/>
  <c r="H18" i="27" s="1"/>
  <c r="AQ17" i="27"/>
  <c r="H17" i="27" s="1"/>
  <c r="AQ16" i="27"/>
  <c r="H16" i="27" s="1"/>
  <c r="AQ15" i="27"/>
  <c r="H15" i="27" s="1"/>
  <c r="AQ38" i="27"/>
  <c r="H38" i="27" s="1"/>
  <c r="AQ37" i="27"/>
  <c r="H37" i="27" s="1"/>
  <c r="AQ36" i="27"/>
  <c r="H36" i="27" s="1"/>
  <c r="AQ35" i="27"/>
  <c r="H35" i="27" s="1"/>
  <c r="AQ34" i="27"/>
  <c r="H34" i="27" s="1"/>
  <c r="AQ33" i="27"/>
  <c r="H33" i="27" s="1"/>
  <c r="AQ26" i="27"/>
  <c r="H26" i="27" s="1"/>
  <c r="AQ25" i="27"/>
  <c r="H25" i="27" s="1"/>
  <c r="AQ24" i="27"/>
  <c r="H24" i="27" s="1"/>
  <c r="AQ23" i="27"/>
  <c r="H23" i="27" s="1"/>
  <c r="AQ22" i="27"/>
  <c r="H22" i="27" s="1"/>
  <c r="AQ21" i="27"/>
  <c r="H21" i="27" s="1"/>
  <c r="AQ14" i="27"/>
  <c r="H14" i="27" s="1"/>
  <c r="AQ13" i="27"/>
  <c r="H13" i="27" s="1"/>
  <c r="AQ12" i="27"/>
  <c r="H12" i="27" s="1"/>
  <c r="AQ11" i="27"/>
  <c r="H11" i="27" s="1"/>
  <c r="AQ10" i="27"/>
  <c r="H10" i="27" s="1"/>
  <c r="AQ9" i="27"/>
  <c r="H9" i="27" s="1"/>
  <c r="AQ8" i="27"/>
  <c r="H8" i="27" s="1"/>
  <c r="AQ7" i="27"/>
  <c r="H7" i="27" s="1"/>
  <c r="AQ6" i="27"/>
  <c r="H6" i="27" s="1"/>
  <c r="AQ5" i="27"/>
  <c r="H5" i="27" s="1"/>
  <c r="AQ4" i="27"/>
  <c r="H4" i="27" s="1"/>
  <c r="AQ3" i="27"/>
  <c r="H3" i="27" s="1"/>
  <c r="AM73" i="27"/>
  <c r="D73" i="27" s="1"/>
  <c r="AM68" i="27"/>
  <c r="D68" i="27" s="1"/>
  <c r="AM67" i="27"/>
  <c r="D67" i="27" s="1"/>
  <c r="AM62" i="27"/>
  <c r="D62" i="27" s="1"/>
  <c r="AM61" i="27"/>
  <c r="D61" i="27" s="1"/>
  <c r="AM60" i="27"/>
  <c r="D60" i="27" s="1"/>
  <c r="AM74" i="27"/>
  <c r="D74" i="27" s="1"/>
  <c r="AM72" i="27"/>
  <c r="D72" i="27" s="1"/>
  <c r="AM71" i="27"/>
  <c r="D71" i="27" s="1"/>
  <c r="AM70" i="27"/>
  <c r="D70" i="27" s="1"/>
  <c r="AM69" i="27"/>
  <c r="D69" i="27" s="1"/>
  <c r="AM66" i="27"/>
  <c r="D66" i="27" s="1"/>
  <c r="AM65" i="27"/>
  <c r="D65" i="27" s="1"/>
  <c r="AM64" i="27"/>
  <c r="D64" i="27" s="1"/>
  <c r="AM63" i="27"/>
  <c r="D63" i="27" s="1"/>
  <c r="AM56" i="27"/>
  <c r="D56" i="27" s="1"/>
  <c r="AM55" i="27"/>
  <c r="D55" i="27" s="1"/>
  <c r="AM54" i="27"/>
  <c r="D54" i="27" s="1"/>
  <c r="AM53" i="27"/>
  <c r="D53" i="27" s="1"/>
  <c r="AM52" i="27"/>
  <c r="D52" i="27" s="1"/>
  <c r="AM51" i="27"/>
  <c r="D51" i="27" s="1"/>
  <c r="AM59" i="27"/>
  <c r="D59" i="27" s="1"/>
  <c r="AM58" i="27"/>
  <c r="D58" i="27" s="1"/>
  <c r="AM57" i="27"/>
  <c r="D57" i="27" s="1"/>
  <c r="AM50" i="27"/>
  <c r="D50" i="27" s="1"/>
  <c r="AM49" i="27"/>
  <c r="D49" i="27" s="1"/>
  <c r="AM48" i="27"/>
  <c r="D48" i="27" s="1"/>
  <c r="AM47" i="27"/>
  <c r="D47" i="27" s="1"/>
  <c r="AM46" i="27"/>
  <c r="D46" i="27" s="1"/>
  <c r="AM45" i="27"/>
  <c r="D45" i="27" s="1"/>
  <c r="AM44" i="27"/>
  <c r="D44" i="27" s="1"/>
  <c r="AM43" i="27"/>
  <c r="D43" i="27" s="1"/>
  <c r="AM42" i="27"/>
  <c r="D42" i="27" s="1"/>
  <c r="AM41" i="27"/>
  <c r="D41" i="27" s="1"/>
  <c r="AM40" i="27"/>
  <c r="D40" i="27" s="1"/>
  <c r="AM39" i="27"/>
  <c r="D39" i="27" s="1"/>
  <c r="AM32" i="27"/>
  <c r="D32" i="27" s="1"/>
  <c r="AM31" i="27"/>
  <c r="D31" i="27" s="1"/>
  <c r="AM30" i="27"/>
  <c r="D30" i="27" s="1"/>
  <c r="AM29" i="27"/>
  <c r="D29" i="27" s="1"/>
  <c r="AM28" i="27"/>
  <c r="D28" i="27" s="1"/>
  <c r="AM27" i="27"/>
  <c r="D27" i="27" s="1"/>
  <c r="AM20" i="27"/>
  <c r="D20" i="27" s="1"/>
  <c r="AM19" i="27"/>
  <c r="D19" i="27" s="1"/>
  <c r="AM18" i="27"/>
  <c r="D18" i="27" s="1"/>
  <c r="AM17" i="27"/>
  <c r="D17" i="27" s="1"/>
  <c r="AM16" i="27"/>
  <c r="D16" i="27" s="1"/>
  <c r="AM15" i="27"/>
  <c r="D15" i="27" s="1"/>
  <c r="AM38" i="27"/>
  <c r="D38" i="27" s="1"/>
  <c r="AM37" i="27"/>
  <c r="D37" i="27" s="1"/>
  <c r="AM36" i="27"/>
  <c r="D36" i="27" s="1"/>
  <c r="AM35" i="27"/>
  <c r="D35" i="27" s="1"/>
  <c r="AM34" i="27"/>
  <c r="D34" i="27" s="1"/>
  <c r="AM33" i="27"/>
  <c r="D33" i="27" s="1"/>
  <c r="AM26" i="27"/>
  <c r="D26" i="27" s="1"/>
  <c r="AM25" i="27"/>
  <c r="D25" i="27" s="1"/>
  <c r="AM24" i="27"/>
  <c r="D24" i="27" s="1"/>
  <c r="AM23" i="27"/>
  <c r="D23" i="27" s="1"/>
  <c r="AM22" i="27"/>
  <c r="D22" i="27" s="1"/>
  <c r="AM21" i="27"/>
  <c r="D21" i="27" s="1"/>
  <c r="AM14" i="27"/>
  <c r="D14" i="27" s="1"/>
  <c r="AM13" i="27"/>
  <c r="D13" i="27" s="1"/>
  <c r="AM12" i="27"/>
  <c r="D12" i="27" s="1"/>
  <c r="AM11" i="27"/>
  <c r="D11" i="27" s="1"/>
  <c r="AM10" i="27"/>
  <c r="D10" i="27" s="1"/>
  <c r="AM9" i="27"/>
  <c r="D9" i="27" s="1"/>
  <c r="AM8" i="27"/>
  <c r="D8" i="27" s="1"/>
  <c r="AM7" i="27"/>
  <c r="D7" i="27" s="1"/>
  <c r="AM6" i="27"/>
  <c r="D6" i="27" s="1"/>
  <c r="AM5" i="27"/>
  <c r="D5" i="27" s="1"/>
  <c r="AM4" i="27"/>
  <c r="D4" i="27" s="1"/>
  <c r="AM3" i="27"/>
  <c r="D3" i="27" s="1"/>
  <c r="AW73" i="27"/>
  <c r="N73" i="27" s="1"/>
  <c r="AW68" i="27"/>
  <c r="N68" i="27" s="1"/>
  <c r="AW67" i="27"/>
  <c r="N67" i="27" s="1"/>
  <c r="AW62" i="27"/>
  <c r="N62" i="27" s="1"/>
  <c r="AW61" i="27"/>
  <c r="N61" i="27" s="1"/>
  <c r="AW60" i="27"/>
  <c r="N60" i="27" s="1"/>
  <c r="AW74" i="27"/>
  <c r="N74" i="27" s="1"/>
  <c r="AW72" i="27"/>
  <c r="N72" i="27" s="1"/>
  <c r="AW71" i="27"/>
  <c r="N71" i="27" s="1"/>
  <c r="AW70" i="27"/>
  <c r="N70" i="27" s="1"/>
  <c r="AW69" i="27"/>
  <c r="N69" i="27" s="1"/>
  <c r="AW66" i="27"/>
  <c r="N66" i="27" s="1"/>
  <c r="AW65" i="27"/>
  <c r="N65" i="27" s="1"/>
  <c r="AW64" i="27"/>
  <c r="N64" i="27" s="1"/>
  <c r="AW63" i="27"/>
  <c r="N63" i="27" s="1"/>
  <c r="AW56" i="27"/>
  <c r="N56" i="27" s="1"/>
  <c r="AW55" i="27"/>
  <c r="N55" i="27" s="1"/>
  <c r="AW54" i="27"/>
  <c r="N54" i="27" s="1"/>
  <c r="AW53" i="27"/>
  <c r="N53" i="27" s="1"/>
  <c r="AW52" i="27"/>
  <c r="N52" i="27" s="1"/>
  <c r="AW51" i="27"/>
  <c r="N51" i="27" s="1"/>
  <c r="AW59" i="27"/>
  <c r="N59" i="27" s="1"/>
  <c r="AW58" i="27"/>
  <c r="N58" i="27" s="1"/>
  <c r="AW57" i="27"/>
  <c r="N57" i="27" s="1"/>
  <c r="AW50" i="27"/>
  <c r="N50" i="27" s="1"/>
  <c r="AW49" i="27"/>
  <c r="N49" i="27" s="1"/>
  <c r="AW48" i="27"/>
  <c r="N48" i="27" s="1"/>
  <c r="AW47" i="27"/>
  <c r="N47" i="27" s="1"/>
  <c r="AW46" i="27"/>
  <c r="N46" i="27" s="1"/>
  <c r="AW45" i="27"/>
  <c r="N45" i="27" s="1"/>
  <c r="AW44" i="27"/>
  <c r="N44" i="27" s="1"/>
  <c r="AW43" i="27"/>
  <c r="N43" i="27" s="1"/>
  <c r="AW42" i="27"/>
  <c r="N42" i="27" s="1"/>
  <c r="AW41" i="27"/>
  <c r="N41" i="27" s="1"/>
  <c r="AW40" i="27"/>
  <c r="N40" i="27" s="1"/>
  <c r="AW39" i="27"/>
  <c r="N39" i="27" s="1"/>
  <c r="AW32" i="27"/>
  <c r="N32" i="27" s="1"/>
  <c r="AW31" i="27"/>
  <c r="N31" i="27" s="1"/>
  <c r="AW30" i="27"/>
  <c r="N30" i="27" s="1"/>
  <c r="AW29" i="27"/>
  <c r="N29" i="27" s="1"/>
  <c r="AW28" i="27"/>
  <c r="N28" i="27" s="1"/>
  <c r="AW27" i="27"/>
  <c r="N27" i="27" s="1"/>
  <c r="AW20" i="27"/>
  <c r="N20" i="27" s="1"/>
  <c r="AW19" i="27"/>
  <c r="N19" i="27" s="1"/>
  <c r="AW18" i="27"/>
  <c r="N18" i="27" s="1"/>
  <c r="AW17" i="27"/>
  <c r="N17" i="27" s="1"/>
  <c r="AW16" i="27"/>
  <c r="N16" i="27" s="1"/>
  <c r="AW15" i="27"/>
  <c r="N15" i="27" s="1"/>
  <c r="AW38" i="27"/>
  <c r="N38" i="27" s="1"/>
  <c r="AW37" i="27"/>
  <c r="N37" i="27" s="1"/>
  <c r="AW36" i="27"/>
  <c r="N36" i="27" s="1"/>
  <c r="AW35" i="27"/>
  <c r="N35" i="27" s="1"/>
  <c r="AW34" i="27"/>
  <c r="N34" i="27" s="1"/>
  <c r="AW33" i="27"/>
  <c r="N33" i="27" s="1"/>
  <c r="AW26" i="27"/>
  <c r="N26" i="27" s="1"/>
  <c r="AW25" i="27"/>
  <c r="N25" i="27" s="1"/>
  <c r="AW24" i="27"/>
  <c r="N24" i="27" s="1"/>
  <c r="AW23" i="27"/>
  <c r="N23" i="27" s="1"/>
  <c r="AW22" i="27"/>
  <c r="N22" i="27" s="1"/>
  <c r="AW21" i="27"/>
  <c r="N21" i="27" s="1"/>
  <c r="AW14" i="27"/>
  <c r="N14" i="27" s="1"/>
  <c r="AW13" i="27"/>
  <c r="N13" i="27" s="1"/>
  <c r="AW12" i="27"/>
  <c r="N12" i="27" s="1"/>
  <c r="AW11" i="27"/>
  <c r="N11" i="27" s="1"/>
  <c r="AW10" i="27"/>
  <c r="N10" i="27" s="1"/>
  <c r="AW9" i="27"/>
  <c r="N9" i="27" s="1"/>
  <c r="AW8" i="27"/>
  <c r="N8" i="27" s="1"/>
  <c r="AW7" i="27"/>
  <c r="N7" i="27" s="1"/>
  <c r="AW6" i="27"/>
  <c r="N6" i="27" s="1"/>
  <c r="AW5" i="27"/>
  <c r="N5" i="27" s="1"/>
  <c r="AW4" i="27"/>
  <c r="N4" i="27" s="1"/>
  <c r="AW3" i="27"/>
  <c r="N3" i="27" s="1"/>
  <c r="AS73" i="27"/>
  <c r="J73" i="27" s="1"/>
  <c r="AS68" i="27"/>
  <c r="J68" i="27" s="1"/>
  <c r="AS67" i="27"/>
  <c r="J67" i="27" s="1"/>
  <c r="AS62" i="27"/>
  <c r="J62" i="27" s="1"/>
  <c r="AS61" i="27"/>
  <c r="J61" i="27" s="1"/>
  <c r="AS60" i="27"/>
  <c r="J60" i="27" s="1"/>
  <c r="AS74" i="27"/>
  <c r="J74" i="27" s="1"/>
  <c r="AS72" i="27"/>
  <c r="J72" i="27" s="1"/>
  <c r="AS71" i="27"/>
  <c r="J71" i="27" s="1"/>
  <c r="AS70" i="27"/>
  <c r="J70" i="27" s="1"/>
  <c r="AS69" i="27"/>
  <c r="J69" i="27" s="1"/>
  <c r="AS66" i="27"/>
  <c r="J66" i="27" s="1"/>
  <c r="AS65" i="27"/>
  <c r="J65" i="27" s="1"/>
  <c r="AS64" i="27"/>
  <c r="J64" i="27" s="1"/>
  <c r="AS63" i="27"/>
  <c r="J63" i="27" s="1"/>
  <c r="AS56" i="27"/>
  <c r="J56" i="27" s="1"/>
  <c r="AS55" i="27"/>
  <c r="J55" i="27" s="1"/>
  <c r="AS54" i="27"/>
  <c r="J54" i="27" s="1"/>
  <c r="AS53" i="27"/>
  <c r="J53" i="27" s="1"/>
  <c r="AS52" i="27"/>
  <c r="J52" i="27" s="1"/>
  <c r="AS51" i="27"/>
  <c r="J51" i="27" s="1"/>
  <c r="AS59" i="27"/>
  <c r="J59" i="27" s="1"/>
  <c r="AS58" i="27"/>
  <c r="J58" i="27" s="1"/>
  <c r="AS57" i="27"/>
  <c r="J57" i="27" s="1"/>
  <c r="AS50" i="27"/>
  <c r="J50" i="27" s="1"/>
  <c r="AS49" i="27"/>
  <c r="J49" i="27" s="1"/>
  <c r="AS48" i="27"/>
  <c r="J48" i="27" s="1"/>
  <c r="AS47" i="27"/>
  <c r="J47" i="27" s="1"/>
  <c r="AS46" i="27"/>
  <c r="J46" i="27" s="1"/>
  <c r="AS45" i="27"/>
  <c r="J45" i="27" s="1"/>
  <c r="AS44" i="27"/>
  <c r="J44" i="27" s="1"/>
  <c r="AS43" i="27"/>
  <c r="J43" i="27" s="1"/>
  <c r="AS42" i="27"/>
  <c r="J42" i="27" s="1"/>
  <c r="AS41" i="27"/>
  <c r="J41" i="27" s="1"/>
  <c r="AS40" i="27"/>
  <c r="J40" i="27" s="1"/>
  <c r="AS39" i="27"/>
  <c r="J39" i="27" s="1"/>
  <c r="AS32" i="27"/>
  <c r="J32" i="27" s="1"/>
  <c r="AS31" i="27"/>
  <c r="J31" i="27" s="1"/>
  <c r="AS30" i="27"/>
  <c r="J30" i="27" s="1"/>
  <c r="AS29" i="27"/>
  <c r="J29" i="27" s="1"/>
  <c r="AS28" i="27"/>
  <c r="J28" i="27" s="1"/>
  <c r="AS27" i="27"/>
  <c r="J27" i="27" s="1"/>
  <c r="AS20" i="27"/>
  <c r="J20" i="27" s="1"/>
  <c r="AS19" i="27"/>
  <c r="J19" i="27" s="1"/>
  <c r="AS18" i="27"/>
  <c r="J18" i="27" s="1"/>
  <c r="AS17" i="27"/>
  <c r="J17" i="27" s="1"/>
  <c r="AS16" i="27"/>
  <c r="J16" i="27" s="1"/>
  <c r="AS15" i="27"/>
  <c r="J15" i="27" s="1"/>
  <c r="AS38" i="27"/>
  <c r="J38" i="27" s="1"/>
  <c r="AS37" i="27"/>
  <c r="J37" i="27" s="1"/>
  <c r="AS36" i="27"/>
  <c r="J36" i="27" s="1"/>
  <c r="AS35" i="27"/>
  <c r="J35" i="27" s="1"/>
  <c r="AS34" i="27"/>
  <c r="J34" i="27" s="1"/>
  <c r="AS33" i="27"/>
  <c r="J33" i="27" s="1"/>
  <c r="AS26" i="27"/>
  <c r="J26" i="27" s="1"/>
  <c r="AS25" i="27"/>
  <c r="J25" i="27" s="1"/>
  <c r="AS24" i="27"/>
  <c r="J24" i="27" s="1"/>
  <c r="AS23" i="27"/>
  <c r="J23" i="27" s="1"/>
  <c r="AS22" i="27"/>
  <c r="J22" i="27" s="1"/>
  <c r="AS21" i="27"/>
  <c r="J21" i="27" s="1"/>
  <c r="AS14" i="27"/>
  <c r="J14" i="27" s="1"/>
  <c r="AS13" i="27"/>
  <c r="J13" i="27" s="1"/>
  <c r="AS12" i="27"/>
  <c r="J12" i="27" s="1"/>
  <c r="AS11" i="27"/>
  <c r="J11" i="27" s="1"/>
  <c r="AS10" i="27"/>
  <c r="J10" i="27" s="1"/>
  <c r="AS9" i="27"/>
  <c r="J9" i="27" s="1"/>
  <c r="AS8" i="27"/>
  <c r="J8" i="27" s="1"/>
  <c r="AS7" i="27"/>
  <c r="J7" i="27" s="1"/>
  <c r="AS6" i="27"/>
  <c r="J6" i="27" s="1"/>
  <c r="AS5" i="27"/>
  <c r="J5" i="27" s="1"/>
  <c r="AS4" i="27"/>
  <c r="J4" i="27" s="1"/>
  <c r="AS3" i="27"/>
  <c r="J3" i="27" s="1"/>
  <c r="AO73" i="27"/>
  <c r="F73" i="27" s="1"/>
  <c r="AO68" i="27"/>
  <c r="F68" i="27" s="1"/>
  <c r="AO67" i="27"/>
  <c r="F67" i="27" s="1"/>
  <c r="AO62" i="27"/>
  <c r="F62" i="27" s="1"/>
  <c r="AO61" i="27"/>
  <c r="F61" i="27" s="1"/>
  <c r="AO60" i="27"/>
  <c r="F60" i="27" s="1"/>
  <c r="AO74" i="27"/>
  <c r="F74" i="27" s="1"/>
  <c r="AO72" i="27"/>
  <c r="F72" i="27" s="1"/>
  <c r="AO71" i="27"/>
  <c r="F71" i="27" s="1"/>
  <c r="AO70" i="27"/>
  <c r="F70" i="27" s="1"/>
  <c r="AO69" i="27"/>
  <c r="F69" i="27" s="1"/>
  <c r="AO66" i="27"/>
  <c r="F66" i="27" s="1"/>
  <c r="AO65" i="27"/>
  <c r="F65" i="27" s="1"/>
  <c r="AO64" i="27"/>
  <c r="F64" i="27" s="1"/>
  <c r="AO63" i="27"/>
  <c r="F63" i="27" s="1"/>
  <c r="AO56" i="27"/>
  <c r="F56" i="27" s="1"/>
  <c r="AO55" i="27"/>
  <c r="F55" i="27" s="1"/>
  <c r="AO54" i="27"/>
  <c r="F54" i="27" s="1"/>
  <c r="AO53" i="27"/>
  <c r="F53" i="27" s="1"/>
  <c r="AO52" i="27"/>
  <c r="F52" i="27" s="1"/>
  <c r="AO51" i="27"/>
  <c r="F51" i="27" s="1"/>
  <c r="AO59" i="27"/>
  <c r="F59" i="27" s="1"/>
  <c r="AO58" i="27"/>
  <c r="F58" i="27" s="1"/>
  <c r="AO57" i="27"/>
  <c r="F57" i="27" s="1"/>
  <c r="AO50" i="27"/>
  <c r="F50" i="27" s="1"/>
  <c r="AO49" i="27"/>
  <c r="F49" i="27" s="1"/>
  <c r="AO48" i="27"/>
  <c r="F48" i="27" s="1"/>
  <c r="AO47" i="27"/>
  <c r="F47" i="27" s="1"/>
  <c r="AO46" i="27"/>
  <c r="F46" i="27" s="1"/>
  <c r="AO44" i="27"/>
  <c r="F44" i="27" s="1"/>
  <c r="AO43" i="27"/>
  <c r="F43" i="27" s="1"/>
  <c r="AO42" i="27"/>
  <c r="F42" i="27" s="1"/>
  <c r="AO41" i="27"/>
  <c r="F41" i="27" s="1"/>
  <c r="AO40" i="27"/>
  <c r="F40" i="27" s="1"/>
  <c r="AO39" i="27"/>
  <c r="F39" i="27" s="1"/>
  <c r="AO32" i="27"/>
  <c r="F32" i="27" s="1"/>
  <c r="AO31" i="27"/>
  <c r="F31" i="27" s="1"/>
  <c r="AO30" i="27"/>
  <c r="F30" i="27" s="1"/>
  <c r="AO29" i="27"/>
  <c r="F29" i="27" s="1"/>
  <c r="AO28" i="27"/>
  <c r="F28" i="27" s="1"/>
  <c r="AO27" i="27"/>
  <c r="F27" i="27" s="1"/>
  <c r="AO20" i="27"/>
  <c r="F20" i="27" s="1"/>
  <c r="AO19" i="27"/>
  <c r="F19" i="27" s="1"/>
  <c r="AO18" i="27"/>
  <c r="F18" i="27" s="1"/>
  <c r="AO17" i="27"/>
  <c r="F17" i="27" s="1"/>
  <c r="AO16" i="27"/>
  <c r="F16" i="27" s="1"/>
  <c r="AO15" i="27"/>
  <c r="F15" i="27" s="1"/>
  <c r="AO45" i="27"/>
  <c r="F45" i="27" s="1"/>
  <c r="AO38" i="27"/>
  <c r="F38" i="27" s="1"/>
  <c r="AO37" i="27"/>
  <c r="F37" i="27" s="1"/>
  <c r="AO36" i="27"/>
  <c r="F36" i="27" s="1"/>
  <c r="AO35" i="27"/>
  <c r="F35" i="27" s="1"/>
  <c r="AO34" i="27"/>
  <c r="F34" i="27" s="1"/>
  <c r="AO33" i="27"/>
  <c r="F33" i="27" s="1"/>
  <c r="AO26" i="27"/>
  <c r="F26" i="27" s="1"/>
  <c r="AO25" i="27"/>
  <c r="F25" i="27" s="1"/>
  <c r="AO24" i="27"/>
  <c r="F24" i="27" s="1"/>
  <c r="AO23" i="27"/>
  <c r="F23" i="27" s="1"/>
  <c r="AO22" i="27"/>
  <c r="F22" i="27" s="1"/>
  <c r="AO21" i="27"/>
  <c r="F21" i="27" s="1"/>
  <c r="AO14" i="27"/>
  <c r="F14" i="27" s="1"/>
  <c r="AO13" i="27"/>
  <c r="F13" i="27" s="1"/>
  <c r="AO12" i="27"/>
  <c r="F12" i="27" s="1"/>
  <c r="AO11" i="27"/>
  <c r="F11" i="27" s="1"/>
  <c r="AO10" i="27"/>
  <c r="F10" i="27" s="1"/>
  <c r="AO9" i="27"/>
  <c r="F9" i="27" s="1"/>
  <c r="AO8" i="27"/>
  <c r="F8" i="27" s="1"/>
  <c r="AO7" i="27"/>
  <c r="F7" i="27" s="1"/>
  <c r="AO6" i="27"/>
  <c r="F6" i="27" s="1"/>
  <c r="AO5" i="27"/>
  <c r="F5" i="27" s="1"/>
  <c r="AO4" i="27"/>
  <c r="F4" i="27" s="1"/>
  <c r="AO3" i="27"/>
  <c r="F3" i="27" s="1"/>
  <c r="BB74" i="27"/>
  <c r="S74" i="27" s="1"/>
  <c r="BB72" i="27"/>
  <c r="S72" i="27" s="1"/>
  <c r="BB71" i="27"/>
  <c r="S71" i="27" s="1"/>
  <c r="BB70" i="27"/>
  <c r="S70" i="27" s="1"/>
  <c r="BB69" i="27"/>
  <c r="S69" i="27" s="1"/>
  <c r="BB66" i="27"/>
  <c r="S66" i="27" s="1"/>
  <c r="BB65" i="27"/>
  <c r="S65" i="27" s="1"/>
  <c r="BB64" i="27"/>
  <c r="S64" i="27" s="1"/>
  <c r="BB63" i="27"/>
  <c r="S63" i="27" s="1"/>
  <c r="BB73" i="27"/>
  <c r="S73" i="27" s="1"/>
  <c r="BB68" i="27"/>
  <c r="S68" i="27" s="1"/>
  <c r="BB67" i="27"/>
  <c r="S67" i="27" s="1"/>
  <c r="BB62" i="27"/>
  <c r="S62" i="27" s="1"/>
  <c r="BB61" i="27"/>
  <c r="S61" i="27" s="1"/>
  <c r="BB60" i="27"/>
  <c r="S60" i="27" s="1"/>
  <c r="BB59" i="27"/>
  <c r="S59" i="27" s="1"/>
  <c r="BB58" i="27"/>
  <c r="S58" i="27" s="1"/>
  <c r="BB57" i="27"/>
  <c r="S57" i="27" s="1"/>
  <c r="BB50" i="27"/>
  <c r="S50" i="27" s="1"/>
  <c r="BB49" i="27"/>
  <c r="S49" i="27" s="1"/>
  <c r="BB48" i="27"/>
  <c r="S48" i="27" s="1"/>
  <c r="BB47" i="27"/>
  <c r="S47" i="27" s="1"/>
  <c r="BB46" i="27"/>
  <c r="S46" i="27" s="1"/>
  <c r="BB45" i="27"/>
  <c r="S45" i="27" s="1"/>
  <c r="BB56" i="27"/>
  <c r="S56" i="27" s="1"/>
  <c r="BB55" i="27"/>
  <c r="S55" i="27" s="1"/>
  <c r="BB54" i="27"/>
  <c r="S54" i="27" s="1"/>
  <c r="BB53" i="27"/>
  <c r="S53" i="27" s="1"/>
  <c r="BB52" i="27"/>
  <c r="S52" i="27" s="1"/>
  <c r="BB51" i="27"/>
  <c r="S51" i="27" s="1"/>
  <c r="BB38" i="27"/>
  <c r="S38" i="27" s="1"/>
  <c r="BB37" i="27"/>
  <c r="S37" i="27" s="1"/>
  <c r="BB36" i="27"/>
  <c r="S36" i="27" s="1"/>
  <c r="BB35" i="27"/>
  <c r="S35" i="27" s="1"/>
  <c r="BB34" i="27"/>
  <c r="S34" i="27" s="1"/>
  <c r="BB33" i="27"/>
  <c r="S33" i="27" s="1"/>
  <c r="BB26" i="27"/>
  <c r="S26" i="27" s="1"/>
  <c r="BB25" i="27"/>
  <c r="S25" i="27" s="1"/>
  <c r="BB24" i="27"/>
  <c r="S24" i="27" s="1"/>
  <c r="BB23" i="27"/>
  <c r="S23" i="27" s="1"/>
  <c r="BB22" i="27"/>
  <c r="S22" i="27" s="1"/>
  <c r="BB21" i="27"/>
  <c r="S21" i="27" s="1"/>
  <c r="BB14" i="27"/>
  <c r="S14" i="27" s="1"/>
  <c r="BB44" i="27"/>
  <c r="S44" i="27" s="1"/>
  <c r="BB43" i="27"/>
  <c r="S43" i="27" s="1"/>
  <c r="BB42" i="27"/>
  <c r="S42" i="27" s="1"/>
  <c r="BB41" i="27"/>
  <c r="S41" i="27" s="1"/>
  <c r="BB40" i="27"/>
  <c r="S40" i="27" s="1"/>
  <c r="BB39" i="27"/>
  <c r="S39" i="27" s="1"/>
  <c r="BB32" i="27"/>
  <c r="S32" i="27" s="1"/>
  <c r="BB31" i="27"/>
  <c r="S31" i="27" s="1"/>
  <c r="BB30" i="27"/>
  <c r="S30" i="27" s="1"/>
  <c r="BB29" i="27"/>
  <c r="S29" i="27" s="1"/>
  <c r="BB28" i="27"/>
  <c r="S28" i="27" s="1"/>
  <c r="BB27" i="27"/>
  <c r="S27" i="27" s="1"/>
  <c r="BB20" i="27"/>
  <c r="S20" i="27" s="1"/>
  <c r="BB19" i="27"/>
  <c r="S19" i="27" s="1"/>
  <c r="BB18" i="27"/>
  <c r="S18" i="27" s="1"/>
  <c r="BB17" i="27"/>
  <c r="S17" i="27" s="1"/>
  <c r="BB16" i="27"/>
  <c r="S16" i="27" s="1"/>
  <c r="BB15" i="27"/>
  <c r="S15" i="27" s="1"/>
  <c r="BB8" i="27"/>
  <c r="S8" i="27" s="1"/>
  <c r="BB7" i="27"/>
  <c r="S7" i="27" s="1"/>
  <c r="BB6" i="27"/>
  <c r="S6" i="27" s="1"/>
  <c r="BB5" i="27"/>
  <c r="S5" i="27" s="1"/>
  <c r="BB4" i="27"/>
  <c r="S4" i="27" s="1"/>
  <c r="BB3" i="27"/>
  <c r="S3" i="27" s="1"/>
  <c r="BB13" i="27"/>
  <c r="S13" i="27" s="1"/>
  <c r="BB12" i="27"/>
  <c r="S12" i="27" s="1"/>
  <c r="BB11" i="27"/>
  <c r="S11" i="27" s="1"/>
  <c r="BB10" i="27"/>
  <c r="S10" i="27" s="1"/>
  <c r="BB9" i="27"/>
  <c r="S9" i="27" s="1"/>
  <c r="AX74" i="27"/>
  <c r="O74" i="27" s="1"/>
  <c r="AX72" i="27"/>
  <c r="O72" i="27" s="1"/>
  <c r="AX71" i="27"/>
  <c r="O71" i="27" s="1"/>
  <c r="AX70" i="27"/>
  <c r="O70" i="27" s="1"/>
  <c r="AX69" i="27"/>
  <c r="O69" i="27" s="1"/>
  <c r="AX66" i="27"/>
  <c r="O66" i="27" s="1"/>
  <c r="AX65" i="27"/>
  <c r="O65" i="27" s="1"/>
  <c r="AX64" i="27"/>
  <c r="O64" i="27" s="1"/>
  <c r="AX63" i="27"/>
  <c r="O63" i="27" s="1"/>
  <c r="AX73" i="27"/>
  <c r="O73" i="27" s="1"/>
  <c r="AX68" i="27"/>
  <c r="O68" i="27" s="1"/>
  <c r="AX67" i="27"/>
  <c r="O67" i="27" s="1"/>
  <c r="AX62" i="27"/>
  <c r="O62" i="27" s="1"/>
  <c r="AX61" i="27"/>
  <c r="O61" i="27" s="1"/>
  <c r="AX60" i="27"/>
  <c r="O60" i="27" s="1"/>
  <c r="AX59" i="27"/>
  <c r="O59" i="27" s="1"/>
  <c r="AX58" i="27"/>
  <c r="O58" i="27" s="1"/>
  <c r="AX57" i="27"/>
  <c r="O57" i="27" s="1"/>
  <c r="AX50" i="27"/>
  <c r="O50" i="27" s="1"/>
  <c r="AX49" i="27"/>
  <c r="O49" i="27" s="1"/>
  <c r="AX48" i="27"/>
  <c r="O48" i="27" s="1"/>
  <c r="AX47" i="27"/>
  <c r="O47" i="27" s="1"/>
  <c r="AX46" i="27"/>
  <c r="O46" i="27" s="1"/>
  <c r="AX45" i="27"/>
  <c r="O45" i="27" s="1"/>
  <c r="AX56" i="27"/>
  <c r="O56" i="27" s="1"/>
  <c r="AX55" i="27"/>
  <c r="O55" i="27" s="1"/>
  <c r="AX54" i="27"/>
  <c r="O54" i="27" s="1"/>
  <c r="AX53" i="27"/>
  <c r="O53" i="27" s="1"/>
  <c r="AX52" i="27"/>
  <c r="O52" i="27" s="1"/>
  <c r="AX51" i="27"/>
  <c r="O51" i="27" s="1"/>
  <c r="AX38" i="27"/>
  <c r="O38" i="27" s="1"/>
  <c r="AX37" i="27"/>
  <c r="O37" i="27" s="1"/>
  <c r="AX36" i="27"/>
  <c r="O36" i="27" s="1"/>
  <c r="AX35" i="27"/>
  <c r="O35" i="27" s="1"/>
  <c r="AX34" i="27"/>
  <c r="O34" i="27" s="1"/>
  <c r="AX33" i="27"/>
  <c r="O33" i="27" s="1"/>
  <c r="AX26" i="27"/>
  <c r="O26" i="27" s="1"/>
  <c r="AX25" i="27"/>
  <c r="O25" i="27" s="1"/>
  <c r="AX24" i="27"/>
  <c r="O24" i="27" s="1"/>
  <c r="AX23" i="27"/>
  <c r="O23" i="27" s="1"/>
  <c r="AX22" i="27"/>
  <c r="O22" i="27" s="1"/>
  <c r="AX21" i="27"/>
  <c r="O21" i="27" s="1"/>
  <c r="AX14" i="27"/>
  <c r="O14" i="27" s="1"/>
  <c r="AX44" i="27"/>
  <c r="O44" i="27" s="1"/>
  <c r="AX43" i="27"/>
  <c r="O43" i="27" s="1"/>
  <c r="AX42" i="27"/>
  <c r="O42" i="27" s="1"/>
  <c r="AX41" i="27"/>
  <c r="O41" i="27" s="1"/>
  <c r="AX40" i="27"/>
  <c r="O40" i="27" s="1"/>
  <c r="AX39" i="27"/>
  <c r="O39" i="27" s="1"/>
  <c r="AX32" i="27"/>
  <c r="O32" i="27" s="1"/>
  <c r="AX31" i="27"/>
  <c r="O31" i="27" s="1"/>
  <c r="AX30" i="27"/>
  <c r="O30" i="27" s="1"/>
  <c r="AX29" i="27"/>
  <c r="O29" i="27" s="1"/>
  <c r="AX28" i="27"/>
  <c r="O28" i="27" s="1"/>
  <c r="AX27" i="27"/>
  <c r="O27" i="27" s="1"/>
  <c r="AX20" i="27"/>
  <c r="O20" i="27" s="1"/>
  <c r="AX19" i="27"/>
  <c r="O19" i="27" s="1"/>
  <c r="AX18" i="27"/>
  <c r="O18" i="27" s="1"/>
  <c r="AX17" i="27"/>
  <c r="O17" i="27" s="1"/>
  <c r="AX16" i="27"/>
  <c r="O16" i="27" s="1"/>
  <c r="AX15" i="27"/>
  <c r="O15" i="27" s="1"/>
  <c r="AX8" i="27"/>
  <c r="O8" i="27" s="1"/>
  <c r="AX7" i="27"/>
  <c r="O7" i="27" s="1"/>
  <c r="AX6" i="27"/>
  <c r="O6" i="27" s="1"/>
  <c r="AX5" i="27"/>
  <c r="O5" i="27" s="1"/>
  <c r="AX4" i="27"/>
  <c r="O4" i="27" s="1"/>
  <c r="AX3" i="27"/>
  <c r="O3" i="27" s="1"/>
  <c r="AX13" i="27"/>
  <c r="O13" i="27" s="1"/>
  <c r="AX12" i="27"/>
  <c r="O12" i="27" s="1"/>
  <c r="AX11" i="27"/>
  <c r="O11" i="27" s="1"/>
  <c r="AX10" i="27"/>
  <c r="O10" i="27" s="1"/>
  <c r="AX9" i="27"/>
  <c r="O9" i="27" s="1"/>
  <c r="AT74" i="27"/>
  <c r="K74" i="27" s="1"/>
  <c r="AT72" i="27"/>
  <c r="K72" i="27" s="1"/>
  <c r="AT71" i="27"/>
  <c r="K71" i="27" s="1"/>
  <c r="AT70" i="27"/>
  <c r="K70" i="27" s="1"/>
  <c r="AT69" i="27"/>
  <c r="K69" i="27" s="1"/>
  <c r="AT66" i="27"/>
  <c r="K66" i="27" s="1"/>
  <c r="AT65" i="27"/>
  <c r="K65" i="27" s="1"/>
  <c r="AT64" i="27"/>
  <c r="K64" i="27" s="1"/>
  <c r="AT63" i="27"/>
  <c r="K63" i="27" s="1"/>
  <c r="AT73" i="27"/>
  <c r="K73" i="27" s="1"/>
  <c r="AT68" i="27"/>
  <c r="K68" i="27" s="1"/>
  <c r="AT67" i="27"/>
  <c r="K67" i="27" s="1"/>
  <c r="AT62" i="27"/>
  <c r="K62" i="27" s="1"/>
  <c r="AT61" i="27"/>
  <c r="K61" i="27" s="1"/>
  <c r="AT60" i="27"/>
  <c r="K60" i="27" s="1"/>
  <c r="AT59" i="27"/>
  <c r="K59" i="27" s="1"/>
  <c r="AT58" i="27"/>
  <c r="K58" i="27" s="1"/>
  <c r="AT57" i="27"/>
  <c r="K57" i="27" s="1"/>
  <c r="AT50" i="27"/>
  <c r="K50" i="27" s="1"/>
  <c r="AT49" i="27"/>
  <c r="K49" i="27" s="1"/>
  <c r="AT48" i="27"/>
  <c r="K48" i="27" s="1"/>
  <c r="AT47" i="27"/>
  <c r="K47" i="27" s="1"/>
  <c r="AT46" i="27"/>
  <c r="K46" i="27" s="1"/>
  <c r="AT45" i="27"/>
  <c r="K45" i="27" s="1"/>
  <c r="AT56" i="27"/>
  <c r="K56" i="27" s="1"/>
  <c r="AT55" i="27"/>
  <c r="K55" i="27" s="1"/>
  <c r="AT54" i="27"/>
  <c r="K54" i="27" s="1"/>
  <c r="AT53" i="27"/>
  <c r="K53" i="27" s="1"/>
  <c r="AT52" i="27"/>
  <c r="K52" i="27" s="1"/>
  <c r="AT51" i="27"/>
  <c r="K51" i="27" s="1"/>
  <c r="AT38" i="27"/>
  <c r="K38" i="27" s="1"/>
  <c r="AT37" i="27"/>
  <c r="K37" i="27" s="1"/>
  <c r="AT36" i="27"/>
  <c r="K36" i="27" s="1"/>
  <c r="AT35" i="27"/>
  <c r="K35" i="27" s="1"/>
  <c r="AT34" i="27"/>
  <c r="K34" i="27" s="1"/>
  <c r="AT33" i="27"/>
  <c r="K33" i="27" s="1"/>
  <c r="AT26" i="27"/>
  <c r="K26" i="27" s="1"/>
  <c r="AT25" i="27"/>
  <c r="K25" i="27" s="1"/>
  <c r="AT24" i="27"/>
  <c r="K24" i="27" s="1"/>
  <c r="AT23" i="27"/>
  <c r="K23" i="27" s="1"/>
  <c r="AT22" i="27"/>
  <c r="K22" i="27" s="1"/>
  <c r="AT21" i="27"/>
  <c r="K21" i="27" s="1"/>
  <c r="AT14" i="27"/>
  <c r="K14" i="27" s="1"/>
  <c r="AT44" i="27"/>
  <c r="K44" i="27" s="1"/>
  <c r="AT43" i="27"/>
  <c r="K43" i="27" s="1"/>
  <c r="AT42" i="27"/>
  <c r="K42" i="27" s="1"/>
  <c r="AT41" i="27"/>
  <c r="K41" i="27" s="1"/>
  <c r="AT40" i="27"/>
  <c r="K40" i="27" s="1"/>
  <c r="AT39" i="27"/>
  <c r="K39" i="27" s="1"/>
  <c r="AT32" i="27"/>
  <c r="K32" i="27" s="1"/>
  <c r="AT31" i="27"/>
  <c r="K31" i="27" s="1"/>
  <c r="AT30" i="27"/>
  <c r="K30" i="27" s="1"/>
  <c r="AT29" i="27"/>
  <c r="K29" i="27" s="1"/>
  <c r="AT28" i="27"/>
  <c r="K28" i="27" s="1"/>
  <c r="AT27" i="27"/>
  <c r="K27" i="27" s="1"/>
  <c r="AT20" i="27"/>
  <c r="K20" i="27" s="1"/>
  <c r="AT19" i="27"/>
  <c r="K19" i="27" s="1"/>
  <c r="AT18" i="27"/>
  <c r="K18" i="27" s="1"/>
  <c r="AT17" i="27"/>
  <c r="K17" i="27" s="1"/>
  <c r="AT16" i="27"/>
  <c r="K16" i="27" s="1"/>
  <c r="AT15" i="27"/>
  <c r="K15" i="27" s="1"/>
  <c r="AT8" i="27"/>
  <c r="K8" i="27" s="1"/>
  <c r="AT7" i="27"/>
  <c r="K7" i="27" s="1"/>
  <c r="AT6" i="27"/>
  <c r="K6" i="27" s="1"/>
  <c r="AT5" i="27"/>
  <c r="K5" i="27" s="1"/>
  <c r="AT4" i="27"/>
  <c r="K4" i="27" s="1"/>
  <c r="AT3" i="27"/>
  <c r="K3" i="27" s="1"/>
  <c r="AT13" i="27"/>
  <c r="K13" i="27" s="1"/>
  <c r="AT12" i="27"/>
  <c r="K12" i="27" s="1"/>
  <c r="AT11" i="27"/>
  <c r="K11" i="27" s="1"/>
  <c r="AT10" i="27"/>
  <c r="K10" i="27" s="1"/>
  <c r="AT9" i="27"/>
  <c r="K9" i="27" s="1"/>
  <c r="AP74" i="27"/>
  <c r="G74" i="27" s="1"/>
  <c r="AP72" i="27"/>
  <c r="G72" i="27" s="1"/>
  <c r="AP71" i="27"/>
  <c r="G71" i="27" s="1"/>
  <c r="AP70" i="27"/>
  <c r="G70" i="27" s="1"/>
  <c r="AP69" i="27"/>
  <c r="G69" i="27" s="1"/>
  <c r="AP66" i="27"/>
  <c r="G66" i="27" s="1"/>
  <c r="AP65" i="27"/>
  <c r="G65" i="27" s="1"/>
  <c r="AP64" i="27"/>
  <c r="G64" i="27" s="1"/>
  <c r="AP63" i="27"/>
  <c r="G63" i="27" s="1"/>
  <c r="AP73" i="27"/>
  <c r="G73" i="27" s="1"/>
  <c r="AP68" i="27"/>
  <c r="G68" i="27" s="1"/>
  <c r="AP67" i="27"/>
  <c r="G67" i="27" s="1"/>
  <c r="AP62" i="27"/>
  <c r="G62" i="27" s="1"/>
  <c r="AP61" i="27"/>
  <c r="G61" i="27" s="1"/>
  <c r="AP60" i="27"/>
  <c r="G60" i="27" s="1"/>
  <c r="AP59" i="27"/>
  <c r="G59" i="27" s="1"/>
  <c r="AP58" i="27"/>
  <c r="G58" i="27" s="1"/>
  <c r="AP57" i="27"/>
  <c r="G57" i="27" s="1"/>
  <c r="AP50" i="27"/>
  <c r="G50" i="27" s="1"/>
  <c r="AP49" i="27"/>
  <c r="G49" i="27" s="1"/>
  <c r="AP48" i="27"/>
  <c r="G48" i="27" s="1"/>
  <c r="AP47" i="27"/>
  <c r="G47" i="27" s="1"/>
  <c r="AP46" i="27"/>
  <c r="G46" i="27" s="1"/>
  <c r="AP45" i="27"/>
  <c r="G45" i="27" s="1"/>
  <c r="AP56" i="27"/>
  <c r="G56" i="27" s="1"/>
  <c r="AP55" i="27"/>
  <c r="G55" i="27" s="1"/>
  <c r="AP54" i="27"/>
  <c r="G54" i="27" s="1"/>
  <c r="AP53" i="27"/>
  <c r="G53" i="27" s="1"/>
  <c r="AP52" i="27"/>
  <c r="G52" i="27" s="1"/>
  <c r="AP51" i="27"/>
  <c r="G51" i="27" s="1"/>
  <c r="AP38" i="27"/>
  <c r="G38" i="27" s="1"/>
  <c r="AP37" i="27"/>
  <c r="G37" i="27" s="1"/>
  <c r="AP36" i="27"/>
  <c r="G36" i="27" s="1"/>
  <c r="AP35" i="27"/>
  <c r="G35" i="27" s="1"/>
  <c r="AP34" i="27"/>
  <c r="G34" i="27" s="1"/>
  <c r="AP33" i="27"/>
  <c r="G33" i="27" s="1"/>
  <c r="AP26" i="27"/>
  <c r="G26" i="27" s="1"/>
  <c r="AP25" i="27"/>
  <c r="G25" i="27" s="1"/>
  <c r="AP24" i="27"/>
  <c r="G24" i="27" s="1"/>
  <c r="AP23" i="27"/>
  <c r="G23" i="27" s="1"/>
  <c r="AP22" i="27"/>
  <c r="G22" i="27" s="1"/>
  <c r="AP21" i="27"/>
  <c r="G21" i="27" s="1"/>
  <c r="AP44" i="27"/>
  <c r="G44" i="27" s="1"/>
  <c r="AP43" i="27"/>
  <c r="G43" i="27" s="1"/>
  <c r="AP42" i="27"/>
  <c r="G42" i="27" s="1"/>
  <c r="AP41" i="27"/>
  <c r="G41" i="27" s="1"/>
  <c r="AP40" i="27"/>
  <c r="G40" i="27" s="1"/>
  <c r="AP39" i="27"/>
  <c r="G39" i="27" s="1"/>
  <c r="AP32" i="27"/>
  <c r="G32" i="27" s="1"/>
  <c r="AP31" i="27"/>
  <c r="G31" i="27" s="1"/>
  <c r="AP30" i="27"/>
  <c r="G30" i="27" s="1"/>
  <c r="AP29" i="27"/>
  <c r="G29" i="27" s="1"/>
  <c r="AP28" i="27"/>
  <c r="G28" i="27" s="1"/>
  <c r="AP27" i="27"/>
  <c r="G27" i="27" s="1"/>
  <c r="AP20" i="27"/>
  <c r="G20" i="27" s="1"/>
  <c r="AP19" i="27"/>
  <c r="G19" i="27" s="1"/>
  <c r="AP18" i="27"/>
  <c r="G18" i="27" s="1"/>
  <c r="AP17" i="27"/>
  <c r="G17" i="27" s="1"/>
  <c r="AP16" i="27"/>
  <c r="G16" i="27" s="1"/>
  <c r="AP15" i="27"/>
  <c r="G15" i="27" s="1"/>
  <c r="AP14" i="27"/>
  <c r="G14" i="27" s="1"/>
  <c r="AP8" i="27"/>
  <c r="G8" i="27" s="1"/>
  <c r="AP7" i="27"/>
  <c r="G7" i="27" s="1"/>
  <c r="AP6" i="27"/>
  <c r="G6" i="27" s="1"/>
  <c r="AP5" i="27"/>
  <c r="G5" i="27" s="1"/>
  <c r="AP4" i="27"/>
  <c r="G4" i="27" s="1"/>
  <c r="AP3" i="27"/>
  <c r="G3" i="27" s="1"/>
  <c r="AP13" i="27"/>
  <c r="G13" i="27" s="1"/>
  <c r="AP12" i="27"/>
  <c r="G12" i="27" s="1"/>
  <c r="AP11" i="27"/>
  <c r="G11" i="27" s="1"/>
  <c r="AP10" i="27"/>
  <c r="G10" i="27" s="1"/>
  <c r="AP9" i="27"/>
  <c r="G9" i="27" s="1"/>
  <c r="BA73" i="27"/>
  <c r="R73" i="27" s="1"/>
  <c r="BA68" i="27"/>
  <c r="R68" i="27" s="1"/>
  <c r="BA67" i="27"/>
  <c r="R67" i="27" s="1"/>
  <c r="BA62" i="27"/>
  <c r="R62" i="27" s="1"/>
  <c r="BA61" i="27"/>
  <c r="R61" i="27" s="1"/>
  <c r="BA60" i="27"/>
  <c r="R60" i="27" s="1"/>
  <c r="BA74" i="27"/>
  <c r="R74" i="27" s="1"/>
  <c r="BA72" i="27"/>
  <c r="R72" i="27" s="1"/>
  <c r="BA71" i="27"/>
  <c r="R71" i="27" s="1"/>
  <c r="BA70" i="27"/>
  <c r="R70" i="27" s="1"/>
  <c r="BA69" i="27"/>
  <c r="R69" i="27" s="1"/>
  <c r="BA66" i="27"/>
  <c r="R66" i="27" s="1"/>
  <c r="BA65" i="27"/>
  <c r="R65" i="27" s="1"/>
  <c r="BA64" i="27"/>
  <c r="R64" i="27" s="1"/>
  <c r="BA63" i="27"/>
  <c r="R63" i="27" s="1"/>
  <c r="BA56" i="27"/>
  <c r="R56" i="27" s="1"/>
  <c r="BA55" i="27"/>
  <c r="R55" i="27" s="1"/>
  <c r="BA54" i="27"/>
  <c r="R54" i="27" s="1"/>
  <c r="BA53" i="27"/>
  <c r="R53" i="27" s="1"/>
  <c r="BA52" i="27"/>
  <c r="R52" i="27" s="1"/>
  <c r="BA51" i="27"/>
  <c r="R51" i="27" s="1"/>
  <c r="BA59" i="27"/>
  <c r="R59" i="27" s="1"/>
  <c r="BA58" i="27"/>
  <c r="R58" i="27" s="1"/>
  <c r="BA57" i="27"/>
  <c r="R57" i="27" s="1"/>
  <c r="BA50" i="27"/>
  <c r="R50" i="27" s="1"/>
  <c r="BA49" i="27"/>
  <c r="R49" i="27" s="1"/>
  <c r="BA48" i="27"/>
  <c r="R48" i="27" s="1"/>
  <c r="BA47" i="27"/>
  <c r="R47" i="27" s="1"/>
  <c r="BA46" i="27"/>
  <c r="R46" i="27" s="1"/>
  <c r="BA45" i="27"/>
  <c r="R45" i="27" s="1"/>
  <c r="BA44" i="27"/>
  <c r="R44" i="27" s="1"/>
  <c r="BA43" i="27"/>
  <c r="R43" i="27" s="1"/>
  <c r="BA42" i="27"/>
  <c r="R42" i="27" s="1"/>
  <c r="BA41" i="27"/>
  <c r="R41" i="27" s="1"/>
  <c r="BA40" i="27"/>
  <c r="R40" i="27" s="1"/>
  <c r="BA39" i="27"/>
  <c r="R39" i="27" s="1"/>
  <c r="BA32" i="27"/>
  <c r="R32" i="27" s="1"/>
  <c r="BA31" i="27"/>
  <c r="R31" i="27" s="1"/>
  <c r="BA30" i="27"/>
  <c r="R30" i="27" s="1"/>
  <c r="BA29" i="27"/>
  <c r="R29" i="27" s="1"/>
  <c r="BA28" i="27"/>
  <c r="R28" i="27" s="1"/>
  <c r="BA27" i="27"/>
  <c r="R27" i="27" s="1"/>
  <c r="BA20" i="27"/>
  <c r="R20" i="27" s="1"/>
  <c r="BA19" i="27"/>
  <c r="R19" i="27" s="1"/>
  <c r="BA18" i="27"/>
  <c r="R18" i="27" s="1"/>
  <c r="BA17" i="27"/>
  <c r="R17" i="27" s="1"/>
  <c r="BA16" i="27"/>
  <c r="R16" i="27" s="1"/>
  <c r="BA15" i="27"/>
  <c r="R15" i="27" s="1"/>
  <c r="BA38" i="27"/>
  <c r="R38" i="27" s="1"/>
  <c r="BA37" i="27"/>
  <c r="R37" i="27" s="1"/>
  <c r="BA36" i="27"/>
  <c r="R36" i="27" s="1"/>
  <c r="BA35" i="27"/>
  <c r="R35" i="27" s="1"/>
  <c r="BA34" i="27"/>
  <c r="R34" i="27" s="1"/>
  <c r="BA33" i="27"/>
  <c r="R33" i="27" s="1"/>
  <c r="BA26" i="27"/>
  <c r="R26" i="27" s="1"/>
  <c r="BA25" i="27"/>
  <c r="R25" i="27" s="1"/>
  <c r="BA24" i="27"/>
  <c r="R24" i="27" s="1"/>
  <c r="BA23" i="27"/>
  <c r="R23" i="27" s="1"/>
  <c r="BA22" i="27"/>
  <c r="R22" i="27" s="1"/>
  <c r="BA21" i="27"/>
  <c r="R21" i="27" s="1"/>
  <c r="BA14" i="27"/>
  <c r="R14" i="27" s="1"/>
  <c r="BA13" i="27"/>
  <c r="R13" i="27" s="1"/>
  <c r="BA12" i="27"/>
  <c r="R12" i="27" s="1"/>
  <c r="BA11" i="27"/>
  <c r="R11" i="27" s="1"/>
  <c r="BA10" i="27"/>
  <c r="R10" i="27" s="1"/>
  <c r="BA9" i="27"/>
  <c r="R9" i="27" s="1"/>
  <c r="BA8" i="27"/>
  <c r="R8" i="27" s="1"/>
  <c r="BA7" i="27"/>
  <c r="R7" i="27" s="1"/>
  <c r="BA6" i="27"/>
  <c r="R6" i="27" s="1"/>
  <c r="BA5" i="27"/>
  <c r="R5" i="27" s="1"/>
  <c r="BA4" i="27"/>
  <c r="R4" i="27" s="1"/>
  <c r="BA3" i="27"/>
  <c r="R3" i="27" s="1"/>
  <c r="C75" i="27"/>
  <c r="AZ74" i="27"/>
  <c r="Q74" i="27" s="1"/>
  <c r="AZ72" i="27"/>
  <c r="Q72" i="27" s="1"/>
  <c r="AZ71" i="27"/>
  <c r="Q71" i="27" s="1"/>
  <c r="AZ70" i="27"/>
  <c r="Q70" i="27" s="1"/>
  <c r="AZ69" i="27"/>
  <c r="Q69" i="27" s="1"/>
  <c r="AZ66" i="27"/>
  <c r="Q66" i="27" s="1"/>
  <c r="AZ65" i="27"/>
  <c r="Q65" i="27" s="1"/>
  <c r="AZ64" i="27"/>
  <c r="Q64" i="27" s="1"/>
  <c r="AZ63" i="27"/>
  <c r="Q63" i="27" s="1"/>
  <c r="AZ73" i="27"/>
  <c r="Q73" i="27" s="1"/>
  <c r="AZ68" i="27"/>
  <c r="Q68" i="27" s="1"/>
  <c r="AZ67" i="27"/>
  <c r="Q67" i="27" s="1"/>
  <c r="AZ62" i="27"/>
  <c r="Q62" i="27" s="1"/>
  <c r="AZ59" i="27"/>
  <c r="Q59" i="27" s="1"/>
  <c r="AZ58" i="27"/>
  <c r="Q58" i="27" s="1"/>
  <c r="AZ57" i="27"/>
  <c r="Q57" i="27" s="1"/>
  <c r="AZ50" i="27"/>
  <c r="Q50" i="27" s="1"/>
  <c r="AZ49" i="27"/>
  <c r="Q49" i="27" s="1"/>
  <c r="AZ48" i="27"/>
  <c r="Q48" i="27" s="1"/>
  <c r="AZ47" i="27"/>
  <c r="Q47" i="27" s="1"/>
  <c r="AZ46" i="27"/>
  <c r="Q46" i="27" s="1"/>
  <c r="AZ45" i="27"/>
  <c r="Q45" i="27" s="1"/>
  <c r="AZ61" i="27"/>
  <c r="Q61" i="27" s="1"/>
  <c r="AZ60" i="27"/>
  <c r="Q60" i="27" s="1"/>
  <c r="AZ56" i="27"/>
  <c r="Q56" i="27" s="1"/>
  <c r="AZ55" i="27"/>
  <c r="Q55" i="27" s="1"/>
  <c r="AZ54" i="27"/>
  <c r="Q54" i="27" s="1"/>
  <c r="AZ53" i="27"/>
  <c r="Q53" i="27" s="1"/>
  <c r="AZ52" i="27"/>
  <c r="Q52" i="27" s="1"/>
  <c r="AZ51" i="27"/>
  <c r="Q51" i="27" s="1"/>
  <c r="AZ38" i="27"/>
  <c r="Q38" i="27" s="1"/>
  <c r="AZ37" i="27"/>
  <c r="Q37" i="27" s="1"/>
  <c r="AZ36" i="27"/>
  <c r="Q36" i="27" s="1"/>
  <c r="AZ35" i="27"/>
  <c r="Q35" i="27" s="1"/>
  <c r="AZ34" i="27"/>
  <c r="Q34" i="27" s="1"/>
  <c r="AZ33" i="27"/>
  <c r="Q33" i="27" s="1"/>
  <c r="AZ26" i="27"/>
  <c r="Q26" i="27" s="1"/>
  <c r="AZ25" i="27"/>
  <c r="Q25" i="27" s="1"/>
  <c r="AZ24" i="27"/>
  <c r="Q24" i="27" s="1"/>
  <c r="AZ23" i="27"/>
  <c r="Q23" i="27" s="1"/>
  <c r="AZ22" i="27"/>
  <c r="Q22" i="27" s="1"/>
  <c r="AZ21" i="27"/>
  <c r="Q21" i="27" s="1"/>
  <c r="AZ14" i="27"/>
  <c r="Q14" i="27" s="1"/>
  <c r="AZ44" i="27"/>
  <c r="Q44" i="27" s="1"/>
  <c r="AZ43" i="27"/>
  <c r="Q43" i="27" s="1"/>
  <c r="AZ42" i="27"/>
  <c r="Q42" i="27" s="1"/>
  <c r="AZ41" i="27"/>
  <c r="Q41" i="27" s="1"/>
  <c r="AZ40" i="27"/>
  <c r="Q40" i="27" s="1"/>
  <c r="AZ39" i="27"/>
  <c r="Q39" i="27" s="1"/>
  <c r="AZ32" i="27"/>
  <c r="Q32" i="27" s="1"/>
  <c r="AZ31" i="27"/>
  <c r="Q31" i="27" s="1"/>
  <c r="AZ30" i="27"/>
  <c r="Q30" i="27" s="1"/>
  <c r="AZ29" i="27"/>
  <c r="Q29" i="27" s="1"/>
  <c r="AZ28" i="27"/>
  <c r="Q28" i="27" s="1"/>
  <c r="AZ27" i="27"/>
  <c r="Q27" i="27" s="1"/>
  <c r="AZ20" i="27"/>
  <c r="Q20" i="27" s="1"/>
  <c r="AZ19" i="27"/>
  <c r="Q19" i="27" s="1"/>
  <c r="AZ18" i="27"/>
  <c r="Q18" i="27" s="1"/>
  <c r="AZ17" i="27"/>
  <c r="Q17" i="27" s="1"/>
  <c r="AZ16" i="27"/>
  <c r="Q16" i="27" s="1"/>
  <c r="AZ15" i="27"/>
  <c r="Q15" i="27" s="1"/>
  <c r="AZ8" i="27"/>
  <c r="Q8" i="27" s="1"/>
  <c r="AZ7" i="27"/>
  <c r="Q7" i="27" s="1"/>
  <c r="AZ6" i="27"/>
  <c r="Q6" i="27" s="1"/>
  <c r="AZ5" i="27"/>
  <c r="Q5" i="27" s="1"/>
  <c r="AZ4" i="27"/>
  <c r="Q4" i="27" s="1"/>
  <c r="AZ3" i="27"/>
  <c r="Q3" i="27" s="1"/>
  <c r="AZ13" i="27"/>
  <c r="Q13" i="27" s="1"/>
  <c r="AZ12" i="27"/>
  <c r="Q12" i="27" s="1"/>
  <c r="AZ11" i="27"/>
  <c r="Q11" i="27" s="1"/>
  <c r="AZ10" i="27"/>
  <c r="Q10" i="27" s="1"/>
  <c r="AZ9" i="27"/>
  <c r="Q9" i="27" s="1"/>
  <c r="AV74" i="27"/>
  <c r="M74" i="27" s="1"/>
  <c r="AV72" i="27"/>
  <c r="M72" i="27" s="1"/>
  <c r="AV71" i="27"/>
  <c r="M71" i="27" s="1"/>
  <c r="AV70" i="27"/>
  <c r="M70" i="27" s="1"/>
  <c r="AV69" i="27"/>
  <c r="M69" i="27" s="1"/>
  <c r="AV66" i="27"/>
  <c r="M66" i="27" s="1"/>
  <c r="AV65" i="27"/>
  <c r="M65" i="27" s="1"/>
  <c r="AV64" i="27"/>
  <c r="M64" i="27" s="1"/>
  <c r="AV63" i="27"/>
  <c r="M63" i="27" s="1"/>
  <c r="AV73" i="27"/>
  <c r="M73" i="27" s="1"/>
  <c r="AV68" i="27"/>
  <c r="M68" i="27" s="1"/>
  <c r="AV67" i="27"/>
  <c r="M67" i="27" s="1"/>
  <c r="AV62" i="27"/>
  <c r="M62" i="27" s="1"/>
  <c r="AV59" i="27"/>
  <c r="M59" i="27" s="1"/>
  <c r="AV58" i="27"/>
  <c r="M58" i="27" s="1"/>
  <c r="AV57" i="27"/>
  <c r="M57" i="27" s="1"/>
  <c r="AV50" i="27"/>
  <c r="M50" i="27" s="1"/>
  <c r="AV49" i="27"/>
  <c r="M49" i="27" s="1"/>
  <c r="AV48" i="27"/>
  <c r="M48" i="27" s="1"/>
  <c r="AV47" i="27"/>
  <c r="M47" i="27" s="1"/>
  <c r="AV46" i="27"/>
  <c r="M46" i="27" s="1"/>
  <c r="AV45" i="27"/>
  <c r="M45" i="27" s="1"/>
  <c r="AV61" i="27"/>
  <c r="M61" i="27" s="1"/>
  <c r="AV60" i="27"/>
  <c r="M60" i="27" s="1"/>
  <c r="AV56" i="27"/>
  <c r="M56" i="27" s="1"/>
  <c r="AV55" i="27"/>
  <c r="M55" i="27" s="1"/>
  <c r="AV54" i="27"/>
  <c r="M54" i="27" s="1"/>
  <c r="AV53" i="27"/>
  <c r="M53" i="27" s="1"/>
  <c r="AV52" i="27"/>
  <c r="M52" i="27" s="1"/>
  <c r="AV51" i="27"/>
  <c r="M51" i="27" s="1"/>
  <c r="AV38" i="27"/>
  <c r="M38" i="27" s="1"/>
  <c r="AV37" i="27"/>
  <c r="M37" i="27" s="1"/>
  <c r="AV36" i="27"/>
  <c r="M36" i="27" s="1"/>
  <c r="AV35" i="27"/>
  <c r="M35" i="27" s="1"/>
  <c r="AV34" i="27"/>
  <c r="M34" i="27" s="1"/>
  <c r="AV33" i="27"/>
  <c r="M33" i="27" s="1"/>
  <c r="AV26" i="27"/>
  <c r="M26" i="27" s="1"/>
  <c r="AV25" i="27"/>
  <c r="M25" i="27" s="1"/>
  <c r="AV24" i="27"/>
  <c r="M24" i="27" s="1"/>
  <c r="AV23" i="27"/>
  <c r="M23" i="27" s="1"/>
  <c r="AV22" i="27"/>
  <c r="M22" i="27" s="1"/>
  <c r="AV21" i="27"/>
  <c r="M21" i="27" s="1"/>
  <c r="AV14" i="27"/>
  <c r="M14" i="27" s="1"/>
  <c r="AV44" i="27"/>
  <c r="M44" i="27" s="1"/>
  <c r="AV43" i="27"/>
  <c r="M43" i="27" s="1"/>
  <c r="AV42" i="27"/>
  <c r="M42" i="27" s="1"/>
  <c r="AV41" i="27"/>
  <c r="M41" i="27" s="1"/>
  <c r="AV40" i="27"/>
  <c r="M40" i="27" s="1"/>
  <c r="AV39" i="27"/>
  <c r="M39" i="27" s="1"/>
  <c r="AV32" i="27"/>
  <c r="M32" i="27" s="1"/>
  <c r="AV31" i="27"/>
  <c r="M31" i="27" s="1"/>
  <c r="AV30" i="27"/>
  <c r="M30" i="27" s="1"/>
  <c r="AV29" i="27"/>
  <c r="M29" i="27" s="1"/>
  <c r="AV28" i="27"/>
  <c r="M28" i="27" s="1"/>
  <c r="AV27" i="27"/>
  <c r="M27" i="27" s="1"/>
  <c r="AV20" i="27"/>
  <c r="M20" i="27" s="1"/>
  <c r="AV19" i="27"/>
  <c r="M19" i="27" s="1"/>
  <c r="AV18" i="27"/>
  <c r="M18" i="27" s="1"/>
  <c r="AV17" i="27"/>
  <c r="M17" i="27" s="1"/>
  <c r="AV16" i="27"/>
  <c r="M16" i="27" s="1"/>
  <c r="AV15" i="27"/>
  <c r="M15" i="27" s="1"/>
  <c r="AV8" i="27"/>
  <c r="M8" i="27" s="1"/>
  <c r="AV7" i="27"/>
  <c r="M7" i="27" s="1"/>
  <c r="AV6" i="27"/>
  <c r="M6" i="27" s="1"/>
  <c r="AV5" i="27"/>
  <c r="M5" i="27" s="1"/>
  <c r="AV4" i="27"/>
  <c r="M4" i="27" s="1"/>
  <c r="AV3" i="27"/>
  <c r="M3" i="27" s="1"/>
  <c r="AV13" i="27"/>
  <c r="M13" i="27" s="1"/>
  <c r="AV12" i="27"/>
  <c r="M12" i="27" s="1"/>
  <c r="AV11" i="27"/>
  <c r="M11" i="27" s="1"/>
  <c r="AV10" i="27"/>
  <c r="M10" i="27" s="1"/>
  <c r="AV9" i="27"/>
  <c r="M9" i="27" s="1"/>
  <c r="AR74" i="27"/>
  <c r="I74" i="27" s="1"/>
  <c r="AR72" i="27"/>
  <c r="I72" i="27" s="1"/>
  <c r="AR71" i="27"/>
  <c r="I71" i="27" s="1"/>
  <c r="AR70" i="27"/>
  <c r="I70" i="27" s="1"/>
  <c r="AR69" i="27"/>
  <c r="I69" i="27" s="1"/>
  <c r="AR66" i="27"/>
  <c r="I66" i="27" s="1"/>
  <c r="AR65" i="27"/>
  <c r="I65" i="27" s="1"/>
  <c r="AR64" i="27"/>
  <c r="I64" i="27" s="1"/>
  <c r="AR63" i="27"/>
  <c r="I63" i="27" s="1"/>
  <c r="AR73" i="27"/>
  <c r="I73" i="27" s="1"/>
  <c r="AR68" i="27"/>
  <c r="I68" i="27" s="1"/>
  <c r="AR67" i="27"/>
  <c r="I67" i="27" s="1"/>
  <c r="AR62" i="27"/>
  <c r="I62" i="27" s="1"/>
  <c r="AR59" i="27"/>
  <c r="I59" i="27" s="1"/>
  <c r="AR58" i="27"/>
  <c r="I58" i="27" s="1"/>
  <c r="AR57" i="27"/>
  <c r="I57" i="27" s="1"/>
  <c r="AR50" i="27"/>
  <c r="I50" i="27" s="1"/>
  <c r="AR49" i="27"/>
  <c r="I49" i="27" s="1"/>
  <c r="AR48" i="27"/>
  <c r="I48" i="27" s="1"/>
  <c r="AR47" i="27"/>
  <c r="I47" i="27" s="1"/>
  <c r="AR46" i="27"/>
  <c r="I46" i="27" s="1"/>
  <c r="AR45" i="27"/>
  <c r="I45" i="27" s="1"/>
  <c r="AR61" i="27"/>
  <c r="I61" i="27" s="1"/>
  <c r="AR60" i="27"/>
  <c r="I60" i="27" s="1"/>
  <c r="AR56" i="27"/>
  <c r="I56" i="27" s="1"/>
  <c r="AR55" i="27"/>
  <c r="I55" i="27" s="1"/>
  <c r="AR54" i="27"/>
  <c r="I54" i="27" s="1"/>
  <c r="AR53" i="27"/>
  <c r="I53" i="27" s="1"/>
  <c r="AR52" i="27"/>
  <c r="I52" i="27" s="1"/>
  <c r="AR51" i="27"/>
  <c r="I51" i="27" s="1"/>
  <c r="AR38" i="27"/>
  <c r="I38" i="27" s="1"/>
  <c r="AR37" i="27"/>
  <c r="I37" i="27" s="1"/>
  <c r="AR36" i="27"/>
  <c r="I36" i="27" s="1"/>
  <c r="AR35" i="27"/>
  <c r="I35" i="27" s="1"/>
  <c r="AR34" i="27"/>
  <c r="I34" i="27" s="1"/>
  <c r="AR33" i="27"/>
  <c r="I33" i="27" s="1"/>
  <c r="AR26" i="27"/>
  <c r="I26" i="27" s="1"/>
  <c r="AR25" i="27"/>
  <c r="I25" i="27" s="1"/>
  <c r="AR24" i="27"/>
  <c r="I24" i="27" s="1"/>
  <c r="AR23" i="27"/>
  <c r="I23" i="27" s="1"/>
  <c r="AR22" i="27"/>
  <c r="I22" i="27" s="1"/>
  <c r="AR21" i="27"/>
  <c r="I21" i="27" s="1"/>
  <c r="AR14" i="27"/>
  <c r="I14" i="27" s="1"/>
  <c r="AR44" i="27"/>
  <c r="I44" i="27" s="1"/>
  <c r="AR43" i="27"/>
  <c r="I43" i="27" s="1"/>
  <c r="AR42" i="27"/>
  <c r="I42" i="27" s="1"/>
  <c r="AR41" i="27"/>
  <c r="I41" i="27" s="1"/>
  <c r="AR40" i="27"/>
  <c r="I40" i="27" s="1"/>
  <c r="AR39" i="27"/>
  <c r="I39" i="27" s="1"/>
  <c r="AR32" i="27"/>
  <c r="I32" i="27" s="1"/>
  <c r="AR31" i="27"/>
  <c r="I31" i="27" s="1"/>
  <c r="AR30" i="27"/>
  <c r="I30" i="27" s="1"/>
  <c r="AR29" i="27"/>
  <c r="I29" i="27" s="1"/>
  <c r="AR28" i="27"/>
  <c r="I28" i="27" s="1"/>
  <c r="AR27" i="27"/>
  <c r="I27" i="27" s="1"/>
  <c r="AR20" i="27"/>
  <c r="I20" i="27" s="1"/>
  <c r="AR19" i="27"/>
  <c r="I19" i="27" s="1"/>
  <c r="AR18" i="27"/>
  <c r="I18" i="27" s="1"/>
  <c r="AR17" i="27"/>
  <c r="I17" i="27" s="1"/>
  <c r="AR16" i="27"/>
  <c r="I16" i="27" s="1"/>
  <c r="AR15" i="27"/>
  <c r="I15" i="27" s="1"/>
  <c r="AR8" i="27"/>
  <c r="I8" i="27" s="1"/>
  <c r="AR7" i="27"/>
  <c r="I7" i="27" s="1"/>
  <c r="AR6" i="27"/>
  <c r="I6" i="27" s="1"/>
  <c r="AR5" i="27"/>
  <c r="I5" i="27" s="1"/>
  <c r="AR4" i="27"/>
  <c r="I4" i="27" s="1"/>
  <c r="AR3" i="27"/>
  <c r="I3" i="27" s="1"/>
  <c r="AR13" i="27"/>
  <c r="I13" i="27" s="1"/>
  <c r="AR12" i="27"/>
  <c r="I12" i="27" s="1"/>
  <c r="AR11" i="27"/>
  <c r="I11" i="27" s="1"/>
  <c r="AR10" i="27"/>
  <c r="I10" i="27" s="1"/>
  <c r="AR9" i="27"/>
  <c r="I9" i="27" s="1"/>
  <c r="AN74" i="27"/>
  <c r="E74" i="27" s="1"/>
  <c r="AN72" i="27"/>
  <c r="E72" i="27" s="1"/>
  <c r="AN71" i="27"/>
  <c r="E71" i="27" s="1"/>
  <c r="AN70" i="27"/>
  <c r="E70" i="27" s="1"/>
  <c r="AN69" i="27"/>
  <c r="E69" i="27" s="1"/>
  <c r="AN66" i="27"/>
  <c r="E66" i="27" s="1"/>
  <c r="AN65" i="27"/>
  <c r="E65" i="27" s="1"/>
  <c r="AN64" i="27"/>
  <c r="E64" i="27" s="1"/>
  <c r="AN63" i="27"/>
  <c r="E63" i="27" s="1"/>
  <c r="AN73" i="27"/>
  <c r="E73" i="27" s="1"/>
  <c r="AN68" i="27"/>
  <c r="E68" i="27" s="1"/>
  <c r="AN67" i="27"/>
  <c r="E67" i="27" s="1"/>
  <c r="AN62" i="27"/>
  <c r="E62" i="27" s="1"/>
  <c r="AN59" i="27"/>
  <c r="E59" i="27" s="1"/>
  <c r="AN58" i="27"/>
  <c r="E58" i="27" s="1"/>
  <c r="AN57" i="27"/>
  <c r="E57" i="27" s="1"/>
  <c r="AN50" i="27"/>
  <c r="E50" i="27" s="1"/>
  <c r="AN49" i="27"/>
  <c r="E49" i="27" s="1"/>
  <c r="AN48" i="27"/>
  <c r="E48" i="27" s="1"/>
  <c r="AN47" i="27"/>
  <c r="E47" i="27" s="1"/>
  <c r="AN46" i="27"/>
  <c r="E46" i="27" s="1"/>
  <c r="AN45" i="27"/>
  <c r="E45" i="27" s="1"/>
  <c r="AN61" i="27"/>
  <c r="E61" i="27" s="1"/>
  <c r="AN60" i="27"/>
  <c r="E60" i="27" s="1"/>
  <c r="AN56" i="27"/>
  <c r="E56" i="27" s="1"/>
  <c r="AN55" i="27"/>
  <c r="E55" i="27" s="1"/>
  <c r="AN54" i="27"/>
  <c r="E54" i="27" s="1"/>
  <c r="AN53" i="27"/>
  <c r="E53" i="27" s="1"/>
  <c r="AN52" i="27"/>
  <c r="E52" i="27" s="1"/>
  <c r="AN51" i="27"/>
  <c r="E51" i="27" s="1"/>
  <c r="AN38" i="27"/>
  <c r="E38" i="27" s="1"/>
  <c r="AN37" i="27"/>
  <c r="E37" i="27" s="1"/>
  <c r="AN36" i="27"/>
  <c r="E36" i="27" s="1"/>
  <c r="AN35" i="27"/>
  <c r="E35" i="27" s="1"/>
  <c r="AN34" i="27"/>
  <c r="E34" i="27" s="1"/>
  <c r="AN33" i="27"/>
  <c r="E33" i="27" s="1"/>
  <c r="AN26" i="27"/>
  <c r="E26" i="27" s="1"/>
  <c r="AN25" i="27"/>
  <c r="E25" i="27" s="1"/>
  <c r="AN24" i="27"/>
  <c r="E24" i="27" s="1"/>
  <c r="AN23" i="27"/>
  <c r="E23" i="27" s="1"/>
  <c r="AN22" i="27"/>
  <c r="E22" i="27" s="1"/>
  <c r="AN21" i="27"/>
  <c r="E21" i="27" s="1"/>
  <c r="AN44" i="27"/>
  <c r="E44" i="27" s="1"/>
  <c r="AN43" i="27"/>
  <c r="E43" i="27" s="1"/>
  <c r="AN42" i="27"/>
  <c r="E42" i="27" s="1"/>
  <c r="AN41" i="27"/>
  <c r="E41" i="27" s="1"/>
  <c r="AN40" i="27"/>
  <c r="E40" i="27" s="1"/>
  <c r="AN39" i="27"/>
  <c r="E39" i="27" s="1"/>
  <c r="AN32" i="27"/>
  <c r="E32" i="27" s="1"/>
  <c r="AN31" i="27"/>
  <c r="E31" i="27" s="1"/>
  <c r="AN30" i="27"/>
  <c r="E30" i="27" s="1"/>
  <c r="AN29" i="27"/>
  <c r="E29" i="27" s="1"/>
  <c r="AN28" i="27"/>
  <c r="E28" i="27" s="1"/>
  <c r="AN27" i="27"/>
  <c r="E27" i="27" s="1"/>
  <c r="AN20" i="27"/>
  <c r="E20" i="27" s="1"/>
  <c r="AN19" i="27"/>
  <c r="E19" i="27" s="1"/>
  <c r="AN18" i="27"/>
  <c r="E18" i="27" s="1"/>
  <c r="AN17" i="27"/>
  <c r="E17" i="27" s="1"/>
  <c r="AN16" i="27"/>
  <c r="E16" i="27" s="1"/>
  <c r="AN15" i="27"/>
  <c r="E15" i="27" s="1"/>
  <c r="AN8" i="27"/>
  <c r="E8" i="27" s="1"/>
  <c r="AN7" i="27"/>
  <c r="E7" i="27" s="1"/>
  <c r="AN6" i="27"/>
  <c r="E6" i="27" s="1"/>
  <c r="AN5" i="27"/>
  <c r="E5" i="27" s="1"/>
  <c r="AN4" i="27"/>
  <c r="E4" i="27" s="1"/>
  <c r="AN3" i="27"/>
  <c r="E3" i="27" s="1"/>
  <c r="AN14" i="27"/>
  <c r="E14" i="27" s="1"/>
  <c r="AN13" i="27"/>
  <c r="E13" i="27" s="1"/>
  <c r="AN12" i="27"/>
  <c r="E12" i="27" s="1"/>
  <c r="AN11" i="27"/>
  <c r="E11" i="27" s="1"/>
  <c r="AN10" i="27"/>
  <c r="E10" i="27" s="1"/>
  <c r="AN9" i="27"/>
  <c r="E9" i="27" s="1"/>
  <c r="AY73" i="27"/>
  <c r="P73" i="27" s="1"/>
  <c r="AY68" i="27"/>
  <c r="P68" i="27" s="1"/>
  <c r="AY67" i="27"/>
  <c r="P67" i="27" s="1"/>
  <c r="AY62" i="27"/>
  <c r="P62" i="27" s="1"/>
  <c r="AY61" i="27"/>
  <c r="P61" i="27" s="1"/>
  <c r="AY60" i="27"/>
  <c r="P60" i="27" s="1"/>
  <c r="AY74" i="27"/>
  <c r="P74" i="27" s="1"/>
  <c r="AY72" i="27"/>
  <c r="P72" i="27" s="1"/>
  <c r="AY71" i="27"/>
  <c r="P71" i="27" s="1"/>
  <c r="AY70" i="27"/>
  <c r="P70" i="27" s="1"/>
  <c r="AY69" i="27"/>
  <c r="P69" i="27" s="1"/>
  <c r="AY66" i="27"/>
  <c r="P66" i="27" s="1"/>
  <c r="AY65" i="27"/>
  <c r="P65" i="27" s="1"/>
  <c r="AY64" i="27"/>
  <c r="P64" i="27" s="1"/>
  <c r="AY63" i="27"/>
  <c r="P63" i="27" s="1"/>
  <c r="AY56" i="27"/>
  <c r="P56" i="27" s="1"/>
  <c r="AY55" i="27"/>
  <c r="P55" i="27" s="1"/>
  <c r="AY54" i="27"/>
  <c r="P54" i="27" s="1"/>
  <c r="AY53" i="27"/>
  <c r="P53" i="27" s="1"/>
  <c r="AY52" i="27"/>
  <c r="P52" i="27" s="1"/>
  <c r="AY51" i="27"/>
  <c r="P51" i="27" s="1"/>
  <c r="AY59" i="27"/>
  <c r="P59" i="27" s="1"/>
  <c r="AY58" i="27"/>
  <c r="P58" i="27" s="1"/>
  <c r="AY57" i="27"/>
  <c r="P57" i="27" s="1"/>
  <c r="AY50" i="27"/>
  <c r="P50" i="27" s="1"/>
  <c r="AY49" i="27"/>
  <c r="P49" i="27" s="1"/>
  <c r="AY48" i="27"/>
  <c r="P48" i="27" s="1"/>
  <c r="AY47" i="27"/>
  <c r="P47" i="27" s="1"/>
  <c r="AY46" i="27"/>
  <c r="P46" i="27" s="1"/>
  <c r="AY45" i="27"/>
  <c r="P45" i="27" s="1"/>
  <c r="AY44" i="27"/>
  <c r="P44" i="27" s="1"/>
  <c r="AY43" i="27"/>
  <c r="P43" i="27" s="1"/>
  <c r="AY42" i="27"/>
  <c r="P42" i="27" s="1"/>
  <c r="AY41" i="27"/>
  <c r="P41" i="27" s="1"/>
  <c r="AY40" i="27"/>
  <c r="P40" i="27" s="1"/>
  <c r="AY39" i="27"/>
  <c r="P39" i="27" s="1"/>
  <c r="AY32" i="27"/>
  <c r="P32" i="27" s="1"/>
  <c r="AY31" i="27"/>
  <c r="P31" i="27" s="1"/>
  <c r="AY30" i="27"/>
  <c r="P30" i="27" s="1"/>
  <c r="AY29" i="27"/>
  <c r="P29" i="27" s="1"/>
  <c r="AY28" i="27"/>
  <c r="P28" i="27" s="1"/>
  <c r="AY27" i="27"/>
  <c r="P27" i="27" s="1"/>
  <c r="AY20" i="27"/>
  <c r="P20" i="27" s="1"/>
  <c r="AY19" i="27"/>
  <c r="P19" i="27" s="1"/>
  <c r="AY18" i="27"/>
  <c r="P18" i="27" s="1"/>
  <c r="AY17" i="27"/>
  <c r="P17" i="27" s="1"/>
  <c r="AY16" i="27"/>
  <c r="P16" i="27" s="1"/>
  <c r="AY15" i="27"/>
  <c r="P15" i="27" s="1"/>
  <c r="AY38" i="27"/>
  <c r="P38" i="27" s="1"/>
  <c r="AY37" i="27"/>
  <c r="P37" i="27" s="1"/>
  <c r="AY36" i="27"/>
  <c r="P36" i="27" s="1"/>
  <c r="AY35" i="27"/>
  <c r="P35" i="27" s="1"/>
  <c r="AY34" i="27"/>
  <c r="P34" i="27" s="1"/>
  <c r="AY33" i="27"/>
  <c r="P33" i="27" s="1"/>
  <c r="AY26" i="27"/>
  <c r="P26" i="27" s="1"/>
  <c r="AY25" i="27"/>
  <c r="P25" i="27" s="1"/>
  <c r="AY24" i="27"/>
  <c r="P24" i="27" s="1"/>
  <c r="AY23" i="27"/>
  <c r="P23" i="27" s="1"/>
  <c r="AY22" i="27"/>
  <c r="P22" i="27" s="1"/>
  <c r="AY21" i="27"/>
  <c r="P21" i="27" s="1"/>
  <c r="AY14" i="27"/>
  <c r="P14" i="27" s="1"/>
  <c r="AY13" i="27"/>
  <c r="P13" i="27" s="1"/>
  <c r="AY12" i="27"/>
  <c r="P12" i="27" s="1"/>
  <c r="AY11" i="27"/>
  <c r="P11" i="27" s="1"/>
  <c r="AY10" i="27"/>
  <c r="P10" i="27" s="1"/>
  <c r="AY9" i="27"/>
  <c r="P9" i="27" s="1"/>
  <c r="AY8" i="27"/>
  <c r="P8" i="27" s="1"/>
  <c r="AY7" i="27"/>
  <c r="P7" i="27" s="1"/>
  <c r="AY6" i="27"/>
  <c r="P6" i="27" s="1"/>
  <c r="AY5" i="27"/>
  <c r="P5" i="27" s="1"/>
  <c r="AY4" i="27"/>
  <c r="P4" i="27" s="1"/>
  <c r="AY3" i="27"/>
  <c r="P3" i="27" s="1"/>
  <c r="AZ74" i="26"/>
  <c r="Q74" i="26" s="1"/>
  <c r="AZ72" i="26"/>
  <c r="Q72" i="26" s="1"/>
  <c r="AZ71" i="26"/>
  <c r="Q71" i="26" s="1"/>
  <c r="AZ70" i="26"/>
  <c r="Q70" i="26" s="1"/>
  <c r="AZ69" i="26"/>
  <c r="Q69" i="26" s="1"/>
  <c r="AZ66" i="26"/>
  <c r="Q66" i="26" s="1"/>
  <c r="AZ65" i="26"/>
  <c r="Q65" i="26" s="1"/>
  <c r="AZ64" i="26"/>
  <c r="Q64" i="26" s="1"/>
  <c r="AZ63" i="26"/>
  <c r="Q63" i="26" s="1"/>
  <c r="AZ73" i="26"/>
  <c r="Q73" i="26" s="1"/>
  <c r="AZ68" i="26"/>
  <c r="Q68" i="26" s="1"/>
  <c r="AZ67" i="26"/>
  <c r="Q67" i="26" s="1"/>
  <c r="AZ62" i="26"/>
  <c r="Q62" i="26" s="1"/>
  <c r="AZ61" i="26"/>
  <c r="Q61" i="26" s="1"/>
  <c r="AZ60" i="26"/>
  <c r="Q60" i="26" s="1"/>
  <c r="AZ56" i="26"/>
  <c r="Q56" i="26" s="1"/>
  <c r="AZ55" i="26"/>
  <c r="Q55" i="26" s="1"/>
  <c r="AZ54" i="26"/>
  <c r="Q54" i="26" s="1"/>
  <c r="AZ53" i="26"/>
  <c r="Q53" i="26" s="1"/>
  <c r="AZ52" i="26"/>
  <c r="Q52" i="26" s="1"/>
  <c r="AZ51" i="26"/>
  <c r="Q51" i="26" s="1"/>
  <c r="AZ59" i="26"/>
  <c r="Q59" i="26" s="1"/>
  <c r="AZ58" i="26"/>
  <c r="Q58" i="26" s="1"/>
  <c r="AZ57" i="26"/>
  <c r="Q57" i="26" s="1"/>
  <c r="AZ50" i="26"/>
  <c r="Q50" i="26" s="1"/>
  <c r="AZ49" i="26"/>
  <c r="Q49" i="26" s="1"/>
  <c r="AZ48" i="26"/>
  <c r="Q48" i="26" s="1"/>
  <c r="AZ47" i="26"/>
  <c r="Q47" i="26" s="1"/>
  <c r="AZ46" i="26"/>
  <c r="Q46" i="26" s="1"/>
  <c r="AZ44" i="26"/>
  <c r="Q44" i="26" s="1"/>
  <c r="AZ43" i="26"/>
  <c r="Q43" i="26" s="1"/>
  <c r="AZ42" i="26"/>
  <c r="Q42" i="26" s="1"/>
  <c r="AZ41" i="26"/>
  <c r="Q41" i="26" s="1"/>
  <c r="AZ40" i="26"/>
  <c r="Q40" i="26" s="1"/>
  <c r="AZ39" i="26"/>
  <c r="Q39" i="26" s="1"/>
  <c r="AZ32" i="26"/>
  <c r="Q32" i="26" s="1"/>
  <c r="AZ31" i="26"/>
  <c r="Q31" i="26" s="1"/>
  <c r="AZ30" i="26"/>
  <c r="Q30" i="26" s="1"/>
  <c r="AZ29" i="26"/>
  <c r="Q29" i="26" s="1"/>
  <c r="AZ28" i="26"/>
  <c r="Q28" i="26" s="1"/>
  <c r="AZ27" i="26"/>
  <c r="Q27" i="26" s="1"/>
  <c r="AZ20" i="26"/>
  <c r="Q20" i="26" s="1"/>
  <c r="AZ19" i="26"/>
  <c r="Q19" i="26" s="1"/>
  <c r="AZ18" i="26"/>
  <c r="Q18" i="26" s="1"/>
  <c r="AZ17" i="26"/>
  <c r="Q17" i="26" s="1"/>
  <c r="AZ16" i="26"/>
  <c r="Q16" i="26" s="1"/>
  <c r="AZ15" i="26"/>
  <c r="Q15" i="26" s="1"/>
  <c r="AZ45" i="26"/>
  <c r="Q45" i="26" s="1"/>
  <c r="AZ38" i="26"/>
  <c r="Q38" i="26" s="1"/>
  <c r="AZ37" i="26"/>
  <c r="Q37" i="26" s="1"/>
  <c r="AZ36" i="26"/>
  <c r="Q36" i="26" s="1"/>
  <c r="AZ35" i="26"/>
  <c r="Q35" i="26" s="1"/>
  <c r="AZ34" i="26"/>
  <c r="Q34" i="26" s="1"/>
  <c r="AZ33" i="26"/>
  <c r="Q33" i="26" s="1"/>
  <c r="AZ14" i="26"/>
  <c r="Q14" i="26" s="1"/>
  <c r="AZ13" i="26"/>
  <c r="Q13" i="26" s="1"/>
  <c r="AZ12" i="26"/>
  <c r="Q12" i="26" s="1"/>
  <c r="AZ11" i="26"/>
  <c r="Q11" i="26" s="1"/>
  <c r="AZ10" i="26"/>
  <c r="Q10" i="26" s="1"/>
  <c r="AZ9" i="26"/>
  <c r="Q9" i="26" s="1"/>
  <c r="AZ26" i="26"/>
  <c r="Q26" i="26" s="1"/>
  <c r="AZ25" i="26"/>
  <c r="Q25" i="26" s="1"/>
  <c r="AZ24" i="26"/>
  <c r="Q24" i="26" s="1"/>
  <c r="AZ23" i="26"/>
  <c r="Q23" i="26" s="1"/>
  <c r="AZ22" i="26"/>
  <c r="Q22" i="26" s="1"/>
  <c r="AZ21" i="26"/>
  <c r="Q21" i="26" s="1"/>
  <c r="AZ8" i="26"/>
  <c r="Q8" i="26" s="1"/>
  <c r="AZ7" i="26"/>
  <c r="Q7" i="26" s="1"/>
  <c r="AZ6" i="26"/>
  <c r="Q6" i="26" s="1"/>
  <c r="AZ5" i="26"/>
  <c r="Q5" i="26" s="1"/>
  <c r="AZ4" i="26"/>
  <c r="Q4" i="26" s="1"/>
  <c r="AZ3" i="26"/>
  <c r="Q3" i="26" s="1"/>
  <c r="AV74" i="26"/>
  <c r="M74" i="26" s="1"/>
  <c r="AV72" i="26"/>
  <c r="M72" i="26" s="1"/>
  <c r="AV71" i="26"/>
  <c r="M71" i="26" s="1"/>
  <c r="AV70" i="26"/>
  <c r="M70" i="26" s="1"/>
  <c r="AV69" i="26"/>
  <c r="M69" i="26" s="1"/>
  <c r="AV66" i="26"/>
  <c r="M66" i="26" s="1"/>
  <c r="AV65" i="26"/>
  <c r="M65" i="26" s="1"/>
  <c r="AV64" i="26"/>
  <c r="M64" i="26" s="1"/>
  <c r="AV63" i="26"/>
  <c r="M63" i="26" s="1"/>
  <c r="AV73" i="26"/>
  <c r="M73" i="26" s="1"/>
  <c r="AV68" i="26"/>
  <c r="M68" i="26" s="1"/>
  <c r="AV67" i="26"/>
  <c r="M67" i="26" s="1"/>
  <c r="AV62" i="26"/>
  <c r="M62" i="26" s="1"/>
  <c r="AV61" i="26"/>
  <c r="M61" i="26" s="1"/>
  <c r="AV60" i="26"/>
  <c r="M60" i="26" s="1"/>
  <c r="AV56" i="26"/>
  <c r="M56" i="26" s="1"/>
  <c r="AV55" i="26"/>
  <c r="M55" i="26" s="1"/>
  <c r="AV54" i="26"/>
  <c r="M54" i="26" s="1"/>
  <c r="AV53" i="26"/>
  <c r="M53" i="26" s="1"/>
  <c r="AV52" i="26"/>
  <c r="M52" i="26" s="1"/>
  <c r="AV51" i="26"/>
  <c r="M51" i="26" s="1"/>
  <c r="AV59" i="26"/>
  <c r="M59" i="26" s="1"/>
  <c r="AV58" i="26"/>
  <c r="M58" i="26" s="1"/>
  <c r="AV57" i="26"/>
  <c r="M57" i="26" s="1"/>
  <c r="AV50" i="26"/>
  <c r="M50" i="26" s="1"/>
  <c r="AV49" i="26"/>
  <c r="M49" i="26" s="1"/>
  <c r="AV48" i="26"/>
  <c r="M48" i="26" s="1"/>
  <c r="AV47" i="26"/>
  <c r="M47" i="26" s="1"/>
  <c r="AV46" i="26"/>
  <c r="M46" i="26" s="1"/>
  <c r="AV44" i="26"/>
  <c r="M44" i="26" s="1"/>
  <c r="AV43" i="26"/>
  <c r="M43" i="26" s="1"/>
  <c r="AV42" i="26"/>
  <c r="M42" i="26" s="1"/>
  <c r="AV41" i="26"/>
  <c r="M41" i="26" s="1"/>
  <c r="AV40" i="26"/>
  <c r="M40" i="26" s="1"/>
  <c r="AV39" i="26"/>
  <c r="M39" i="26" s="1"/>
  <c r="AV32" i="26"/>
  <c r="M32" i="26" s="1"/>
  <c r="AV31" i="26"/>
  <c r="M31" i="26" s="1"/>
  <c r="AV30" i="26"/>
  <c r="M30" i="26" s="1"/>
  <c r="AV29" i="26"/>
  <c r="M29" i="26" s="1"/>
  <c r="AV28" i="26"/>
  <c r="M28" i="26" s="1"/>
  <c r="AV27" i="26"/>
  <c r="M27" i="26" s="1"/>
  <c r="AV20" i="26"/>
  <c r="M20" i="26" s="1"/>
  <c r="AV19" i="26"/>
  <c r="M19" i="26" s="1"/>
  <c r="AV18" i="26"/>
  <c r="M18" i="26" s="1"/>
  <c r="AV17" i="26"/>
  <c r="M17" i="26" s="1"/>
  <c r="AV16" i="26"/>
  <c r="M16" i="26" s="1"/>
  <c r="AV45" i="26"/>
  <c r="M45" i="26" s="1"/>
  <c r="AV38" i="26"/>
  <c r="M38" i="26" s="1"/>
  <c r="AV37" i="26"/>
  <c r="M37" i="26" s="1"/>
  <c r="AV36" i="26"/>
  <c r="M36" i="26" s="1"/>
  <c r="AV35" i="26"/>
  <c r="M35" i="26" s="1"/>
  <c r="AV34" i="26"/>
  <c r="M34" i="26" s="1"/>
  <c r="AV33" i="26"/>
  <c r="M33" i="26" s="1"/>
  <c r="AV14" i="26"/>
  <c r="M14" i="26" s="1"/>
  <c r="AV13" i="26"/>
  <c r="M13" i="26" s="1"/>
  <c r="AV12" i="26"/>
  <c r="M12" i="26" s="1"/>
  <c r="AV11" i="26"/>
  <c r="M11" i="26" s="1"/>
  <c r="AV10" i="26"/>
  <c r="M10" i="26" s="1"/>
  <c r="AV9" i="26"/>
  <c r="M9" i="26" s="1"/>
  <c r="AV26" i="26"/>
  <c r="M26" i="26" s="1"/>
  <c r="AV25" i="26"/>
  <c r="M25" i="26" s="1"/>
  <c r="AV24" i="26"/>
  <c r="M24" i="26" s="1"/>
  <c r="AV23" i="26"/>
  <c r="M23" i="26" s="1"/>
  <c r="AV22" i="26"/>
  <c r="M22" i="26" s="1"/>
  <c r="AV21" i="26"/>
  <c r="M21" i="26" s="1"/>
  <c r="AV15" i="26"/>
  <c r="M15" i="26" s="1"/>
  <c r="AV8" i="26"/>
  <c r="M8" i="26" s="1"/>
  <c r="AV7" i="26"/>
  <c r="M7" i="26" s="1"/>
  <c r="AV6" i="26"/>
  <c r="M6" i="26" s="1"/>
  <c r="AV5" i="26"/>
  <c r="M5" i="26" s="1"/>
  <c r="AV4" i="26"/>
  <c r="M4" i="26" s="1"/>
  <c r="AV3" i="26"/>
  <c r="M3" i="26" s="1"/>
  <c r="AR74" i="26"/>
  <c r="I74" i="26" s="1"/>
  <c r="AR72" i="26"/>
  <c r="I72" i="26" s="1"/>
  <c r="AR71" i="26"/>
  <c r="I71" i="26" s="1"/>
  <c r="AR70" i="26"/>
  <c r="I70" i="26" s="1"/>
  <c r="AR69" i="26"/>
  <c r="I69" i="26" s="1"/>
  <c r="AR66" i="26"/>
  <c r="I66" i="26" s="1"/>
  <c r="AR65" i="26"/>
  <c r="I65" i="26" s="1"/>
  <c r="AR64" i="26"/>
  <c r="I64" i="26" s="1"/>
  <c r="AR63" i="26"/>
  <c r="I63" i="26" s="1"/>
  <c r="AR73" i="26"/>
  <c r="I73" i="26" s="1"/>
  <c r="AR68" i="26"/>
  <c r="I68" i="26" s="1"/>
  <c r="AR67" i="26"/>
  <c r="I67" i="26" s="1"/>
  <c r="AR62" i="26"/>
  <c r="I62" i="26" s="1"/>
  <c r="AR61" i="26"/>
  <c r="I61" i="26" s="1"/>
  <c r="AR60" i="26"/>
  <c r="I60" i="26" s="1"/>
  <c r="AR56" i="26"/>
  <c r="I56" i="26" s="1"/>
  <c r="AR55" i="26"/>
  <c r="I55" i="26" s="1"/>
  <c r="AR54" i="26"/>
  <c r="I54" i="26" s="1"/>
  <c r="AR53" i="26"/>
  <c r="I53" i="26" s="1"/>
  <c r="AR52" i="26"/>
  <c r="I52" i="26" s="1"/>
  <c r="AR51" i="26"/>
  <c r="I51" i="26" s="1"/>
  <c r="AR59" i="26"/>
  <c r="I59" i="26" s="1"/>
  <c r="AR58" i="26"/>
  <c r="I58" i="26" s="1"/>
  <c r="AR57" i="26"/>
  <c r="I57" i="26" s="1"/>
  <c r="AR50" i="26"/>
  <c r="I50" i="26" s="1"/>
  <c r="AR49" i="26"/>
  <c r="I49" i="26" s="1"/>
  <c r="AR48" i="26"/>
  <c r="I48" i="26" s="1"/>
  <c r="AR47" i="26"/>
  <c r="I47" i="26" s="1"/>
  <c r="AR46" i="26"/>
  <c r="I46" i="26" s="1"/>
  <c r="AR44" i="26"/>
  <c r="I44" i="26" s="1"/>
  <c r="AR43" i="26"/>
  <c r="I43" i="26" s="1"/>
  <c r="AR42" i="26"/>
  <c r="I42" i="26" s="1"/>
  <c r="AR41" i="26"/>
  <c r="I41" i="26" s="1"/>
  <c r="AR40" i="26"/>
  <c r="I40" i="26" s="1"/>
  <c r="AR39" i="26"/>
  <c r="I39" i="26" s="1"/>
  <c r="AR32" i="26"/>
  <c r="I32" i="26" s="1"/>
  <c r="AR31" i="26"/>
  <c r="I31" i="26" s="1"/>
  <c r="AR30" i="26"/>
  <c r="I30" i="26" s="1"/>
  <c r="AR29" i="26"/>
  <c r="I29" i="26" s="1"/>
  <c r="AR28" i="26"/>
  <c r="I28" i="26" s="1"/>
  <c r="AR27" i="26"/>
  <c r="I27" i="26" s="1"/>
  <c r="AR20" i="26"/>
  <c r="I20" i="26" s="1"/>
  <c r="AR19" i="26"/>
  <c r="I19" i="26" s="1"/>
  <c r="AR18" i="26"/>
  <c r="I18" i="26" s="1"/>
  <c r="AR17" i="26"/>
  <c r="I17" i="26" s="1"/>
  <c r="AR16" i="26"/>
  <c r="I16" i="26" s="1"/>
  <c r="AR45" i="26"/>
  <c r="I45" i="26" s="1"/>
  <c r="AR38" i="26"/>
  <c r="I38" i="26" s="1"/>
  <c r="AR37" i="26"/>
  <c r="I37" i="26" s="1"/>
  <c r="AR36" i="26"/>
  <c r="I36" i="26" s="1"/>
  <c r="AR35" i="26"/>
  <c r="I35" i="26" s="1"/>
  <c r="AR34" i="26"/>
  <c r="I34" i="26" s="1"/>
  <c r="AR33" i="26"/>
  <c r="I33" i="26" s="1"/>
  <c r="AR14" i="26"/>
  <c r="I14" i="26" s="1"/>
  <c r="AR13" i="26"/>
  <c r="I13" i="26" s="1"/>
  <c r="AR12" i="26"/>
  <c r="I12" i="26" s="1"/>
  <c r="AR11" i="26"/>
  <c r="I11" i="26" s="1"/>
  <c r="AR10" i="26"/>
  <c r="I10" i="26" s="1"/>
  <c r="AR9" i="26"/>
  <c r="I9" i="26" s="1"/>
  <c r="AR26" i="26"/>
  <c r="I26" i="26" s="1"/>
  <c r="AR25" i="26"/>
  <c r="I25" i="26" s="1"/>
  <c r="AR24" i="26"/>
  <c r="I24" i="26" s="1"/>
  <c r="AR23" i="26"/>
  <c r="I23" i="26" s="1"/>
  <c r="AR22" i="26"/>
  <c r="I22" i="26" s="1"/>
  <c r="AR21" i="26"/>
  <c r="I21" i="26" s="1"/>
  <c r="AR15" i="26"/>
  <c r="I15" i="26" s="1"/>
  <c r="AR8" i="26"/>
  <c r="I8" i="26" s="1"/>
  <c r="AR7" i="26"/>
  <c r="I7" i="26" s="1"/>
  <c r="AR6" i="26"/>
  <c r="I6" i="26" s="1"/>
  <c r="AR5" i="26"/>
  <c r="I5" i="26" s="1"/>
  <c r="AR4" i="26"/>
  <c r="I4" i="26" s="1"/>
  <c r="AR3" i="26"/>
  <c r="I3" i="26" s="1"/>
  <c r="AN74" i="26"/>
  <c r="E74" i="26" s="1"/>
  <c r="AN72" i="26"/>
  <c r="E72" i="26" s="1"/>
  <c r="AN71" i="26"/>
  <c r="E71" i="26" s="1"/>
  <c r="AN70" i="26"/>
  <c r="E70" i="26" s="1"/>
  <c r="AN69" i="26"/>
  <c r="E69" i="26" s="1"/>
  <c r="AN66" i="26"/>
  <c r="E66" i="26" s="1"/>
  <c r="AN65" i="26"/>
  <c r="E65" i="26" s="1"/>
  <c r="AN64" i="26"/>
  <c r="E64" i="26" s="1"/>
  <c r="AN63" i="26"/>
  <c r="E63" i="26" s="1"/>
  <c r="AN73" i="26"/>
  <c r="E73" i="26" s="1"/>
  <c r="AN68" i="26"/>
  <c r="E68" i="26" s="1"/>
  <c r="AN67" i="26"/>
  <c r="E67" i="26" s="1"/>
  <c r="AN62" i="26"/>
  <c r="E62" i="26" s="1"/>
  <c r="AN61" i="26"/>
  <c r="E61" i="26" s="1"/>
  <c r="AN60" i="26"/>
  <c r="E60" i="26" s="1"/>
  <c r="AN56" i="26"/>
  <c r="E56" i="26" s="1"/>
  <c r="AN55" i="26"/>
  <c r="E55" i="26" s="1"/>
  <c r="AN54" i="26"/>
  <c r="E54" i="26" s="1"/>
  <c r="AN53" i="26"/>
  <c r="E53" i="26" s="1"/>
  <c r="AN52" i="26"/>
  <c r="E52" i="26" s="1"/>
  <c r="AN51" i="26"/>
  <c r="E51" i="26" s="1"/>
  <c r="AN59" i="26"/>
  <c r="E59" i="26" s="1"/>
  <c r="AN58" i="26"/>
  <c r="E58" i="26" s="1"/>
  <c r="AN57" i="26"/>
  <c r="E57" i="26" s="1"/>
  <c r="AN50" i="26"/>
  <c r="E50" i="26" s="1"/>
  <c r="AN49" i="26"/>
  <c r="E49" i="26" s="1"/>
  <c r="AN48" i="26"/>
  <c r="E48" i="26" s="1"/>
  <c r="AN47" i="26"/>
  <c r="E47" i="26" s="1"/>
  <c r="AN44" i="26"/>
  <c r="E44" i="26" s="1"/>
  <c r="AN43" i="26"/>
  <c r="E43" i="26" s="1"/>
  <c r="AN42" i="26"/>
  <c r="E42" i="26" s="1"/>
  <c r="AN41" i="26"/>
  <c r="E41" i="26" s="1"/>
  <c r="AN40" i="26"/>
  <c r="E40" i="26" s="1"/>
  <c r="AN39" i="26"/>
  <c r="E39" i="26" s="1"/>
  <c r="AN32" i="26"/>
  <c r="E32" i="26" s="1"/>
  <c r="AN31" i="26"/>
  <c r="E31" i="26" s="1"/>
  <c r="AN30" i="26"/>
  <c r="E30" i="26" s="1"/>
  <c r="AN29" i="26"/>
  <c r="E29" i="26" s="1"/>
  <c r="AN28" i="26"/>
  <c r="E28" i="26" s="1"/>
  <c r="AN27" i="26"/>
  <c r="E27" i="26" s="1"/>
  <c r="AN20" i="26"/>
  <c r="E20" i="26" s="1"/>
  <c r="AN19" i="26"/>
  <c r="E19" i="26" s="1"/>
  <c r="AN18" i="26"/>
  <c r="E18" i="26" s="1"/>
  <c r="AN17" i="26"/>
  <c r="E17" i="26" s="1"/>
  <c r="AN16" i="26"/>
  <c r="E16" i="26" s="1"/>
  <c r="AN46" i="26"/>
  <c r="E46" i="26" s="1"/>
  <c r="AN45" i="26"/>
  <c r="E45" i="26" s="1"/>
  <c r="AN38" i="26"/>
  <c r="E38" i="26" s="1"/>
  <c r="AN37" i="26"/>
  <c r="E37" i="26" s="1"/>
  <c r="AN36" i="26"/>
  <c r="E36" i="26" s="1"/>
  <c r="AN35" i="26"/>
  <c r="E35" i="26" s="1"/>
  <c r="AN34" i="26"/>
  <c r="E34" i="26" s="1"/>
  <c r="AN33" i="26"/>
  <c r="E33" i="26" s="1"/>
  <c r="AN14" i="26"/>
  <c r="E14" i="26" s="1"/>
  <c r="AN13" i="26"/>
  <c r="E13" i="26" s="1"/>
  <c r="AN12" i="26"/>
  <c r="E12" i="26" s="1"/>
  <c r="AN11" i="26"/>
  <c r="E11" i="26" s="1"/>
  <c r="AN10" i="26"/>
  <c r="E10" i="26" s="1"/>
  <c r="AN9" i="26"/>
  <c r="E9" i="26" s="1"/>
  <c r="AN26" i="26"/>
  <c r="E26" i="26" s="1"/>
  <c r="AN25" i="26"/>
  <c r="E25" i="26" s="1"/>
  <c r="AN24" i="26"/>
  <c r="E24" i="26" s="1"/>
  <c r="AN23" i="26"/>
  <c r="E23" i="26" s="1"/>
  <c r="AN22" i="26"/>
  <c r="E22" i="26" s="1"/>
  <c r="AN21" i="26"/>
  <c r="E21" i="26" s="1"/>
  <c r="AN15" i="26"/>
  <c r="E15" i="26" s="1"/>
  <c r="AN8" i="26"/>
  <c r="E8" i="26" s="1"/>
  <c r="AN7" i="26"/>
  <c r="E7" i="26" s="1"/>
  <c r="AN6" i="26"/>
  <c r="E6" i="26" s="1"/>
  <c r="AN5" i="26"/>
  <c r="E5" i="26" s="1"/>
  <c r="AN4" i="26"/>
  <c r="E4" i="26" s="1"/>
  <c r="AN3" i="26"/>
  <c r="E3" i="26" s="1"/>
  <c r="AY73" i="26"/>
  <c r="P73" i="26" s="1"/>
  <c r="AY68" i="26"/>
  <c r="P68" i="26" s="1"/>
  <c r="AY67" i="26"/>
  <c r="P67" i="26" s="1"/>
  <c r="AY62" i="26"/>
  <c r="P62" i="26" s="1"/>
  <c r="AY61" i="26"/>
  <c r="P61" i="26" s="1"/>
  <c r="AY60" i="26"/>
  <c r="P60" i="26" s="1"/>
  <c r="AY74" i="26"/>
  <c r="P74" i="26" s="1"/>
  <c r="AY72" i="26"/>
  <c r="P72" i="26" s="1"/>
  <c r="AY71" i="26"/>
  <c r="P71" i="26" s="1"/>
  <c r="AY70" i="26"/>
  <c r="P70" i="26" s="1"/>
  <c r="AY69" i="26"/>
  <c r="P69" i="26" s="1"/>
  <c r="AY66" i="26"/>
  <c r="P66" i="26" s="1"/>
  <c r="AY65" i="26"/>
  <c r="P65" i="26" s="1"/>
  <c r="AY64" i="26"/>
  <c r="P64" i="26" s="1"/>
  <c r="AY63" i="26"/>
  <c r="P63" i="26" s="1"/>
  <c r="AY59" i="26"/>
  <c r="P59" i="26" s="1"/>
  <c r="AY58" i="26"/>
  <c r="P58" i="26" s="1"/>
  <c r="AY57" i="26"/>
  <c r="P57" i="26" s="1"/>
  <c r="AY50" i="26"/>
  <c r="P50" i="26" s="1"/>
  <c r="AY49" i="26"/>
  <c r="P49" i="26" s="1"/>
  <c r="AY48" i="26"/>
  <c r="P48" i="26" s="1"/>
  <c r="AY47" i="26"/>
  <c r="P47" i="26" s="1"/>
  <c r="AY46" i="26"/>
  <c r="P46" i="26" s="1"/>
  <c r="AY56" i="26"/>
  <c r="P56" i="26" s="1"/>
  <c r="AY55" i="26"/>
  <c r="P55" i="26" s="1"/>
  <c r="AY54" i="26"/>
  <c r="P54" i="26" s="1"/>
  <c r="AY53" i="26"/>
  <c r="P53" i="26" s="1"/>
  <c r="AY52" i="26"/>
  <c r="P52" i="26" s="1"/>
  <c r="AY51" i="26"/>
  <c r="P51" i="26" s="1"/>
  <c r="AY45" i="26"/>
  <c r="P45" i="26" s="1"/>
  <c r="AY38" i="26"/>
  <c r="P38" i="26" s="1"/>
  <c r="AY37" i="26"/>
  <c r="P37" i="26" s="1"/>
  <c r="AY36" i="26"/>
  <c r="P36" i="26" s="1"/>
  <c r="AY35" i="26"/>
  <c r="P35" i="26" s="1"/>
  <c r="AY34" i="26"/>
  <c r="P34" i="26" s="1"/>
  <c r="AY33" i="26"/>
  <c r="P33" i="26" s="1"/>
  <c r="AY26" i="26"/>
  <c r="P26" i="26" s="1"/>
  <c r="AY25" i="26"/>
  <c r="P25" i="26" s="1"/>
  <c r="AY24" i="26"/>
  <c r="P24" i="26" s="1"/>
  <c r="AY23" i="26"/>
  <c r="P23" i="26" s="1"/>
  <c r="AY22" i="26"/>
  <c r="P22" i="26" s="1"/>
  <c r="AY21" i="26"/>
  <c r="P21" i="26" s="1"/>
  <c r="AY44" i="26"/>
  <c r="P44" i="26" s="1"/>
  <c r="AY43" i="26"/>
  <c r="P43" i="26" s="1"/>
  <c r="AY42" i="26"/>
  <c r="P42" i="26" s="1"/>
  <c r="AY41" i="26"/>
  <c r="P41" i="26" s="1"/>
  <c r="AY40" i="26"/>
  <c r="P40" i="26" s="1"/>
  <c r="AY39" i="26"/>
  <c r="P39" i="26" s="1"/>
  <c r="AY32" i="26"/>
  <c r="P32" i="26" s="1"/>
  <c r="AY31" i="26"/>
  <c r="P31" i="26" s="1"/>
  <c r="AY30" i="26"/>
  <c r="P30" i="26" s="1"/>
  <c r="AY28" i="26"/>
  <c r="P28" i="26" s="1"/>
  <c r="AY20" i="26"/>
  <c r="P20" i="26" s="1"/>
  <c r="AY18" i="26"/>
  <c r="P18" i="26" s="1"/>
  <c r="AY16" i="26"/>
  <c r="P16" i="26" s="1"/>
  <c r="AY8" i="26"/>
  <c r="P8" i="26" s="1"/>
  <c r="AY7" i="26"/>
  <c r="P7" i="26" s="1"/>
  <c r="AY6" i="26"/>
  <c r="P6" i="26" s="1"/>
  <c r="AY5" i="26"/>
  <c r="P5" i="26" s="1"/>
  <c r="AY4" i="26"/>
  <c r="P4" i="26" s="1"/>
  <c r="AY3" i="26"/>
  <c r="P3" i="26" s="1"/>
  <c r="AY29" i="26"/>
  <c r="P29" i="26" s="1"/>
  <c r="AY27" i="26"/>
  <c r="P27" i="26" s="1"/>
  <c r="AY19" i="26"/>
  <c r="P19" i="26" s="1"/>
  <c r="AY17" i="26"/>
  <c r="P17" i="26" s="1"/>
  <c r="AY15" i="26"/>
  <c r="P15" i="26" s="1"/>
  <c r="AY14" i="26"/>
  <c r="P14" i="26" s="1"/>
  <c r="AY13" i="26"/>
  <c r="P13" i="26" s="1"/>
  <c r="AY12" i="26"/>
  <c r="P12" i="26" s="1"/>
  <c r="AY11" i="26"/>
  <c r="P11" i="26" s="1"/>
  <c r="AY10" i="26"/>
  <c r="P10" i="26" s="1"/>
  <c r="AY9" i="26"/>
  <c r="P9" i="26" s="1"/>
  <c r="AU73" i="26"/>
  <c r="L73" i="26" s="1"/>
  <c r="AU68" i="26"/>
  <c r="L68" i="26" s="1"/>
  <c r="AU67" i="26"/>
  <c r="L67" i="26" s="1"/>
  <c r="AU62" i="26"/>
  <c r="L62" i="26" s="1"/>
  <c r="AU61" i="26"/>
  <c r="L61" i="26" s="1"/>
  <c r="AU60" i="26"/>
  <c r="L60" i="26" s="1"/>
  <c r="AU74" i="26"/>
  <c r="L74" i="26" s="1"/>
  <c r="AU72" i="26"/>
  <c r="L72" i="26" s="1"/>
  <c r="AU71" i="26"/>
  <c r="L71" i="26" s="1"/>
  <c r="AU70" i="26"/>
  <c r="L70" i="26" s="1"/>
  <c r="AU69" i="26"/>
  <c r="L69" i="26" s="1"/>
  <c r="AU66" i="26"/>
  <c r="L66" i="26" s="1"/>
  <c r="AU65" i="26"/>
  <c r="L65" i="26" s="1"/>
  <c r="AU64" i="26"/>
  <c r="L64" i="26" s="1"/>
  <c r="AU63" i="26"/>
  <c r="L63" i="26" s="1"/>
  <c r="AU59" i="26"/>
  <c r="L59" i="26" s="1"/>
  <c r="AU58" i="26"/>
  <c r="L58" i="26" s="1"/>
  <c r="AU57" i="26"/>
  <c r="L57" i="26" s="1"/>
  <c r="AU50" i="26"/>
  <c r="L50" i="26" s="1"/>
  <c r="AU49" i="26"/>
  <c r="L49" i="26" s="1"/>
  <c r="AU48" i="26"/>
  <c r="L48" i="26" s="1"/>
  <c r="AU47" i="26"/>
  <c r="L47" i="26" s="1"/>
  <c r="AU56" i="26"/>
  <c r="L56" i="26" s="1"/>
  <c r="AU55" i="26"/>
  <c r="L55" i="26" s="1"/>
  <c r="AU54" i="26"/>
  <c r="L54" i="26" s="1"/>
  <c r="AU53" i="26"/>
  <c r="L53" i="26" s="1"/>
  <c r="AU52" i="26"/>
  <c r="L52" i="26" s="1"/>
  <c r="AU51" i="26"/>
  <c r="L51" i="26" s="1"/>
  <c r="AU45" i="26"/>
  <c r="L45" i="26" s="1"/>
  <c r="AU38" i="26"/>
  <c r="L38" i="26" s="1"/>
  <c r="AU37" i="26"/>
  <c r="L37" i="26" s="1"/>
  <c r="AU36" i="26"/>
  <c r="L36" i="26" s="1"/>
  <c r="AU35" i="26"/>
  <c r="L35" i="26" s="1"/>
  <c r="AU34" i="26"/>
  <c r="L34" i="26" s="1"/>
  <c r="AU33" i="26"/>
  <c r="L33" i="26" s="1"/>
  <c r="AU26" i="26"/>
  <c r="L26" i="26" s="1"/>
  <c r="AU25" i="26"/>
  <c r="L25" i="26" s="1"/>
  <c r="AU24" i="26"/>
  <c r="L24" i="26" s="1"/>
  <c r="AU23" i="26"/>
  <c r="L23" i="26" s="1"/>
  <c r="AU22" i="26"/>
  <c r="L22" i="26" s="1"/>
  <c r="AU21" i="26"/>
  <c r="L21" i="26" s="1"/>
  <c r="AU46" i="26"/>
  <c r="L46" i="26" s="1"/>
  <c r="AU44" i="26"/>
  <c r="L44" i="26" s="1"/>
  <c r="AU43" i="26"/>
  <c r="L43" i="26" s="1"/>
  <c r="AU42" i="26"/>
  <c r="L42" i="26" s="1"/>
  <c r="AU41" i="26"/>
  <c r="L41" i="26" s="1"/>
  <c r="AU40" i="26"/>
  <c r="L40" i="26" s="1"/>
  <c r="AU39" i="26"/>
  <c r="L39" i="26" s="1"/>
  <c r="AU32" i="26"/>
  <c r="L32" i="26" s="1"/>
  <c r="AU31" i="26"/>
  <c r="L31" i="26" s="1"/>
  <c r="AU30" i="26"/>
  <c r="L30" i="26" s="1"/>
  <c r="AU28" i="26"/>
  <c r="L28" i="26" s="1"/>
  <c r="AU20" i="26"/>
  <c r="L20" i="26" s="1"/>
  <c r="AU18" i="26"/>
  <c r="L18" i="26" s="1"/>
  <c r="AU16" i="26"/>
  <c r="L16" i="26" s="1"/>
  <c r="AU15" i="26"/>
  <c r="L15" i="26" s="1"/>
  <c r="AU8" i="26"/>
  <c r="L8" i="26" s="1"/>
  <c r="AU7" i="26"/>
  <c r="L7" i="26" s="1"/>
  <c r="AU6" i="26"/>
  <c r="L6" i="26" s="1"/>
  <c r="AU5" i="26"/>
  <c r="L5" i="26" s="1"/>
  <c r="AU4" i="26"/>
  <c r="L4" i="26" s="1"/>
  <c r="AU3" i="26"/>
  <c r="L3" i="26" s="1"/>
  <c r="AU29" i="26"/>
  <c r="L29" i="26" s="1"/>
  <c r="AU27" i="26"/>
  <c r="L27" i="26" s="1"/>
  <c r="AU19" i="26"/>
  <c r="L19" i="26" s="1"/>
  <c r="AU17" i="26"/>
  <c r="L17" i="26" s="1"/>
  <c r="AU14" i="26"/>
  <c r="L14" i="26" s="1"/>
  <c r="AU13" i="26"/>
  <c r="L13" i="26" s="1"/>
  <c r="AU12" i="26"/>
  <c r="L12" i="26" s="1"/>
  <c r="AU11" i="26"/>
  <c r="L11" i="26" s="1"/>
  <c r="AU10" i="26"/>
  <c r="L10" i="26" s="1"/>
  <c r="AU9" i="26"/>
  <c r="L9" i="26" s="1"/>
  <c r="AQ73" i="26"/>
  <c r="H73" i="26" s="1"/>
  <c r="AQ68" i="26"/>
  <c r="H68" i="26" s="1"/>
  <c r="AQ67" i="26"/>
  <c r="H67" i="26" s="1"/>
  <c r="AQ62" i="26"/>
  <c r="H62" i="26" s="1"/>
  <c r="AQ61" i="26"/>
  <c r="H61" i="26" s="1"/>
  <c r="AQ60" i="26"/>
  <c r="H60" i="26" s="1"/>
  <c r="AQ74" i="26"/>
  <c r="H74" i="26" s="1"/>
  <c r="AQ72" i="26"/>
  <c r="H72" i="26" s="1"/>
  <c r="AQ71" i="26"/>
  <c r="H71" i="26" s="1"/>
  <c r="AQ70" i="26"/>
  <c r="H70" i="26" s="1"/>
  <c r="AQ69" i="26"/>
  <c r="H69" i="26" s="1"/>
  <c r="AQ66" i="26"/>
  <c r="H66" i="26" s="1"/>
  <c r="AQ65" i="26"/>
  <c r="H65" i="26" s="1"/>
  <c r="AQ64" i="26"/>
  <c r="H64" i="26" s="1"/>
  <c r="AQ63" i="26"/>
  <c r="H63" i="26" s="1"/>
  <c r="AQ59" i="26"/>
  <c r="H59" i="26" s="1"/>
  <c r="AQ58" i="26"/>
  <c r="H58" i="26" s="1"/>
  <c r="AQ57" i="26"/>
  <c r="H57" i="26" s="1"/>
  <c r="AQ50" i="26"/>
  <c r="H50" i="26" s="1"/>
  <c r="AQ49" i="26"/>
  <c r="H49" i="26" s="1"/>
  <c r="AQ48" i="26"/>
  <c r="H48" i="26" s="1"/>
  <c r="AQ47" i="26"/>
  <c r="H47" i="26" s="1"/>
  <c r="AQ56" i="26"/>
  <c r="H56" i="26" s="1"/>
  <c r="AQ55" i="26"/>
  <c r="H55" i="26" s="1"/>
  <c r="AQ54" i="26"/>
  <c r="H54" i="26" s="1"/>
  <c r="AQ53" i="26"/>
  <c r="H53" i="26" s="1"/>
  <c r="AQ52" i="26"/>
  <c r="H52" i="26" s="1"/>
  <c r="AQ51" i="26"/>
  <c r="H51" i="26" s="1"/>
  <c r="AQ45" i="26"/>
  <c r="H45" i="26" s="1"/>
  <c r="AQ38" i="26"/>
  <c r="H38" i="26" s="1"/>
  <c r="AQ37" i="26"/>
  <c r="H37" i="26" s="1"/>
  <c r="AQ36" i="26"/>
  <c r="H36" i="26" s="1"/>
  <c r="AQ35" i="26"/>
  <c r="H35" i="26" s="1"/>
  <c r="AQ34" i="26"/>
  <c r="H34" i="26" s="1"/>
  <c r="AQ33" i="26"/>
  <c r="H33" i="26" s="1"/>
  <c r="AQ26" i="26"/>
  <c r="H26" i="26" s="1"/>
  <c r="AQ25" i="26"/>
  <c r="H25" i="26" s="1"/>
  <c r="AQ24" i="26"/>
  <c r="H24" i="26" s="1"/>
  <c r="AQ23" i="26"/>
  <c r="H23" i="26" s="1"/>
  <c r="AQ22" i="26"/>
  <c r="H22" i="26" s="1"/>
  <c r="AQ21" i="26"/>
  <c r="H21" i="26" s="1"/>
  <c r="AQ46" i="26"/>
  <c r="H46" i="26" s="1"/>
  <c r="AQ44" i="26"/>
  <c r="H44" i="26" s="1"/>
  <c r="AQ43" i="26"/>
  <c r="H43" i="26" s="1"/>
  <c r="AQ42" i="26"/>
  <c r="H42" i="26" s="1"/>
  <c r="AQ41" i="26"/>
  <c r="H41" i="26" s="1"/>
  <c r="AQ40" i="26"/>
  <c r="H40" i="26" s="1"/>
  <c r="AQ39" i="26"/>
  <c r="H39" i="26" s="1"/>
  <c r="AQ32" i="26"/>
  <c r="H32" i="26" s="1"/>
  <c r="AQ31" i="26"/>
  <c r="H31" i="26" s="1"/>
  <c r="AQ30" i="26"/>
  <c r="H30" i="26" s="1"/>
  <c r="AQ28" i="26"/>
  <c r="H28" i="26" s="1"/>
  <c r="AQ20" i="26"/>
  <c r="H20" i="26" s="1"/>
  <c r="AQ18" i="26"/>
  <c r="H18" i="26" s="1"/>
  <c r="AQ16" i="26"/>
  <c r="H16" i="26" s="1"/>
  <c r="AQ15" i="26"/>
  <c r="H15" i="26" s="1"/>
  <c r="AQ8" i="26"/>
  <c r="H8" i="26" s="1"/>
  <c r="AQ7" i="26"/>
  <c r="H7" i="26" s="1"/>
  <c r="AQ6" i="26"/>
  <c r="H6" i="26" s="1"/>
  <c r="AQ5" i="26"/>
  <c r="H5" i="26" s="1"/>
  <c r="AQ4" i="26"/>
  <c r="H4" i="26" s="1"/>
  <c r="AQ3" i="26"/>
  <c r="H3" i="26" s="1"/>
  <c r="AQ29" i="26"/>
  <c r="H29" i="26" s="1"/>
  <c r="AQ27" i="26"/>
  <c r="H27" i="26" s="1"/>
  <c r="AQ19" i="26"/>
  <c r="H19" i="26" s="1"/>
  <c r="AQ17" i="26"/>
  <c r="H17" i="26" s="1"/>
  <c r="AQ14" i="26"/>
  <c r="H14" i="26" s="1"/>
  <c r="AQ13" i="26"/>
  <c r="H13" i="26" s="1"/>
  <c r="AQ12" i="26"/>
  <c r="H12" i="26" s="1"/>
  <c r="AQ11" i="26"/>
  <c r="H11" i="26" s="1"/>
  <c r="AQ10" i="26"/>
  <c r="H10" i="26" s="1"/>
  <c r="AQ9" i="26"/>
  <c r="H9" i="26" s="1"/>
  <c r="AM73" i="26"/>
  <c r="D73" i="26" s="1"/>
  <c r="AM68" i="26"/>
  <c r="D68" i="26" s="1"/>
  <c r="AM67" i="26"/>
  <c r="D67" i="26" s="1"/>
  <c r="AM62" i="26"/>
  <c r="D62" i="26" s="1"/>
  <c r="AM61" i="26"/>
  <c r="D61" i="26" s="1"/>
  <c r="AM60" i="26"/>
  <c r="D60" i="26" s="1"/>
  <c r="AM74" i="26"/>
  <c r="D74" i="26" s="1"/>
  <c r="AM72" i="26"/>
  <c r="D72" i="26" s="1"/>
  <c r="AM71" i="26"/>
  <c r="D71" i="26" s="1"/>
  <c r="AM70" i="26"/>
  <c r="D70" i="26" s="1"/>
  <c r="AM69" i="26"/>
  <c r="D69" i="26" s="1"/>
  <c r="AM66" i="26"/>
  <c r="D66" i="26" s="1"/>
  <c r="AM65" i="26"/>
  <c r="D65" i="26" s="1"/>
  <c r="AM64" i="26"/>
  <c r="D64" i="26" s="1"/>
  <c r="AM63" i="26"/>
  <c r="D63" i="26" s="1"/>
  <c r="AM59" i="26"/>
  <c r="D59" i="26" s="1"/>
  <c r="AM58" i="26"/>
  <c r="D58" i="26" s="1"/>
  <c r="AM57" i="26"/>
  <c r="D57" i="26" s="1"/>
  <c r="AM50" i="26"/>
  <c r="D50" i="26" s="1"/>
  <c r="AM49" i="26"/>
  <c r="D49" i="26" s="1"/>
  <c r="AM48" i="26"/>
  <c r="D48" i="26" s="1"/>
  <c r="AM47" i="26"/>
  <c r="D47" i="26" s="1"/>
  <c r="AM56" i="26"/>
  <c r="D56" i="26" s="1"/>
  <c r="AM55" i="26"/>
  <c r="D55" i="26" s="1"/>
  <c r="AM54" i="26"/>
  <c r="D54" i="26" s="1"/>
  <c r="AM53" i="26"/>
  <c r="D53" i="26" s="1"/>
  <c r="AM52" i="26"/>
  <c r="D52" i="26" s="1"/>
  <c r="AM51" i="26"/>
  <c r="D51" i="26" s="1"/>
  <c r="AM46" i="26"/>
  <c r="D46" i="26" s="1"/>
  <c r="AM45" i="26"/>
  <c r="D45" i="26" s="1"/>
  <c r="AM38" i="26"/>
  <c r="D38" i="26" s="1"/>
  <c r="AM37" i="26"/>
  <c r="D37" i="26" s="1"/>
  <c r="AM36" i="26"/>
  <c r="D36" i="26" s="1"/>
  <c r="AM35" i="26"/>
  <c r="D35" i="26" s="1"/>
  <c r="AM34" i="26"/>
  <c r="D34" i="26" s="1"/>
  <c r="AM33" i="26"/>
  <c r="D33" i="26" s="1"/>
  <c r="AM26" i="26"/>
  <c r="D26" i="26" s="1"/>
  <c r="AM25" i="26"/>
  <c r="D25" i="26" s="1"/>
  <c r="AM24" i="26"/>
  <c r="D24" i="26" s="1"/>
  <c r="AM23" i="26"/>
  <c r="D23" i="26" s="1"/>
  <c r="AM22" i="26"/>
  <c r="D22" i="26" s="1"/>
  <c r="AM21" i="26"/>
  <c r="D21" i="26" s="1"/>
  <c r="AM44" i="26"/>
  <c r="D44" i="26" s="1"/>
  <c r="AM43" i="26"/>
  <c r="D43" i="26" s="1"/>
  <c r="AM42" i="26"/>
  <c r="D42" i="26" s="1"/>
  <c r="AM41" i="26"/>
  <c r="D41" i="26" s="1"/>
  <c r="AM40" i="26"/>
  <c r="D40" i="26" s="1"/>
  <c r="AM39" i="26"/>
  <c r="D39" i="26" s="1"/>
  <c r="AM32" i="26"/>
  <c r="D32" i="26" s="1"/>
  <c r="AM31" i="26"/>
  <c r="D31" i="26" s="1"/>
  <c r="AM30" i="26"/>
  <c r="D30" i="26" s="1"/>
  <c r="AM28" i="26"/>
  <c r="D28" i="26" s="1"/>
  <c r="AM20" i="26"/>
  <c r="D20" i="26" s="1"/>
  <c r="AM18" i="26"/>
  <c r="D18" i="26" s="1"/>
  <c r="AM16" i="26"/>
  <c r="D16" i="26" s="1"/>
  <c r="AM15" i="26"/>
  <c r="D15" i="26" s="1"/>
  <c r="AM8" i="26"/>
  <c r="D8" i="26" s="1"/>
  <c r="AM7" i="26"/>
  <c r="D7" i="26" s="1"/>
  <c r="AM6" i="26"/>
  <c r="D6" i="26" s="1"/>
  <c r="AM5" i="26"/>
  <c r="D5" i="26" s="1"/>
  <c r="AM4" i="26"/>
  <c r="D4" i="26" s="1"/>
  <c r="AM3" i="26"/>
  <c r="D3" i="26" s="1"/>
  <c r="AM29" i="26"/>
  <c r="D29" i="26" s="1"/>
  <c r="AM27" i="26"/>
  <c r="D27" i="26" s="1"/>
  <c r="AM19" i="26"/>
  <c r="D19" i="26" s="1"/>
  <c r="AM17" i="26"/>
  <c r="D17" i="26" s="1"/>
  <c r="AM14" i="26"/>
  <c r="D14" i="26" s="1"/>
  <c r="AM13" i="26"/>
  <c r="D13" i="26" s="1"/>
  <c r="AM12" i="26"/>
  <c r="D12" i="26" s="1"/>
  <c r="AM11" i="26"/>
  <c r="D11" i="26" s="1"/>
  <c r="AM10" i="26"/>
  <c r="D10" i="26" s="1"/>
  <c r="AM9" i="26"/>
  <c r="D9" i="26" s="1"/>
  <c r="BB74" i="26"/>
  <c r="S74" i="26" s="1"/>
  <c r="BB72" i="26"/>
  <c r="S72" i="26" s="1"/>
  <c r="BB71" i="26"/>
  <c r="S71" i="26" s="1"/>
  <c r="BB70" i="26"/>
  <c r="S70" i="26" s="1"/>
  <c r="BB69" i="26"/>
  <c r="S69" i="26" s="1"/>
  <c r="BB66" i="26"/>
  <c r="S66" i="26" s="1"/>
  <c r="BB65" i="26"/>
  <c r="S65" i="26" s="1"/>
  <c r="BB64" i="26"/>
  <c r="S64" i="26" s="1"/>
  <c r="BB63" i="26"/>
  <c r="S63" i="26" s="1"/>
  <c r="BB73" i="26"/>
  <c r="S73" i="26" s="1"/>
  <c r="BB68" i="26"/>
  <c r="S68" i="26" s="1"/>
  <c r="BB67" i="26"/>
  <c r="S67" i="26" s="1"/>
  <c r="BB56" i="26"/>
  <c r="S56" i="26" s="1"/>
  <c r="BB55" i="26"/>
  <c r="S55" i="26" s="1"/>
  <c r="BB54" i="26"/>
  <c r="S54" i="26" s="1"/>
  <c r="BB53" i="26"/>
  <c r="S53" i="26" s="1"/>
  <c r="BB52" i="26"/>
  <c r="S52" i="26" s="1"/>
  <c r="BB51" i="26"/>
  <c r="S51" i="26" s="1"/>
  <c r="BB62" i="26"/>
  <c r="S62" i="26" s="1"/>
  <c r="BB61" i="26"/>
  <c r="S61" i="26" s="1"/>
  <c r="BB60" i="26"/>
  <c r="S60" i="26" s="1"/>
  <c r="BB59" i="26"/>
  <c r="S59" i="26" s="1"/>
  <c r="BB58" i="26"/>
  <c r="S58" i="26" s="1"/>
  <c r="BB57" i="26"/>
  <c r="S57" i="26" s="1"/>
  <c r="BB50" i="26"/>
  <c r="S50" i="26" s="1"/>
  <c r="BB49" i="26"/>
  <c r="S49" i="26" s="1"/>
  <c r="BB48" i="26"/>
  <c r="S48" i="26" s="1"/>
  <c r="BB47" i="26"/>
  <c r="S47" i="26" s="1"/>
  <c r="BB46" i="26"/>
  <c r="S46" i="26" s="1"/>
  <c r="BB44" i="26"/>
  <c r="S44" i="26" s="1"/>
  <c r="BB43" i="26"/>
  <c r="S43" i="26" s="1"/>
  <c r="BB42" i="26"/>
  <c r="S42" i="26" s="1"/>
  <c r="BB41" i="26"/>
  <c r="S41" i="26" s="1"/>
  <c r="BB40" i="26"/>
  <c r="S40" i="26" s="1"/>
  <c r="BB39" i="26"/>
  <c r="S39" i="26" s="1"/>
  <c r="BB32" i="26"/>
  <c r="S32" i="26" s="1"/>
  <c r="BB31" i="26"/>
  <c r="S31" i="26" s="1"/>
  <c r="BB30" i="26"/>
  <c r="S30" i="26" s="1"/>
  <c r="BB29" i="26"/>
  <c r="S29" i="26" s="1"/>
  <c r="BB28" i="26"/>
  <c r="S28" i="26" s="1"/>
  <c r="BB27" i="26"/>
  <c r="S27" i="26" s="1"/>
  <c r="BB20" i="26"/>
  <c r="S20" i="26" s="1"/>
  <c r="BB19" i="26"/>
  <c r="S19" i="26" s="1"/>
  <c r="BB18" i="26"/>
  <c r="S18" i="26" s="1"/>
  <c r="BB17" i="26"/>
  <c r="S17" i="26" s="1"/>
  <c r="BB16" i="26"/>
  <c r="S16" i="26" s="1"/>
  <c r="BB15" i="26"/>
  <c r="S15" i="26" s="1"/>
  <c r="BB45" i="26"/>
  <c r="S45" i="26" s="1"/>
  <c r="BB38" i="26"/>
  <c r="S38" i="26" s="1"/>
  <c r="BB37" i="26"/>
  <c r="S37" i="26" s="1"/>
  <c r="BB36" i="26"/>
  <c r="S36" i="26" s="1"/>
  <c r="BB35" i="26"/>
  <c r="S35" i="26" s="1"/>
  <c r="BB34" i="26"/>
  <c r="S34" i="26" s="1"/>
  <c r="BB33" i="26"/>
  <c r="S33" i="26" s="1"/>
  <c r="BB26" i="26"/>
  <c r="S26" i="26" s="1"/>
  <c r="BB25" i="26"/>
  <c r="S25" i="26" s="1"/>
  <c r="BB24" i="26"/>
  <c r="S24" i="26" s="1"/>
  <c r="BB23" i="26"/>
  <c r="S23" i="26" s="1"/>
  <c r="BB22" i="26"/>
  <c r="S22" i="26" s="1"/>
  <c r="BB21" i="26"/>
  <c r="S21" i="26" s="1"/>
  <c r="BB14" i="26"/>
  <c r="S14" i="26" s="1"/>
  <c r="BB13" i="26"/>
  <c r="S13" i="26" s="1"/>
  <c r="BB12" i="26"/>
  <c r="S12" i="26" s="1"/>
  <c r="BB11" i="26"/>
  <c r="S11" i="26" s="1"/>
  <c r="BB10" i="26"/>
  <c r="S10" i="26" s="1"/>
  <c r="BB9" i="26"/>
  <c r="S9" i="26" s="1"/>
  <c r="BB8" i="26"/>
  <c r="S8" i="26" s="1"/>
  <c r="BB7" i="26"/>
  <c r="S7" i="26" s="1"/>
  <c r="BB6" i="26"/>
  <c r="S6" i="26" s="1"/>
  <c r="BB5" i="26"/>
  <c r="S5" i="26" s="1"/>
  <c r="BB4" i="26"/>
  <c r="S4" i="26" s="1"/>
  <c r="BB3" i="26"/>
  <c r="S3" i="26" s="1"/>
  <c r="AX74" i="26"/>
  <c r="O74" i="26" s="1"/>
  <c r="AX72" i="26"/>
  <c r="O72" i="26" s="1"/>
  <c r="AX71" i="26"/>
  <c r="O71" i="26" s="1"/>
  <c r="AX70" i="26"/>
  <c r="O70" i="26" s="1"/>
  <c r="AX69" i="26"/>
  <c r="O69" i="26" s="1"/>
  <c r="AX66" i="26"/>
  <c r="O66" i="26" s="1"/>
  <c r="AX65" i="26"/>
  <c r="O65" i="26" s="1"/>
  <c r="AX64" i="26"/>
  <c r="O64" i="26" s="1"/>
  <c r="AX63" i="26"/>
  <c r="O63" i="26" s="1"/>
  <c r="AX73" i="26"/>
  <c r="O73" i="26" s="1"/>
  <c r="AX68" i="26"/>
  <c r="O68" i="26" s="1"/>
  <c r="AX67" i="26"/>
  <c r="O67" i="26" s="1"/>
  <c r="AX56" i="26"/>
  <c r="O56" i="26" s="1"/>
  <c r="AX55" i="26"/>
  <c r="O55" i="26" s="1"/>
  <c r="AX54" i="26"/>
  <c r="O54" i="26" s="1"/>
  <c r="AX53" i="26"/>
  <c r="O53" i="26" s="1"/>
  <c r="AX52" i="26"/>
  <c r="O52" i="26" s="1"/>
  <c r="AX51" i="26"/>
  <c r="O51" i="26" s="1"/>
  <c r="AX62" i="26"/>
  <c r="O62" i="26" s="1"/>
  <c r="AX61" i="26"/>
  <c r="O61" i="26" s="1"/>
  <c r="AX60" i="26"/>
  <c r="O60" i="26" s="1"/>
  <c r="AX59" i="26"/>
  <c r="O59" i="26" s="1"/>
  <c r="AX58" i="26"/>
  <c r="O58" i="26" s="1"/>
  <c r="AX57" i="26"/>
  <c r="O57" i="26" s="1"/>
  <c r="AX50" i="26"/>
  <c r="O50" i="26" s="1"/>
  <c r="AX49" i="26"/>
  <c r="O49" i="26" s="1"/>
  <c r="AX48" i="26"/>
  <c r="O48" i="26" s="1"/>
  <c r="AX47" i="26"/>
  <c r="O47" i="26" s="1"/>
  <c r="AX46" i="26"/>
  <c r="O46" i="26" s="1"/>
  <c r="AX44" i="26"/>
  <c r="O44" i="26" s="1"/>
  <c r="AX43" i="26"/>
  <c r="O43" i="26" s="1"/>
  <c r="AX42" i="26"/>
  <c r="O42" i="26" s="1"/>
  <c r="AX41" i="26"/>
  <c r="O41" i="26" s="1"/>
  <c r="AX40" i="26"/>
  <c r="O40" i="26" s="1"/>
  <c r="AX39" i="26"/>
  <c r="O39" i="26" s="1"/>
  <c r="AX32" i="26"/>
  <c r="O32" i="26" s="1"/>
  <c r="AX31" i="26"/>
  <c r="O31" i="26" s="1"/>
  <c r="AX30" i="26"/>
  <c r="O30" i="26" s="1"/>
  <c r="AX29" i="26"/>
  <c r="O29" i="26" s="1"/>
  <c r="AX28" i="26"/>
  <c r="O28" i="26" s="1"/>
  <c r="AX27" i="26"/>
  <c r="O27" i="26" s="1"/>
  <c r="AX20" i="26"/>
  <c r="O20" i="26" s="1"/>
  <c r="AX19" i="26"/>
  <c r="O19" i="26" s="1"/>
  <c r="AX18" i="26"/>
  <c r="O18" i="26" s="1"/>
  <c r="AX17" i="26"/>
  <c r="O17" i="26" s="1"/>
  <c r="AX16" i="26"/>
  <c r="O16" i="26" s="1"/>
  <c r="AX15" i="26"/>
  <c r="O15" i="26" s="1"/>
  <c r="AX45" i="26"/>
  <c r="O45" i="26" s="1"/>
  <c r="AX38" i="26"/>
  <c r="O38" i="26" s="1"/>
  <c r="AX37" i="26"/>
  <c r="O37" i="26" s="1"/>
  <c r="AX36" i="26"/>
  <c r="O36" i="26" s="1"/>
  <c r="AX35" i="26"/>
  <c r="O35" i="26" s="1"/>
  <c r="AX34" i="26"/>
  <c r="O34" i="26" s="1"/>
  <c r="AX33" i="26"/>
  <c r="O33" i="26" s="1"/>
  <c r="AX26" i="26"/>
  <c r="O26" i="26" s="1"/>
  <c r="AX25" i="26"/>
  <c r="O25" i="26" s="1"/>
  <c r="AX24" i="26"/>
  <c r="O24" i="26" s="1"/>
  <c r="AX23" i="26"/>
  <c r="O23" i="26" s="1"/>
  <c r="AX22" i="26"/>
  <c r="O22" i="26" s="1"/>
  <c r="AX21" i="26"/>
  <c r="O21" i="26" s="1"/>
  <c r="AX14" i="26"/>
  <c r="O14" i="26" s="1"/>
  <c r="AX13" i="26"/>
  <c r="O13" i="26" s="1"/>
  <c r="AX12" i="26"/>
  <c r="O12" i="26" s="1"/>
  <c r="AX11" i="26"/>
  <c r="O11" i="26" s="1"/>
  <c r="AX10" i="26"/>
  <c r="O10" i="26" s="1"/>
  <c r="AX9" i="26"/>
  <c r="O9" i="26" s="1"/>
  <c r="AX8" i="26"/>
  <c r="O8" i="26" s="1"/>
  <c r="AX7" i="26"/>
  <c r="O7" i="26" s="1"/>
  <c r="AX6" i="26"/>
  <c r="O6" i="26" s="1"/>
  <c r="AX5" i="26"/>
  <c r="O5" i="26" s="1"/>
  <c r="AX4" i="26"/>
  <c r="O4" i="26" s="1"/>
  <c r="AX3" i="26"/>
  <c r="O3" i="26" s="1"/>
  <c r="AT74" i="26"/>
  <c r="K74" i="26" s="1"/>
  <c r="AT72" i="26"/>
  <c r="K72" i="26" s="1"/>
  <c r="AT71" i="26"/>
  <c r="K71" i="26" s="1"/>
  <c r="AT70" i="26"/>
  <c r="K70" i="26" s="1"/>
  <c r="AT69" i="26"/>
  <c r="K69" i="26" s="1"/>
  <c r="AT66" i="26"/>
  <c r="K66" i="26" s="1"/>
  <c r="AT65" i="26"/>
  <c r="K65" i="26" s="1"/>
  <c r="AT64" i="26"/>
  <c r="K64" i="26" s="1"/>
  <c r="AT63" i="26"/>
  <c r="K63" i="26" s="1"/>
  <c r="AT73" i="26"/>
  <c r="K73" i="26" s="1"/>
  <c r="AT68" i="26"/>
  <c r="K68" i="26" s="1"/>
  <c r="AT67" i="26"/>
  <c r="K67" i="26" s="1"/>
  <c r="AT56" i="26"/>
  <c r="K56" i="26" s="1"/>
  <c r="AT55" i="26"/>
  <c r="K55" i="26" s="1"/>
  <c r="AT54" i="26"/>
  <c r="K54" i="26" s="1"/>
  <c r="AT53" i="26"/>
  <c r="K53" i="26" s="1"/>
  <c r="AT52" i="26"/>
  <c r="K52" i="26" s="1"/>
  <c r="AT51" i="26"/>
  <c r="K51" i="26" s="1"/>
  <c r="AT62" i="26"/>
  <c r="K62" i="26" s="1"/>
  <c r="AT61" i="26"/>
  <c r="K61" i="26" s="1"/>
  <c r="AT60" i="26"/>
  <c r="K60" i="26" s="1"/>
  <c r="AT59" i="26"/>
  <c r="K59" i="26" s="1"/>
  <c r="AT58" i="26"/>
  <c r="K58" i="26" s="1"/>
  <c r="AT57" i="26"/>
  <c r="K57" i="26" s="1"/>
  <c r="AT50" i="26"/>
  <c r="K50" i="26" s="1"/>
  <c r="AT49" i="26"/>
  <c r="K49" i="26" s="1"/>
  <c r="AT48" i="26"/>
  <c r="K48" i="26" s="1"/>
  <c r="AT47" i="26"/>
  <c r="K47" i="26" s="1"/>
  <c r="AT46" i="26"/>
  <c r="K46" i="26" s="1"/>
  <c r="AT44" i="26"/>
  <c r="K44" i="26" s="1"/>
  <c r="AT43" i="26"/>
  <c r="K43" i="26" s="1"/>
  <c r="AT42" i="26"/>
  <c r="K42" i="26" s="1"/>
  <c r="AT41" i="26"/>
  <c r="K41" i="26" s="1"/>
  <c r="AT40" i="26"/>
  <c r="K40" i="26" s="1"/>
  <c r="AT39" i="26"/>
  <c r="K39" i="26" s="1"/>
  <c r="AT32" i="26"/>
  <c r="K32" i="26" s="1"/>
  <c r="AT31" i="26"/>
  <c r="K31" i="26" s="1"/>
  <c r="AT30" i="26"/>
  <c r="K30" i="26" s="1"/>
  <c r="AT29" i="26"/>
  <c r="K29" i="26" s="1"/>
  <c r="AT28" i="26"/>
  <c r="K28" i="26" s="1"/>
  <c r="AT27" i="26"/>
  <c r="K27" i="26" s="1"/>
  <c r="AT20" i="26"/>
  <c r="K20" i="26" s="1"/>
  <c r="AT19" i="26"/>
  <c r="K19" i="26" s="1"/>
  <c r="AT18" i="26"/>
  <c r="K18" i="26" s="1"/>
  <c r="AT17" i="26"/>
  <c r="K17" i="26" s="1"/>
  <c r="AT16" i="26"/>
  <c r="K16" i="26" s="1"/>
  <c r="AT45" i="26"/>
  <c r="K45" i="26" s="1"/>
  <c r="AT38" i="26"/>
  <c r="K38" i="26" s="1"/>
  <c r="AT37" i="26"/>
  <c r="K37" i="26" s="1"/>
  <c r="AT36" i="26"/>
  <c r="K36" i="26" s="1"/>
  <c r="AT35" i="26"/>
  <c r="K35" i="26" s="1"/>
  <c r="AT34" i="26"/>
  <c r="K34" i="26" s="1"/>
  <c r="AT33" i="26"/>
  <c r="K33" i="26" s="1"/>
  <c r="AT26" i="26"/>
  <c r="K26" i="26" s="1"/>
  <c r="AT25" i="26"/>
  <c r="K25" i="26" s="1"/>
  <c r="AT24" i="26"/>
  <c r="K24" i="26" s="1"/>
  <c r="AT23" i="26"/>
  <c r="K23" i="26" s="1"/>
  <c r="AT22" i="26"/>
  <c r="K22" i="26" s="1"/>
  <c r="AT21" i="26"/>
  <c r="K21" i="26" s="1"/>
  <c r="AT14" i="26"/>
  <c r="K14" i="26" s="1"/>
  <c r="AT13" i="26"/>
  <c r="K13" i="26" s="1"/>
  <c r="AT12" i="26"/>
  <c r="K12" i="26" s="1"/>
  <c r="AT11" i="26"/>
  <c r="K11" i="26" s="1"/>
  <c r="AT10" i="26"/>
  <c r="K10" i="26" s="1"/>
  <c r="AT9" i="26"/>
  <c r="K9" i="26" s="1"/>
  <c r="AT15" i="26"/>
  <c r="K15" i="26" s="1"/>
  <c r="AT8" i="26"/>
  <c r="K8" i="26" s="1"/>
  <c r="AT7" i="26"/>
  <c r="K7" i="26" s="1"/>
  <c r="AT6" i="26"/>
  <c r="K6" i="26" s="1"/>
  <c r="AT5" i="26"/>
  <c r="K5" i="26" s="1"/>
  <c r="AT4" i="26"/>
  <c r="K4" i="26" s="1"/>
  <c r="AT3" i="26"/>
  <c r="K3" i="26" s="1"/>
  <c r="AP74" i="26"/>
  <c r="G74" i="26" s="1"/>
  <c r="AP72" i="26"/>
  <c r="G72" i="26" s="1"/>
  <c r="AP71" i="26"/>
  <c r="G71" i="26" s="1"/>
  <c r="AP70" i="26"/>
  <c r="G70" i="26" s="1"/>
  <c r="AP69" i="26"/>
  <c r="G69" i="26" s="1"/>
  <c r="AP66" i="26"/>
  <c r="G66" i="26" s="1"/>
  <c r="AP65" i="26"/>
  <c r="G65" i="26" s="1"/>
  <c r="AP64" i="26"/>
  <c r="G64" i="26" s="1"/>
  <c r="AP63" i="26"/>
  <c r="G63" i="26" s="1"/>
  <c r="AP73" i="26"/>
  <c r="G73" i="26" s="1"/>
  <c r="AP68" i="26"/>
  <c r="G68" i="26" s="1"/>
  <c r="AP67" i="26"/>
  <c r="G67" i="26" s="1"/>
  <c r="AP56" i="26"/>
  <c r="G56" i="26" s="1"/>
  <c r="AP55" i="26"/>
  <c r="G55" i="26" s="1"/>
  <c r="AP54" i="26"/>
  <c r="G54" i="26" s="1"/>
  <c r="AP53" i="26"/>
  <c r="G53" i="26" s="1"/>
  <c r="AP52" i="26"/>
  <c r="G52" i="26" s="1"/>
  <c r="AP51" i="26"/>
  <c r="G51" i="26" s="1"/>
  <c r="AP62" i="26"/>
  <c r="G62" i="26" s="1"/>
  <c r="AP61" i="26"/>
  <c r="G61" i="26" s="1"/>
  <c r="AP60" i="26"/>
  <c r="G60" i="26" s="1"/>
  <c r="AP59" i="26"/>
  <c r="G59" i="26" s="1"/>
  <c r="AP58" i="26"/>
  <c r="G58" i="26" s="1"/>
  <c r="AP57" i="26"/>
  <c r="G57" i="26" s="1"/>
  <c r="AP50" i="26"/>
  <c r="G50" i="26" s="1"/>
  <c r="AP49" i="26"/>
  <c r="G49" i="26" s="1"/>
  <c r="AP48" i="26"/>
  <c r="G48" i="26" s="1"/>
  <c r="AP47" i="26"/>
  <c r="G47" i="26" s="1"/>
  <c r="AP46" i="26"/>
  <c r="G46" i="26" s="1"/>
  <c r="AP44" i="26"/>
  <c r="G44" i="26" s="1"/>
  <c r="AP43" i="26"/>
  <c r="G43" i="26" s="1"/>
  <c r="AP42" i="26"/>
  <c r="G42" i="26" s="1"/>
  <c r="AP41" i="26"/>
  <c r="G41" i="26" s="1"/>
  <c r="AP40" i="26"/>
  <c r="G40" i="26" s="1"/>
  <c r="AP39" i="26"/>
  <c r="G39" i="26" s="1"/>
  <c r="AP32" i="26"/>
  <c r="G32" i="26" s="1"/>
  <c r="AP31" i="26"/>
  <c r="G31" i="26" s="1"/>
  <c r="AP30" i="26"/>
  <c r="G30" i="26" s="1"/>
  <c r="AP29" i="26"/>
  <c r="G29" i="26" s="1"/>
  <c r="AP28" i="26"/>
  <c r="G28" i="26" s="1"/>
  <c r="AP27" i="26"/>
  <c r="G27" i="26" s="1"/>
  <c r="AP20" i="26"/>
  <c r="G20" i="26" s="1"/>
  <c r="AP19" i="26"/>
  <c r="G19" i="26" s="1"/>
  <c r="AP18" i="26"/>
  <c r="G18" i="26" s="1"/>
  <c r="AP17" i="26"/>
  <c r="G17" i="26" s="1"/>
  <c r="AP16" i="26"/>
  <c r="G16" i="26" s="1"/>
  <c r="AP45" i="26"/>
  <c r="G45" i="26" s="1"/>
  <c r="AP38" i="26"/>
  <c r="G38" i="26" s="1"/>
  <c r="AP37" i="26"/>
  <c r="G37" i="26" s="1"/>
  <c r="AP36" i="26"/>
  <c r="G36" i="26" s="1"/>
  <c r="AP35" i="26"/>
  <c r="G35" i="26" s="1"/>
  <c r="AP34" i="26"/>
  <c r="G34" i="26" s="1"/>
  <c r="AP33" i="26"/>
  <c r="G33" i="26" s="1"/>
  <c r="AP26" i="26"/>
  <c r="G26" i="26" s="1"/>
  <c r="AP25" i="26"/>
  <c r="G25" i="26" s="1"/>
  <c r="AP24" i="26"/>
  <c r="G24" i="26" s="1"/>
  <c r="AP23" i="26"/>
  <c r="G23" i="26" s="1"/>
  <c r="AP22" i="26"/>
  <c r="G22" i="26" s="1"/>
  <c r="AP21" i="26"/>
  <c r="G21" i="26" s="1"/>
  <c r="AP14" i="26"/>
  <c r="G14" i="26" s="1"/>
  <c r="AP13" i="26"/>
  <c r="G13" i="26" s="1"/>
  <c r="AP12" i="26"/>
  <c r="G12" i="26" s="1"/>
  <c r="AP11" i="26"/>
  <c r="G11" i="26" s="1"/>
  <c r="AP10" i="26"/>
  <c r="G10" i="26" s="1"/>
  <c r="AP9" i="26"/>
  <c r="G9" i="26" s="1"/>
  <c r="AP15" i="26"/>
  <c r="G15" i="26" s="1"/>
  <c r="AP8" i="26"/>
  <c r="G8" i="26" s="1"/>
  <c r="AP7" i="26"/>
  <c r="G7" i="26" s="1"/>
  <c r="AP6" i="26"/>
  <c r="G6" i="26" s="1"/>
  <c r="AP5" i="26"/>
  <c r="G5" i="26" s="1"/>
  <c r="AP4" i="26"/>
  <c r="G4" i="26" s="1"/>
  <c r="AP3" i="26"/>
  <c r="G3" i="26" s="1"/>
  <c r="BA73" i="26"/>
  <c r="R73" i="26" s="1"/>
  <c r="BA68" i="26"/>
  <c r="R68" i="26" s="1"/>
  <c r="BA67" i="26"/>
  <c r="R67" i="26" s="1"/>
  <c r="BA62" i="26"/>
  <c r="R62" i="26" s="1"/>
  <c r="BA61" i="26"/>
  <c r="R61" i="26" s="1"/>
  <c r="BA60" i="26"/>
  <c r="R60" i="26" s="1"/>
  <c r="BA74" i="26"/>
  <c r="R74" i="26" s="1"/>
  <c r="BA72" i="26"/>
  <c r="R72" i="26" s="1"/>
  <c r="BA71" i="26"/>
  <c r="R71" i="26" s="1"/>
  <c r="BA70" i="26"/>
  <c r="R70" i="26" s="1"/>
  <c r="BA69" i="26"/>
  <c r="R69" i="26" s="1"/>
  <c r="BA66" i="26"/>
  <c r="R66" i="26" s="1"/>
  <c r="BA65" i="26"/>
  <c r="R65" i="26" s="1"/>
  <c r="BA64" i="26"/>
  <c r="R64" i="26" s="1"/>
  <c r="BA63" i="26"/>
  <c r="R63" i="26" s="1"/>
  <c r="BA59" i="26"/>
  <c r="R59" i="26" s="1"/>
  <c r="BA58" i="26"/>
  <c r="R58" i="26" s="1"/>
  <c r="BA57" i="26"/>
  <c r="R57" i="26" s="1"/>
  <c r="BA50" i="26"/>
  <c r="R50" i="26" s="1"/>
  <c r="BA49" i="26"/>
  <c r="R49" i="26" s="1"/>
  <c r="BA48" i="26"/>
  <c r="R48" i="26" s="1"/>
  <c r="BA47" i="26"/>
  <c r="R47" i="26" s="1"/>
  <c r="BA46" i="26"/>
  <c r="R46" i="26" s="1"/>
  <c r="BA56" i="26"/>
  <c r="R56" i="26" s="1"/>
  <c r="BA55" i="26"/>
  <c r="R55" i="26" s="1"/>
  <c r="BA54" i="26"/>
  <c r="R54" i="26" s="1"/>
  <c r="BA53" i="26"/>
  <c r="R53" i="26" s="1"/>
  <c r="BA52" i="26"/>
  <c r="R52" i="26" s="1"/>
  <c r="BA51" i="26"/>
  <c r="R51" i="26" s="1"/>
  <c r="BA45" i="26"/>
  <c r="R45" i="26" s="1"/>
  <c r="BA38" i="26"/>
  <c r="R38" i="26" s="1"/>
  <c r="BA37" i="26"/>
  <c r="R37" i="26" s="1"/>
  <c r="BA36" i="26"/>
  <c r="R36" i="26" s="1"/>
  <c r="BA35" i="26"/>
  <c r="R35" i="26" s="1"/>
  <c r="BA34" i="26"/>
  <c r="R34" i="26" s="1"/>
  <c r="BA33" i="26"/>
  <c r="R33" i="26" s="1"/>
  <c r="BA26" i="26"/>
  <c r="R26" i="26" s="1"/>
  <c r="BA25" i="26"/>
  <c r="R25" i="26" s="1"/>
  <c r="BA24" i="26"/>
  <c r="R24" i="26" s="1"/>
  <c r="BA23" i="26"/>
  <c r="R23" i="26" s="1"/>
  <c r="BA22" i="26"/>
  <c r="R22" i="26" s="1"/>
  <c r="BA21" i="26"/>
  <c r="R21" i="26" s="1"/>
  <c r="BA44" i="26"/>
  <c r="R44" i="26" s="1"/>
  <c r="BA43" i="26"/>
  <c r="R43" i="26" s="1"/>
  <c r="BA42" i="26"/>
  <c r="R42" i="26" s="1"/>
  <c r="BA41" i="26"/>
  <c r="R41" i="26" s="1"/>
  <c r="BA40" i="26"/>
  <c r="R40" i="26" s="1"/>
  <c r="BA39" i="26"/>
  <c r="R39" i="26" s="1"/>
  <c r="BA32" i="26"/>
  <c r="R32" i="26" s="1"/>
  <c r="BA31" i="26"/>
  <c r="R31" i="26" s="1"/>
  <c r="BA29" i="26"/>
  <c r="R29" i="26" s="1"/>
  <c r="BA27" i="26"/>
  <c r="R27" i="26" s="1"/>
  <c r="BA19" i="26"/>
  <c r="R19" i="26" s="1"/>
  <c r="BA17" i="26"/>
  <c r="R17" i="26" s="1"/>
  <c r="BA15" i="26"/>
  <c r="R15" i="26" s="1"/>
  <c r="BA8" i="26"/>
  <c r="R8" i="26" s="1"/>
  <c r="BA7" i="26"/>
  <c r="R7" i="26" s="1"/>
  <c r="BA6" i="26"/>
  <c r="R6" i="26" s="1"/>
  <c r="BA5" i="26"/>
  <c r="R5" i="26" s="1"/>
  <c r="BA4" i="26"/>
  <c r="R4" i="26" s="1"/>
  <c r="BA3" i="26"/>
  <c r="R3" i="26" s="1"/>
  <c r="BA30" i="26"/>
  <c r="R30" i="26" s="1"/>
  <c r="BA28" i="26"/>
  <c r="R28" i="26" s="1"/>
  <c r="BA20" i="26"/>
  <c r="R20" i="26" s="1"/>
  <c r="BA18" i="26"/>
  <c r="R18" i="26" s="1"/>
  <c r="BA16" i="26"/>
  <c r="R16" i="26" s="1"/>
  <c r="BA14" i="26"/>
  <c r="R14" i="26" s="1"/>
  <c r="BA13" i="26"/>
  <c r="R13" i="26" s="1"/>
  <c r="BA12" i="26"/>
  <c r="R12" i="26" s="1"/>
  <c r="BA11" i="26"/>
  <c r="R11" i="26" s="1"/>
  <c r="BA10" i="26"/>
  <c r="R10" i="26" s="1"/>
  <c r="BA9" i="26"/>
  <c r="R9" i="26" s="1"/>
  <c r="AW73" i="26"/>
  <c r="N73" i="26" s="1"/>
  <c r="AW68" i="26"/>
  <c r="N68" i="26" s="1"/>
  <c r="AW67" i="26"/>
  <c r="N67" i="26" s="1"/>
  <c r="AW62" i="26"/>
  <c r="N62" i="26" s="1"/>
  <c r="AW61" i="26"/>
  <c r="N61" i="26" s="1"/>
  <c r="AW60" i="26"/>
  <c r="N60" i="26" s="1"/>
  <c r="AW74" i="26"/>
  <c r="N74" i="26" s="1"/>
  <c r="AW72" i="26"/>
  <c r="N72" i="26" s="1"/>
  <c r="AW71" i="26"/>
  <c r="N71" i="26" s="1"/>
  <c r="AW70" i="26"/>
  <c r="N70" i="26" s="1"/>
  <c r="AW69" i="26"/>
  <c r="N69" i="26" s="1"/>
  <c r="AW66" i="26"/>
  <c r="N66" i="26" s="1"/>
  <c r="AW65" i="26"/>
  <c r="N65" i="26" s="1"/>
  <c r="AW64" i="26"/>
  <c r="N64" i="26" s="1"/>
  <c r="AW63" i="26"/>
  <c r="N63" i="26" s="1"/>
  <c r="AW59" i="26"/>
  <c r="N59" i="26" s="1"/>
  <c r="AW58" i="26"/>
  <c r="N58" i="26" s="1"/>
  <c r="AW57" i="26"/>
  <c r="N57" i="26" s="1"/>
  <c r="AW50" i="26"/>
  <c r="N50" i="26" s="1"/>
  <c r="AW49" i="26"/>
  <c r="N49" i="26" s="1"/>
  <c r="AW48" i="26"/>
  <c r="N48" i="26" s="1"/>
  <c r="AW47" i="26"/>
  <c r="N47" i="26" s="1"/>
  <c r="AW56" i="26"/>
  <c r="N56" i="26" s="1"/>
  <c r="AW55" i="26"/>
  <c r="N55" i="26" s="1"/>
  <c r="AW54" i="26"/>
  <c r="N54" i="26" s="1"/>
  <c r="AW53" i="26"/>
  <c r="N53" i="26" s="1"/>
  <c r="AW52" i="26"/>
  <c r="N52" i="26" s="1"/>
  <c r="AW51" i="26"/>
  <c r="N51" i="26" s="1"/>
  <c r="AW46" i="26"/>
  <c r="N46" i="26" s="1"/>
  <c r="AW45" i="26"/>
  <c r="N45" i="26" s="1"/>
  <c r="AW38" i="26"/>
  <c r="N38" i="26" s="1"/>
  <c r="AW37" i="26"/>
  <c r="N37" i="26" s="1"/>
  <c r="AW36" i="26"/>
  <c r="N36" i="26" s="1"/>
  <c r="AW35" i="26"/>
  <c r="N35" i="26" s="1"/>
  <c r="AW34" i="26"/>
  <c r="N34" i="26" s="1"/>
  <c r="AW33" i="26"/>
  <c r="N33" i="26" s="1"/>
  <c r="AW26" i="26"/>
  <c r="N26" i="26" s="1"/>
  <c r="AW25" i="26"/>
  <c r="N25" i="26" s="1"/>
  <c r="AW24" i="26"/>
  <c r="N24" i="26" s="1"/>
  <c r="AW23" i="26"/>
  <c r="N23" i="26" s="1"/>
  <c r="AW22" i="26"/>
  <c r="N22" i="26" s="1"/>
  <c r="AW21" i="26"/>
  <c r="N21" i="26" s="1"/>
  <c r="AW44" i="26"/>
  <c r="N44" i="26" s="1"/>
  <c r="AW43" i="26"/>
  <c r="N43" i="26" s="1"/>
  <c r="AW42" i="26"/>
  <c r="N42" i="26" s="1"/>
  <c r="AW41" i="26"/>
  <c r="N41" i="26" s="1"/>
  <c r="AW40" i="26"/>
  <c r="N40" i="26" s="1"/>
  <c r="AW39" i="26"/>
  <c r="N39" i="26" s="1"/>
  <c r="AW32" i="26"/>
  <c r="N32" i="26" s="1"/>
  <c r="AW31" i="26"/>
  <c r="N31" i="26" s="1"/>
  <c r="AW29" i="26"/>
  <c r="N29" i="26" s="1"/>
  <c r="AW27" i="26"/>
  <c r="N27" i="26" s="1"/>
  <c r="AW19" i="26"/>
  <c r="N19" i="26" s="1"/>
  <c r="AW17" i="26"/>
  <c r="N17" i="26" s="1"/>
  <c r="AW15" i="26"/>
  <c r="N15" i="26" s="1"/>
  <c r="AW8" i="26"/>
  <c r="N8" i="26" s="1"/>
  <c r="AW7" i="26"/>
  <c r="N7" i="26" s="1"/>
  <c r="AW6" i="26"/>
  <c r="N6" i="26" s="1"/>
  <c r="AW5" i="26"/>
  <c r="N5" i="26" s="1"/>
  <c r="AW4" i="26"/>
  <c r="N4" i="26" s="1"/>
  <c r="AW3" i="26"/>
  <c r="N3" i="26" s="1"/>
  <c r="AW30" i="26"/>
  <c r="N30" i="26" s="1"/>
  <c r="AW28" i="26"/>
  <c r="N28" i="26" s="1"/>
  <c r="AW20" i="26"/>
  <c r="N20" i="26" s="1"/>
  <c r="AW18" i="26"/>
  <c r="N18" i="26" s="1"/>
  <c r="AW16" i="26"/>
  <c r="N16" i="26" s="1"/>
  <c r="AW14" i="26"/>
  <c r="N14" i="26" s="1"/>
  <c r="AW13" i="26"/>
  <c r="N13" i="26" s="1"/>
  <c r="AW12" i="26"/>
  <c r="N12" i="26" s="1"/>
  <c r="AW11" i="26"/>
  <c r="N11" i="26" s="1"/>
  <c r="AW10" i="26"/>
  <c r="N10" i="26" s="1"/>
  <c r="AW9" i="26"/>
  <c r="N9" i="26" s="1"/>
  <c r="AS73" i="26"/>
  <c r="J73" i="26" s="1"/>
  <c r="AS68" i="26"/>
  <c r="J68" i="26" s="1"/>
  <c r="AS67" i="26"/>
  <c r="J67" i="26" s="1"/>
  <c r="AS62" i="26"/>
  <c r="J62" i="26" s="1"/>
  <c r="AS61" i="26"/>
  <c r="J61" i="26" s="1"/>
  <c r="AS60" i="26"/>
  <c r="J60" i="26" s="1"/>
  <c r="AS74" i="26"/>
  <c r="J74" i="26" s="1"/>
  <c r="AS72" i="26"/>
  <c r="J72" i="26" s="1"/>
  <c r="AS71" i="26"/>
  <c r="J71" i="26" s="1"/>
  <c r="AS70" i="26"/>
  <c r="J70" i="26" s="1"/>
  <c r="AS69" i="26"/>
  <c r="J69" i="26" s="1"/>
  <c r="AS66" i="26"/>
  <c r="J66" i="26" s="1"/>
  <c r="AS65" i="26"/>
  <c r="J65" i="26" s="1"/>
  <c r="AS64" i="26"/>
  <c r="J64" i="26" s="1"/>
  <c r="AS63" i="26"/>
  <c r="J63" i="26" s="1"/>
  <c r="AS59" i="26"/>
  <c r="J59" i="26" s="1"/>
  <c r="AS58" i="26"/>
  <c r="J58" i="26" s="1"/>
  <c r="AS57" i="26"/>
  <c r="J57" i="26" s="1"/>
  <c r="AS50" i="26"/>
  <c r="J50" i="26" s="1"/>
  <c r="AS49" i="26"/>
  <c r="J49" i="26" s="1"/>
  <c r="AS48" i="26"/>
  <c r="J48" i="26" s="1"/>
  <c r="AS47" i="26"/>
  <c r="J47" i="26" s="1"/>
  <c r="AS56" i="26"/>
  <c r="J56" i="26" s="1"/>
  <c r="AS55" i="26"/>
  <c r="J55" i="26" s="1"/>
  <c r="AS54" i="26"/>
  <c r="J54" i="26" s="1"/>
  <c r="AS53" i="26"/>
  <c r="J53" i="26" s="1"/>
  <c r="AS52" i="26"/>
  <c r="J52" i="26" s="1"/>
  <c r="AS51" i="26"/>
  <c r="J51" i="26" s="1"/>
  <c r="AS46" i="26"/>
  <c r="J46" i="26" s="1"/>
  <c r="AS45" i="26"/>
  <c r="J45" i="26" s="1"/>
  <c r="AS38" i="26"/>
  <c r="J38" i="26" s="1"/>
  <c r="AS37" i="26"/>
  <c r="J37" i="26" s="1"/>
  <c r="AS36" i="26"/>
  <c r="J36" i="26" s="1"/>
  <c r="AS35" i="26"/>
  <c r="J35" i="26" s="1"/>
  <c r="AS34" i="26"/>
  <c r="J34" i="26" s="1"/>
  <c r="AS33" i="26"/>
  <c r="J33" i="26" s="1"/>
  <c r="AS26" i="26"/>
  <c r="J26" i="26" s="1"/>
  <c r="AS25" i="26"/>
  <c r="J25" i="26" s="1"/>
  <c r="AS24" i="26"/>
  <c r="J24" i="26" s="1"/>
  <c r="AS23" i="26"/>
  <c r="J23" i="26" s="1"/>
  <c r="AS22" i="26"/>
  <c r="J22" i="26" s="1"/>
  <c r="AS21" i="26"/>
  <c r="J21" i="26" s="1"/>
  <c r="AS44" i="26"/>
  <c r="J44" i="26" s="1"/>
  <c r="AS43" i="26"/>
  <c r="J43" i="26" s="1"/>
  <c r="AS42" i="26"/>
  <c r="J42" i="26" s="1"/>
  <c r="AS41" i="26"/>
  <c r="J41" i="26" s="1"/>
  <c r="AS40" i="26"/>
  <c r="J40" i="26" s="1"/>
  <c r="AS39" i="26"/>
  <c r="J39" i="26" s="1"/>
  <c r="AS32" i="26"/>
  <c r="J32" i="26" s="1"/>
  <c r="AS31" i="26"/>
  <c r="J31" i="26" s="1"/>
  <c r="AS29" i="26"/>
  <c r="J29" i="26" s="1"/>
  <c r="AS27" i="26"/>
  <c r="J27" i="26" s="1"/>
  <c r="AS19" i="26"/>
  <c r="J19" i="26" s="1"/>
  <c r="AS17" i="26"/>
  <c r="J17" i="26" s="1"/>
  <c r="AS15" i="26"/>
  <c r="J15" i="26" s="1"/>
  <c r="AS8" i="26"/>
  <c r="J8" i="26" s="1"/>
  <c r="AS7" i="26"/>
  <c r="J7" i="26" s="1"/>
  <c r="AS6" i="26"/>
  <c r="J6" i="26" s="1"/>
  <c r="AS5" i="26"/>
  <c r="J5" i="26" s="1"/>
  <c r="AS4" i="26"/>
  <c r="J4" i="26" s="1"/>
  <c r="AS3" i="26"/>
  <c r="J3" i="26" s="1"/>
  <c r="AS30" i="26"/>
  <c r="J30" i="26" s="1"/>
  <c r="AS28" i="26"/>
  <c r="J28" i="26" s="1"/>
  <c r="AS20" i="26"/>
  <c r="J20" i="26" s="1"/>
  <c r="AS18" i="26"/>
  <c r="J18" i="26" s="1"/>
  <c r="AS16" i="26"/>
  <c r="J16" i="26" s="1"/>
  <c r="AS14" i="26"/>
  <c r="J14" i="26" s="1"/>
  <c r="AS13" i="26"/>
  <c r="J13" i="26" s="1"/>
  <c r="AS12" i="26"/>
  <c r="J12" i="26" s="1"/>
  <c r="AS11" i="26"/>
  <c r="J11" i="26" s="1"/>
  <c r="AS10" i="26"/>
  <c r="J10" i="26" s="1"/>
  <c r="AS9" i="26"/>
  <c r="J9" i="26" s="1"/>
  <c r="AO73" i="26"/>
  <c r="F73" i="26" s="1"/>
  <c r="AO68" i="26"/>
  <c r="F68" i="26" s="1"/>
  <c r="AO67" i="26"/>
  <c r="F67" i="26" s="1"/>
  <c r="AO62" i="26"/>
  <c r="F62" i="26" s="1"/>
  <c r="AO61" i="26"/>
  <c r="F61" i="26" s="1"/>
  <c r="AO60" i="26"/>
  <c r="F60" i="26" s="1"/>
  <c r="AO74" i="26"/>
  <c r="F74" i="26" s="1"/>
  <c r="AO72" i="26"/>
  <c r="F72" i="26" s="1"/>
  <c r="AO71" i="26"/>
  <c r="F71" i="26" s="1"/>
  <c r="AO70" i="26"/>
  <c r="F70" i="26" s="1"/>
  <c r="AO69" i="26"/>
  <c r="F69" i="26" s="1"/>
  <c r="AO66" i="26"/>
  <c r="F66" i="26" s="1"/>
  <c r="AO65" i="26"/>
  <c r="F65" i="26" s="1"/>
  <c r="AO64" i="26"/>
  <c r="F64" i="26" s="1"/>
  <c r="AO63" i="26"/>
  <c r="F63" i="26" s="1"/>
  <c r="AO59" i="26"/>
  <c r="F59" i="26" s="1"/>
  <c r="AO58" i="26"/>
  <c r="F58" i="26" s="1"/>
  <c r="AO57" i="26"/>
  <c r="F57" i="26" s="1"/>
  <c r="AO50" i="26"/>
  <c r="F50" i="26" s="1"/>
  <c r="AO49" i="26"/>
  <c r="F49" i="26" s="1"/>
  <c r="AO48" i="26"/>
  <c r="F48" i="26" s="1"/>
  <c r="AO47" i="26"/>
  <c r="F47" i="26" s="1"/>
  <c r="AO56" i="26"/>
  <c r="F56" i="26" s="1"/>
  <c r="AO55" i="26"/>
  <c r="F55" i="26" s="1"/>
  <c r="AO54" i="26"/>
  <c r="F54" i="26" s="1"/>
  <c r="AO53" i="26"/>
  <c r="F53" i="26" s="1"/>
  <c r="AO52" i="26"/>
  <c r="F52" i="26" s="1"/>
  <c r="AO51" i="26"/>
  <c r="F51" i="26" s="1"/>
  <c r="AO46" i="26"/>
  <c r="F46" i="26" s="1"/>
  <c r="AO45" i="26"/>
  <c r="F45" i="26" s="1"/>
  <c r="AO38" i="26"/>
  <c r="F38" i="26" s="1"/>
  <c r="AO37" i="26"/>
  <c r="F37" i="26" s="1"/>
  <c r="AO36" i="26"/>
  <c r="F36" i="26" s="1"/>
  <c r="AO35" i="26"/>
  <c r="F35" i="26" s="1"/>
  <c r="AO34" i="26"/>
  <c r="F34" i="26" s="1"/>
  <c r="AO33" i="26"/>
  <c r="F33" i="26" s="1"/>
  <c r="AO26" i="26"/>
  <c r="F26" i="26" s="1"/>
  <c r="AO25" i="26"/>
  <c r="F25" i="26" s="1"/>
  <c r="AO24" i="26"/>
  <c r="F24" i="26" s="1"/>
  <c r="AO23" i="26"/>
  <c r="F23" i="26" s="1"/>
  <c r="AO22" i="26"/>
  <c r="F22" i="26" s="1"/>
  <c r="AO21" i="26"/>
  <c r="F21" i="26" s="1"/>
  <c r="AO44" i="26"/>
  <c r="F44" i="26" s="1"/>
  <c r="AO43" i="26"/>
  <c r="F43" i="26" s="1"/>
  <c r="AO42" i="26"/>
  <c r="F42" i="26" s="1"/>
  <c r="AO41" i="26"/>
  <c r="F41" i="26" s="1"/>
  <c r="AO40" i="26"/>
  <c r="F40" i="26" s="1"/>
  <c r="AO39" i="26"/>
  <c r="F39" i="26" s="1"/>
  <c r="AO32" i="26"/>
  <c r="F32" i="26" s="1"/>
  <c r="AO31" i="26"/>
  <c r="F31" i="26" s="1"/>
  <c r="AO29" i="26"/>
  <c r="F29" i="26" s="1"/>
  <c r="AO27" i="26"/>
  <c r="F27" i="26" s="1"/>
  <c r="AO19" i="26"/>
  <c r="F19" i="26" s="1"/>
  <c r="AO17" i="26"/>
  <c r="F17" i="26" s="1"/>
  <c r="AO15" i="26"/>
  <c r="F15" i="26" s="1"/>
  <c r="AO8" i="26"/>
  <c r="F8" i="26" s="1"/>
  <c r="AO7" i="26"/>
  <c r="F7" i="26" s="1"/>
  <c r="AO6" i="26"/>
  <c r="F6" i="26" s="1"/>
  <c r="AO5" i="26"/>
  <c r="F5" i="26" s="1"/>
  <c r="AO4" i="26"/>
  <c r="F4" i="26" s="1"/>
  <c r="AO3" i="26"/>
  <c r="F3" i="26" s="1"/>
  <c r="AO30" i="26"/>
  <c r="F30" i="26" s="1"/>
  <c r="AO28" i="26"/>
  <c r="F28" i="26" s="1"/>
  <c r="AO20" i="26"/>
  <c r="F20" i="26" s="1"/>
  <c r="AO18" i="26"/>
  <c r="F18" i="26" s="1"/>
  <c r="AO16" i="26"/>
  <c r="F16" i="26" s="1"/>
  <c r="AO14" i="26"/>
  <c r="F14" i="26" s="1"/>
  <c r="AO13" i="26"/>
  <c r="F13" i="26" s="1"/>
  <c r="AO12" i="26"/>
  <c r="F12" i="26" s="1"/>
  <c r="AO11" i="26"/>
  <c r="F11" i="26" s="1"/>
  <c r="AO10" i="26"/>
  <c r="F10" i="26" s="1"/>
  <c r="AO9" i="26"/>
  <c r="F9" i="26" s="1"/>
  <c r="C75" i="26"/>
  <c r="AS28" i="4"/>
  <c r="J28" i="4" s="1"/>
  <c r="BA33" i="4"/>
  <c r="R33" i="4" s="1"/>
  <c r="AW73" i="25"/>
  <c r="N73" i="25" s="1"/>
  <c r="AW68" i="25"/>
  <c r="N68" i="25" s="1"/>
  <c r="AW67" i="25"/>
  <c r="N67" i="25" s="1"/>
  <c r="AW74" i="25"/>
  <c r="N74" i="25" s="1"/>
  <c r="AW72" i="25"/>
  <c r="N72" i="25" s="1"/>
  <c r="AW71" i="25"/>
  <c r="N71" i="25" s="1"/>
  <c r="AW70" i="25"/>
  <c r="N70" i="25" s="1"/>
  <c r="AW69" i="25"/>
  <c r="N69" i="25" s="1"/>
  <c r="AW66" i="25"/>
  <c r="N66" i="25" s="1"/>
  <c r="AW65" i="25"/>
  <c r="N65" i="25" s="1"/>
  <c r="AW64" i="25"/>
  <c r="N64" i="25" s="1"/>
  <c r="AW63" i="25"/>
  <c r="N63" i="25" s="1"/>
  <c r="AW61" i="25"/>
  <c r="N61" i="25" s="1"/>
  <c r="AW56" i="25"/>
  <c r="N56" i="25" s="1"/>
  <c r="AW55" i="25"/>
  <c r="N55" i="25" s="1"/>
  <c r="AW54" i="25"/>
  <c r="N54" i="25" s="1"/>
  <c r="AW53" i="25"/>
  <c r="N53" i="25" s="1"/>
  <c r="AW52" i="25"/>
  <c r="N52" i="25" s="1"/>
  <c r="AW51" i="25"/>
  <c r="N51" i="25" s="1"/>
  <c r="AW62" i="25"/>
  <c r="N62" i="25" s="1"/>
  <c r="AW60" i="25"/>
  <c r="N60" i="25" s="1"/>
  <c r="AW59" i="25"/>
  <c r="N59" i="25" s="1"/>
  <c r="AW58" i="25"/>
  <c r="N58" i="25" s="1"/>
  <c r="AW57" i="25"/>
  <c r="N57" i="25" s="1"/>
  <c r="AW50" i="25"/>
  <c r="N50" i="25" s="1"/>
  <c r="AW49" i="25"/>
  <c r="N49" i="25" s="1"/>
  <c r="AW48" i="25"/>
  <c r="N48" i="25" s="1"/>
  <c r="AW47" i="25"/>
  <c r="N47" i="25" s="1"/>
  <c r="AW44" i="25"/>
  <c r="N44" i="25" s="1"/>
  <c r="AW43" i="25"/>
  <c r="N43" i="25" s="1"/>
  <c r="AW42" i="25"/>
  <c r="N42" i="25" s="1"/>
  <c r="AW41" i="25"/>
  <c r="N41" i="25" s="1"/>
  <c r="AW40" i="25"/>
  <c r="N40" i="25" s="1"/>
  <c r="AW39" i="25"/>
  <c r="N39" i="25" s="1"/>
  <c r="AW32" i="25"/>
  <c r="N32" i="25" s="1"/>
  <c r="AW31" i="25"/>
  <c r="N31" i="25" s="1"/>
  <c r="AW30" i="25"/>
  <c r="N30" i="25" s="1"/>
  <c r="AW29" i="25"/>
  <c r="N29" i="25" s="1"/>
  <c r="AW28" i="25"/>
  <c r="N28" i="25" s="1"/>
  <c r="AW27" i="25"/>
  <c r="N27" i="25" s="1"/>
  <c r="AW20" i="25"/>
  <c r="N20" i="25" s="1"/>
  <c r="AW19" i="25"/>
  <c r="N19" i="25" s="1"/>
  <c r="AW18" i="25"/>
  <c r="N18" i="25" s="1"/>
  <c r="AW17" i="25"/>
  <c r="N17" i="25" s="1"/>
  <c r="AW46" i="25"/>
  <c r="N46" i="25" s="1"/>
  <c r="AW45" i="25"/>
  <c r="N45" i="25" s="1"/>
  <c r="AW38" i="25"/>
  <c r="N38" i="25" s="1"/>
  <c r="AW37" i="25"/>
  <c r="N37" i="25" s="1"/>
  <c r="AW36" i="25"/>
  <c r="N36" i="25" s="1"/>
  <c r="AW35" i="25"/>
  <c r="N35" i="25" s="1"/>
  <c r="AW34" i="25"/>
  <c r="N34" i="25" s="1"/>
  <c r="AW33" i="25"/>
  <c r="N33" i="25" s="1"/>
  <c r="AW26" i="25"/>
  <c r="N26" i="25" s="1"/>
  <c r="AW25" i="25"/>
  <c r="N25" i="25" s="1"/>
  <c r="AW24" i="25"/>
  <c r="N24" i="25" s="1"/>
  <c r="AW23" i="25"/>
  <c r="N23" i="25" s="1"/>
  <c r="AW22" i="25"/>
  <c r="N22" i="25" s="1"/>
  <c r="AW21" i="25"/>
  <c r="N21" i="25" s="1"/>
  <c r="AW14" i="25"/>
  <c r="N14" i="25" s="1"/>
  <c r="AW13" i="25"/>
  <c r="N13" i="25" s="1"/>
  <c r="AW12" i="25"/>
  <c r="N12" i="25" s="1"/>
  <c r="AW11" i="25"/>
  <c r="N11" i="25" s="1"/>
  <c r="AW10" i="25"/>
  <c r="N10" i="25" s="1"/>
  <c r="AW9" i="25"/>
  <c r="N9" i="25" s="1"/>
  <c r="AW16" i="25"/>
  <c r="N16" i="25" s="1"/>
  <c r="AW15" i="25"/>
  <c r="N15" i="25" s="1"/>
  <c r="AW8" i="25"/>
  <c r="N8" i="25" s="1"/>
  <c r="AW7" i="25"/>
  <c r="N7" i="25" s="1"/>
  <c r="AW6" i="25"/>
  <c r="N6" i="25" s="1"/>
  <c r="AW5" i="25"/>
  <c r="N5" i="25" s="1"/>
  <c r="AW4" i="25"/>
  <c r="N4" i="25" s="1"/>
  <c r="AW3" i="25"/>
  <c r="N3" i="25" s="1"/>
  <c r="AS73" i="25"/>
  <c r="J73" i="25" s="1"/>
  <c r="AS68" i="25"/>
  <c r="J68" i="25" s="1"/>
  <c r="AS67" i="25"/>
  <c r="J67" i="25" s="1"/>
  <c r="AS74" i="25"/>
  <c r="J74" i="25" s="1"/>
  <c r="AS72" i="25"/>
  <c r="J72" i="25" s="1"/>
  <c r="AS71" i="25"/>
  <c r="J71" i="25" s="1"/>
  <c r="AS70" i="25"/>
  <c r="J70" i="25" s="1"/>
  <c r="AS69" i="25"/>
  <c r="J69" i="25" s="1"/>
  <c r="AS66" i="25"/>
  <c r="J66" i="25" s="1"/>
  <c r="AS65" i="25"/>
  <c r="J65" i="25" s="1"/>
  <c r="AS64" i="25"/>
  <c r="J64" i="25" s="1"/>
  <c r="AS63" i="25"/>
  <c r="J63" i="25" s="1"/>
  <c r="AS61" i="25"/>
  <c r="J61" i="25" s="1"/>
  <c r="AS56" i="25"/>
  <c r="J56" i="25" s="1"/>
  <c r="AS55" i="25"/>
  <c r="J55" i="25" s="1"/>
  <c r="AS54" i="25"/>
  <c r="J54" i="25" s="1"/>
  <c r="AS53" i="25"/>
  <c r="J53" i="25" s="1"/>
  <c r="AS52" i="25"/>
  <c r="J52" i="25" s="1"/>
  <c r="AS51" i="25"/>
  <c r="J51" i="25" s="1"/>
  <c r="AS62" i="25"/>
  <c r="J62" i="25" s="1"/>
  <c r="AS60" i="25"/>
  <c r="J60" i="25" s="1"/>
  <c r="AS59" i="25"/>
  <c r="J59" i="25" s="1"/>
  <c r="AS58" i="25"/>
  <c r="J58" i="25" s="1"/>
  <c r="AS57" i="25"/>
  <c r="J57" i="25" s="1"/>
  <c r="AS50" i="25"/>
  <c r="J50" i="25" s="1"/>
  <c r="AS49" i="25"/>
  <c r="J49" i="25" s="1"/>
  <c r="AS48" i="25"/>
  <c r="J48" i="25" s="1"/>
  <c r="AS47" i="25"/>
  <c r="J47" i="25" s="1"/>
  <c r="AS44" i="25"/>
  <c r="J44" i="25" s="1"/>
  <c r="AS43" i="25"/>
  <c r="J43" i="25" s="1"/>
  <c r="AS42" i="25"/>
  <c r="J42" i="25" s="1"/>
  <c r="AS41" i="25"/>
  <c r="J41" i="25" s="1"/>
  <c r="AS40" i="25"/>
  <c r="J40" i="25" s="1"/>
  <c r="AS39" i="25"/>
  <c r="J39" i="25" s="1"/>
  <c r="AS32" i="25"/>
  <c r="J32" i="25" s="1"/>
  <c r="AS31" i="25"/>
  <c r="J31" i="25" s="1"/>
  <c r="AS30" i="25"/>
  <c r="J30" i="25" s="1"/>
  <c r="AS29" i="25"/>
  <c r="J29" i="25" s="1"/>
  <c r="AS28" i="25"/>
  <c r="J28" i="25" s="1"/>
  <c r="AS27" i="25"/>
  <c r="J27" i="25" s="1"/>
  <c r="AS20" i="25"/>
  <c r="J20" i="25" s="1"/>
  <c r="AS19" i="25"/>
  <c r="J19" i="25" s="1"/>
  <c r="AS18" i="25"/>
  <c r="J18" i="25" s="1"/>
  <c r="AS46" i="25"/>
  <c r="J46" i="25" s="1"/>
  <c r="AS45" i="25"/>
  <c r="J45" i="25" s="1"/>
  <c r="AS38" i="25"/>
  <c r="J38" i="25" s="1"/>
  <c r="AS37" i="25"/>
  <c r="J37" i="25" s="1"/>
  <c r="AS36" i="25"/>
  <c r="J36" i="25" s="1"/>
  <c r="AS35" i="25"/>
  <c r="J35" i="25" s="1"/>
  <c r="AS34" i="25"/>
  <c r="J34" i="25" s="1"/>
  <c r="AS33" i="25"/>
  <c r="J33" i="25" s="1"/>
  <c r="AS26" i="25"/>
  <c r="J26" i="25" s="1"/>
  <c r="AS25" i="25"/>
  <c r="J25" i="25" s="1"/>
  <c r="AS24" i="25"/>
  <c r="J24" i="25" s="1"/>
  <c r="AS23" i="25"/>
  <c r="J23" i="25" s="1"/>
  <c r="AS22" i="25"/>
  <c r="J22" i="25" s="1"/>
  <c r="AS21" i="25"/>
  <c r="J21" i="25" s="1"/>
  <c r="AS17" i="25"/>
  <c r="J17" i="25" s="1"/>
  <c r="AS14" i="25"/>
  <c r="J14" i="25" s="1"/>
  <c r="AS13" i="25"/>
  <c r="J13" i="25" s="1"/>
  <c r="AS12" i="25"/>
  <c r="J12" i="25" s="1"/>
  <c r="AS11" i="25"/>
  <c r="J11" i="25" s="1"/>
  <c r="AS10" i="25"/>
  <c r="J10" i="25" s="1"/>
  <c r="AS9" i="25"/>
  <c r="J9" i="25" s="1"/>
  <c r="AS16" i="25"/>
  <c r="J16" i="25" s="1"/>
  <c r="AS15" i="25"/>
  <c r="J15" i="25" s="1"/>
  <c r="AS8" i="25"/>
  <c r="J8" i="25" s="1"/>
  <c r="AS7" i="25"/>
  <c r="J7" i="25" s="1"/>
  <c r="AS6" i="25"/>
  <c r="J6" i="25" s="1"/>
  <c r="AS5" i="25"/>
  <c r="J5" i="25" s="1"/>
  <c r="AS4" i="25"/>
  <c r="J4" i="25" s="1"/>
  <c r="AS3" i="25"/>
  <c r="J3" i="25" s="1"/>
  <c r="AO73" i="25"/>
  <c r="F73" i="25" s="1"/>
  <c r="AO68" i="25"/>
  <c r="F68" i="25" s="1"/>
  <c r="AO74" i="25"/>
  <c r="F74" i="25" s="1"/>
  <c r="AO72" i="25"/>
  <c r="F72" i="25" s="1"/>
  <c r="AO71" i="25"/>
  <c r="F71" i="25" s="1"/>
  <c r="AO70" i="25"/>
  <c r="F70" i="25" s="1"/>
  <c r="AO69" i="25"/>
  <c r="F69" i="25" s="1"/>
  <c r="AO66" i="25"/>
  <c r="F66" i="25" s="1"/>
  <c r="AO65" i="25"/>
  <c r="F65" i="25" s="1"/>
  <c r="AO64" i="25"/>
  <c r="F64" i="25" s="1"/>
  <c r="AO63" i="25"/>
  <c r="F63" i="25" s="1"/>
  <c r="AO67" i="25"/>
  <c r="F67" i="25" s="1"/>
  <c r="AO61" i="25"/>
  <c r="F61" i="25" s="1"/>
  <c r="AO56" i="25"/>
  <c r="F56" i="25" s="1"/>
  <c r="AO55" i="25"/>
  <c r="F55" i="25" s="1"/>
  <c r="AO54" i="25"/>
  <c r="F54" i="25" s="1"/>
  <c r="AO53" i="25"/>
  <c r="F53" i="25" s="1"/>
  <c r="AO52" i="25"/>
  <c r="F52" i="25" s="1"/>
  <c r="AO51" i="25"/>
  <c r="F51" i="25" s="1"/>
  <c r="AO62" i="25"/>
  <c r="F62" i="25" s="1"/>
  <c r="AO60" i="25"/>
  <c r="F60" i="25" s="1"/>
  <c r="AO59" i="25"/>
  <c r="F59" i="25" s="1"/>
  <c r="AO58" i="25"/>
  <c r="F58" i="25" s="1"/>
  <c r="AO57" i="25"/>
  <c r="F57" i="25" s="1"/>
  <c r="AO50" i="25"/>
  <c r="F50" i="25" s="1"/>
  <c r="AO49" i="25"/>
  <c r="F49" i="25" s="1"/>
  <c r="AO48" i="25"/>
  <c r="F48" i="25" s="1"/>
  <c r="AO44" i="25"/>
  <c r="F44" i="25" s="1"/>
  <c r="AO43" i="25"/>
  <c r="F43" i="25" s="1"/>
  <c r="AO42" i="25"/>
  <c r="F42" i="25" s="1"/>
  <c r="AO41" i="25"/>
  <c r="F41" i="25" s="1"/>
  <c r="AO40" i="25"/>
  <c r="F40" i="25" s="1"/>
  <c r="AO39" i="25"/>
  <c r="F39" i="25" s="1"/>
  <c r="AO32" i="25"/>
  <c r="F32" i="25" s="1"/>
  <c r="AO31" i="25"/>
  <c r="F31" i="25" s="1"/>
  <c r="AO30" i="25"/>
  <c r="F30" i="25" s="1"/>
  <c r="AO29" i="25"/>
  <c r="F29" i="25" s="1"/>
  <c r="AO28" i="25"/>
  <c r="F28" i="25" s="1"/>
  <c r="AO27" i="25"/>
  <c r="F27" i="25" s="1"/>
  <c r="AO20" i="25"/>
  <c r="F20" i="25" s="1"/>
  <c r="AO19" i="25"/>
  <c r="F19" i="25" s="1"/>
  <c r="AO18" i="25"/>
  <c r="F18" i="25" s="1"/>
  <c r="AO47" i="25"/>
  <c r="F47" i="25" s="1"/>
  <c r="AO46" i="25"/>
  <c r="F46" i="25" s="1"/>
  <c r="AO45" i="25"/>
  <c r="F45" i="25" s="1"/>
  <c r="AO38" i="25"/>
  <c r="F38" i="25" s="1"/>
  <c r="AO37" i="25"/>
  <c r="F37" i="25" s="1"/>
  <c r="AO36" i="25"/>
  <c r="F36" i="25" s="1"/>
  <c r="AO35" i="25"/>
  <c r="F35" i="25" s="1"/>
  <c r="AO34" i="25"/>
  <c r="F34" i="25" s="1"/>
  <c r="AO33" i="25"/>
  <c r="F33" i="25" s="1"/>
  <c r="AO26" i="25"/>
  <c r="F26" i="25" s="1"/>
  <c r="AO25" i="25"/>
  <c r="F25" i="25" s="1"/>
  <c r="AO24" i="25"/>
  <c r="F24" i="25" s="1"/>
  <c r="AO23" i="25"/>
  <c r="F23" i="25" s="1"/>
  <c r="AO22" i="25"/>
  <c r="F22" i="25" s="1"/>
  <c r="AO21" i="25"/>
  <c r="F21" i="25" s="1"/>
  <c r="AO17" i="25"/>
  <c r="F17" i="25" s="1"/>
  <c r="AO14" i="25"/>
  <c r="F14" i="25" s="1"/>
  <c r="AO13" i="25"/>
  <c r="F13" i="25" s="1"/>
  <c r="AO12" i="25"/>
  <c r="F12" i="25" s="1"/>
  <c r="AO11" i="25"/>
  <c r="F11" i="25" s="1"/>
  <c r="AO10" i="25"/>
  <c r="F10" i="25" s="1"/>
  <c r="AO9" i="25"/>
  <c r="F9" i="25" s="1"/>
  <c r="AO16" i="25"/>
  <c r="F16" i="25" s="1"/>
  <c r="AO15" i="25"/>
  <c r="F15" i="25" s="1"/>
  <c r="AO8" i="25"/>
  <c r="F8" i="25" s="1"/>
  <c r="AO7" i="25"/>
  <c r="F7" i="25" s="1"/>
  <c r="AO6" i="25"/>
  <c r="F6" i="25" s="1"/>
  <c r="AO5" i="25"/>
  <c r="F5" i="25" s="1"/>
  <c r="AO4" i="25"/>
  <c r="F4" i="25" s="1"/>
  <c r="AO3" i="25"/>
  <c r="F3" i="25" s="1"/>
  <c r="AU73" i="25"/>
  <c r="L73" i="25" s="1"/>
  <c r="AU68" i="25"/>
  <c r="L68" i="25" s="1"/>
  <c r="AU67" i="25"/>
  <c r="L67" i="25" s="1"/>
  <c r="AU74" i="25"/>
  <c r="L74" i="25" s="1"/>
  <c r="AU72" i="25"/>
  <c r="L72" i="25" s="1"/>
  <c r="AU71" i="25"/>
  <c r="L71" i="25" s="1"/>
  <c r="AU70" i="25"/>
  <c r="L70" i="25" s="1"/>
  <c r="AU69" i="25"/>
  <c r="L69" i="25" s="1"/>
  <c r="AU66" i="25"/>
  <c r="L66" i="25" s="1"/>
  <c r="AU65" i="25"/>
  <c r="L65" i="25" s="1"/>
  <c r="AU64" i="25"/>
  <c r="L64" i="25" s="1"/>
  <c r="AU63" i="25"/>
  <c r="L63" i="25" s="1"/>
  <c r="AU62" i="25"/>
  <c r="L62" i="25" s="1"/>
  <c r="AU60" i="25"/>
  <c r="L60" i="25" s="1"/>
  <c r="AU56" i="25"/>
  <c r="L56" i="25" s="1"/>
  <c r="AU55" i="25"/>
  <c r="L55" i="25" s="1"/>
  <c r="AU54" i="25"/>
  <c r="L54" i="25" s="1"/>
  <c r="AU53" i="25"/>
  <c r="L53" i="25" s="1"/>
  <c r="AU52" i="25"/>
  <c r="L52" i="25" s="1"/>
  <c r="AU51" i="25"/>
  <c r="L51" i="25" s="1"/>
  <c r="AU61" i="25"/>
  <c r="L61" i="25" s="1"/>
  <c r="AU59" i="25"/>
  <c r="L59" i="25" s="1"/>
  <c r="AU58" i="25"/>
  <c r="L58" i="25" s="1"/>
  <c r="AU57" i="25"/>
  <c r="L57" i="25" s="1"/>
  <c r="AU50" i="25"/>
  <c r="L50" i="25" s="1"/>
  <c r="AU49" i="25"/>
  <c r="L49" i="25" s="1"/>
  <c r="AU48" i="25"/>
  <c r="L48" i="25" s="1"/>
  <c r="AU47" i="25"/>
  <c r="L47" i="25" s="1"/>
  <c r="AU44" i="25"/>
  <c r="L44" i="25" s="1"/>
  <c r="AU43" i="25"/>
  <c r="L43" i="25" s="1"/>
  <c r="AU42" i="25"/>
  <c r="L42" i="25" s="1"/>
  <c r="AU41" i="25"/>
  <c r="L41" i="25" s="1"/>
  <c r="AU40" i="25"/>
  <c r="L40" i="25" s="1"/>
  <c r="AU39" i="25"/>
  <c r="L39" i="25" s="1"/>
  <c r="AU32" i="25"/>
  <c r="L32" i="25" s="1"/>
  <c r="AU31" i="25"/>
  <c r="L31" i="25" s="1"/>
  <c r="AU30" i="25"/>
  <c r="L30" i="25" s="1"/>
  <c r="AU29" i="25"/>
  <c r="L29" i="25" s="1"/>
  <c r="AU28" i="25"/>
  <c r="L28" i="25" s="1"/>
  <c r="AU27" i="25"/>
  <c r="L27" i="25" s="1"/>
  <c r="AU20" i="25"/>
  <c r="L20" i="25" s="1"/>
  <c r="AU19" i="25"/>
  <c r="L19" i="25" s="1"/>
  <c r="AU18" i="25"/>
  <c r="L18" i="25" s="1"/>
  <c r="AU17" i="25"/>
  <c r="L17" i="25" s="1"/>
  <c r="AU46" i="25"/>
  <c r="L46" i="25" s="1"/>
  <c r="AU45" i="25"/>
  <c r="L45" i="25" s="1"/>
  <c r="AU38" i="25"/>
  <c r="L38" i="25" s="1"/>
  <c r="AU37" i="25"/>
  <c r="L37" i="25" s="1"/>
  <c r="AU36" i="25"/>
  <c r="L36" i="25" s="1"/>
  <c r="AU35" i="25"/>
  <c r="L35" i="25" s="1"/>
  <c r="AU34" i="25"/>
  <c r="L34" i="25" s="1"/>
  <c r="AU33" i="25"/>
  <c r="L33" i="25" s="1"/>
  <c r="AU26" i="25"/>
  <c r="L26" i="25" s="1"/>
  <c r="AU25" i="25"/>
  <c r="L25" i="25" s="1"/>
  <c r="AU24" i="25"/>
  <c r="L24" i="25" s="1"/>
  <c r="AU23" i="25"/>
  <c r="L23" i="25" s="1"/>
  <c r="AU22" i="25"/>
  <c r="L22" i="25" s="1"/>
  <c r="AU21" i="25"/>
  <c r="L21" i="25" s="1"/>
  <c r="AU14" i="25"/>
  <c r="L14" i="25" s="1"/>
  <c r="AU13" i="25"/>
  <c r="L13" i="25" s="1"/>
  <c r="AU12" i="25"/>
  <c r="L12" i="25" s="1"/>
  <c r="AU11" i="25"/>
  <c r="L11" i="25" s="1"/>
  <c r="AU10" i="25"/>
  <c r="L10" i="25" s="1"/>
  <c r="AU9" i="25"/>
  <c r="L9" i="25" s="1"/>
  <c r="AU16" i="25"/>
  <c r="L16" i="25" s="1"/>
  <c r="AU15" i="25"/>
  <c r="L15" i="25" s="1"/>
  <c r="AU8" i="25"/>
  <c r="L8" i="25" s="1"/>
  <c r="AU7" i="25"/>
  <c r="L7" i="25" s="1"/>
  <c r="AU6" i="25"/>
  <c r="L6" i="25" s="1"/>
  <c r="AU5" i="25"/>
  <c r="L5" i="25" s="1"/>
  <c r="AU4" i="25"/>
  <c r="L4" i="25" s="1"/>
  <c r="AU3" i="25"/>
  <c r="L3" i="25" s="1"/>
  <c r="AQ73" i="25"/>
  <c r="H73" i="25" s="1"/>
  <c r="AQ68" i="25"/>
  <c r="H68" i="25" s="1"/>
  <c r="AQ74" i="25"/>
  <c r="H74" i="25" s="1"/>
  <c r="AQ72" i="25"/>
  <c r="H72" i="25" s="1"/>
  <c r="AQ71" i="25"/>
  <c r="H71" i="25" s="1"/>
  <c r="AQ70" i="25"/>
  <c r="H70" i="25" s="1"/>
  <c r="AQ69" i="25"/>
  <c r="H69" i="25" s="1"/>
  <c r="AQ66" i="25"/>
  <c r="H66" i="25" s="1"/>
  <c r="AQ65" i="25"/>
  <c r="H65" i="25" s="1"/>
  <c r="AQ64" i="25"/>
  <c r="H64" i="25" s="1"/>
  <c r="AQ63" i="25"/>
  <c r="H63" i="25" s="1"/>
  <c r="AQ62" i="25"/>
  <c r="H62" i="25" s="1"/>
  <c r="AQ60" i="25"/>
  <c r="H60" i="25" s="1"/>
  <c r="AQ56" i="25"/>
  <c r="H56" i="25" s="1"/>
  <c r="AQ55" i="25"/>
  <c r="H55" i="25" s="1"/>
  <c r="AQ54" i="25"/>
  <c r="H54" i="25" s="1"/>
  <c r="AQ53" i="25"/>
  <c r="H53" i="25" s="1"/>
  <c r="AQ52" i="25"/>
  <c r="H52" i="25" s="1"/>
  <c r="AQ51" i="25"/>
  <c r="H51" i="25" s="1"/>
  <c r="AQ67" i="25"/>
  <c r="H67" i="25" s="1"/>
  <c r="AQ61" i="25"/>
  <c r="H61" i="25" s="1"/>
  <c r="AQ59" i="25"/>
  <c r="H59" i="25" s="1"/>
  <c r="AQ58" i="25"/>
  <c r="H58" i="25" s="1"/>
  <c r="AQ57" i="25"/>
  <c r="H57" i="25" s="1"/>
  <c r="AQ50" i="25"/>
  <c r="H50" i="25" s="1"/>
  <c r="AQ49" i="25"/>
  <c r="H49" i="25" s="1"/>
  <c r="AQ48" i="25"/>
  <c r="H48" i="25" s="1"/>
  <c r="AQ44" i="25"/>
  <c r="H44" i="25" s="1"/>
  <c r="AQ43" i="25"/>
  <c r="H43" i="25" s="1"/>
  <c r="AQ42" i="25"/>
  <c r="H42" i="25" s="1"/>
  <c r="AQ41" i="25"/>
  <c r="H41" i="25" s="1"/>
  <c r="AQ40" i="25"/>
  <c r="H40" i="25" s="1"/>
  <c r="AQ39" i="25"/>
  <c r="H39" i="25" s="1"/>
  <c r="AQ32" i="25"/>
  <c r="H32" i="25" s="1"/>
  <c r="AQ31" i="25"/>
  <c r="H31" i="25" s="1"/>
  <c r="AQ30" i="25"/>
  <c r="H30" i="25" s="1"/>
  <c r="AQ29" i="25"/>
  <c r="H29" i="25" s="1"/>
  <c r="AQ28" i="25"/>
  <c r="H28" i="25" s="1"/>
  <c r="AQ27" i="25"/>
  <c r="H27" i="25" s="1"/>
  <c r="AQ20" i="25"/>
  <c r="H20" i="25" s="1"/>
  <c r="AQ19" i="25"/>
  <c r="H19" i="25" s="1"/>
  <c r="AQ18" i="25"/>
  <c r="H18" i="25" s="1"/>
  <c r="AQ47" i="25"/>
  <c r="H47" i="25" s="1"/>
  <c r="AQ46" i="25"/>
  <c r="H46" i="25" s="1"/>
  <c r="AQ45" i="25"/>
  <c r="H45" i="25" s="1"/>
  <c r="AQ38" i="25"/>
  <c r="H38" i="25" s="1"/>
  <c r="AQ37" i="25"/>
  <c r="H37" i="25" s="1"/>
  <c r="AQ36" i="25"/>
  <c r="H36" i="25" s="1"/>
  <c r="AQ35" i="25"/>
  <c r="H35" i="25" s="1"/>
  <c r="AQ34" i="25"/>
  <c r="H34" i="25" s="1"/>
  <c r="AQ33" i="25"/>
  <c r="H33" i="25" s="1"/>
  <c r="AQ26" i="25"/>
  <c r="H26" i="25" s="1"/>
  <c r="AQ25" i="25"/>
  <c r="H25" i="25" s="1"/>
  <c r="AQ24" i="25"/>
  <c r="H24" i="25" s="1"/>
  <c r="AQ23" i="25"/>
  <c r="H23" i="25" s="1"/>
  <c r="AQ22" i="25"/>
  <c r="H22" i="25" s="1"/>
  <c r="AQ21" i="25"/>
  <c r="H21" i="25" s="1"/>
  <c r="AQ14" i="25"/>
  <c r="H14" i="25" s="1"/>
  <c r="AQ13" i="25"/>
  <c r="H13" i="25" s="1"/>
  <c r="AQ12" i="25"/>
  <c r="H12" i="25" s="1"/>
  <c r="AQ11" i="25"/>
  <c r="H11" i="25" s="1"/>
  <c r="AQ10" i="25"/>
  <c r="H10" i="25" s="1"/>
  <c r="AQ9" i="25"/>
  <c r="H9" i="25" s="1"/>
  <c r="AQ17" i="25"/>
  <c r="H17" i="25" s="1"/>
  <c r="AQ16" i="25"/>
  <c r="H16" i="25" s="1"/>
  <c r="AQ15" i="25"/>
  <c r="H15" i="25" s="1"/>
  <c r="AQ8" i="25"/>
  <c r="H8" i="25" s="1"/>
  <c r="AQ7" i="25"/>
  <c r="H7" i="25" s="1"/>
  <c r="AQ6" i="25"/>
  <c r="H6" i="25" s="1"/>
  <c r="AQ5" i="25"/>
  <c r="H5" i="25" s="1"/>
  <c r="AQ4" i="25"/>
  <c r="H4" i="25" s="1"/>
  <c r="AQ3" i="25"/>
  <c r="H3" i="25" s="1"/>
  <c r="AM73" i="25"/>
  <c r="D73" i="25" s="1"/>
  <c r="AM68" i="25"/>
  <c r="D68" i="25" s="1"/>
  <c r="AM74" i="25"/>
  <c r="D74" i="25" s="1"/>
  <c r="AM72" i="25"/>
  <c r="D72" i="25" s="1"/>
  <c r="AM71" i="25"/>
  <c r="D71" i="25" s="1"/>
  <c r="AM70" i="25"/>
  <c r="D70" i="25" s="1"/>
  <c r="AM69" i="25"/>
  <c r="D69" i="25" s="1"/>
  <c r="AM66" i="25"/>
  <c r="D66" i="25" s="1"/>
  <c r="AM65" i="25"/>
  <c r="D65" i="25" s="1"/>
  <c r="AM64" i="25"/>
  <c r="D64" i="25" s="1"/>
  <c r="AM63" i="25"/>
  <c r="D63" i="25" s="1"/>
  <c r="AM62" i="25"/>
  <c r="D62" i="25" s="1"/>
  <c r="AM60" i="25"/>
  <c r="D60" i="25" s="1"/>
  <c r="AM56" i="25"/>
  <c r="D56" i="25" s="1"/>
  <c r="AM55" i="25"/>
  <c r="D55" i="25" s="1"/>
  <c r="AM54" i="25"/>
  <c r="D54" i="25" s="1"/>
  <c r="AM53" i="25"/>
  <c r="D53" i="25" s="1"/>
  <c r="AM52" i="25"/>
  <c r="D52" i="25" s="1"/>
  <c r="AM51" i="25"/>
  <c r="D51" i="25" s="1"/>
  <c r="AM67" i="25"/>
  <c r="D67" i="25" s="1"/>
  <c r="AM61" i="25"/>
  <c r="D61" i="25" s="1"/>
  <c r="AM59" i="25"/>
  <c r="D59" i="25" s="1"/>
  <c r="AM58" i="25"/>
  <c r="D58" i="25" s="1"/>
  <c r="AM57" i="25"/>
  <c r="D57" i="25" s="1"/>
  <c r="AM50" i="25"/>
  <c r="D50" i="25" s="1"/>
  <c r="AM49" i="25"/>
  <c r="D49" i="25" s="1"/>
  <c r="AM48" i="25"/>
  <c r="D48" i="25" s="1"/>
  <c r="AM44" i="25"/>
  <c r="D44" i="25" s="1"/>
  <c r="AM43" i="25"/>
  <c r="D43" i="25" s="1"/>
  <c r="AM42" i="25"/>
  <c r="D42" i="25" s="1"/>
  <c r="AM41" i="25"/>
  <c r="D41" i="25" s="1"/>
  <c r="AM40" i="25"/>
  <c r="D40" i="25" s="1"/>
  <c r="AM39" i="25"/>
  <c r="D39" i="25" s="1"/>
  <c r="AM32" i="25"/>
  <c r="D32" i="25" s="1"/>
  <c r="AM31" i="25"/>
  <c r="D31" i="25" s="1"/>
  <c r="AM30" i="25"/>
  <c r="D30" i="25" s="1"/>
  <c r="AM29" i="25"/>
  <c r="D29" i="25" s="1"/>
  <c r="AM28" i="25"/>
  <c r="D28" i="25" s="1"/>
  <c r="AM27" i="25"/>
  <c r="D27" i="25" s="1"/>
  <c r="AM20" i="25"/>
  <c r="D20" i="25" s="1"/>
  <c r="AM19" i="25"/>
  <c r="D19" i="25" s="1"/>
  <c r="AM18" i="25"/>
  <c r="D18" i="25" s="1"/>
  <c r="AM47" i="25"/>
  <c r="D47" i="25" s="1"/>
  <c r="AM46" i="25"/>
  <c r="D46" i="25" s="1"/>
  <c r="AM45" i="25"/>
  <c r="D45" i="25" s="1"/>
  <c r="AM38" i="25"/>
  <c r="D38" i="25" s="1"/>
  <c r="AM37" i="25"/>
  <c r="D37" i="25" s="1"/>
  <c r="AM36" i="25"/>
  <c r="D36" i="25" s="1"/>
  <c r="AM35" i="25"/>
  <c r="D35" i="25" s="1"/>
  <c r="AM34" i="25"/>
  <c r="D34" i="25" s="1"/>
  <c r="AM33" i="25"/>
  <c r="D33" i="25" s="1"/>
  <c r="AM26" i="25"/>
  <c r="D26" i="25" s="1"/>
  <c r="AM25" i="25"/>
  <c r="D25" i="25" s="1"/>
  <c r="AM24" i="25"/>
  <c r="D24" i="25" s="1"/>
  <c r="AM23" i="25"/>
  <c r="D23" i="25" s="1"/>
  <c r="AM22" i="25"/>
  <c r="D22" i="25" s="1"/>
  <c r="AM21" i="25"/>
  <c r="D21" i="25" s="1"/>
  <c r="AM14" i="25"/>
  <c r="D14" i="25" s="1"/>
  <c r="AM13" i="25"/>
  <c r="D13" i="25" s="1"/>
  <c r="AM12" i="25"/>
  <c r="D12" i="25" s="1"/>
  <c r="AM11" i="25"/>
  <c r="D11" i="25" s="1"/>
  <c r="AM10" i="25"/>
  <c r="D10" i="25" s="1"/>
  <c r="AM9" i="25"/>
  <c r="D9" i="25" s="1"/>
  <c r="AM17" i="25"/>
  <c r="D17" i="25" s="1"/>
  <c r="AM16" i="25"/>
  <c r="D16" i="25" s="1"/>
  <c r="AM15" i="25"/>
  <c r="D15" i="25" s="1"/>
  <c r="AM8" i="25"/>
  <c r="D8" i="25" s="1"/>
  <c r="AM7" i="25"/>
  <c r="D7" i="25" s="1"/>
  <c r="AM6" i="25"/>
  <c r="D6" i="25" s="1"/>
  <c r="AM5" i="25"/>
  <c r="D5" i="25" s="1"/>
  <c r="AM4" i="25"/>
  <c r="D4" i="25" s="1"/>
  <c r="AM3" i="25"/>
  <c r="D3" i="25" s="1"/>
  <c r="AZ74" i="25"/>
  <c r="Q74" i="25" s="1"/>
  <c r="AZ72" i="25"/>
  <c r="Q72" i="25" s="1"/>
  <c r="AZ71" i="25"/>
  <c r="Q71" i="25" s="1"/>
  <c r="AZ70" i="25"/>
  <c r="Q70" i="25" s="1"/>
  <c r="AZ69" i="25"/>
  <c r="Q69" i="25" s="1"/>
  <c r="AZ73" i="25"/>
  <c r="Q73" i="25" s="1"/>
  <c r="AZ68" i="25"/>
  <c r="Q68" i="25" s="1"/>
  <c r="AZ67" i="25"/>
  <c r="Q67" i="25" s="1"/>
  <c r="AZ62" i="25"/>
  <c r="Q62" i="25" s="1"/>
  <c r="AZ61" i="25"/>
  <c r="Q61" i="25" s="1"/>
  <c r="AZ60" i="25"/>
  <c r="Q60" i="25" s="1"/>
  <c r="AZ59" i="25"/>
  <c r="Q59" i="25" s="1"/>
  <c r="AZ58" i="25"/>
  <c r="Q58" i="25" s="1"/>
  <c r="AZ57" i="25"/>
  <c r="Q57" i="25" s="1"/>
  <c r="AZ50" i="25"/>
  <c r="Q50" i="25" s="1"/>
  <c r="AZ49" i="25"/>
  <c r="Q49" i="25" s="1"/>
  <c r="AZ48" i="25"/>
  <c r="Q48" i="25" s="1"/>
  <c r="AZ66" i="25"/>
  <c r="Q66" i="25" s="1"/>
  <c r="AZ65" i="25"/>
  <c r="Q65" i="25" s="1"/>
  <c r="AZ64" i="25"/>
  <c r="Q64" i="25" s="1"/>
  <c r="AZ63" i="25"/>
  <c r="Q63" i="25" s="1"/>
  <c r="AZ56" i="25"/>
  <c r="Q56" i="25" s="1"/>
  <c r="AZ55" i="25"/>
  <c r="Q55" i="25" s="1"/>
  <c r="AZ54" i="25"/>
  <c r="Q54" i="25" s="1"/>
  <c r="AZ53" i="25"/>
  <c r="Q53" i="25" s="1"/>
  <c r="AZ52" i="25"/>
  <c r="Q52" i="25" s="1"/>
  <c r="AZ51" i="25"/>
  <c r="Q51" i="25" s="1"/>
  <c r="AZ47" i="25"/>
  <c r="Q47" i="25" s="1"/>
  <c r="AZ46" i="25"/>
  <c r="Q46" i="25" s="1"/>
  <c r="AZ45" i="25"/>
  <c r="Q45" i="25" s="1"/>
  <c r="AZ38" i="25"/>
  <c r="Q38" i="25" s="1"/>
  <c r="AZ37" i="25"/>
  <c r="Q37" i="25" s="1"/>
  <c r="AZ36" i="25"/>
  <c r="Q36" i="25" s="1"/>
  <c r="AZ35" i="25"/>
  <c r="Q35" i="25" s="1"/>
  <c r="AZ34" i="25"/>
  <c r="Q34" i="25" s="1"/>
  <c r="AZ33" i="25"/>
  <c r="Q33" i="25" s="1"/>
  <c r="AZ26" i="25"/>
  <c r="Q26" i="25" s="1"/>
  <c r="AZ25" i="25"/>
  <c r="Q25" i="25" s="1"/>
  <c r="AZ24" i="25"/>
  <c r="Q24" i="25" s="1"/>
  <c r="AZ23" i="25"/>
  <c r="Q23" i="25" s="1"/>
  <c r="AZ22" i="25"/>
  <c r="Q22" i="25" s="1"/>
  <c r="AZ21" i="25"/>
  <c r="Q21" i="25" s="1"/>
  <c r="AZ44" i="25"/>
  <c r="Q44" i="25" s="1"/>
  <c r="AZ43" i="25"/>
  <c r="Q43" i="25" s="1"/>
  <c r="AZ42" i="25"/>
  <c r="Q42" i="25" s="1"/>
  <c r="AZ41" i="25"/>
  <c r="Q41" i="25" s="1"/>
  <c r="AZ40" i="25"/>
  <c r="Q40" i="25" s="1"/>
  <c r="AZ39" i="25"/>
  <c r="Q39" i="25" s="1"/>
  <c r="AZ32" i="25"/>
  <c r="Q32" i="25" s="1"/>
  <c r="AZ31" i="25"/>
  <c r="Q31" i="25" s="1"/>
  <c r="AZ30" i="25"/>
  <c r="Q30" i="25" s="1"/>
  <c r="AZ29" i="25"/>
  <c r="Q29" i="25" s="1"/>
  <c r="AZ28" i="25"/>
  <c r="Q28" i="25" s="1"/>
  <c r="AZ27" i="25"/>
  <c r="Q27" i="25" s="1"/>
  <c r="AZ20" i="25"/>
  <c r="Q20" i="25" s="1"/>
  <c r="AZ19" i="25"/>
  <c r="Q19" i="25" s="1"/>
  <c r="AZ18" i="25"/>
  <c r="Q18" i="25" s="1"/>
  <c r="AZ17" i="25"/>
  <c r="Q17" i="25" s="1"/>
  <c r="AZ16" i="25"/>
  <c r="Q16" i="25" s="1"/>
  <c r="AZ15" i="25"/>
  <c r="Q15" i="25" s="1"/>
  <c r="AZ8" i="25"/>
  <c r="Q8" i="25" s="1"/>
  <c r="AZ7" i="25"/>
  <c r="Q7" i="25" s="1"/>
  <c r="AZ6" i="25"/>
  <c r="Q6" i="25" s="1"/>
  <c r="AZ5" i="25"/>
  <c r="Q5" i="25" s="1"/>
  <c r="AZ4" i="25"/>
  <c r="Q4" i="25" s="1"/>
  <c r="AZ3" i="25"/>
  <c r="Q3" i="25" s="1"/>
  <c r="AZ14" i="25"/>
  <c r="Q14" i="25" s="1"/>
  <c r="AZ13" i="25"/>
  <c r="Q13" i="25" s="1"/>
  <c r="AZ12" i="25"/>
  <c r="Q12" i="25" s="1"/>
  <c r="AZ11" i="25"/>
  <c r="Q11" i="25" s="1"/>
  <c r="AZ10" i="25"/>
  <c r="Q10" i="25" s="1"/>
  <c r="AZ9" i="25"/>
  <c r="Q9" i="25" s="1"/>
  <c r="AV74" i="25"/>
  <c r="M74" i="25" s="1"/>
  <c r="AV72" i="25"/>
  <c r="M72" i="25" s="1"/>
  <c r="AV71" i="25"/>
  <c r="M71" i="25" s="1"/>
  <c r="AV70" i="25"/>
  <c r="M70" i="25" s="1"/>
  <c r="AV69" i="25"/>
  <c r="M69" i="25" s="1"/>
  <c r="AV73" i="25"/>
  <c r="M73" i="25" s="1"/>
  <c r="AV68" i="25"/>
  <c r="M68" i="25" s="1"/>
  <c r="AV67" i="25"/>
  <c r="M67" i="25" s="1"/>
  <c r="AV62" i="25"/>
  <c r="M62" i="25" s="1"/>
  <c r="AV61" i="25"/>
  <c r="M61" i="25" s="1"/>
  <c r="AV60" i="25"/>
  <c r="M60" i="25" s="1"/>
  <c r="AV59" i="25"/>
  <c r="M59" i="25" s="1"/>
  <c r="AV58" i="25"/>
  <c r="M58" i="25" s="1"/>
  <c r="AV57" i="25"/>
  <c r="M57" i="25" s="1"/>
  <c r="AV50" i="25"/>
  <c r="M50" i="25" s="1"/>
  <c r="AV49" i="25"/>
  <c r="M49" i="25" s="1"/>
  <c r="AV48" i="25"/>
  <c r="M48" i="25" s="1"/>
  <c r="AV66" i="25"/>
  <c r="M66" i="25" s="1"/>
  <c r="AV65" i="25"/>
  <c r="M65" i="25" s="1"/>
  <c r="AV64" i="25"/>
  <c r="M64" i="25" s="1"/>
  <c r="AV63" i="25"/>
  <c r="M63" i="25" s="1"/>
  <c r="AV56" i="25"/>
  <c r="M56" i="25" s="1"/>
  <c r="AV55" i="25"/>
  <c r="M55" i="25" s="1"/>
  <c r="AV54" i="25"/>
  <c r="M54" i="25" s="1"/>
  <c r="AV53" i="25"/>
  <c r="M53" i="25" s="1"/>
  <c r="AV52" i="25"/>
  <c r="M52" i="25" s="1"/>
  <c r="AV51" i="25"/>
  <c r="M51" i="25" s="1"/>
  <c r="AV47" i="25"/>
  <c r="M47" i="25" s="1"/>
  <c r="AV46" i="25"/>
  <c r="M46" i="25" s="1"/>
  <c r="AV45" i="25"/>
  <c r="M45" i="25" s="1"/>
  <c r="AV38" i="25"/>
  <c r="M38" i="25" s="1"/>
  <c r="AV37" i="25"/>
  <c r="M37" i="25" s="1"/>
  <c r="AV36" i="25"/>
  <c r="M36" i="25" s="1"/>
  <c r="AV35" i="25"/>
  <c r="M35" i="25" s="1"/>
  <c r="AV34" i="25"/>
  <c r="M34" i="25" s="1"/>
  <c r="AV33" i="25"/>
  <c r="M33" i="25" s="1"/>
  <c r="AV26" i="25"/>
  <c r="M26" i="25" s="1"/>
  <c r="AV25" i="25"/>
  <c r="M25" i="25" s="1"/>
  <c r="AV24" i="25"/>
  <c r="M24" i="25" s="1"/>
  <c r="AV23" i="25"/>
  <c r="M23" i="25" s="1"/>
  <c r="AV22" i="25"/>
  <c r="M22" i="25" s="1"/>
  <c r="AV21" i="25"/>
  <c r="M21" i="25" s="1"/>
  <c r="AV44" i="25"/>
  <c r="M44" i="25" s="1"/>
  <c r="AV43" i="25"/>
  <c r="M43" i="25" s="1"/>
  <c r="AV42" i="25"/>
  <c r="M42" i="25" s="1"/>
  <c r="AV41" i="25"/>
  <c r="M41" i="25" s="1"/>
  <c r="AV40" i="25"/>
  <c r="M40" i="25" s="1"/>
  <c r="AV39" i="25"/>
  <c r="M39" i="25" s="1"/>
  <c r="AV32" i="25"/>
  <c r="M32" i="25" s="1"/>
  <c r="AV31" i="25"/>
  <c r="M31" i="25" s="1"/>
  <c r="AV30" i="25"/>
  <c r="M30" i="25" s="1"/>
  <c r="AV29" i="25"/>
  <c r="M29" i="25" s="1"/>
  <c r="AV28" i="25"/>
  <c r="M28" i="25" s="1"/>
  <c r="AV27" i="25"/>
  <c r="M27" i="25" s="1"/>
  <c r="AV20" i="25"/>
  <c r="M20" i="25" s="1"/>
  <c r="AV19" i="25"/>
  <c r="M19" i="25" s="1"/>
  <c r="AV18" i="25"/>
  <c r="M18" i="25" s="1"/>
  <c r="AV17" i="25"/>
  <c r="M17" i="25" s="1"/>
  <c r="AV16" i="25"/>
  <c r="M16" i="25" s="1"/>
  <c r="AV15" i="25"/>
  <c r="M15" i="25" s="1"/>
  <c r="AV8" i="25"/>
  <c r="M8" i="25" s="1"/>
  <c r="AV7" i="25"/>
  <c r="M7" i="25" s="1"/>
  <c r="AV6" i="25"/>
  <c r="M6" i="25" s="1"/>
  <c r="AV5" i="25"/>
  <c r="M5" i="25" s="1"/>
  <c r="AV4" i="25"/>
  <c r="M4" i="25" s="1"/>
  <c r="AV3" i="25"/>
  <c r="M3" i="25" s="1"/>
  <c r="AV14" i="25"/>
  <c r="M14" i="25" s="1"/>
  <c r="AV13" i="25"/>
  <c r="M13" i="25" s="1"/>
  <c r="AV12" i="25"/>
  <c r="M12" i="25" s="1"/>
  <c r="AV11" i="25"/>
  <c r="M11" i="25" s="1"/>
  <c r="AV10" i="25"/>
  <c r="M10" i="25" s="1"/>
  <c r="AV9" i="25"/>
  <c r="M9" i="25" s="1"/>
  <c r="AR74" i="25"/>
  <c r="I74" i="25" s="1"/>
  <c r="AR72" i="25"/>
  <c r="I72" i="25" s="1"/>
  <c r="AR71" i="25"/>
  <c r="I71" i="25" s="1"/>
  <c r="AR70" i="25"/>
  <c r="I70" i="25" s="1"/>
  <c r="AR69" i="25"/>
  <c r="I69" i="25" s="1"/>
  <c r="AR73" i="25"/>
  <c r="I73" i="25" s="1"/>
  <c r="AR68" i="25"/>
  <c r="I68" i="25" s="1"/>
  <c r="AR67" i="25"/>
  <c r="I67" i="25" s="1"/>
  <c r="AR62" i="25"/>
  <c r="I62" i="25" s="1"/>
  <c r="AR61" i="25"/>
  <c r="I61" i="25" s="1"/>
  <c r="AR60" i="25"/>
  <c r="I60" i="25" s="1"/>
  <c r="AR59" i="25"/>
  <c r="I59" i="25" s="1"/>
  <c r="AR58" i="25"/>
  <c r="I58" i="25" s="1"/>
  <c r="AR57" i="25"/>
  <c r="I57" i="25" s="1"/>
  <c r="AR50" i="25"/>
  <c r="I50" i="25" s="1"/>
  <c r="AR49" i="25"/>
  <c r="I49" i="25" s="1"/>
  <c r="AR48" i="25"/>
  <c r="I48" i="25" s="1"/>
  <c r="AR66" i="25"/>
  <c r="I66" i="25" s="1"/>
  <c r="AR65" i="25"/>
  <c r="I65" i="25" s="1"/>
  <c r="AR64" i="25"/>
  <c r="I64" i="25" s="1"/>
  <c r="AR63" i="25"/>
  <c r="I63" i="25" s="1"/>
  <c r="AR56" i="25"/>
  <c r="I56" i="25" s="1"/>
  <c r="AR55" i="25"/>
  <c r="I55" i="25" s="1"/>
  <c r="AR54" i="25"/>
  <c r="I54" i="25" s="1"/>
  <c r="AR53" i="25"/>
  <c r="I53" i="25" s="1"/>
  <c r="AR52" i="25"/>
  <c r="I52" i="25" s="1"/>
  <c r="AR51" i="25"/>
  <c r="I51" i="25" s="1"/>
  <c r="AR47" i="25"/>
  <c r="I47" i="25" s="1"/>
  <c r="AR46" i="25"/>
  <c r="I46" i="25" s="1"/>
  <c r="AR45" i="25"/>
  <c r="I45" i="25" s="1"/>
  <c r="AR38" i="25"/>
  <c r="I38" i="25" s="1"/>
  <c r="AR37" i="25"/>
  <c r="I37" i="25" s="1"/>
  <c r="AR36" i="25"/>
  <c r="I36" i="25" s="1"/>
  <c r="AR35" i="25"/>
  <c r="I35" i="25" s="1"/>
  <c r="AR34" i="25"/>
  <c r="I34" i="25" s="1"/>
  <c r="AR33" i="25"/>
  <c r="I33" i="25" s="1"/>
  <c r="AR26" i="25"/>
  <c r="I26" i="25" s="1"/>
  <c r="AR25" i="25"/>
  <c r="I25" i="25" s="1"/>
  <c r="AR24" i="25"/>
  <c r="I24" i="25" s="1"/>
  <c r="AR23" i="25"/>
  <c r="I23" i="25" s="1"/>
  <c r="AR22" i="25"/>
  <c r="I22" i="25" s="1"/>
  <c r="AR21" i="25"/>
  <c r="I21" i="25" s="1"/>
  <c r="AR44" i="25"/>
  <c r="I44" i="25" s="1"/>
  <c r="AR43" i="25"/>
  <c r="I43" i="25" s="1"/>
  <c r="AR42" i="25"/>
  <c r="I42" i="25" s="1"/>
  <c r="AR41" i="25"/>
  <c r="I41" i="25" s="1"/>
  <c r="AR40" i="25"/>
  <c r="I40" i="25" s="1"/>
  <c r="AR39" i="25"/>
  <c r="I39" i="25" s="1"/>
  <c r="AR32" i="25"/>
  <c r="I32" i="25" s="1"/>
  <c r="AR31" i="25"/>
  <c r="I31" i="25" s="1"/>
  <c r="AR30" i="25"/>
  <c r="I30" i="25" s="1"/>
  <c r="AR29" i="25"/>
  <c r="I29" i="25" s="1"/>
  <c r="AR28" i="25"/>
  <c r="I28" i="25" s="1"/>
  <c r="AR27" i="25"/>
  <c r="I27" i="25" s="1"/>
  <c r="AR20" i="25"/>
  <c r="I20" i="25" s="1"/>
  <c r="AR19" i="25"/>
  <c r="I19" i="25" s="1"/>
  <c r="AR18" i="25"/>
  <c r="I18" i="25" s="1"/>
  <c r="AR17" i="25"/>
  <c r="I17" i="25" s="1"/>
  <c r="AR16" i="25"/>
  <c r="I16" i="25" s="1"/>
  <c r="AR15" i="25"/>
  <c r="I15" i="25" s="1"/>
  <c r="AR8" i="25"/>
  <c r="I8" i="25" s="1"/>
  <c r="AR7" i="25"/>
  <c r="I7" i="25" s="1"/>
  <c r="AR6" i="25"/>
  <c r="I6" i="25" s="1"/>
  <c r="AR5" i="25"/>
  <c r="I5" i="25" s="1"/>
  <c r="AR4" i="25"/>
  <c r="I4" i="25" s="1"/>
  <c r="AR3" i="25"/>
  <c r="I3" i="25" s="1"/>
  <c r="AR14" i="25"/>
  <c r="I14" i="25" s="1"/>
  <c r="AR13" i="25"/>
  <c r="I13" i="25" s="1"/>
  <c r="AR12" i="25"/>
  <c r="I12" i="25" s="1"/>
  <c r="AR11" i="25"/>
  <c r="I11" i="25" s="1"/>
  <c r="AR10" i="25"/>
  <c r="I10" i="25" s="1"/>
  <c r="AR9" i="25"/>
  <c r="I9" i="25" s="1"/>
  <c r="AN74" i="25"/>
  <c r="E74" i="25" s="1"/>
  <c r="AN72" i="25"/>
  <c r="E72" i="25" s="1"/>
  <c r="AN71" i="25"/>
  <c r="E71" i="25" s="1"/>
  <c r="AN70" i="25"/>
  <c r="E70" i="25" s="1"/>
  <c r="AN69" i="25"/>
  <c r="E69" i="25" s="1"/>
  <c r="AN73" i="25"/>
  <c r="E73" i="25" s="1"/>
  <c r="AN68" i="25"/>
  <c r="E68" i="25" s="1"/>
  <c r="AN67" i="25"/>
  <c r="E67" i="25" s="1"/>
  <c r="AN62" i="25"/>
  <c r="E62" i="25" s="1"/>
  <c r="AN61" i="25"/>
  <c r="E61" i="25" s="1"/>
  <c r="AN60" i="25"/>
  <c r="E60" i="25" s="1"/>
  <c r="AN59" i="25"/>
  <c r="E59" i="25" s="1"/>
  <c r="AN58" i="25"/>
  <c r="E58" i="25" s="1"/>
  <c r="AN57" i="25"/>
  <c r="E57" i="25" s="1"/>
  <c r="AN50" i="25"/>
  <c r="E50" i="25" s="1"/>
  <c r="AN49" i="25"/>
  <c r="E49" i="25" s="1"/>
  <c r="AN66" i="25"/>
  <c r="E66" i="25" s="1"/>
  <c r="AN65" i="25"/>
  <c r="E65" i="25" s="1"/>
  <c r="AN64" i="25"/>
  <c r="E64" i="25" s="1"/>
  <c r="AN63" i="25"/>
  <c r="E63" i="25" s="1"/>
  <c r="AN56" i="25"/>
  <c r="E56" i="25" s="1"/>
  <c r="AN55" i="25"/>
  <c r="E55" i="25" s="1"/>
  <c r="AN54" i="25"/>
  <c r="E54" i="25" s="1"/>
  <c r="AN53" i="25"/>
  <c r="E53" i="25" s="1"/>
  <c r="AN52" i="25"/>
  <c r="E52" i="25" s="1"/>
  <c r="AN51" i="25"/>
  <c r="E51" i="25" s="1"/>
  <c r="AN48" i="25"/>
  <c r="E48" i="25" s="1"/>
  <c r="AN47" i="25"/>
  <c r="E47" i="25" s="1"/>
  <c r="AN46" i="25"/>
  <c r="E46" i="25" s="1"/>
  <c r="AN45" i="25"/>
  <c r="E45" i="25" s="1"/>
  <c r="AN38" i="25"/>
  <c r="E38" i="25" s="1"/>
  <c r="AN37" i="25"/>
  <c r="E37" i="25" s="1"/>
  <c r="AN36" i="25"/>
  <c r="E36" i="25" s="1"/>
  <c r="AN35" i="25"/>
  <c r="E35" i="25" s="1"/>
  <c r="AN34" i="25"/>
  <c r="E34" i="25" s="1"/>
  <c r="AN33" i="25"/>
  <c r="E33" i="25" s="1"/>
  <c r="AN26" i="25"/>
  <c r="E26" i="25" s="1"/>
  <c r="AN25" i="25"/>
  <c r="E25" i="25" s="1"/>
  <c r="AN24" i="25"/>
  <c r="E24" i="25" s="1"/>
  <c r="AN23" i="25"/>
  <c r="E23" i="25" s="1"/>
  <c r="AN22" i="25"/>
  <c r="E22" i="25" s="1"/>
  <c r="AN21" i="25"/>
  <c r="E21" i="25" s="1"/>
  <c r="AN44" i="25"/>
  <c r="E44" i="25" s="1"/>
  <c r="AN43" i="25"/>
  <c r="E43" i="25" s="1"/>
  <c r="AN42" i="25"/>
  <c r="E42" i="25" s="1"/>
  <c r="AN41" i="25"/>
  <c r="E41" i="25" s="1"/>
  <c r="AN40" i="25"/>
  <c r="E40" i="25" s="1"/>
  <c r="AN39" i="25"/>
  <c r="E39" i="25" s="1"/>
  <c r="AN32" i="25"/>
  <c r="E32" i="25" s="1"/>
  <c r="AN31" i="25"/>
  <c r="E31" i="25" s="1"/>
  <c r="AN30" i="25"/>
  <c r="E30" i="25" s="1"/>
  <c r="AN29" i="25"/>
  <c r="E29" i="25" s="1"/>
  <c r="AN28" i="25"/>
  <c r="E28" i="25" s="1"/>
  <c r="AN27" i="25"/>
  <c r="E27" i="25" s="1"/>
  <c r="AN20" i="25"/>
  <c r="E20" i="25" s="1"/>
  <c r="AN19" i="25"/>
  <c r="E19" i="25" s="1"/>
  <c r="AN18" i="25"/>
  <c r="E18" i="25" s="1"/>
  <c r="AN17" i="25"/>
  <c r="E17" i="25" s="1"/>
  <c r="AN16" i="25"/>
  <c r="E16" i="25" s="1"/>
  <c r="AN15" i="25"/>
  <c r="E15" i="25" s="1"/>
  <c r="AN8" i="25"/>
  <c r="E8" i="25" s="1"/>
  <c r="AN7" i="25"/>
  <c r="E7" i="25" s="1"/>
  <c r="AN6" i="25"/>
  <c r="E6" i="25" s="1"/>
  <c r="AN5" i="25"/>
  <c r="E5" i="25" s="1"/>
  <c r="AN4" i="25"/>
  <c r="E4" i="25" s="1"/>
  <c r="AN3" i="25"/>
  <c r="E3" i="25" s="1"/>
  <c r="AN14" i="25"/>
  <c r="E14" i="25" s="1"/>
  <c r="AN13" i="25"/>
  <c r="E13" i="25" s="1"/>
  <c r="AN12" i="25"/>
  <c r="E12" i="25" s="1"/>
  <c r="AN11" i="25"/>
  <c r="E11" i="25" s="1"/>
  <c r="AN10" i="25"/>
  <c r="E10" i="25" s="1"/>
  <c r="AN9" i="25"/>
  <c r="E9" i="25" s="1"/>
  <c r="BA73" i="25"/>
  <c r="R73" i="25" s="1"/>
  <c r="BA68" i="25"/>
  <c r="R68" i="25" s="1"/>
  <c r="BA67" i="25"/>
  <c r="R67" i="25" s="1"/>
  <c r="BA74" i="25"/>
  <c r="R74" i="25" s="1"/>
  <c r="BA72" i="25"/>
  <c r="R72" i="25" s="1"/>
  <c r="BA71" i="25"/>
  <c r="R71" i="25" s="1"/>
  <c r="BA70" i="25"/>
  <c r="R70" i="25" s="1"/>
  <c r="BA69" i="25"/>
  <c r="R69" i="25" s="1"/>
  <c r="BA66" i="25"/>
  <c r="R66" i="25" s="1"/>
  <c r="BA65" i="25"/>
  <c r="R65" i="25" s="1"/>
  <c r="BA64" i="25"/>
  <c r="R64" i="25" s="1"/>
  <c r="BA63" i="25"/>
  <c r="R63" i="25" s="1"/>
  <c r="BA61" i="25"/>
  <c r="R61" i="25" s="1"/>
  <c r="BA56" i="25"/>
  <c r="R56" i="25" s="1"/>
  <c r="BA55" i="25"/>
  <c r="R55" i="25" s="1"/>
  <c r="BA54" i="25"/>
  <c r="R54" i="25" s="1"/>
  <c r="BA53" i="25"/>
  <c r="R53" i="25" s="1"/>
  <c r="BA52" i="25"/>
  <c r="R52" i="25" s="1"/>
  <c r="BA51" i="25"/>
  <c r="R51" i="25" s="1"/>
  <c r="BA62" i="25"/>
  <c r="R62" i="25" s="1"/>
  <c r="BA60" i="25"/>
  <c r="R60" i="25" s="1"/>
  <c r="BA59" i="25"/>
  <c r="R59" i="25" s="1"/>
  <c r="BA58" i="25"/>
  <c r="R58" i="25" s="1"/>
  <c r="BA57" i="25"/>
  <c r="R57" i="25" s="1"/>
  <c r="BA50" i="25"/>
  <c r="R50" i="25" s="1"/>
  <c r="BA49" i="25"/>
  <c r="R49" i="25" s="1"/>
  <c r="BA48" i="25"/>
  <c r="R48" i="25" s="1"/>
  <c r="BA47" i="25"/>
  <c r="R47" i="25" s="1"/>
  <c r="BA44" i="25"/>
  <c r="R44" i="25" s="1"/>
  <c r="BA43" i="25"/>
  <c r="R43" i="25" s="1"/>
  <c r="BA42" i="25"/>
  <c r="R42" i="25" s="1"/>
  <c r="BA41" i="25"/>
  <c r="R41" i="25" s="1"/>
  <c r="BA40" i="25"/>
  <c r="R40" i="25" s="1"/>
  <c r="BA39" i="25"/>
  <c r="R39" i="25" s="1"/>
  <c r="BA32" i="25"/>
  <c r="R32" i="25" s="1"/>
  <c r="BA31" i="25"/>
  <c r="R31" i="25" s="1"/>
  <c r="BA30" i="25"/>
  <c r="R30" i="25" s="1"/>
  <c r="BA29" i="25"/>
  <c r="R29" i="25" s="1"/>
  <c r="BA28" i="25"/>
  <c r="R28" i="25" s="1"/>
  <c r="BA27" i="25"/>
  <c r="R27" i="25" s="1"/>
  <c r="BA20" i="25"/>
  <c r="R20" i="25" s="1"/>
  <c r="BA19" i="25"/>
  <c r="R19" i="25" s="1"/>
  <c r="BA18" i="25"/>
  <c r="R18" i="25" s="1"/>
  <c r="BA17" i="25"/>
  <c r="R17" i="25" s="1"/>
  <c r="BA46" i="25"/>
  <c r="R46" i="25" s="1"/>
  <c r="BA45" i="25"/>
  <c r="R45" i="25" s="1"/>
  <c r="BA38" i="25"/>
  <c r="R38" i="25" s="1"/>
  <c r="BA37" i="25"/>
  <c r="R37" i="25" s="1"/>
  <c r="BA36" i="25"/>
  <c r="R36" i="25" s="1"/>
  <c r="BA35" i="25"/>
  <c r="R35" i="25" s="1"/>
  <c r="BA34" i="25"/>
  <c r="R34" i="25" s="1"/>
  <c r="BA33" i="25"/>
  <c r="R33" i="25" s="1"/>
  <c r="BA26" i="25"/>
  <c r="R26" i="25" s="1"/>
  <c r="BA25" i="25"/>
  <c r="R25" i="25" s="1"/>
  <c r="BA24" i="25"/>
  <c r="R24" i="25" s="1"/>
  <c r="BA23" i="25"/>
  <c r="R23" i="25" s="1"/>
  <c r="BA22" i="25"/>
  <c r="R22" i="25" s="1"/>
  <c r="BA21" i="25"/>
  <c r="R21" i="25" s="1"/>
  <c r="BA14" i="25"/>
  <c r="R14" i="25" s="1"/>
  <c r="BA13" i="25"/>
  <c r="R13" i="25" s="1"/>
  <c r="BA12" i="25"/>
  <c r="R12" i="25" s="1"/>
  <c r="BA11" i="25"/>
  <c r="R11" i="25" s="1"/>
  <c r="BA10" i="25"/>
  <c r="R10" i="25" s="1"/>
  <c r="BA9" i="25"/>
  <c r="R9" i="25" s="1"/>
  <c r="BA16" i="25"/>
  <c r="R16" i="25" s="1"/>
  <c r="BA15" i="25"/>
  <c r="R15" i="25" s="1"/>
  <c r="BA8" i="25"/>
  <c r="R8" i="25" s="1"/>
  <c r="BA7" i="25"/>
  <c r="R7" i="25" s="1"/>
  <c r="BA6" i="25"/>
  <c r="R6" i="25" s="1"/>
  <c r="BA5" i="25"/>
  <c r="R5" i="25" s="1"/>
  <c r="BA4" i="25"/>
  <c r="R4" i="25" s="1"/>
  <c r="BA3" i="25"/>
  <c r="R3" i="25" s="1"/>
  <c r="AR50" i="4"/>
  <c r="I50" i="4" s="1"/>
  <c r="BB74" i="25"/>
  <c r="S74" i="25" s="1"/>
  <c r="BB72" i="25"/>
  <c r="S72" i="25" s="1"/>
  <c r="BB71" i="25"/>
  <c r="S71" i="25" s="1"/>
  <c r="BB70" i="25"/>
  <c r="S70" i="25" s="1"/>
  <c r="BB69" i="25"/>
  <c r="S69" i="25" s="1"/>
  <c r="BB73" i="25"/>
  <c r="S73" i="25" s="1"/>
  <c r="BB68" i="25"/>
  <c r="S68" i="25" s="1"/>
  <c r="BB67" i="25"/>
  <c r="S67" i="25" s="1"/>
  <c r="BB62" i="25"/>
  <c r="S62" i="25" s="1"/>
  <c r="BB61" i="25"/>
  <c r="S61" i="25" s="1"/>
  <c r="BB60" i="25"/>
  <c r="S60" i="25" s="1"/>
  <c r="BB66" i="25"/>
  <c r="S66" i="25" s="1"/>
  <c r="BB65" i="25"/>
  <c r="S65" i="25" s="1"/>
  <c r="BB64" i="25"/>
  <c r="S64" i="25" s="1"/>
  <c r="BB63" i="25"/>
  <c r="S63" i="25" s="1"/>
  <c r="BB59" i="25"/>
  <c r="S59" i="25" s="1"/>
  <c r="BB58" i="25"/>
  <c r="S58" i="25" s="1"/>
  <c r="BB57" i="25"/>
  <c r="S57" i="25" s="1"/>
  <c r="BB50" i="25"/>
  <c r="S50" i="25" s="1"/>
  <c r="BB49" i="25"/>
  <c r="S49" i="25" s="1"/>
  <c r="BB48" i="25"/>
  <c r="S48" i="25" s="1"/>
  <c r="BB56" i="25"/>
  <c r="S56" i="25" s="1"/>
  <c r="BB55" i="25"/>
  <c r="S55" i="25" s="1"/>
  <c r="BB54" i="25"/>
  <c r="S54" i="25" s="1"/>
  <c r="BB53" i="25"/>
  <c r="S53" i="25" s="1"/>
  <c r="BB52" i="25"/>
  <c r="S52" i="25" s="1"/>
  <c r="BB51" i="25"/>
  <c r="S51" i="25" s="1"/>
  <c r="BB46" i="25"/>
  <c r="S46" i="25" s="1"/>
  <c r="BB45" i="25"/>
  <c r="S45" i="25" s="1"/>
  <c r="BB38" i="25"/>
  <c r="S38" i="25" s="1"/>
  <c r="BB37" i="25"/>
  <c r="S37" i="25" s="1"/>
  <c r="BB36" i="25"/>
  <c r="S36" i="25" s="1"/>
  <c r="BB35" i="25"/>
  <c r="S35" i="25" s="1"/>
  <c r="BB34" i="25"/>
  <c r="S34" i="25" s="1"/>
  <c r="BB33" i="25"/>
  <c r="S33" i="25" s="1"/>
  <c r="BB26" i="25"/>
  <c r="S26" i="25" s="1"/>
  <c r="BB25" i="25"/>
  <c r="S25" i="25" s="1"/>
  <c r="BB24" i="25"/>
  <c r="S24" i="25" s="1"/>
  <c r="BB23" i="25"/>
  <c r="S23" i="25" s="1"/>
  <c r="BB22" i="25"/>
  <c r="S22" i="25" s="1"/>
  <c r="BB21" i="25"/>
  <c r="S21" i="25" s="1"/>
  <c r="BB47" i="25"/>
  <c r="S47" i="25" s="1"/>
  <c r="BB44" i="25"/>
  <c r="S44" i="25" s="1"/>
  <c r="BB43" i="25"/>
  <c r="S43" i="25" s="1"/>
  <c r="BB42" i="25"/>
  <c r="S42" i="25" s="1"/>
  <c r="BB41" i="25"/>
  <c r="S41" i="25" s="1"/>
  <c r="BB40" i="25"/>
  <c r="S40" i="25" s="1"/>
  <c r="BB39" i="25"/>
  <c r="S39" i="25" s="1"/>
  <c r="BB32" i="25"/>
  <c r="S32" i="25" s="1"/>
  <c r="BB31" i="25"/>
  <c r="S31" i="25" s="1"/>
  <c r="BB30" i="25"/>
  <c r="S30" i="25" s="1"/>
  <c r="BB29" i="25"/>
  <c r="S29" i="25" s="1"/>
  <c r="BB28" i="25"/>
  <c r="S28" i="25" s="1"/>
  <c r="BB27" i="25"/>
  <c r="S27" i="25" s="1"/>
  <c r="BB20" i="25"/>
  <c r="S20" i="25" s="1"/>
  <c r="BB19" i="25"/>
  <c r="S19" i="25" s="1"/>
  <c r="BB18" i="25"/>
  <c r="S18" i="25" s="1"/>
  <c r="BB17" i="25"/>
  <c r="S17" i="25" s="1"/>
  <c r="BB16" i="25"/>
  <c r="S16" i="25" s="1"/>
  <c r="BB15" i="25"/>
  <c r="S15" i="25" s="1"/>
  <c r="BB8" i="25"/>
  <c r="S8" i="25" s="1"/>
  <c r="BB7" i="25"/>
  <c r="S7" i="25" s="1"/>
  <c r="BB6" i="25"/>
  <c r="S6" i="25" s="1"/>
  <c r="BB5" i="25"/>
  <c r="S5" i="25" s="1"/>
  <c r="BB4" i="25"/>
  <c r="S4" i="25" s="1"/>
  <c r="BB3" i="25"/>
  <c r="S3" i="25" s="1"/>
  <c r="BB14" i="25"/>
  <c r="S14" i="25" s="1"/>
  <c r="BB13" i="25"/>
  <c r="S13" i="25" s="1"/>
  <c r="BB12" i="25"/>
  <c r="S12" i="25" s="1"/>
  <c r="BB11" i="25"/>
  <c r="S11" i="25" s="1"/>
  <c r="BB10" i="25"/>
  <c r="S10" i="25" s="1"/>
  <c r="BB9" i="25"/>
  <c r="S9" i="25" s="1"/>
  <c r="AX74" i="25"/>
  <c r="O74" i="25" s="1"/>
  <c r="AX72" i="25"/>
  <c r="O72" i="25" s="1"/>
  <c r="AX71" i="25"/>
  <c r="O71" i="25" s="1"/>
  <c r="AX70" i="25"/>
  <c r="O70" i="25" s="1"/>
  <c r="AX69" i="25"/>
  <c r="O69" i="25" s="1"/>
  <c r="AX73" i="25"/>
  <c r="O73" i="25" s="1"/>
  <c r="AX68" i="25"/>
  <c r="O68" i="25" s="1"/>
  <c r="AX67" i="25"/>
  <c r="O67" i="25" s="1"/>
  <c r="AX62" i="25"/>
  <c r="O62" i="25" s="1"/>
  <c r="AX61" i="25"/>
  <c r="O61" i="25" s="1"/>
  <c r="AX60" i="25"/>
  <c r="O60" i="25" s="1"/>
  <c r="AX66" i="25"/>
  <c r="O66" i="25" s="1"/>
  <c r="AX65" i="25"/>
  <c r="O65" i="25" s="1"/>
  <c r="AX64" i="25"/>
  <c r="O64" i="25" s="1"/>
  <c r="AX63" i="25"/>
  <c r="O63" i="25" s="1"/>
  <c r="AX59" i="25"/>
  <c r="O59" i="25" s="1"/>
  <c r="AX58" i="25"/>
  <c r="O58" i="25" s="1"/>
  <c r="AX57" i="25"/>
  <c r="O57" i="25" s="1"/>
  <c r="AX50" i="25"/>
  <c r="O50" i="25" s="1"/>
  <c r="AX49" i="25"/>
  <c r="O49" i="25" s="1"/>
  <c r="AX48" i="25"/>
  <c r="O48" i="25" s="1"/>
  <c r="AX56" i="25"/>
  <c r="O56" i="25" s="1"/>
  <c r="AX55" i="25"/>
  <c r="O55" i="25" s="1"/>
  <c r="AX54" i="25"/>
  <c r="O54" i="25" s="1"/>
  <c r="AX53" i="25"/>
  <c r="O53" i="25" s="1"/>
  <c r="AX52" i="25"/>
  <c r="O52" i="25" s="1"/>
  <c r="AX51" i="25"/>
  <c r="O51" i="25" s="1"/>
  <c r="AX46" i="25"/>
  <c r="O46" i="25" s="1"/>
  <c r="AX45" i="25"/>
  <c r="O45" i="25" s="1"/>
  <c r="AX38" i="25"/>
  <c r="O38" i="25" s="1"/>
  <c r="AX37" i="25"/>
  <c r="O37" i="25" s="1"/>
  <c r="AX36" i="25"/>
  <c r="O36" i="25" s="1"/>
  <c r="AX35" i="25"/>
  <c r="O35" i="25" s="1"/>
  <c r="AX34" i="25"/>
  <c r="O34" i="25" s="1"/>
  <c r="AX33" i="25"/>
  <c r="O33" i="25" s="1"/>
  <c r="AX26" i="25"/>
  <c r="O26" i="25" s="1"/>
  <c r="AX25" i="25"/>
  <c r="O25" i="25" s="1"/>
  <c r="AX24" i="25"/>
  <c r="O24" i="25" s="1"/>
  <c r="AX23" i="25"/>
  <c r="O23" i="25" s="1"/>
  <c r="AX22" i="25"/>
  <c r="O22" i="25" s="1"/>
  <c r="AX21" i="25"/>
  <c r="O21" i="25" s="1"/>
  <c r="AX47" i="25"/>
  <c r="O47" i="25" s="1"/>
  <c r="AX44" i="25"/>
  <c r="O44" i="25" s="1"/>
  <c r="AX43" i="25"/>
  <c r="O43" i="25" s="1"/>
  <c r="AX42" i="25"/>
  <c r="O42" i="25" s="1"/>
  <c r="AX41" i="25"/>
  <c r="O41" i="25" s="1"/>
  <c r="AX40" i="25"/>
  <c r="O40" i="25" s="1"/>
  <c r="AX39" i="25"/>
  <c r="O39" i="25" s="1"/>
  <c r="AX32" i="25"/>
  <c r="O32" i="25" s="1"/>
  <c r="AX31" i="25"/>
  <c r="O31" i="25" s="1"/>
  <c r="AX30" i="25"/>
  <c r="O30" i="25" s="1"/>
  <c r="AX29" i="25"/>
  <c r="O29" i="25" s="1"/>
  <c r="AX28" i="25"/>
  <c r="O28" i="25" s="1"/>
  <c r="AX27" i="25"/>
  <c r="O27" i="25" s="1"/>
  <c r="AX20" i="25"/>
  <c r="O20" i="25" s="1"/>
  <c r="AX19" i="25"/>
  <c r="O19" i="25" s="1"/>
  <c r="AX18" i="25"/>
  <c r="O18" i="25" s="1"/>
  <c r="AX17" i="25"/>
  <c r="O17" i="25" s="1"/>
  <c r="AX16" i="25"/>
  <c r="O16" i="25" s="1"/>
  <c r="AX15" i="25"/>
  <c r="O15" i="25" s="1"/>
  <c r="AX8" i="25"/>
  <c r="O8" i="25" s="1"/>
  <c r="AX7" i="25"/>
  <c r="O7" i="25" s="1"/>
  <c r="AX6" i="25"/>
  <c r="O6" i="25" s="1"/>
  <c r="AX5" i="25"/>
  <c r="O5" i="25" s="1"/>
  <c r="AX4" i="25"/>
  <c r="O4" i="25" s="1"/>
  <c r="AX3" i="25"/>
  <c r="O3" i="25" s="1"/>
  <c r="AX14" i="25"/>
  <c r="O14" i="25" s="1"/>
  <c r="AX13" i="25"/>
  <c r="O13" i="25" s="1"/>
  <c r="AX12" i="25"/>
  <c r="O12" i="25" s="1"/>
  <c r="AX11" i="25"/>
  <c r="O11" i="25" s="1"/>
  <c r="AX10" i="25"/>
  <c r="O10" i="25" s="1"/>
  <c r="AX9" i="25"/>
  <c r="O9" i="25" s="1"/>
  <c r="AT74" i="25"/>
  <c r="K74" i="25" s="1"/>
  <c r="AT72" i="25"/>
  <c r="K72" i="25" s="1"/>
  <c r="AT71" i="25"/>
  <c r="K71" i="25" s="1"/>
  <c r="AT70" i="25"/>
  <c r="K70" i="25" s="1"/>
  <c r="AT69" i="25"/>
  <c r="K69" i="25" s="1"/>
  <c r="AT73" i="25"/>
  <c r="K73" i="25" s="1"/>
  <c r="AT68" i="25"/>
  <c r="K68" i="25" s="1"/>
  <c r="AT67" i="25"/>
  <c r="K67" i="25" s="1"/>
  <c r="AT62" i="25"/>
  <c r="K62" i="25" s="1"/>
  <c r="AT61" i="25"/>
  <c r="K61" i="25" s="1"/>
  <c r="AT60" i="25"/>
  <c r="K60" i="25" s="1"/>
  <c r="AT66" i="25"/>
  <c r="K66" i="25" s="1"/>
  <c r="AT65" i="25"/>
  <c r="K65" i="25" s="1"/>
  <c r="AT64" i="25"/>
  <c r="K64" i="25" s="1"/>
  <c r="AT63" i="25"/>
  <c r="K63" i="25" s="1"/>
  <c r="AT59" i="25"/>
  <c r="K59" i="25" s="1"/>
  <c r="AT58" i="25"/>
  <c r="K58" i="25" s="1"/>
  <c r="AT57" i="25"/>
  <c r="K57" i="25" s="1"/>
  <c r="AT50" i="25"/>
  <c r="K50" i="25" s="1"/>
  <c r="AT49" i="25"/>
  <c r="K49" i="25" s="1"/>
  <c r="AT48" i="25"/>
  <c r="K48" i="25" s="1"/>
  <c r="AT56" i="25"/>
  <c r="K56" i="25" s="1"/>
  <c r="AT55" i="25"/>
  <c r="K55" i="25" s="1"/>
  <c r="AT54" i="25"/>
  <c r="K54" i="25" s="1"/>
  <c r="AT53" i="25"/>
  <c r="K53" i="25" s="1"/>
  <c r="AT52" i="25"/>
  <c r="K52" i="25" s="1"/>
  <c r="AT51" i="25"/>
  <c r="K51" i="25" s="1"/>
  <c r="AT46" i="25"/>
  <c r="K46" i="25" s="1"/>
  <c r="AT45" i="25"/>
  <c r="K45" i="25" s="1"/>
  <c r="AT38" i="25"/>
  <c r="K38" i="25" s="1"/>
  <c r="AT37" i="25"/>
  <c r="K37" i="25" s="1"/>
  <c r="AT36" i="25"/>
  <c r="K36" i="25" s="1"/>
  <c r="AT35" i="25"/>
  <c r="K35" i="25" s="1"/>
  <c r="AT34" i="25"/>
  <c r="K34" i="25" s="1"/>
  <c r="AT33" i="25"/>
  <c r="K33" i="25" s="1"/>
  <c r="AT26" i="25"/>
  <c r="K26" i="25" s="1"/>
  <c r="AT25" i="25"/>
  <c r="K25" i="25" s="1"/>
  <c r="AT24" i="25"/>
  <c r="K24" i="25" s="1"/>
  <c r="AT23" i="25"/>
  <c r="K23" i="25" s="1"/>
  <c r="AT22" i="25"/>
  <c r="K22" i="25" s="1"/>
  <c r="AT21" i="25"/>
  <c r="K21" i="25" s="1"/>
  <c r="AT47" i="25"/>
  <c r="K47" i="25" s="1"/>
  <c r="AT44" i="25"/>
  <c r="K44" i="25" s="1"/>
  <c r="AT43" i="25"/>
  <c r="K43" i="25" s="1"/>
  <c r="AT42" i="25"/>
  <c r="K42" i="25" s="1"/>
  <c r="AT41" i="25"/>
  <c r="K41" i="25" s="1"/>
  <c r="AT40" i="25"/>
  <c r="K40" i="25" s="1"/>
  <c r="AT39" i="25"/>
  <c r="K39" i="25" s="1"/>
  <c r="AT32" i="25"/>
  <c r="K32" i="25" s="1"/>
  <c r="AT31" i="25"/>
  <c r="K31" i="25" s="1"/>
  <c r="AT30" i="25"/>
  <c r="K30" i="25" s="1"/>
  <c r="AT29" i="25"/>
  <c r="K29" i="25" s="1"/>
  <c r="AT28" i="25"/>
  <c r="K28" i="25" s="1"/>
  <c r="AT27" i="25"/>
  <c r="K27" i="25" s="1"/>
  <c r="AT20" i="25"/>
  <c r="K20" i="25" s="1"/>
  <c r="AT19" i="25"/>
  <c r="K19" i="25" s="1"/>
  <c r="AT18" i="25"/>
  <c r="K18" i="25" s="1"/>
  <c r="AT17" i="25"/>
  <c r="K17" i="25" s="1"/>
  <c r="AT16" i="25"/>
  <c r="K16" i="25" s="1"/>
  <c r="AT15" i="25"/>
  <c r="K15" i="25" s="1"/>
  <c r="AT8" i="25"/>
  <c r="K8" i="25" s="1"/>
  <c r="AT7" i="25"/>
  <c r="K7" i="25" s="1"/>
  <c r="AT6" i="25"/>
  <c r="K6" i="25" s="1"/>
  <c r="AT5" i="25"/>
  <c r="K5" i="25" s="1"/>
  <c r="AT4" i="25"/>
  <c r="K4" i="25" s="1"/>
  <c r="AT3" i="25"/>
  <c r="K3" i="25" s="1"/>
  <c r="AT14" i="25"/>
  <c r="K14" i="25" s="1"/>
  <c r="AT13" i="25"/>
  <c r="K13" i="25" s="1"/>
  <c r="AT12" i="25"/>
  <c r="K12" i="25" s="1"/>
  <c r="AT11" i="25"/>
  <c r="K11" i="25" s="1"/>
  <c r="AT10" i="25"/>
  <c r="K10" i="25" s="1"/>
  <c r="AT9" i="25"/>
  <c r="K9" i="25" s="1"/>
  <c r="AP74" i="25"/>
  <c r="G74" i="25" s="1"/>
  <c r="AP72" i="25"/>
  <c r="G72" i="25" s="1"/>
  <c r="AP71" i="25"/>
  <c r="G71" i="25" s="1"/>
  <c r="AP70" i="25"/>
  <c r="G70" i="25" s="1"/>
  <c r="AP69" i="25"/>
  <c r="G69" i="25" s="1"/>
  <c r="AP73" i="25"/>
  <c r="G73" i="25" s="1"/>
  <c r="AP68" i="25"/>
  <c r="G68" i="25" s="1"/>
  <c r="AP67" i="25"/>
  <c r="G67" i="25" s="1"/>
  <c r="AP62" i="25"/>
  <c r="G62" i="25" s="1"/>
  <c r="AP61" i="25"/>
  <c r="G61" i="25" s="1"/>
  <c r="AP60" i="25"/>
  <c r="G60" i="25" s="1"/>
  <c r="AP66" i="25"/>
  <c r="G66" i="25" s="1"/>
  <c r="AP65" i="25"/>
  <c r="G65" i="25" s="1"/>
  <c r="AP64" i="25"/>
  <c r="G64" i="25" s="1"/>
  <c r="AP63" i="25"/>
  <c r="G63" i="25" s="1"/>
  <c r="AP59" i="25"/>
  <c r="G59" i="25" s="1"/>
  <c r="AP58" i="25"/>
  <c r="G58" i="25" s="1"/>
  <c r="AP57" i="25"/>
  <c r="G57" i="25" s="1"/>
  <c r="AP50" i="25"/>
  <c r="G50" i="25" s="1"/>
  <c r="AP49" i="25"/>
  <c r="G49" i="25" s="1"/>
  <c r="AP48" i="25"/>
  <c r="G48" i="25" s="1"/>
  <c r="AP56" i="25"/>
  <c r="G56" i="25" s="1"/>
  <c r="AP55" i="25"/>
  <c r="G55" i="25" s="1"/>
  <c r="AP54" i="25"/>
  <c r="G54" i="25" s="1"/>
  <c r="AP53" i="25"/>
  <c r="G53" i="25" s="1"/>
  <c r="AP52" i="25"/>
  <c r="G52" i="25" s="1"/>
  <c r="AP51" i="25"/>
  <c r="G51" i="25" s="1"/>
  <c r="AP47" i="25"/>
  <c r="G47" i="25" s="1"/>
  <c r="AP46" i="25"/>
  <c r="G46" i="25" s="1"/>
  <c r="AP45" i="25"/>
  <c r="G45" i="25" s="1"/>
  <c r="AP38" i="25"/>
  <c r="G38" i="25" s="1"/>
  <c r="AP37" i="25"/>
  <c r="G37" i="25" s="1"/>
  <c r="AP36" i="25"/>
  <c r="G36" i="25" s="1"/>
  <c r="AP35" i="25"/>
  <c r="G35" i="25" s="1"/>
  <c r="AP34" i="25"/>
  <c r="G34" i="25" s="1"/>
  <c r="AP33" i="25"/>
  <c r="G33" i="25" s="1"/>
  <c r="AP26" i="25"/>
  <c r="G26" i="25" s="1"/>
  <c r="AP25" i="25"/>
  <c r="G25" i="25" s="1"/>
  <c r="AP24" i="25"/>
  <c r="G24" i="25" s="1"/>
  <c r="AP23" i="25"/>
  <c r="G23" i="25" s="1"/>
  <c r="AP22" i="25"/>
  <c r="G22" i="25" s="1"/>
  <c r="AP21" i="25"/>
  <c r="G21" i="25" s="1"/>
  <c r="AP44" i="25"/>
  <c r="G44" i="25" s="1"/>
  <c r="AP43" i="25"/>
  <c r="G43" i="25" s="1"/>
  <c r="AP42" i="25"/>
  <c r="G42" i="25" s="1"/>
  <c r="AP41" i="25"/>
  <c r="G41" i="25" s="1"/>
  <c r="AP40" i="25"/>
  <c r="G40" i="25" s="1"/>
  <c r="AP39" i="25"/>
  <c r="G39" i="25" s="1"/>
  <c r="AP32" i="25"/>
  <c r="G32" i="25" s="1"/>
  <c r="AP31" i="25"/>
  <c r="G31" i="25" s="1"/>
  <c r="AP30" i="25"/>
  <c r="G30" i="25" s="1"/>
  <c r="AP29" i="25"/>
  <c r="G29" i="25" s="1"/>
  <c r="AP28" i="25"/>
  <c r="G28" i="25" s="1"/>
  <c r="AP27" i="25"/>
  <c r="G27" i="25" s="1"/>
  <c r="AP20" i="25"/>
  <c r="G20" i="25" s="1"/>
  <c r="AP19" i="25"/>
  <c r="G19" i="25" s="1"/>
  <c r="AP18" i="25"/>
  <c r="G18" i="25" s="1"/>
  <c r="AP17" i="25"/>
  <c r="G17" i="25" s="1"/>
  <c r="AP16" i="25"/>
  <c r="G16" i="25" s="1"/>
  <c r="AP15" i="25"/>
  <c r="G15" i="25" s="1"/>
  <c r="AP8" i="25"/>
  <c r="G8" i="25" s="1"/>
  <c r="AP7" i="25"/>
  <c r="G7" i="25" s="1"/>
  <c r="AP6" i="25"/>
  <c r="G6" i="25" s="1"/>
  <c r="AP5" i="25"/>
  <c r="G5" i="25" s="1"/>
  <c r="AP4" i="25"/>
  <c r="G4" i="25" s="1"/>
  <c r="AP3" i="25"/>
  <c r="G3" i="25" s="1"/>
  <c r="AP14" i="25"/>
  <c r="G14" i="25" s="1"/>
  <c r="AP13" i="25"/>
  <c r="G13" i="25" s="1"/>
  <c r="AP12" i="25"/>
  <c r="G12" i="25" s="1"/>
  <c r="AP11" i="25"/>
  <c r="G11" i="25" s="1"/>
  <c r="AP10" i="25"/>
  <c r="G10" i="25" s="1"/>
  <c r="AP9" i="25"/>
  <c r="G9" i="25" s="1"/>
  <c r="AY73" i="25"/>
  <c r="P73" i="25" s="1"/>
  <c r="AY68" i="25"/>
  <c r="P68" i="25" s="1"/>
  <c r="AY67" i="25"/>
  <c r="P67" i="25" s="1"/>
  <c r="AY74" i="25"/>
  <c r="P74" i="25" s="1"/>
  <c r="AY72" i="25"/>
  <c r="P72" i="25" s="1"/>
  <c r="AY71" i="25"/>
  <c r="P71" i="25" s="1"/>
  <c r="AY70" i="25"/>
  <c r="P70" i="25" s="1"/>
  <c r="AY69" i="25"/>
  <c r="P69" i="25" s="1"/>
  <c r="AY66" i="25"/>
  <c r="P66" i="25" s="1"/>
  <c r="AY65" i="25"/>
  <c r="P65" i="25" s="1"/>
  <c r="AY64" i="25"/>
  <c r="P64" i="25" s="1"/>
  <c r="AY63" i="25"/>
  <c r="P63" i="25" s="1"/>
  <c r="AY62" i="25"/>
  <c r="P62" i="25" s="1"/>
  <c r="AY60" i="25"/>
  <c r="P60" i="25" s="1"/>
  <c r="AY56" i="25"/>
  <c r="P56" i="25" s="1"/>
  <c r="AY55" i="25"/>
  <c r="P55" i="25" s="1"/>
  <c r="AY54" i="25"/>
  <c r="P54" i="25" s="1"/>
  <c r="AY53" i="25"/>
  <c r="P53" i="25" s="1"/>
  <c r="AY52" i="25"/>
  <c r="P52" i="25" s="1"/>
  <c r="AY51" i="25"/>
  <c r="P51" i="25" s="1"/>
  <c r="AY61" i="25"/>
  <c r="P61" i="25" s="1"/>
  <c r="AY59" i="25"/>
  <c r="P59" i="25" s="1"/>
  <c r="AY58" i="25"/>
  <c r="P58" i="25" s="1"/>
  <c r="AY57" i="25"/>
  <c r="P57" i="25" s="1"/>
  <c r="AY50" i="25"/>
  <c r="P50" i="25" s="1"/>
  <c r="AY49" i="25"/>
  <c r="P49" i="25" s="1"/>
  <c r="AY48" i="25"/>
  <c r="P48" i="25" s="1"/>
  <c r="AY47" i="25"/>
  <c r="P47" i="25" s="1"/>
  <c r="AY44" i="25"/>
  <c r="P44" i="25" s="1"/>
  <c r="AY43" i="25"/>
  <c r="P43" i="25" s="1"/>
  <c r="AY42" i="25"/>
  <c r="P42" i="25" s="1"/>
  <c r="AY41" i="25"/>
  <c r="P41" i="25" s="1"/>
  <c r="AY40" i="25"/>
  <c r="P40" i="25" s="1"/>
  <c r="AY39" i="25"/>
  <c r="P39" i="25" s="1"/>
  <c r="AY32" i="25"/>
  <c r="P32" i="25" s="1"/>
  <c r="AY31" i="25"/>
  <c r="P31" i="25" s="1"/>
  <c r="AY30" i="25"/>
  <c r="P30" i="25" s="1"/>
  <c r="AY29" i="25"/>
  <c r="P29" i="25" s="1"/>
  <c r="AY28" i="25"/>
  <c r="P28" i="25" s="1"/>
  <c r="AY27" i="25"/>
  <c r="P27" i="25" s="1"/>
  <c r="AY20" i="25"/>
  <c r="P20" i="25" s="1"/>
  <c r="AY19" i="25"/>
  <c r="P19" i="25" s="1"/>
  <c r="AY18" i="25"/>
  <c r="P18" i="25" s="1"/>
  <c r="AY17" i="25"/>
  <c r="P17" i="25" s="1"/>
  <c r="AY46" i="25"/>
  <c r="P46" i="25" s="1"/>
  <c r="AY45" i="25"/>
  <c r="P45" i="25" s="1"/>
  <c r="AY38" i="25"/>
  <c r="P38" i="25" s="1"/>
  <c r="AY37" i="25"/>
  <c r="P37" i="25" s="1"/>
  <c r="AY36" i="25"/>
  <c r="P36" i="25" s="1"/>
  <c r="AY35" i="25"/>
  <c r="P35" i="25" s="1"/>
  <c r="AY34" i="25"/>
  <c r="P34" i="25" s="1"/>
  <c r="AY33" i="25"/>
  <c r="P33" i="25" s="1"/>
  <c r="AY26" i="25"/>
  <c r="P26" i="25" s="1"/>
  <c r="AY25" i="25"/>
  <c r="P25" i="25" s="1"/>
  <c r="AY24" i="25"/>
  <c r="P24" i="25" s="1"/>
  <c r="AY23" i="25"/>
  <c r="P23" i="25" s="1"/>
  <c r="AY22" i="25"/>
  <c r="P22" i="25" s="1"/>
  <c r="AY21" i="25"/>
  <c r="P21" i="25" s="1"/>
  <c r="AY14" i="25"/>
  <c r="P14" i="25" s="1"/>
  <c r="AY13" i="25"/>
  <c r="P13" i="25" s="1"/>
  <c r="AY12" i="25"/>
  <c r="P12" i="25" s="1"/>
  <c r="AY11" i="25"/>
  <c r="P11" i="25" s="1"/>
  <c r="AY10" i="25"/>
  <c r="P10" i="25" s="1"/>
  <c r="AY9" i="25"/>
  <c r="P9" i="25" s="1"/>
  <c r="AY16" i="25"/>
  <c r="P16" i="25" s="1"/>
  <c r="AY15" i="25"/>
  <c r="P15" i="25" s="1"/>
  <c r="AY8" i="25"/>
  <c r="P8" i="25" s="1"/>
  <c r="AY7" i="25"/>
  <c r="P7" i="25" s="1"/>
  <c r="AY6" i="25"/>
  <c r="P6" i="25" s="1"/>
  <c r="AY5" i="25"/>
  <c r="P5" i="25" s="1"/>
  <c r="AY4" i="25"/>
  <c r="P4" i="25" s="1"/>
  <c r="AY3" i="25"/>
  <c r="P3" i="25" s="1"/>
  <c r="C75" i="24"/>
  <c r="C75" i="25"/>
  <c r="AS74" i="24"/>
  <c r="J74" i="24" s="1"/>
  <c r="AS72" i="24"/>
  <c r="J72" i="24" s="1"/>
  <c r="AS71" i="24"/>
  <c r="J71" i="24" s="1"/>
  <c r="AS70" i="24"/>
  <c r="J70" i="24" s="1"/>
  <c r="AS69" i="24"/>
  <c r="J69" i="24" s="1"/>
  <c r="AS66" i="24"/>
  <c r="J66" i="24" s="1"/>
  <c r="AS65" i="24"/>
  <c r="J65" i="24" s="1"/>
  <c r="AS64" i="24"/>
  <c r="J64" i="24" s="1"/>
  <c r="AS63" i="24"/>
  <c r="J63" i="24" s="1"/>
  <c r="AS73" i="24"/>
  <c r="J73" i="24" s="1"/>
  <c r="AS67" i="24"/>
  <c r="J67" i="24" s="1"/>
  <c r="AS61" i="24"/>
  <c r="J61" i="24" s="1"/>
  <c r="AS56" i="24"/>
  <c r="J56" i="24" s="1"/>
  <c r="AS55" i="24"/>
  <c r="J55" i="24" s="1"/>
  <c r="AS54" i="24"/>
  <c r="J54" i="24" s="1"/>
  <c r="AS53" i="24"/>
  <c r="J53" i="24" s="1"/>
  <c r="AS52" i="24"/>
  <c r="J52" i="24" s="1"/>
  <c r="AS51" i="24"/>
  <c r="J51" i="24" s="1"/>
  <c r="AS44" i="24"/>
  <c r="J44" i="24" s="1"/>
  <c r="AS43" i="24"/>
  <c r="J43" i="24" s="1"/>
  <c r="AS42" i="24"/>
  <c r="J42" i="24" s="1"/>
  <c r="AS41" i="24"/>
  <c r="J41" i="24" s="1"/>
  <c r="AS40" i="24"/>
  <c r="J40" i="24" s="1"/>
  <c r="AS39" i="24"/>
  <c r="J39" i="24" s="1"/>
  <c r="AS58" i="24"/>
  <c r="J58" i="24" s="1"/>
  <c r="AS50" i="24"/>
  <c r="J50" i="24" s="1"/>
  <c r="AS48" i="24"/>
  <c r="J48" i="24" s="1"/>
  <c r="AS46" i="24"/>
  <c r="J46" i="24" s="1"/>
  <c r="AS38" i="24"/>
  <c r="J38" i="24" s="1"/>
  <c r="AS32" i="24"/>
  <c r="J32" i="24" s="1"/>
  <c r="AS31" i="24"/>
  <c r="J31" i="24" s="1"/>
  <c r="AS30" i="24"/>
  <c r="J30" i="24" s="1"/>
  <c r="AS29" i="24"/>
  <c r="J29" i="24" s="1"/>
  <c r="AS28" i="24"/>
  <c r="J28" i="24" s="1"/>
  <c r="AS27" i="24"/>
  <c r="J27" i="24" s="1"/>
  <c r="AS20" i="24"/>
  <c r="J20" i="24" s="1"/>
  <c r="AS19" i="24"/>
  <c r="J19" i="24" s="1"/>
  <c r="AS18" i="24"/>
  <c r="J18" i="24" s="1"/>
  <c r="AS17" i="24"/>
  <c r="J17" i="24" s="1"/>
  <c r="AS16" i="24"/>
  <c r="J16" i="24" s="1"/>
  <c r="AS15" i="24"/>
  <c r="J15" i="24" s="1"/>
  <c r="AS8" i="24"/>
  <c r="J8" i="24" s="1"/>
  <c r="AS7" i="24"/>
  <c r="J7" i="24" s="1"/>
  <c r="AS6" i="24"/>
  <c r="J6" i="24" s="1"/>
  <c r="AS5" i="24"/>
  <c r="J5" i="24" s="1"/>
  <c r="AS4" i="24"/>
  <c r="J4" i="24" s="1"/>
  <c r="AS3" i="24"/>
  <c r="J3" i="24" s="1"/>
  <c r="AS68" i="24"/>
  <c r="J68" i="24" s="1"/>
  <c r="AS62" i="24"/>
  <c r="J62" i="24" s="1"/>
  <c r="AS60" i="24"/>
  <c r="J60" i="24" s="1"/>
  <c r="AS59" i="24"/>
  <c r="J59" i="24" s="1"/>
  <c r="AS57" i="24"/>
  <c r="J57" i="24" s="1"/>
  <c r="AS49" i="24"/>
  <c r="J49" i="24" s="1"/>
  <c r="AS47" i="24"/>
  <c r="J47" i="24" s="1"/>
  <c r="AS45" i="24"/>
  <c r="J45" i="24" s="1"/>
  <c r="AS37" i="24"/>
  <c r="J37" i="24" s="1"/>
  <c r="AS36" i="24"/>
  <c r="J36" i="24" s="1"/>
  <c r="AS34" i="24"/>
  <c r="J34" i="24" s="1"/>
  <c r="AS26" i="24"/>
  <c r="J26" i="24" s="1"/>
  <c r="AS24" i="24"/>
  <c r="J24" i="24" s="1"/>
  <c r="AS22" i="24"/>
  <c r="J22" i="24" s="1"/>
  <c r="AS14" i="24"/>
  <c r="J14" i="24" s="1"/>
  <c r="AS12" i="24"/>
  <c r="J12" i="24" s="1"/>
  <c r="AS10" i="24"/>
  <c r="J10" i="24" s="1"/>
  <c r="AS35" i="24"/>
  <c r="J35" i="24" s="1"/>
  <c r="AS33" i="24"/>
  <c r="J33" i="24" s="1"/>
  <c r="AS25" i="24"/>
  <c r="J25" i="24" s="1"/>
  <c r="AS23" i="24"/>
  <c r="J23" i="24" s="1"/>
  <c r="AS21" i="24"/>
  <c r="J21" i="24" s="1"/>
  <c r="AS13" i="24"/>
  <c r="J13" i="24" s="1"/>
  <c r="AS11" i="24"/>
  <c r="J11" i="24" s="1"/>
  <c r="AS9" i="24"/>
  <c r="J9" i="24" s="1"/>
  <c r="AY74" i="24"/>
  <c r="P74" i="24" s="1"/>
  <c r="AY72" i="24"/>
  <c r="P72" i="24" s="1"/>
  <c r="AY71" i="24"/>
  <c r="P71" i="24" s="1"/>
  <c r="AY70" i="24"/>
  <c r="P70" i="24" s="1"/>
  <c r="AY69" i="24"/>
  <c r="P69" i="24" s="1"/>
  <c r="AY66" i="24"/>
  <c r="P66" i="24" s="1"/>
  <c r="AY65" i="24"/>
  <c r="P65" i="24" s="1"/>
  <c r="AY64" i="24"/>
  <c r="P64" i="24" s="1"/>
  <c r="AY63" i="24"/>
  <c r="P63" i="24" s="1"/>
  <c r="AY68" i="24"/>
  <c r="P68" i="24" s="1"/>
  <c r="AY62" i="24"/>
  <c r="P62" i="24" s="1"/>
  <c r="AY60" i="24"/>
  <c r="P60" i="24" s="1"/>
  <c r="AY56" i="24"/>
  <c r="P56" i="24" s="1"/>
  <c r="AY55" i="24"/>
  <c r="P55" i="24" s="1"/>
  <c r="AY54" i="24"/>
  <c r="P54" i="24" s="1"/>
  <c r="AY53" i="24"/>
  <c r="P53" i="24" s="1"/>
  <c r="AY52" i="24"/>
  <c r="P52" i="24" s="1"/>
  <c r="AY51" i="24"/>
  <c r="P51" i="24" s="1"/>
  <c r="AY44" i="24"/>
  <c r="P44" i="24" s="1"/>
  <c r="AY43" i="24"/>
  <c r="P43" i="24" s="1"/>
  <c r="AY42" i="24"/>
  <c r="P42" i="24" s="1"/>
  <c r="AY41" i="24"/>
  <c r="P41" i="24" s="1"/>
  <c r="AY40" i="24"/>
  <c r="P40" i="24" s="1"/>
  <c r="AY39" i="24"/>
  <c r="P39" i="24" s="1"/>
  <c r="AY73" i="24"/>
  <c r="P73" i="24" s="1"/>
  <c r="AY67" i="24"/>
  <c r="P67" i="24" s="1"/>
  <c r="AY61" i="24"/>
  <c r="P61" i="24" s="1"/>
  <c r="AY59" i="24"/>
  <c r="P59" i="24" s="1"/>
  <c r="AY57" i="24"/>
  <c r="P57" i="24" s="1"/>
  <c r="AY49" i="24"/>
  <c r="P49" i="24" s="1"/>
  <c r="AY47" i="24"/>
  <c r="P47" i="24" s="1"/>
  <c r="AY45" i="24"/>
  <c r="P45" i="24" s="1"/>
  <c r="AY37" i="24"/>
  <c r="P37" i="24" s="1"/>
  <c r="AY32" i="24"/>
  <c r="P32" i="24" s="1"/>
  <c r="AY31" i="24"/>
  <c r="P31" i="24" s="1"/>
  <c r="AY30" i="24"/>
  <c r="P30" i="24" s="1"/>
  <c r="AY29" i="24"/>
  <c r="P29" i="24" s="1"/>
  <c r="AY28" i="24"/>
  <c r="P28" i="24" s="1"/>
  <c r="AY27" i="24"/>
  <c r="P27" i="24" s="1"/>
  <c r="AY20" i="24"/>
  <c r="P20" i="24" s="1"/>
  <c r="AY19" i="24"/>
  <c r="P19" i="24" s="1"/>
  <c r="AY18" i="24"/>
  <c r="P18" i="24" s="1"/>
  <c r="AY17" i="24"/>
  <c r="P17" i="24" s="1"/>
  <c r="AY16" i="24"/>
  <c r="P16" i="24" s="1"/>
  <c r="AY15" i="24"/>
  <c r="P15" i="24" s="1"/>
  <c r="AY8" i="24"/>
  <c r="P8" i="24" s="1"/>
  <c r="AY7" i="24"/>
  <c r="P7" i="24" s="1"/>
  <c r="AY6" i="24"/>
  <c r="P6" i="24" s="1"/>
  <c r="AY5" i="24"/>
  <c r="P5" i="24" s="1"/>
  <c r="AY4" i="24"/>
  <c r="P4" i="24" s="1"/>
  <c r="AY3" i="24"/>
  <c r="P3" i="24" s="1"/>
  <c r="AY58" i="24"/>
  <c r="P58" i="24" s="1"/>
  <c r="AY50" i="24"/>
  <c r="P50" i="24" s="1"/>
  <c r="AY48" i="24"/>
  <c r="P48" i="24" s="1"/>
  <c r="AY46" i="24"/>
  <c r="P46" i="24" s="1"/>
  <c r="AY35" i="24"/>
  <c r="P35" i="24" s="1"/>
  <c r="AY33" i="24"/>
  <c r="P33" i="24" s="1"/>
  <c r="AY25" i="24"/>
  <c r="P25" i="24" s="1"/>
  <c r="AY23" i="24"/>
  <c r="P23" i="24" s="1"/>
  <c r="AY21" i="24"/>
  <c r="P21" i="24" s="1"/>
  <c r="AY13" i="24"/>
  <c r="P13" i="24" s="1"/>
  <c r="AY11" i="24"/>
  <c r="P11" i="24" s="1"/>
  <c r="AY9" i="24"/>
  <c r="P9" i="24" s="1"/>
  <c r="AY38" i="24"/>
  <c r="P38" i="24" s="1"/>
  <c r="AY36" i="24"/>
  <c r="P36" i="24" s="1"/>
  <c r="AY34" i="24"/>
  <c r="P34" i="24" s="1"/>
  <c r="AY26" i="24"/>
  <c r="P26" i="24" s="1"/>
  <c r="AY24" i="24"/>
  <c r="P24" i="24" s="1"/>
  <c r="AY22" i="24"/>
  <c r="P22" i="24" s="1"/>
  <c r="AY14" i="24"/>
  <c r="P14" i="24" s="1"/>
  <c r="AY12" i="24"/>
  <c r="P12" i="24" s="1"/>
  <c r="AY10" i="24"/>
  <c r="P10" i="24" s="1"/>
  <c r="AU74" i="24"/>
  <c r="L74" i="24" s="1"/>
  <c r="AU72" i="24"/>
  <c r="L72" i="24" s="1"/>
  <c r="AU71" i="24"/>
  <c r="L71" i="24" s="1"/>
  <c r="AU70" i="24"/>
  <c r="L70" i="24" s="1"/>
  <c r="AU69" i="24"/>
  <c r="L69" i="24" s="1"/>
  <c r="AU66" i="24"/>
  <c r="L66" i="24" s="1"/>
  <c r="AU65" i="24"/>
  <c r="L65" i="24" s="1"/>
  <c r="AU64" i="24"/>
  <c r="L64" i="24" s="1"/>
  <c r="AU63" i="24"/>
  <c r="L63" i="24" s="1"/>
  <c r="AU68" i="24"/>
  <c r="L68" i="24" s="1"/>
  <c r="AU62" i="24"/>
  <c r="L62" i="24" s="1"/>
  <c r="AU60" i="24"/>
  <c r="L60" i="24" s="1"/>
  <c r="AU56" i="24"/>
  <c r="L56" i="24" s="1"/>
  <c r="AU55" i="24"/>
  <c r="L55" i="24" s="1"/>
  <c r="AU54" i="24"/>
  <c r="L54" i="24" s="1"/>
  <c r="AU53" i="24"/>
  <c r="L53" i="24" s="1"/>
  <c r="AU52" i="24"/>
  <c r="L52" i="24" s="1"/>
  <c r="AU51" i="24"/>
  <c r="L51" i="24" s="1"/>
  <c r="AU44" i="24"/>
  <c r="L44" i="24" s="1"/>
  <c r="AU43" i="24"/>
  <c r="L43" i="24" s="1"/>
  <c r="AU42" i="24"/>
  <c r="L42" i="24" s="1"/>
  <c r="AU41" i="24"/>
  <c r="L41" i="24" s="1"/>
  <c r="AU40" i="24"/>
  <c r="L40" i="24" s="1"/>
  <c r="AU39" i="24"/>
  <c r="L39" i="24" s="1"/>
  <c r="AU59" i="24"/>
  <c r="L59" i="24" s="1"/>
  <c r="AU57" i="24"/>
  <c r="L57" i="24" s="1"/>
  <c r="AU49" i="24"/>
  <c r="L49" i="24" s="1"/>
  <c r="AU47" i="24"/>
  <c r="L47" i="24" s="1"/>
  <c r="AU45" i="24"/>
  <c r="L45" i="24" s="1"/>
  <c r="AU37" i="24"/>
  <c r="L37" i="24" s="1"/>
  <c r="AU32" i="24"/>
  <c r="L32" i="24" s="1"/>
  <c r="AU31" i="24"/>
  <c r="L31" i="24" s="1"/>
  <c r="AU30" i="24"/>
  <c r="L30" i="24" s="1"/>
  <c r="AU29" i="24"/>
  <c r="L29" i="24" s="1"/>
  <c r="AU28" i="24"/>
  <c r="L28" i="24" s="1"/>
  <c r="AU27" i="24"/>
  <c r="L27" i="24" s="1"/>
  <c r="AU20" i="24"/>
  <c r="L20" i="24" s="1"/>
  <c r="AU19" i="24"/>
  <c r="L19" i="24" s="1"/>
  <c r="AU18" i="24"/>
  <c r="L18" i="24" s="1"/>
  <c r="AU17" i="24"/>
  <c r="L17" i="24" s="1"/>
  <c r="AU16" i="24"/>
  <c r="L16" i="24" s="1"/>
  <c r="AU15" i="24"/>
  <c r="L15" i="24" s="1"/>
  <c r="AU8" i="24"/>
  <c r="L8" i="24" s="1"/>
  <c r="AU7" i="24"/>
  <c r="L7" i="24" s="1"/>
  <c r="AU6" i="24"/>
  <c r="L6" i="24" s="1"/>
  <c r="AU5" i="24"/>
  <c r="L5" i="24" s="1"/>
  <c r="AU4" i="24"/>
  <c r="L4" i="24" s="1"/>
  <c r="AU3" i="24"/>
  <c r="L3" i="24" s="1"/>
  <c r="AU73" i="24"/>
  <c r="L73" i="24" s="1"/>
  <c r="AU67" i="24"/>
  <c r="L67" i="24" s="1"/>
  <c r="AU61" i="24"/>
  <c r="L61" i="24" s="1"/>
  <c r="AU58" i="24"/>
  <c r="L58" i="24" s="1"/>
  <c r="AU50" i="24"/>
  <c r="L50" i="24" s="1"/>
  <c r="AU48" i="24"/>
  <c r="L48" i="24" s="1"/>
  <c r="AU46" i="24"/>
  <c r="L46" i="24" s="1"/>
  <c r="AU38" i="24"/>
  <c r="L38" i="24" s="1"/>
  <c r="AU35" i="24"/>
  <c r="L35" i="24" s="1"/>
  <c r="AU33" i="24"/>
  <c r="L33" i="24" s="1"/>
  <c r="AU25" i="24"/>
  <c r="L25" i="24" s="1"/>
  <c r="AU23" i="24"/>
  <c r="L23" i="24" s="1"/>
  <c r="AU21" i="24"/>
  <c r="L21" i="24" s="1"/>
  <c r="AU13" i="24"/>
  <c r="L13" i="24" s="1"/>
  <c r="AU11" i="24"/>
  <c r="L11" i="24" s="1"/>
  <c r="AU9" i="24"/>
  <c r="L9" i="24" s="1"/>
  <c r="AU36" i="24"/>
  <c r="L36" i="24" s="1"/>
  <c r="AU34" i="24"/>
  <c r="L34" i="24" s="1"/>
  <c r="AU26" i="24"/>
  <c r="L26" i="24" s="1"/>
  <c r="AU24" i="24"/>
  <c r="L24" i="24" s="1"/>
  <c r="AU22" i="24"/>
  <c r="L22" i="24" s="1"/>
  <c r="AU14" i="24"/>
  <c r="L14" i="24" s="1"/>
  <c r="AU12" i="24"/>
  <c r="L12" i="24" s="1"/>
  <c r="AU10" i="24"/>
  <c r="L10" i="24" s="1"/>
  <c r="AQ74" i="24"/>
  <c r="H74" i="24" s="1"/>
  <c r="AQ72" i="24"/>
  <c r="H72" i="24" s="1"/>
  <c r="AQ71" i="24"/>
  <c r="H71" i="24" s="1"/>
  <c r="AQ70" i="24"/>
  <c r="H70" i="24" s="1"/>
  <c r="AQ69" i="24"/>
  <c r="H69" i="24" s="1"/>
  <c r="AQ66" i="24"/>
  <c r="H66" i="24" s="1"/>
  <c r="AQ65" i="24"/>
  <c r="H65" i="24" s="1"/>
  <c r="AQ64" i="24"/>
  <c r="H64" i="24" s="1"/>
  <c r="AQ63" i="24"/>
  <c r="H63" i="24" s="1"/>
  <c r="AQ68" i="24"/>
  <c r="H68" i="24" s="1"/>
  <c r="AQ62" i="24"/>
  <c r="H62" i="24" s="1"/>
  <c r="AQ60" i="24"/>
  <c r="H60" i="24" s="1"/>
  <c r="AQ56" i="24"/>
  <c r="H56" i="24" s="1"/>
  <c r="AQ55" i="24"/>
  <c r="H55" i="24" s="1"/>
  <c r="AQ54" i="24"/>
  <c r="H54" i="24" s="1"/>
  <c r="AQ53" i="24"/>
  <c r="H53" i="24" s="1"/>
  <c r="AQ52" i="24"/>
  <c r="H52" i="24" s="1"/>
  <c r="AQ51" i="24"/>
  <c r="H51" i="24" s="1"/>
  <c r="AQ44" i="24"/>
  <c r="H44" i="24" s="1"/>
  <c r="AQ43" i="24"/>
  <c r="H43" i="24" s="1"/>
  <c r="AQ42" i="24"/>
  <c r="H42" i="24" s="1"/>
  <c r="AQ41" i="24"/>
  <c r="H41" i="24" s="1"/>
  <c r="AQ40" i="24"/>
  <c r="H40" i="24" s="1"/>
  <c r="AQ39" i="24"/>
  <c r="H39" i="24" s="1"/>
  <c r="AQ73" i="24"/>
  <c r="H73" i="24" s="1"/>
  <c r="AQ67" i="24"/>
  <c r="H67" i="24" s="1"/>
  <c r="AQ61" i="24"/>
  <c r="H61" i="24" s="1"/>
  <c r="AQ59" i="24"/>
  <c r="H59" i="24" s="1"/>
  <c r="AQ57" i="24"/>
  <c r="H57" i="24" s="1"/>
  <c r="AQ49" i="24"/>
  <c r="H49" i="24" s="1"/>
  <c r="AQ47" i="24"/>
  <c r="H47" i="24" s="1"/>
  <c r="AQ45" i="24"/>
  <c r="H45" i="24" s="1"/>
  <c r="AQ37" i="24"/>
  <c r="H37" i="24" s="1"/>
  <c r="AQ32" i="24"/>
  <c r="H32" i="24" s="1"/>
  <c r="AQ31" i="24"/>
  <c r="H31" i="24" s="1"/>
  <c r="AQ30" i="24"/>
  <c r="H30" i="24" s="1"/>
  <c r="AQ29" i="24"/>
  <c r="H29" i="24" s="1"/>
  <c r="AQ28" i="24"/>
  <c r="H28" i="24" s="1"/>
  <c r="AQ27" i="24"/>
  <c r="H27" i="24" s="1"/>
  <c r="AQ20" i="24"/>
  <c r="H20" i="24" s="1"/>
  <c r="AQ19" i="24"/>
  <c r="H19" i="24" s="1"/>
  <c r="AQ18" i="24"/>
  <c r="H18" i="24" s="1"/>
  <c r="AQ17" i="24"/>
  <c r="H17" i="24" s="1"/>
  <c r="AQ16" i="24"/>
  <c r="H16" i="24" s="1"/>
  <c r="AQ15" i="24"/>
  <c r="H15" i="24" s="1"/>
  <c r="AQ8" i="24"/>
  <c r="H8" i="24" s="1"/>
  <c r="AQ7" i="24"/>
  <c r="H7" i="24" s="1"/>
  <c r="AQ6" i="24"/>
  <c r="H6" i="24" s="1"/>
  <c r="AQ5" i="24"/>
  <c r="H5" i="24" s="1"/>
  <c r="AQ4" i="24"/>
  <c r="H4" i="24" s="1"/>
  <c r="AQ3" i="24"/>
  <c r="H3" i="24" s="1"/>
  <c r="AQ58" i="24"/>
  <c r="H58" i="24" s="1"/>
  <c r="AQ50" i="24"/>
  <c r="H50" i="24" s="1"/>
  <c r="AQ48" i="24"/>
  <c r="H48" i="24" s="1"/>
  <c r="AQ46" i="24"/>
  <c r="H46" i="24" s="1"/>
  <c r="AQ35" i="24"/>
  <c r="H35" i="24" s="1"/>
  <c r="AQ33" i="24"/>
  <c r="H33" i="24" s="1"/>
  <c r="AQ25" i="24"/>
  <c r="H25" i="24" s="1"/>
  <c r="AQ23" i="24"/>
  <c r="H23" i="24" s="1"/>
  <c r="AQ21" i="24"/>
  <c r="H21" i="24" s="1"/>
  <c r="AQ13" i="24"/>
  <c r="H13" i="24" s="1"/>
  <c r="AQ11" i="24"/>
  <c r="H11" i="24" s="1"/>
  <c r="AQ9" i="24"/>
  <c r="H9" i="24" s="1"/>
  <c r="AQ38" i="24"/>
  <c r="H38" i="24" s="1"/>
  <c r="AQ36" i="24"/>
  <c r="H36" i="24" s="1"/>
  <c r="AQ34" i="24"/>
  <c r="H34" i="24" s="1"/>
  <c r="AQ26" i="24"/>
  <c r="H26" i="24" s="1"/>
  <c r="AQ24" i="24"/>
  <c r="H24" i="24" s="1"/>
  <c r="AQ22" i="24"/>
  <c r="H22" i="24" s="1"/>
  <c r="AQ14" i="24"/>
  <c r="H14" i="24" s="1"/>
  <c r="AQ12" i="24"/>
  <c r="H12" i="24" s="1"/>
  <c r="AQ10" i="24"/>
  <c r="H10" i="24" s="1"/>
  <c r="AM74" i="24"/>
  <c r="D74" i="24" s="1"/>
  <c r="AM72" i="24"/>
  <c r="D72" i="24" s="1"/>
  <c r="AM71" i="24"/>
  <c r="D71" i="24" s="1"/>
  <c r="AM70" i="24"/>
  <c r="D70" i="24" s="1"/>
  <c r="AM69" i="24"/>
  <c r="D69" i="24" s="1"/>
  <c r="AM66" i="24"/>
  <c r="D66" i="24" s="1"/>
  <c r="AM65" i="24"/>
  <c r="D65" i="24" s="1"/>
  <c r="AM64" i="24"/>
  <c r="D64" i="24" s="1"/>
  <c r="AM63" i="24"/>
  <c r="D63" i="24" s="1"/>
  <c r="AM68" i="24"/>
  <c r="D68" i="24" s="1"/>
  <c r="AM62" i="24"/>
  <c r="D62" i="24" s="1"/>
  <c r="AM60" i="24"/>
  <c r="D60" i="24" s="1"/>
  <c r="AM56" i="24"/>
  <c r="D56" i="24" s="1"/>
  <c r="AM55" i="24"/>
  <c r="D55" i="24" s="1"/>
  <c r="AM54" i="24"/>
  <c r="D54" i="24" s="1"/>
  <c r="AM53" i="24"/>
  <c r="D53" i="24" s="1"/>
  <c r="AM52" i="24"/>
  <c r="D52" i="24" s="1"/>
  <c r="AM51" i="24"/>
  <c r="D51" i="24" s="1"/>
  <c r="AM44" i="24"/>
  <c r="D44" i="24" s="1"/>
  <c r="AM43" i="24"/>
  <c r="D43" i="24" s="1"/>
  <c r="AM42" i="24"/>
  <c r="D42" i="24" s="1"/>
  <c r="AM41" i="24"/>
  <c r="D41" i="24" s="1"/>
  <c r="AM40" i="24"/>
  <c r="D40" i="24" s="1"/>
  <c r="AM39" i="24"/>
  <c r="D39" i="24" s="1"/>
  <c r="AM59" i="24"/>
  <c r="D59" i="24" s="1"/>
  <c r="AM57" i="24"/>
  <c r="D57" i="24" s="1"/>
  <c r="AM49" i="24"/>
  <c r="D49" i="24" s="1"/>
  <c r="AM47" i="24"/>
  <c r="D47" i="24" s="1"/>
  <c r="AM45" i="24"/>
  <c r="D45" i="24" s="1"/>
  <c r="AM37" i="24"/>
  <c r="D37" i="24" s="1"/>
  <c r="AM32" i="24"/>
  <c r="D32" i="24" s="1"/>
  <c r="AM31" i="24"/>
  <c r="D31" i="24" s="1"/>
  <c r="AM30" i="24"/>
  <c r="D30" i="24" s="1"/>
  <c r="AM29" i="24"/>
  <c r="D29" i="24" s="1"/>
  <c r="AM28" i="24"/>
  <c r="D28" i="24" s="1"/>
  <c r="AM27" i="24"/>
  <c r="D27" i="24" s="1"/>
  <c r="AM20" i="24"/>
  <c r="D20" i="24" s="1"/>
  <c r="AM19" i="24"/>
  <c r="D19" i="24" s="1"/>
  <c r="AM18" i="24"/>
  <c r="D18" i="24" s="1"/>
  <c r="AM17" i="24"/>
  <c r="D17" i="24" s="1"/>
  <c r="AM16" i="24"/>
  <c r="D16" i="24" s="1"/>
  <c r="AM15" i="24"/>
  <c r="D15" i="24" s="1"/>
  <c r="AM8" i="24"/>
  <c r="D8" i="24" s="1"/>
  <c r="AM7" i="24"/>
  <c r="D7" i="24" s="1"/>
  <c r="AM6" i="24"/>
  <c r="D6" i="24" s="1"/>
  <c r="AM5" i="24"/>
  <c r="D5" i="24" s="1"/>
  <c r="AM4" i="24"/>
  <c r="D4" i="24" s="1"/>
  <c r="AM3" i="24"/>
  <c r="D3" i="24" s="1"/>
  <c r="AM73" i="24"/>
  <c r="D73" i="24" s="1"/>
  <c r="AM67" i="24"/>
  <c r="D67" i="24" s="1"/>
  <c r="AM61" i="24"/>
  <c r="D61" i="24" s="1"/>
  <c r="AM58" i="24"/>
  <c r="D58" i="24" s="1"/>
  <c r="AM50" i="24"/>
  <c r="D50" i="24" s="1"/>
  <c r="AM48" i="24"/>
  <c r="D48" i="24" s="1"/>
  <c r="AM46" i="24"/>
  <c r="D46" i="24" s="1"/>
  <c r="AM38" i="24"/>
  <c r="D38" i="24" s="1"/>
  <c r="AM35" i="24"/>
  <c r="D35" i="24" s="1"/>
  <c r="AM33" i="24"/>
  <c r="D33" i="24" s="1"/>
  <c r="AM25" i="24"/>
  <c r="D25" i="24" s="1"/>
  <c r="AM23" i="24"/>
  <c r="D23" i="24" s="1"/>
  <c r="AM21" i="24"/>
  <c r="D21" i="24" s="1"/>
  <c r="AM13" i="24"/>
  <c r="D13" i="24" s="1"/>
  <c r="AM11" i="24"/>
  <c r="D11" i="24" s="1"/>
  <c r="AM9" i="24"/>
  <c r="D9" i="24" s="1"/>
  <c r="AM36" i="24"/>
  <c r="D36" i="24" s="1"/>
  <c r="AM34" i="24"/>
  <c r="D34" i="24" s="1"/>
  <c r="AM26" i="24"/>
  <c r="D26" i="24" s="1"/>
  <c r="AM24" i="24"/>
  <c r="D24" i="24" s="1"/>
  <c r="AM22" i="24"/>
  <c r="D22" i="24" s="1"/>
  <c r="AM14" i="24"/>
  <c r="D14" i="24" s="1"/>
  <c r="AM12" i="24"/>
  <c r="D12" i="24" s="1"/>
  <c r="AM10" i="24"/>
  <c r="D10" i="24" s="1"/>
  <c r="AZ73" i="24"/>
  <c r="Q73" i="24" s="1"/>
  <c r="AZ68" i="24"/>
  <c r="Q68" i="24" s="1"/>
  <c r="AZ67" i="24"/>
  <c r="Q67" i="24" s="1"/>
  <c r="AZ62" i="24"/>
  <c r="Q62" i="24" s="1"/>
  <c r="AZ61" i="24"/>
  <c r="Q61" i="24" s="1"/>
  <c r="AZ60" i="24"/>
  <c r="Q60" i="24" s="1"/>
  <c r="AZ74" i="24"/>
  <c r="Q74" i="24" s="1"/>
  <c r="AZ59" i="24"/>
  <c r="Q59" i="24" s="1"/>
  <c r="AZ58" i="24"/>
  <c r="Q58" i="24" s="1"/>
  <c r="AZ57" i="24"/>
  <c r="Q57" i="24" s="1"/>
  <c r="AZ50" i="24"/>
  <c r="Q50" i="24" s="1"/>
  <c r="AZ49" i="24"/>
  <c r="Q49" i="24" s="1"/>
  <c r="AZ48" i="24"/>
  <c r="Q48" i="24" s="1"/>
  <c r="AZ47" i="24"/>
  <c r="Q47" i="24" s="1"/>
  <c r="AZ46" i="24"/>
  <c r="Q46" i="24" s="1"/>
  <c r="AZ45" i="24"/>
  <c r="Q45" i="24" s="1"/>
  <c r="AZ38" i="24"/>
  <c r="Q38" i="24" s="1"/>
  <c r="AZ37" i="24"/>
  <c r="Q37" i="24" s="1"/>
  <c r="AZ72" i="24"/>
  <c r="Q72" i="24" s="1"/>
  <c r="AZ70" i="24"/>
  <c r="Q70" i="24" s="1"/>
  <c r="AZ66" i="24"/>
  <c r="Q66" i="24" s="1"/>
  <c r="AZ64" i="24"/>
  <c r="Q64" i="24" s="1"/>
  <c r="AZ56" i="24"/>
  <c r="Q56" i="24" s="1"/>
  <c r="AZ55" i="24"/>
  <c r="Q55" i="24" s="1"/>
  <c r="AZ54" i="24"/>
  <c r="Q54" i="24" s="1"/>
  <c r="AZ53" i="24"/>
  <c r="Q53" i="24" s="1"/>
  <c r="AZ52" i="24"/>
  <c r="Q52" i="24" s="1"/>
  <c r="AZ51" i="24"/>
  <c r="Q51" i="24" s="1"/>
  <c r="AZ44" i="24"/>
  <c r="Q44" i="24" s="1"/>
  <c r="AZ43" i="24"/>
  <c r="Q43" i="24" s="1"/>
  <c r="AZ42" i="24"/>
  <c r="Q42" i="24" s="1"/>
  <c r="AZ41" i="24"/>
  <c r="Q41" i="24" s="1"/>
  <c r="AZ40" i="24"/>
  <c r="Q40" i="24" s="1"/>
  <c r="AZ39" i="24"/>
  <c r="Q39" i="24" s="1"/>
  <c r="AZ36" i="24"/>
  <c r="Q36" i="24" s="1"/>
  <c r="AZ35" i="24"/>
  <c r="Q35" i="24" s="1"/>
  <c r="AZ34" i="24"/>
  <c r="Q34" i="24" s="1"/>
  <c r="AZ33" i="24"/>
  <c r="Q33" i="24" s="1"/>
  <c r="AZ26" i="24"/>
  <c r="Q26" i="24" s="1"/>
  <c r="AZ25" i="24"/>
  <c r="Q25" i="24" s="1"/>
  <c r="AZ24" i="24"/>
  <c r="Q24" i="24" s="1"/>
  <c r="AZ23" i="24"/>
  <c r="Q23" i="24" s="1"/>
  <c r="AZ22" i="24"/>
  <c r="Q22" i="24" s="1"/>
  <c r="AZ21" i="24"/>
  <c r="Q21" i="24" s="1"/>
  <c r="AZ14" i="24"/>
  <c r="Q14" i="24" s="1"/>
  <c r="AZ13" i="24"/>
  <c r="Q13" i="24" s="1"/>
  <c r="AZ12" i="24"/>
  <c r="Q12" i="24" s="1"/>
  <c r="AZ11" i="24"/>
  <c r="Q11" i="24" s="1"/>
  <c r="AZ10" i="24"/>
  <c r="Q10" i="24" s="1"/>
  <c r="AZ9" i="24"/>
  <c r="Q9" i="24" s="1"/>
  <c r="AZ71" i="24"/>
  <c r="Q71" i="24" s="1"/>
  <c r="AZ69" i="24"/>
  <c r="Q69" i="24" s="1"/>
  <c r="AZ65" i="24"/>
  <c r="Q65" i="24" s="1"/>
  <c r="AZ63" i="24"/>
  <c r="Q63" i="24" s="1"/>
  <c r="AZ32" i="24"/>
  <c r="Q32" i="24" s="1"/>
  <c r="AZ31" i="24"/>
  <c r="Q31" i="24" s="1"/>
  <c r="AZ30" i="24"/>
  <c r="Q30" i="24" s="1"/>
  <c r="AZ29" i="24"/>
  <c r="Q29" i="24" s="1"/>
  <c r="AZ28" i="24"/>
  <c r="Q28" i="24" s="1"/>
  <c r="AZ27" i="24"/>
  <c r="Q27" i="24" s="1"/>
  <c r="AZ20" i="24"/>
  <c r="Q20" i="24" s="1"/>
  <c r="AZ19" i="24"/>
  <c r="Q19" i="24" s="1"/>
  <c r="AZ18" i="24"/>
  <c r="Q18" i="24" s="1"/>
  <c r="AZ17" i="24"/>
  <c r="Q17" i="24" s="1"/>
  <c r="AZ16" i="24"/>
  <c r="Q16" i="24" s="1"/>
  <c r="AZ15" i="24"/>
  <c r="Q15" i="24" s="1"/>
  <c r="AZ8" i="24"/>
  <c r="Q8" i="24" s="1"/>
  <c r="AZ7" i="24"/>
  <c r="Q7" i="24" s="1"/>
  <c r="AZ6" i="24"/>
  <c r="Q6" i="24" s="1"/>
  <c r="AZ5" i="24"/>
  <c r="Q5" i="24" s="1"/>
  <c r="AZ4" i="24"/>
  <c r="Q4" i="24" s="1"/>
  <c r="AZ3" i="24"/>
  <c r="Q3" i="24" s="1"/>
  <c r="AV73" i="24"/>
  <c r="M73" i="24" s="1"/>
  <c r="AV68" i="24"/>
  <c r="M68" i="24" s="1"/>
  <c r="AV67" i="24"/>
  <c r="M67" i="24" s="1"/>
  <c r="AV62" i="24"/>
  <c r="M62" i="24" s="1"/>
  <c r="AV61" i="24"/>
  <c r="M61" i="24" s="1"/>
  <c r="AV60" i="24"/>
  <c r="M60" i="24" s="1"/>
  <c r="AV74" i="24"/>
  <c r="M74" i="24" s="1"/>
  <c r="AV59" i="24"/>
  <c r="M59" i="24" s="1"/>
  <c r="AV58" i="24"/>
  <c r="M58" i="24" s="1"/>
  <c r="AV57" i="24"/>
  <c r="M57" i="24" s="1"/>
  <c r="AV50" i="24"/>
  <c r="M50" i="24" s="1"/>
  <c r="AV49" i="24"/>
  <c r="M49" i="24" s="1"/>
  <c r="AV48" i="24"/>
  <c r="M48" i="24" s="1"/>
  <c r="AV47" i="24"/>
  <c r="M47" i="24" s="1"/>
  <c r="AV46" i="24"/>
  <c r="M46" i="24" s="1"/>
  <c r="AV45" i="24"/>
  <c r="M45" i="24" s="1"/>
  <c r="AV38" i="24"/>
  <c r="M38" i="24" s="1"/>
  <c r="AV37" i="24"/>
  <c r="M37" i="24" s="1"/>
  <c r="AV71" i="24"/>
  <c r="M71" i="24" s="1"/>
  <c r="AV69" i="24"/>
  <c r="M69" i="24" s="1"/>
  <c r="AV65" i="24"/>
  <c r="M65" i="24" s="1"/>
  <c r="AV63" i="24"/>
  <c r="M63" i="24" s="1"/>
  <c r="AV56" i="24"/>
  <c r="M56" i="24" s="1"/>
  <c r="AV55" i="24"/>
  <c r="M55" i="24" s="1"/>
  <c r="AV54" i="24"/>
  <c r="M54" i="24" s="1"/>
  <c r="AV53" i="24"/>
  <c r="M53" i="24" s="1"/>
  <c r="AV52" i="24"/>
  <c r="M52" i="24" s="1"/>
  <c r="AV51" i="24"/>
  <c r="M51" i="24" s="1"/>
  <c r="AV44" i="24"/>
  <c r="M44" i="24" s="1"/>
  <c r="AV43" i="24"/>
  <c r="M43" i="24" s="1"/>
  <c r="AV42" i="24"/>
  <c r="M42" i="24" s="1"/>
  <c r="AV41" i="24"/>
  <c r="M41" i="24" s="1"/>
  <c r="AV40" i="24"/>
  <c r="M40" i="24" s="1"/>
  <c r="AV39" i="24"/>
  <c r="M39" i="24" s="1"/>
  <c r="AV36" i="24"/>
  <c r="M36" i="24" s="1"/>
  <c r="AV35" i="24"/>
  <c r="M35" i="24" s="1"/>
  <c r="AV34" i="24"/>
  <c r="M34" i="24" s="1"/>
  <c r="AV33" i="24"/>
  <c r="M33" i="24" s="1"/>
  <c r="AV26" i="24"/>
  <c r="M26" i="24" s="1"/>
  <c r="AV25" i="24"/>
  <c r="M25" i="24" s="1"/>
  <c r="AV24" i="24"/>
  <c r="M24" i="24" s="1"/>
  <c r="AV23" i="24"/>
  <c r="M23" i="24" s="1"/>
  <c r="AV22" i="24"/>
  <c r="M22" i="24" s="1"/>
  <c r="AV21" i="24"/>
  <c r="M21" i="24" s="1"/>
  <c r="AV14" i="24"/>
  <c r="M14" i="24" s="1"/>
  <c r="AV13" i="24"/>
  <c r="M13" i="24" s="1"/>
  <c r="AV12" i="24"/>
  <c r="M12" i="24" s="1"/>
  <c r="AV11" i="24"/>
  <c r="M11" i="24" s="1"/>
  <c r="AV10" i="24"/>
  <c r="M10" i="24" s="1"/>
  <c r="AV9" i="24"/>
  <c r="M9" i="24" s="1"/>
  <c r="AV72" i="24"/>
  <c r="M72" i="24" s="1"/>
  <c r="AV70" i="24"/>
  <c r="M70" i="24" s="1"/>
  <c r="AV66" i="24"/>
  <c r="M66" i="24" s="1"/>
  <c r="AV64" i="24"/>
  <c r="M64" i="24" s="1"/>
  <c r="AV32" i="24"/>
  <c r="M32" i="24" s="1"/>
  <c r="AV31" i="24"/>
  <c r="M31" i="24" s="1"/>
  <c r="AV30" i="24"/>
  <c r="M30" i="24" s="1"/>
  <c r="AV29" i="24"/>
  <c r="M29" i="24" s="1"/>
  <c r="AV28" i="24"/>
  <c r="M28" i="24" s="1"/>
  <c r="AV27" i="24"/>
  <c r="M27" i="24" s="1"/>
  <c r="AV20" i="24"/>
  <c r="M20" i="24" s="1"/>
  <c r="AV19" i="24"/>
  <c r="M19" i="24" s="1"/>
  <c r="AV18" i="24"/>
  <c r="M18" i="24" s="1"/>
  <c r="AV17" i="24"/>
  <c r="M17" i="24" s="1"/>
  <c r="AV16" i="24"/>
  <c r="M16" i="24" s="1"/>
  <c r="AV15" i="24"/>
  <c r="M15" i="24" s="1"/>
  <c r="AV8" i="24"/>
  <c r="M8" i="24" s="1"/>
  <c r="AV7" i="24"/>
  <c r="M7" i="24" s="1"/>
  <c r="AV6" i="24"/>
  <c r="M6" i="24" s="1"/>
  <c r="AV5" i="24"/>
  <c r="M5" i="24" s="1"/>
  <c r="AV4" i="24"/>
  <c r="M4" i="24" s="1"/>
  <c r="AV3" i="24"/>
  <c r="M3" i="24" s="1"/>
  <c r="AR73" i="24"/>
  <c r="I73" i="24" s="1"/>
  <c r="AR68" i="24"/>
  <c r="I68" i="24" s="1"/>
  <c r="AR67" i="24"/>
  <c r="I67" i="24" s="1"/>
  <c r="AR62" i="24"/>
  <c r="I62" i="24" s="1"/>
  <c r="AR61" i="24"/>
  <c r="I61" i="24" s="1"/>
  <c r="AR60" i="24"/>
  <c r="I60" i="24" s="1"/>
  <c r="AR74" i="24"/>
  <c r="I74" i="24" s="1"/>
  <c r="AR59" i="24"/>
  <c r="I59" i="24" s="1"/>
  <c r="AR58" i="24"/>
  <c r="I58" i="24" s="1"/>
  <c r="AR57" i="24"/>
  <c r="I57" i="24" s="1"/>
  <c r="AR50" i="24"/>
  <c r="I50" i="24" s="1"/>
  <c r="AR49" i="24"/>
  <c r="I49" i="24" s="1"/>
  <c r="AR48" i="24"/>
  <c r="I48" i="24" s="1"/>
  <c r="AR47" i="24"/>
  <c r="I47" i="24" s="1"/>
  <c r="AR46" i="24"/>
  <c r="I46" i="24" s="1"/>
  <c r="AR45" i="24"/>
  <c r="I45" i="24" s="1"/>
  <c r="AR38" i="24"/>
  <c r="I38" i="24" s="1"/>
  <c r="AR37" i="24"/>
  <c r="I37" i="24" s="1"/>
  <c r="AR72" i="24"/>
  <c r="I72" i="24" s="1"/>
  <c r="AR70" i="24"/>
  <c r="I70" i="24" s="1"/>
  <c r="AR66" i="24"/>
  <c r="I66" i="24" s="1"/>
  <c r="AR64" i="24"/>
  <c r="I64" i="24" s="1"/>
  <c r="AR56" i="24"/>
  <c r="I56" i="24" s="1"/>
  <c r="AR55" i="24"/>
  <c r="I55" i="24" s="1"/>
  <c r="AR54" i="24"/>
  <c r="I54" i="24" s="1"/>
  <c r="AR53" i="24"/>
  <c r="I53" i="24" s="1"/>
  <c r="AR52" i="24"/>
  <c r="I52" i="24" s="1"/>
  <c r="AR51" i="24"/>
  <c r="I51" i="24" s="1"/>
  <c r="AR44" i="24"/>
  <c r="I44" i="24" s="1"/>
  <c r="AR43" i="24"/>
  <c r="I43" i="24" s="1"/>
  <c r="AR42" i="24"/>
  <c r="I42" i="24" s="1"/>
  <c r="AR41" i="24"/>
  <c r="I41" i="24" s="1"/>
  <c r="AR40" i="24"/>
  <c r="I40" i="24" s="1"/>
  <c r="AR39" i="24"/>
  <c r="I39" i="24" s="1"/>
  <c r="AR36" i="24"/>
  <c r="I36" i="24" s="1"/>
  <c r="AR35" i="24"/>
  <c r="I35" i="24" s="1"/>
  <c r="AR34" i="24"/>
  <c r="I34" i="24" s="1"/>
  <c r="AR33" i="24"/>
  <c r="I33" i="24" s="1"/>
  <c r="AR26" i="24"/>
  <c r="I26" i="24" s="1"/>
  <c r="AR25" i="24"/>
  <c r="I25" i="24" s="1"/>
  <c r="AR24" i="24"/>
  <c r="I24" i="24" s="1"/>
  <c r="AR23" i="24"/>
  <c r="I23" i="24" s="1"/>
  <c r="AR22" i="24"/>
  <c r="I22" i="24" s="1"/>
  <c r="AR21" i="24"/>
  <c r="I21" i="24" s="1"/>
  <c r="AR14" i="24"/>
  <c r="I14" i="24" s="1"/>
  <c r="AR13" i="24"/>
  <c r="I13" i="24" s="1"/>
  <c r="AR12" i="24"/>
  <c r="I12" i="24" s="1"/>
  <c r="AR11" i="24"/>
  <c r="I11" i="24" s="1"/>
  <c r="AR10" i="24"/>
  <c r="I10" i="24" s="1"/>
  <c r="AR9" i="24"/>
  <c r="I9" i="24" s="1"/>
  <c r="AR71" i="24"/>
  <c r="I71" i="24" s="1"/>
  <c r="AR69" i="24"/>
  <c r="I69" i="24" s="1"/>
  <c r="AR65" i="24"/>
  <c r="I65" i="24" s="1"/>
  <c r="AR63" i="24"/>
  <c r="I63" i="24" s="1"/>
  <c r="AR32" i="24"/>
  <c r="I32" i="24" s="1"/>
  <c r="AR31" i="24"/>
  <c r="I31" i="24" s="1"/>
  <c r="AR30" i="24"/>
  <c r="I30" i="24" s="1"/>
  <c r="AR29" i="24"/>
  <c r="I29" i="24" s="1"/>
  <c r="AR28" i="24"/>
  <c r="I28" i="24" s="1"/>
  <c r="AR27" i="24"/>
  <c r="I27" i="24" s="1"/>
  <c r="AR20" i="24"/>
  <c r="I20" i="24" s="1"/>
  <c r="AR19" i="24"/>
  <c r="I19" i="24" s="1"/>
  <c r="AR18" i="24"/>
  <c r="I18" i="24" s="1"/>
  <c r="AR17" i="24"/>
  <c r="I17" i="24" s="1"/>
  <c r="AR16" i="24"/>
  <c r="I16" i="24" s="1"/>
  <c r="AR15" i="24"/>
  <c r="I15" i="24" s="1"/>
  <c r="AR8" i="24"/>
  <c r="I8" i="24" s="1"/>
  <c r="AR7" i="24"/>
  <c r="I7" i="24" s="1"/>
  <c r="AR6" i="24"/>
  <c r="I6" i="24" s="1"/>
  <c r="AR5" i="24"/>
  <c r="I5" i="24" s="1"/>
  <c r="AR4" i="24"/>
  <c r="I4" i="24" s="1"/>
  <c r="AR3" i="24"/>
  <c r="I3" i="24" s="1"/>
  <c r="AN73" i="24"/>
  <c r="E73" i="24" s="1"/>
  <c r="AN68" i="24"/>
  <c r="E68" i="24" s="1"/>
  <c r="AN67" i="24"/>
  <c r="E67" i="24" s="1"/>
  <c r="AN62" i="24"/>
  <c r="E62" i="24" s="1"/>
  <c r="AN61" i="24"/>
  <c r="E61" i="24" s="1"/>
  <c r="AN60" i="24"/>
  <c r="E60" i="24" s="1"/>
  <c r="AN74" i="24"/>
  <c r="E74" i="24" s="1"/>
  <c r="AN59" i="24"/>
  <c r="E59" i="24" s="1"/>
  <c r="AN58" i="24"/>
  <c r="E58" i="24" s="1"/>
  <c r="AN57" i="24"/>
  <c r="E57" i="24" s="1"/>
  <c r="AN50" i="24"/>
  <c r="E50" i="24" s="1"/>
  <c r="AN49" i="24"/>
  <c r="E49" i="24" s="1"/>
  <c r="AN48" i="24"/>
  <c r="E48" i="24" s="1"/>
  <c r="AN47" i="24"/>
  <c r="E47" i="24" s="1"/>
  <c r="AN46" i="24"/>
  <c r="E46" i="24" s="1"/>
  <c r="AN45" i="24"/>
  <c r="E45" i="24" s="1"/>
  <c r="AN38" i="24"/>
  <c r="E38" i="24" s="1"/>
  <c r="AN37" i="24"/>
  <c r="E37" i="24" s="1"/>
  <c r="AN71" i="24"/>
  <c r="E71" i="24" s="1"/>
  <c r="AN69" i="24"/>
  <c r="E69" i="24" s="1"/>
  <c r="AN65" i="24"/>
  <c r="E65" i="24" s="1"/>
  <c r="AN63" i="24"/>
  <c r="E63" i="24" s="1"/>
  <c r="AN56" i="24"/>
  <c r="E56" i="24" s="1"/>
  <c r="AN55" i="24"/>
  <c r="E55" i="24" s="1"/>
  <c r="AN54" i="24"/>
  <c r="E54" i="24" s="1"/>
  <c r="AN53" i="24"/>
  <c r="E53" i="24" s="1"/>
  <c r="AN52" i="24"/>
  <c r="E52" i="24" s="1"/>
  <c r="AN51" i="24"/>
  <c r="E51" i="24" s="1"/>
  <c r="AN44" i="24"/>
  <c r="E44" i="24" s="1"/>
  <c r="AN43" i="24"/>
  <c r="E43" i="24" s="1"/>
  <c r="AN42" i="24"/>
  <c r="E42" i="24" s="1"/>
  <c r="AN41" i="24"/>
  <c r="E41" i="24" s="1"/>
  <c r="AN40" i="24"/>
  <c r="E40" i="24" s="1"/>
  <c r="AN39" i="24"/>
  <c r="E39" i="24" s="1"/>
  <c r="AN36" i="24"/>
  <c r="E36" i="24" s="1"/>
  <c r="AN35" i="24"/>
  <c r="E35" i="24" s="1"/>
  <c r="AN34" i="24"/>
  <c r="E34" i="24" s="1"/>
  <c r="AN33" i="24"/>
  <c r="E33" i="24" s="1"/>
  <c r="AN26" i="24"/>
  <c r="E26" i="24" s="1"/>
  <c r="AN25" i="24"/>
  <c r="E25" i="24" s="1"/>
  <c r="AN24" i="24"/>
  <c r="E24" i="24" s="1"/>
  <c r="AN23" i="24"/>
  <c r="E23" i="24" s="1"/>
  <c r="AN22" i="24"/>
  <c r="E22" i="24" s="1"/>
  <c r="AN21" i="24"/>
  <c r="E21" i="24" s="1"/>
  <c r="AN14" i="24"/>
  <c r="E14" i="24" s="1"/>
  <c r="AN13" i="24"/>
  <c r="E13" i="24" s="1"/>
  <c r="AN12" i="24"/>
  <c r="E12" i="24" s="1"/>
  <c r="AN11" i="24"/>
  <c r="E11" i="24" s="1"/>
  <c r="AN10" i="24"/>
  <c r="E10" i="24" s="1"/>
  <c r="AN9" i="24"/>
  <c r="E9" i="24" s="1"/>
  <c r="AN72" i="24"/>
  <c r="E72" i="24" s="1"/>
  <c r="AN70" i="24"/>
  <c r="E70" i="24" s="1"/>
  <c r="AN66" i="24"/>
  <c r="E66" i="24" s="1"/>
  <c r="AN64" i="24"/>
  <c r="E64" i="24" s="1"/>
  <c r="AN32" i="24"/>
  <c r="E32" i="24" s="1"/>
  <c r="AN31" i="24"/>
  <c r="E31" i="24" s="1"/>
  <c r="AN30" i="24"/>
  <c r="E30" i="24" s="1"/>
  <c r="AN29" i="24"/>
  <c r="E29" i="24" s="1"/>
  <c r="AN28" i="24"/>
  <c r="E28" i="24" s="1"/>
  <c r="AN27" i="24"/>
  <c r="E27" i="24" s="1"/>
  <c r="AN20" i="24"/>
  <c r="E20" i="24" s="1"/>
  <c r="AN19" i="24"/>
  <c r="E19" i="24" s="1"/>
  <c r="AN18" i="24"/>
  <c r="E18" i="24" s="1"/>
  <c r="AN17" i="24"/>
  <c r="E17" i="24" s="1"/>
  <c r="AN16" i="24"/>
  <c r="E16" i="24" s="1"/>
  <c r="AN15" i="24"/>
  <c r="E15" i="24" s="1"/>
  <c r="AN8" i="24"/>
  <c r="E8" i="24" s="1"/>
  <c r="AN7" i="24"/>
  <c r="E7" i="24" s="1"/>
  <c r="AN6" i="24"/>
  <c r="E6" i="24" s="1"/>
  <c r="AN5" i="24"/>
  <c r="E5" i="24" s="1"/>
  <c r="AN4" i="24"/>
  <c r="E4" i="24" s="1"/>
  <c r="AN3" i="24"/>
  <c r="E3" i="24" s="1"/>
  <c r="BA74" i="24"/>
  <c r="R74" i="24" s="1"/>
  <c r="BA72" i="24"/>
  <c r="R72" i="24" s="1"/>
  <c r="BA71" i="24"/>
  <c r="R71" i="24" s="1"/>
  <c r="BA70" i="24"/>
  <c r="R70" i="24" s="1"/>
  <c r="BA69" i="24"/>
  <c r="R69" i="24" s="1"/>
  <c r="BA66" i="24"/>
  <c r="R66" i="24" s="1"/>
  <c r="BA65" i="24"/>
  <c r="R65" i="24" s="1"/>
  <c r="BA64" i="24"/>
  <c r="R64" i="24" s="1"/>
  <c r="BA63" i="24"/>
  <c r="R63" i="24" s="1"/>
  <c r="BA73" i="24"/>
  <c r="R73" i="24" s="1"/>
  <c r="BA67" i="24"/>
  <c r="R67" i="24" s="1"/>
  <c r="BA61" i="24"/>
  <c r="R61" i="24" s="1"/>
  <c r="BA56" i="24"/>
  <c r="R56" i="24" s="1"/>
  <c r="BA55" i="24"/>
  <c r="R55" i="24" s="1"/>
  <c r="BA54" i="24"/>
  <c r="R54" i="24" s="1"/>
  <c r="BA53" i="24"/>
  <c r="R53" i="24" s="1"/>
  <c r="BA52" i="24"/>
  <c r="R52" i="24" s="1"/>
  <c r="BA51" i="24"/>
  <c r="R51" i="24" s="1"/>
  <c r="BA44" i="24"/>
  <c r="R44" i="24" s="1"/>
  <c r="BA43" i="24"/>
  <c r="R43" i="24" s="1"/>
  <c r="BA42" i="24"/>
  <c r="R42" i="24" s="1"/>
  <c r="BA41" i="24"/>
  <c r="R41" i="24" s="1"/>
  <c r="BA40" i="24"/>
  <c r="R40" i="24" s="1"/>
  <c r="BA39" i="24"/>
  <c r="R39" i="24" s="1"/>
  <c r="BA58" i="24"/>
  <c r="R58" i="24" s="1"/>
  <c r="BA50" i="24"/>
  <c r="R50" i="24" s="1"/>
  <c r="BA48" i="24"/>
  <c r="R48" i="24" s="1"/>
  <c r="BA46" i="24"/>
  <c r="R46" i="24" s="1"/>
  <c r="BA38" i="24"/>
  <c r="R38" i="24" s="1"/>
  <c r="BA32" i="24"/>
  <c r="R32" i="24" s="1"/>
  <c r="BA31" i="24"/>
  <c r="R31" i="24" s="1"/>
  <c r="BA30" i="24"/>
  <c r="R30" i="24" s="1"/>
  <c r="BA29" i="24"/>
  <c r="R29" i="24" s="1"/>
  <c r="BA28" i="24"/>
  <c r="R28" i="24" s="1"/>
  <c r="BA27" i="24"/>
  <c r="R27" i="24" s="1"/>
  <c r="BA20" i="24"/>
  <c r="R20" i="24" s="1"/>
  <c r="BA19" i="24"/>
  <c r="R19" i="24" s="1"/>
  <c r="BA18" i="24"/>
  <c r="R18" i="24" s="1"/>
  <c r="BA17" i="24"/>
  <c r="R17" i="24" s="1"/>
  <c r="BA16" i="24"/>
  <c r="R16" i="24" s="1"/>
  <c r="BA15" i="24"/>
  <c r="R15" i="24" s="1"/>
  <c r="BA8" i="24"/>
  <c r="R8" i="24" s="1"/>
  <c r="BA7" i="24"/>
  <c r="R7" i="24" s="1"/>
  <c r="BA6" i="24"/>
  <c r="R6" i="24" s="1"/>
  <c r="BA5" i="24"/>
  <c r="R5" i="24" s="1"/>
  <c r="BA4" i="24"/>
  <c r="R4" i="24" s="1"/>
  <c r="BA3" i="24"/>
  <c r="R3" i="24" s="1"/>
  <c r="BA68" i="24"/>
  <c r="R68" i="24" s="1"/>
  <c r="BA62" i="24"/>
  <c r="R62" i="24" s="1"/>
  <c r="BA60" i="24"/>
  <c r="R60" i="24" s="1"/>
  <c r="BA59" i="24"/>
  <c r="R59" i="24" s="1"/>
  <c r="BA57" i="24"/>
  <c r="R57" i="24" s="1"/>
  <c r="BA49" i="24"/>
  <c r="R49" i="24" s="1"/>
  <c r="BA47" i="24"/>
  <c r="R47" i="24" s="1"/>
  <c r="BA45" i="24"/>
  <c r="R45" i="24" s="1"/>
  <c r="BA37" i="24"/>
  <c r="R37" i="24" s="1"/>
  <c r="BA36" i="24"/>
  <c r="R36" i="24" s="1"/>
  <c r="BA34" i="24"/>
  <c r="R34" i="24" s="1"/>
  <c r="BA26" i="24"/>
  <c r="R26" i="24" s="1"/>
  <c r="BA24" i="24"/>
  <c r="R24" i="24" s="1"/>
  <c r="BA22" i="24"/>
  <c r="R22" i="24" s="1"/>
  <c r="BA14" i="24"/>
  <c r="R14" i="24" s="1"/>
  <c r="BA12" i="24"/>
  <c r="R12" i="24" s="1"/>
  <c r="BA10" i="24"/>
  <c r="R10" i="24" s="1"/>
  <c r="BA35" i="24"/>
  <c r="R35" i="24" s="1"/>
  <c r="BA33" i="24"/>
  <c r="R33" i="24" s="1"/>
  <c r="BA25" i="24"/>
  <c r="R25" i="24" s="1"/>
  <c r="BA23" i="24"/>
  <c r="R23" i="24" s="1"/>
  <c r="BA21" i="24"/>
  <c r="R21" i="24" s="1"/>
  <c r="BA13" i="24"/>
  <c r="R13" i="24" s="1"/>
  <c r="BA11" i="24"/>
  <c r="R11" i="24" s="1"/>
  <c r="BA9" i="24"/>
  <c r="R9" i="24" s="1"/>
  <c r="AW74" i="24"/>
  <c r="N74" i="24" s="1"/>
  <c r="AW72" i="24"/>
  <c r="N72" i="24" s="1"/>
  <c r="AW71" i="24"/>
  <c r="N71" i="24" s="1"/>
  <c r="AW70" i="24"/>
  <c r="N70" i="24" s="1"/>
  <c r="AW69" i="24"/>
  <c r="N69" i="24" s="1"/>
  <c r="AW66" i="24"/>
  <c r="N66" i="24" s="1"/>
  <c r="AW65" i="24"/>
  <c r="N65" i="24" s="1"/>
  <c r="AW64" i="24"/>
  <c r="N64" i="24" s="1"/>
  <c r="AW63" i="24"/>
  <c r="N63" i="24" s="1"/>
  <c r="AW73" i="24"/>
  <c r="N73" i="24" s="1"/>
  <c r="AW67" i="24"/>
  <c r="N67" i="24" s="1"/>
  <c r="AW61" i="24"/>
  <c r="N61" i="24" s="1"/>
  <c r="AW56" i="24"/>
  <c r="N56" i="24" s="1"/>
  <c r="AW55" i="24"/>
  <c r="N55" i="24" s="1"/>
  <c r="AW54" i="24"/>
  <c r="N54" i="24" s="1"/>
  <c r="AW53" i="24"/>
  <c r="N53" i="24" s="1"/>
  <c r="AW52" i="24"/>
  <c r="N52" i="24" s="1"/>
  <c r="AW51" i="24"/>
  <c r="N51" i="24" s="1"/>
  <c r="AW44" i="24"/>
  <c r="N44" i="24" s="1"/>
  <c r="AW43" i="24"/>
  <c r="N43" i="24" s="1"/>
  <c r="AW42" i="24"/>
  <c r="N42" i="24" s="1"/>
  <c r="AW41" i="24"/>
  <c r="N41" i="24" s="1"/>
  <c r="AW40" i="24"/>
  <c r="N40" i="24" s="1"/>
  <c r="AW39" i="24"/>
  <c r="N39" i="24" s="1"/>
  <c r="AW68" i="24"/>
  <c r="N68" i="24" s="1"/>
  <c r="AW62" i="24"/>
  <c r="N62" i="24" s="1"/>
  <c r="AW60" i="24"/>
  <c r="N60" i="24" s="1"/>
  <c r="AW58" i="24"/>
  <c r="N58" i="24" s="1"/>
  <c r="AW50" i="24"/>
  <c r="N50" i="24" s="1"/>
  <c r="AW48" i="24"/>
  <c r="N48" i="24" s="1"/>
  <c r="AW46" i="24"/>
  <c r="N46" i="24" s="1"/>
  <c r="AW38" i="24"/>
  <c r="N38" i="24" s="1"/>
  <c r="AW32" i="24"/>
  <c r="N32" i="24" s="1"/>
  <c r="AW31" i="24"/>
  <c r="N31" i="24" s="1"/>
  <c r="AW30" i="24"/>
  <c r="N30" i="24" s="1"/>
  <c r="AW29" i="24"/>
  <c r="N29" i="24" s="1"/>
  <c r="AW28" i="24"/>
  <c r="N28" i="24" s="1"/>
  <c r="AW27" i="24"/>
  <c r="N27" i="24" s="1"/>
  <c r="AW20" i="24"/>
  <c r="N20" i="24" s="1"/>
  <c r="AW19" i="24"/>
  <c r="N19" i="24" s="1"/>
  <c r="AW18" i="24"/>
  <c r="N18" i="24" s="1"/>
  <c r="AW17" i="24"/>
  <c r="N17" i="24" s="1"/>
  <c r="AW16" i="24"/>
  <c r="N16" i="24" s="1"/>
  <c r="AW15" i="24"/>
  <c r="N15" i="24" s="1"/>
  <c r="AW8" i="24"/>
  <c r="N8" i="24" s="1"/>
  <c r="AW7" i="24"/>
  <c r="N7" i="24" s="1"/>
  <c r="AW6" i="24"/>
  <c r="N6" i="24" s="1"/>
  <c r="AW5" i="24"/>
  <c r="N5" i="24" s="1"/>
  <c r="AW4" i="24"/>
  <c r="N4" i="24" s="1"/>
  <c r="AW3" i="24"/>
  <c r="N3" i="24" s="1"/>
  <c r="AW59" i="24"/>
  <c r="N59" i="24" s="1"/>
  <c r="AW57" i="24"/>
  <c r="N57" i="24" s="1"/>
  <c r="AW49" i="24"/>
  <c r="N49" i="24" s="1"/>
  <c r="AW47" i="24"/>
  <c r="N47" i="24" s="1"/>
  <c r="AW45" i="24"/>
  <c r="N45" i="24" s="1"/>
  <c r="AW36" i="24"/>
  <c r="N36" i="24" s="1"/>
  <c r="AW34" i="24"/>
  <c r="N34" i="24" s="1"/>
  <c r="AW26" i="24"/>
  <c r="N26" i="24" s="1"/>
  <c r="AW24" i="24"/>
  <c r="N24" i="24" s="1"/>
  <c r="AW22" i="24"/>
  <c r="N22" i="24" s="1"/>
  <c r="AW14" i="24"/>
  <c r="N14" i="24" s="1"/>
  <c r="AW12" i="24"/>
  <c r="N12" i="24" s="1"/>
  <c r="AW10" i="24"/>
  <c r="N10" i="24" s="1"/>
  <c r="AW37" i="24"/>
  <c r="N37" i="24" s="1"/>
  <c r="AW35" i="24"/>
  <c r="N35" i="24" s="1"/>
  <c r="AW33" i="24"/>
  <c r="N33" i="24" s="1"/>
  <c r="AW25" i="24"/>
  <c r="N25" i="24" s="1"/>
  <c r="AW23" i="24"/>
  <c r="N23" i="24" s="1"/>
  <c r="AW21" i="24"/>
  <c r="N21" i="24" s="1"/>
  <c r="AW13" i="24"/>
  <c r="N13" i="24" s="1"/>
  <c r="AW11" i="24"/>
  <c r="N11" i="24" s="1"/>
  <c r="AW9" i="24"/>
  <c r="N9" i="24" s="1"/>
  <c r="AO74" i="24"/>
  <c r="F74" i="24" s="1"/>
  <c r="AO72" i="24"/>
  <c r="F72" i="24" s="1"/>
  <c r="AO71" i="24"/>
  <c r="F71" i="24" s="1"/>
  <c r="AO70" i="24"/>
  <c r="F70" i="24" s="1"/>
  <c r="AO69" i="24"/>
  <c r="F69" i="24" s="1"/>
  <c r="AO66" i="24"/>
  <c r="F66" i="24" s="1"/>
  <c r="AO65" i="24"/>
  <c r="F65" i="24" s="1"/>
  <c r="AO64" i="24"/>
  <c r="F64" i="24" s="1"/>
  <c r="AO63" i="24"/>
  <c r="F63" i="24" s="1"/>
  <c r="AO73" i="24"/>
  <c r="F73" i="24" s="1"/>
  <c r="AO67" i="24"/>
  <c r="F67" i="24" s="1"/>
  <c r="AO61" i="24"/>
  <c r="F61" i="24" s="1"/>
  <c r="AO56" i="24"/>
  <c r="F56" i="24" s="1"/>
  <c r="AO55" i="24"/>
  <c r="F55" i="24" s="1"/>
  <c r="AO54" i="24"/>
  <c r="F54" i="24" s="1"/>
  <c r="AO53" i="24"/>
  <c r="F53" i="24" s="1"/>
  <c r="AO52" i="24"/>
  <c r="F52" i="24" s="1"/>
  <c r="AO51" i="24"/>
  <c r="F51" i="24" s="1"/>
  <c r="AO44" i="24"/>
  <c r="F44" i="24" s="1"/>
  <c r="AO43" i="24"/>
  <c r="F43" i="24" s="1"/>
  <c r="AO42" i="24"/>
  <c r="F42" i="24" s="1"/>
  <c r="AO41" i="24"/>
  <c r="F41" i="24" s="1"/>
  <c r="AO40" i="24"/>
  <c r="F40" i="24" s="1"/>
  <c r="AO39" i="24"/>
  <c r="F39" i="24" s="1"/>
  <c r="AO68" i="24"/>
  <c r="F68" i="24" s="1"/>
  <c r="AO62" i="24"/>
  <c r="F62" i="24" s="1"/>
  <c r="AO60" i="24"/>
  <c r="F60" i="24" s="1"/>
  <c r="AO58" i="24"/>
  <c r="F58" i="24" s="1"/>
  <c r="AO50" i="24"/>
  <c r="F50" i="24" s="1"/>
  <c r="AO48" i="24"/>
  <c r="F48" i="24" s="1"/>
  <c r="AO46" i="24"/>
  <c r="F46" i="24" s="1"/>
  <c r="AO38" i="24"/>
  <c r="F38" i="24" s="1"/>
  <c r="AO32" i="24"/>
  <c r="F32" i="24" s="1"/>
  <c r="AO31" i="24"/>
  <c r="F31" i="24" s="1"/>
  <c r="AO30" i="24"/>
  <c r="F30" i="24" s="1"/>
  <c r="AO29" i="24"/>
  <c r="F29" i="24" s="1"/>
  <c r="AO28" i="24"/>
  <c r="F28" i="24" s="1"/>
  <c r="AO27" i="24"/>
  <c r="F27" i="24" s="1"/>
  <c r="AO20" i="24"/>
  <c r="F20" i="24" s="1"/>
  <c r="AO19" i="24"/>
  <c r="F19" i="24" s="1"/>
  <c r="AO18" i="24"/>
  <c r="F18" i="24" s="1"/>
  <c r="AO17" i="24"/>
  <c r="F17" i="24" s="1"/>
  <c r="AO16" i="24"/>
  <c r="F16" i="24" s="1"/>
  <c r="AO15" i="24"/>
  <c r="F15" i="24" s="1"/>
  <c r="AO8" i="24"/>
  <c r="F8" i="24" s="1"/>
  <c r="AO7" i="24"/>
  <c r="F7" i="24" s="1"/>
  <c r="AO6" i="24"/>
  <c r="F6" i="24" s="1"/>
  <c r="AO5" i="24"/>
  <c r="F5" i="24" s="1"/>
  <c r="AO4" i="24"/>
  <c r="F4" i="24" s="1"/>
  <c r="AO3" i="24"/>
  <c r="F3" i="24" s="1"/>
  <c r="AO59" i="24"/>
  <c r="F59" i="24" s="1"/>
  <c r="AO57" i="24"/>
  <c r="F57" i="24" s="1"/>
  <c r="AO49" i="24"/>
  <c r="F49" i="24" s="1"/>
  <c r="AO47" i="24"/>
  <c r="F47" i="24" s="1"/>
  <c r="AO45" i="24"/>
  <c r="F45" i="24" s="1"/>
  <c r="AO36" i="24"/>
  <c r="F36" i="24" s="1"/>
  <c r="AO34" i="24"/>
  <c r="F34" i="24" s="1"/>
  <c r="AO26" i="24"/>
  <c r="F26" i="24" s="1"/>
  <c r="AO24" i="24"/>
  <c r="F24" i="24" s="1"/>
  <c r="AO22" i="24"/>
  <c r="F22" i="24" s="1"/>
  <c r="AO14" i="24"/>
  <c r="F14" i="24" s="1"/>
  <c r="AO12" i="24"/>
  <c r="F12" i="24" s="1"/>
  <c r="AO10" i="24"/>
  <c r="F10" i="24" s="1"/>
  <c r="AO37" i="24"/>
  <c r="F37" i="24" s="1"/>
  <c r="AO35" i="24"/>
  <c r="F35" i="24" s="1"/>
  <c r="AO33" i="24"/>
  <c r="F33" i="24" s="1"/>
  <c r="AO25" i="24"/>
  <c r="F25" i="24" s="1"/>
  <c r="AO23" i="24"/>
  <c r="F23" i="24" s="1"/>
  <c r="AO21" i="24"/>
  <c r="F21" i="24" s="1"/>
  <c r="AO13" i="24"/>
  <c r="F13" i="24" s="1"/>
  <c r="AO11" i="24"/>
  <c r="F11" i="24" s="1"/>
  <c r="AO9" i="24"/>
  <c r="F9" i="24" s="1"/>
  <c r="BB73" i="24"/>
  <c r="S73" i="24" s="1"/>
  <c r="BB68" i="24"/>
  <c r="S68" i="24" s="1"/>
  <c r="BB67" i="24"/>
  <c r="S67" i="24" s="1"/>
  <c r="BB62" i="24"/>
  <c r="S62" i="24" s="1"/>
  <c r="BB61" i="24"/>
  <c r="S61" i="24" s="1"/>
  <c r="BB60" i="24"/>
  <c r="S60" i="24" s="1"/>
  <c r="BB72" i="24"/>
  <c r="S72" i="24" s="1"/>
  <c r="BB71" i="24"/>
  <c r="S71" i="24" s="1"/>
  <c r="BB70" i="24"/>
  <c r="S70" i="24" s="1"/>
  <c r="BB69" i="24"/>
  <c r="S69" i="24" s="1"/>
  <c r="BB66" i="24"/>
  <c r="S66" i="24" s="1"/>
  <c r="BB65" i="24"/>
  <c r="S65" i="24" s="1"/>
  <c r="BB64" i="24"/>
  <c r="S64" i="24" s="1"/>
  <c r="BB63" i="24"/>
  <c r="S63" i="24" s="1"/>
  <c r="BB59" i="24"/>
  <c r="S59" i="24" s="1"/>
  <c r="BB58" i="24"/>
  <c r="S58" i="24" s="1"/>
  <c r="BB57" i="24"/>
  <c r="S57" i="24" s="1"/>
  <c r="BB50" i="24"/>
  <c r="S50" i="24" s="1"/>
  <c r="BB49" i="24"/>
  <c r="S49" i="24" s="1"/>
  <c r="BB48" i="24"/>
  <c r="S48" i="24" s="1"/>
  <c r="BB47" i="24"/>
  <c r="S47" i="24" s="1"/>
  <c r="BB46" i="24"/>
  <c r="S46" i="24" s="1"/>
  <c r="BB45" i="24"/>
  <c r="S45" i="24" s="1"/>
  <c r="BB38" i="24"/>
  <c r="S38" i="24" s="1"/>
  <c r="BB37" i="24"/>
  <c r="S37" i="24" s="1"/>
  <c r="BB36" i="24"/>
  <c r="S36" i="24" s="1"/>
  <c r="BB35" i="24"/>
  <c r="S35" i="24" s="1"/>
  <c r="BB34" i="24"/>
  <c r="S34" i="24" s="1"/>
  <c r="BB33" i="24"/>
  <c r="S33" i="24" s="1"/>
  <c r="BB26" i="24"/>
  <c r="S26" i="24" s="1"/>
  <c r="BB25" i="24"/>
  <c r="S25" i="24" s="1"/>
  <c r="BB24" i="24"/>
  <c r="S24" i="24" s="1"/>
  <c r="BB23" i="24"/>
  <c r="S23" i="24" s="1"/>
  <c r="BB22" i="24"/>
  <c r="S22" i="24" s="1"/>
  <c r="BB21" i="24"/>
  <c r="S21" i="24" s="1"/>
  <c r="BB14" i="24"/>
  <c r="S14" i="24" s="1"/>
  <c r="BB13" i="24"/>
  <c r="S13" i="24" s="1"/>
  <c r="BB12" i="24"/>
  <c r="S12" i="24" s="1"/>
  <c r="BB11" i="24"/>
  <c r="S11" i="24" s="1"/>
  <c r="BB10" i="24"/>
  <c r="S10" i="24" s="1"/>
  <c r="BB9" i="24"/>
  <c r="S9" i="24" s="1"/>
  <c r="BB74" i="24"/>
  <c r="S74" i="24" s="1"/>
  <c r="BB56" i="24"/>
  <c r="S56" i="24" s="1"/>
  <c r="BB55" i="24"/>
  <c r="S55" i="24" s="1"/>
  <c r="BB54" i="24"/>
  <c r="S54" i="24" s="1"/>
  <c r="BB53" i="24"/>
  <c r="S53" i="24" s="1"/>
  <c r="BB52" i="24"/>
  <c r="S52" i="24" s="1"/>
  <c r="BB51" i="24"/>
  <c r="S51" i="24" s="1"/>
  <c r="BB44" i="24"/>
  <c r="S44" i="24" s="1"/>
  <c r="BB43" i="24"/>
  <c r="S43" i="24" s="1"/>
  <c r="BB42" i="24"/>
  <c r="S42" i="24" s="1"/>
  <c r="BB41" i="24"/>
  <c r="S41" i="24" s="1"/>
  <c r="BB40" i="24"/>
  <c r="S40" i="24" s="1"/>
  <c r="BB39" i="24"/>
  <c r="S39" i="24" s="1"/>
  <c r="BB32" i="24"/>
  <c r="S32" i="24" s="1"/>
  <c r="BB31" i="24"/>
  <c r="S31" i="24" s="1"/>
  <c r="BB30" i="24"/>
  <c r="S30" i="24" s="1"/>
  <c r="BB29" i="24"/>
  <c r="S29" i="24" s="1"/>
  <c r="BB28" i="24"/>
  <c r="S28" i="24" s="1"/>
  <c r="BB27" i="24"/>
  <c r="S27" i="24" s="1"/>
  <c r="BB20" i="24"/>
  <c r="S20" i="24" s="1"/>
  <c r="BB19" i="24"/>
  <c r="S19" i="24" s="1"/>
  <c r="BB18" i="24"/>
  <c r="S18" i="24" s="1"/>
  <c r="BB17" i="24"/>
  <c r="S17" i="24" s="1"/>
  <c r="BB16" i="24"/>
  <c r="S16" i="24" s="1"/>
  <c r="BB15" i="24"/>
  <c r="S15" i="24" s="1"/>
  <c r="BB8" i="24"/>
  <c r="S8" i="24" s="1"/>
  <c r="BB7" i="24"/>
  <c r="S7" i="24" s="1"/>
  <c r="BB6" i="24"/>
  <c r="S6" i="24" s="1"/>
  <c r="BB5" i="24"/>
  <c r="S5" i="24" s="1"/>
  <c r="BB4" i="24"/>
  <c r="S4" i="24" s="1"/>
  <c r="BB3" i="24"/>
  <c r="S3" i="24" s="1"/>
  <c r="AX73" i="24"/>
  <c r="O73" i="24" s="1"/>
  <c r="AX68" i="24"/>
  <c r="O68" i="24" s="1"/>
  <c r="AX67" i="24"/>
  <c r="O67" i="24" s="1"/>
  <c r="AX62" i="24"/>
  <c r="O62" i="24" s="1"/>
  <c r="AX61" i="24"/>
  <c r="O61" i="24" s="1"/>
  <c r="AX60" i="24"/>
  <c r="O60" i="24" s="1"/>
  <c r="AX72" i="24"/>
  <c r="O72" i="24" s="1"/>
  <c r="AX71" i="24"/>
  <c r="O71" i="24" s="1"/>
  <c r="AX70" i="24"/>
  <c r="O70" i="24" s="1"/>
  <c r="AX69" i="24"/>
  <c r="O69" i="24" s="1"/>
  <c r="AX66" i="24"/>
  <c r="O66" i="24" s="1"/>
  <c r="AX65" i="24"/>
  <c r="O65" i="24" s="1"/>
  <c r="AX64" i="24"/>
  <c r="O64" i="24" s="1"/>
  <c r="AX63" i="24"/>
  <c r="O63" i="24" s="1"/>
  <c r="AX59" i="24"/>
  <c r="O59" i="24" s="1"/>
  <c r="AX58" i="24"/>
  <c r="O58" i="24" s="1"/>
  <c r="AX57" i="24"/>
  <c r="O57" i="24" s="1"/>
  <c r="AX50" i="24"/>
  <c r="O50" i="24" s="1"/>
  <c r="AX49" i="24"/>
  <c r="O49" i="24" s="1"/>
  <c r="AX48" i="24"/>
  <c r="O48" i="24" s="1"/>
  <c r="AX47" i="24"/>
  <c r="O47" i="24" s="1"/>
  <c r="AX46" i="24"/>
  <c r="O46" i="24" s="1"/>
  <c r="AX45" i="24"/>
  <c r="O45" i="24" s="1"/>
  <c r="AX38" i="24"/>
  <c r="O38" i="24" s="1"/>
  <c r="AX37" i="24"/>
  <c r="O37" i="24" s="1"/>
  <c r="AX74" i="24"/>
  <c r="O74" i="24" s="1"/>
  <c r="AX36" i="24"/>
  <c r="O36" i="24" s="1"/>
  <c r="AX35" i="24"/>
  <c r="O35" i="24" s="1"/>
  <c r="AX34" i="24"/>
  <c r="O34" i="24" s="1"/>
  <c r="AX33" i="24"/>
  <c r="O33" i="24" s="1"/>
  <c r="AX26" i="24"/>
  <c r="O26" i="24" s="1"/>
  <c r="AX25" i="24"/>
  <c r="O25" i="24" s="1"/>
  <c r="AX24" i="24"/>
  <c r="O24" i="24" s="1"/>
  <c r="AX23" i="24"/>
  <c r="O23" i="24" s="1"/>
  <c r="AX22" i="24"/>
  <c r="O22" i="24" s="1"/>
  <c r="AX21" i="24"/>
  <c r="O21" i="24" s="1"/>
  <c r="AX14" i="24"/>
  <c r="O14" i="24" s="1"/>
  <c r="AX13" i="24"/>
  <c r="O13" i="24" s="1"/>
  <c r="AX12" i="24"/>
  <c r="O12" i="24" s="1"/>
  <c r="AX11" i="24"/>
  <c r="O11" i="24" s="1"/>
  <c r="AX10" i="24"/>
  <c r="O10" i="24" s="1"/>
  <c r="AX9" i="24"/>
  <c r="O9" i="24" s="1"/>
  <c r="AX56" i="24"/>
  <c r="O56" i="24" s="1"/>
  <c r="AX55" i="24"/>
  <c r="O55" i="24" s="1"/>
  <c r="AX54" i="24"/>
  <c r="O54" i="24" s="1"/>
  <c r="AX53" i="24"/>
  <c r="O53" i="24" s="1"/>
  <c r="AX52" i="24"/>
  <c r="O52" i="24" s="1"/>
  <c r="AX51" i="24"/>
  <c r="O51" i="24" s="1"/>
  <c r="AX44" i="24"/>
  <c r="O44" i="24" s="1"/>
  <c r="AX43" i="24"/>
  <c r="O43" i="24" s="1"/>
  <c r="AX42" i="24"/>
  <c r="O42" i="24" s="1"/>
  <c r="AX41" i="24"/>
  <c r="O41" i="24" s="1"/>
  <c r="AX40" i="24"/>
  <c r="O40" i="24" s="1"/>
  <c r="AX39" i="24"/>
  <c r="O39" i="24" s="1"/>
  <c r="AX32" i="24"/>
  <c r="O32" i="24" s="1"/>
  <c r="AX31" i="24"/>
  <c r="O31" i="24" s="1"/>
  <c r="AX30" i="24"/>
  <c r="O30" i="24" s="1"/>
  <c r="AX29" i="24"/>
  <c r="O29" i="24" s="1"/>
  <c r="AX28" i="24"/>
  <c r="O28" i="24" s="1"/>
  <c r="AX27" i="24"/>
  <c r="O27" i="24" s="1"/>
  <c r="AX20" i="24"/>
  <c r="O20" i="24" s="1"/>
  <c r="AX19" i="24"/>
  <c r="O19" i="24" s="1"/>
  <c r="AX18" i="24"/>
  <c r="O18" i="24" s="1"/>
  <c r="AX17" i="24"/>
  <c r="O17" i="24" s="1"/>
  <c r="AX16" i="24"/>
  <c r="O16" i="24" s="1"/>
  <c r="AX15" i="24"/>
  <c r="O15" i="24" s="1"/>
  <c r="AX8" i="24"/>
  <c r="O8" i="24" s="1"/>
  <c r="AX7" i="24"/>
  <c r="O7" i="24" s="1"/>
  <c r="AX6" i="24"/>
  <c r="O6" i="24" s="1"/>
  <c r="AX5" i="24"/>
  <c r="O5" i="24" s="1"/>
  <c r="AX4" i="24"/>
  <c r="O4" i="24" s="1"/>
  <c r="AX3" i="24"/>
  <c r="O3" i="24" s="1"/>
  <c r="AT73" i="24"/>
  <c r="K73" i="24" s="1"/>
  <c r="AT68" i="24"/>
  <c r="K68" i="24" s="1"/>
  <c r="AT67" i="24"/>
  <c r="K67" i="24" s="1"/>
  <c r="AT62" i="24"/>
  <c r="K62" i="24" s="1"/>
  <c r="AT61" i="24"/>
  <c r="K61" i="24" s="1"/>
  <c r="AT60" i="24"/>
  <c r="K60" i="24" s="1"/>
  <c r="AT72" i="24"/>
  <c r="K72" i="24" s="1"/>
  <c r="AT71" i="24"/>
  <c r="K71" i="24" s="1"/>
  <c r="AT70" i="24"/>
  <c r="K70" i="24" s="1"/>
  <c r="AT69" i="24"/>
  <c r="K69" i="24" s="1"/>
  <c r="AT66" i="24"/>
  <c r="K66" i="24" s="1"/>
  <c r="AT65" i="24"/>
  <c r="K65" i="24" s="1"/>
  <c r="AT64" i="24"/>
  <c r="K64" i="24" s="1"/>
  <c r="AT63" i="24"/>
  <c r="K63" i="24" s="1"/>
  <c r="AT59" i="24"/>
  <c r="K59" i="24" s="1"/>
  <c r="AT58" i="24"/>
  <c r="K58" i="24" s="1"/>
  <c r="AT57" i="24"/>
  <c r="K57" i="24" s="1"/>
  <c r="AT50" i="24"/>
  <c r="K50" i="24" s="1"/>
  <c r="AT49" i="24"/>
  <c r="K49" i="24" s="1"/>
  <c r="AT48" i="24"/>
  <c r="K48" i="24" s="1"/>
  <c r="AT47" i="24"/>
  <c r="K47" i="24" s="1"/>
  <c r="AT46" i="24"/>
  <c r="K46" i="24" s="1"/>
  <c r="AT45" i="24"/>
  <c r="K45" i="24" s="1"/>
  <c r="AT38" i="24"/>
  <c r="K38" i="24" s="1"/>
  <c r="AT37" i="24"/>
  <c r="K37" i="24" s="1"/>
  <c r="AT36" i="24"/>
  <c r="K36" i="24" s="1"/>
  <c r="AT35" i="24"/>
  <c r="K35" i="24" s="1"/>
  <c r="AT34" i="24"/>
  <c r="K34" i="24" s="1"/>
  <c r="AT33" i="24"/>
  <c r="K33" i="24" s="1"/>
  <c r="AT26" i="24"/>
  <c r="K26" i="24" s="1"/>
  <c r="AT25" i="24"/>
  <c r="K25" i="24" s="1"/>
  <c r="AT24" i="24"/>
  <c r="K24" i="24" s="1"/>
  <c r="AT23" i="24"/>
  <c r="K23" i="24" s="1"/>
  <c r="AT22" i="24"/>
  <c r="K22" i="24" s="1"/>
  <c r="AT21" i="24"/>
  <c r="K21" i="24" s="1"/>
  <c r="AT14" i="24"/>
  <c r="K14" i="24" s="1"/>
  <c r="AT13" i="24"/>
  <c r="K13" i="24" s="1"/>
  <c r="AT12" i="24"/>
  <c r="K12" i="24" s="1"/>
  <c r="AT11" i="24"/>
  <c r="K11" i="24" s="1"/>
  <c r="AT10" i="24"/>
  <c r="K10" i="24" s="1"/>
  <c r="AT9" i="24"/>
  <c r="K9" i="24" s="1"/>
  <c r="AT74" i="24"/>
  <c r="K74" i="24" s="1"/>
  <c r="AT56" i="24"/>
  <c r="K56" i="24" s="1"/>
  <c r="AT55" i="24"/>
  <c r="K55" i="24" s="1"/>
  <c r="AT54" i="24"/>
  <c r="K54" i="24" s="1"/>
  <c r="AT53" i="24"/>
  <c r="K53" i="24" s="1"/>
  <c r="AT52" i="24"/>
  <c r="K52" i="24" s="1"/>
  <c r="AT51" i="24"/>
  <c r="K51" i="24" s="1"/>
  <c r="AT44" i="24"/>
  <c r="K44" i="24" s="1"/>
  <c r="AT43" i="24"/>
  <c r="K43" i="24" s="1"/>
  <c r="AT42" i="24"/>
  <c r="K42" i="24" s="1"/>
  <c r="AT41" i="24"/>
  <c r="K41" i="24" s="1"/>
  <c r="AT40" i="24"/>
  <c r="K40" i="24" s="1"/>
  <c r="AT39" i="24"/>
  <c r="K39" i="24" s="1"/>
  <c r="AT32" i="24"/>
  <c r="K32" i="24" s="1"/>
  <c r="AT31" i="24"/>
  <c r="K31" i="24" s="1"/>
  <c r="AT30" i="24"/>
  <c r="K30" i="24" s="1"/>
  <c r="AT29" i="24"/>
  <c r="K29" i="24" s="1"/>
  <c r="AT28" i="24"/>
  <c r="K28" i="24" s="1"/>
  <c r="AT27" i="24"/>
  <c r="K27" i="24" s="1"/>
  <c r="AT20" i="24"/>
  <c r="K20" i="24" s="1"/>
  <c r="AT19" i="24"/>
  <c r="K19" i="24" s="1"/>
  <c r="AT18" i="24"/>
  <c r="K18" i="24" s="1"/>
  <c r="AT17" i="24"/>
  <c r="K17" i="24" s="1"/>
  <c r="AT16" i="24"/>
  <c r="K16" i="24" s="1"/>
  <c r="AT15" i="24"/>
  <c r="K15" i="24" s="1"/>
  <c r="AT8" i="24"/>
  <c r="K8" i="24" s="1"/>
  <c r="AT7" i="24"/>
  <c r="K7" i="24" s="1"/>
  <c r="AT6" i="24"/>
  <c r="K6" i="24" s="1"/>
  <c r="AT5" i="24"/>
  <c r="K5" i="24" s="1"/>
  <c r="AT4" i="24"/>
  <c r="K4" i="24" s="1"/>
  <c r="AT3" i="24"/>
  <c r="K3" i="24" s="1"/>
  <c r="AP73" i="24"/>
  <c r="G73" i="24" s="1"/>
  <c r="AP68" i="24"/>
  <c r="G68" i="24" s="1"/>
  <c r="AP67" i="24"/>
  <c r="G67" i="24" s="1"/>
  <c r="AP62" i="24"/>
  <c r="G62" i="24" s="1"/>
  <c r="AP61" i="24"/>
  <c r="G61" i="24" s="1"/>
  <c r="AP60" i="24"/>
  <c r="G60" i="24" s="1"/>
  <c r="AP72" i="24"/>
  <c r="G72" i="24" s="1"/>
  <c r="AP71" i="24"/>
  <c r="G71" i="24" s="1"/>
  <c r="AP70" i="24"/>
  <c r="G70" i="24" s="1"/>
  <c r="AP69" i="24"/>
  <c r="G69" i="24" s="1"/>
  <c r="AP66" i="24"/>
  <c r="G66" i="24" s="1"/>
  <c r="AP65" i="24"/>
  <c r="G65" i="24" s="1"/>
  <c r="AP64" i="24"/>
  <c r="G64" i="24" s="1"/>
  <c r="AP63" i="24"/>
  <c r="G63" i="24" s="1"/>
  <c r="AP59" i="24"/>
  <c r="G59" i="24" s="1"/>
  <c r="AP58" i="24"/>
  <c r="G58" i="24" s="1"/>
  <c r="AP57" i="24"/>
  <c r="G57" i="24" s="1"/>
  <c r="AP50" i="24"/>
  <c r="G50" i="24" s="1"/>
  <c r="AP49" i="24"/>
  <c r="G49" i="24" s="1"/>
  <c r="AP48" i="24"/>
  <c r="G48" i="24" s="1"/>
  <c r="AP47" i="24"/>
  <c r="G47" i="24" s="1"/>
  <c r="AP46" i="24"/>
  <c r="G46" i="24" s="1"/>
  <c r="AP45" i="24"/>
  <c r="G45" i="24" s="1"/>
  <c r="AP38" i="24"/>
  <c r="G38" i="24" s="1"/>
  <c r="AP37" i="24"/>
  <c r="G37" i="24" s="1"/>
  <c r="AP74" i="24"/>
  <c r="G74" i="24" s="1"/>
  <c r="AP36" i="24"/>
  <c r="G36" i="24" s="1"/>
  <c r="AP35" i="24"/>
  <c r="G35" i="24" s="1"/>
  <c r="AP34" i="24"/>
  <c r="G34" i="24" s="1"/>
  <c r="AP33" i="24"/>
  <c r="G33" i="24" s="1"/>
  <c r="AP26" i="24"/>
  <c r="G26" i="24" s="1"/>
  <c r="AP25" i="24"/>
  <c r="G25" i="24" s="1"/>
  <c r="AP24" i="24"/>
  <c r="G24" i="24" s="1"/>
  <c r="AP23" i="24"/>
  <c r="G23" i="24" s="1"/>
  <c r="AP22" i="24"/>
  <c r="G22" i="24" s="1"/>
  <c r="AP21" i="24"/>
  <c r="G21" i="24" s="1"/>
  <c r="AP14" i="24"/>
  <c r="G14" i="24" s="1"/>
  <c r="AP13" i="24"/>
  <c r="G13" i="24" s="1"/>
  <c r="AP12" i="24"/>
  <c r="G12" i="24" s="1"/>
  <c r="AP11" i="24"/>
  <c r="G11" i="24" s="1"/>
  <c r="AP10" i="24"/>
  <c r="G10" i="24" s="1"/>
  <c r="AP9" i="24"/>
  <c r="G9" i="24" s="1"/>
  <c r="AP56" i="24"/>
  <c r="G56" i="24" s="1"/>
  <c r="AP55" i="24"/>
  <c r="G55" i="24" s="1"/>
  <c r="AP54" i="24"/>
  <c r="G54" i="24" s="1"/>
  <c r="AP53" i="24"/>
  <c r="G53" i="24" s="1"/>
  <c r="AP52" i="24"/>
  <c r="G52" i="24" s="1"/>
  <c r="AP51" i="24"/>
  <c r="G51" i="24" s="1"/>
  <c r="AP44" i="24"/>
  <c r="G44" i="24" s="1"/>
  <c r="AP43" i="24"/>
  <c r="G43" i="24" s="1"/>
  <c r="AP42" i="24"/>
  <c r="G42" i="24" s="1"/>
  <c r="AP41" i="24"/>
  <c r="G41" i="24" s="1"/>
  <c r="AP40" i="24"/>
  <c r="G40" i="24" s="1"/>
  <c r="AP39" i="24"/>
  <c r="G39" i="24" s="1"/>
  <c r="AP32" i="24"/>
  <c r="G32" i="24" s="1"/>
  <c r="AP31" i="24"/>
  <c r="G31" i="24" s="1"/>
  <c r="AP30" i="24"/>
  <c r="G30" i="24" s="1"/>
  <c r="AP29" i="24"/>
  <c r="G29" i="24" s="1"/>
  <c r="AP28" i="24"/>
  <c r="G28" i="24" s="1"/>
  <c r="AP27" i="24"/>
  <c r="G27" i="24" s="1"/>
  <c r="AP20" i="24"/>
  <c r="G20" i="24" s="1"/>
  <c r="AP19" i="24"/>
  <c r="G19" i="24" s="1"/>
  <c r="AP18" i="24"/>
  <c r="G18" i="24" s="1"/>
  <c r="AP17" i="24"/>
  <c r="G17" i="24" s="1"/>
  <c r="AP16" i="24"/>
  <c r="G16" i="24" s="1"/>
  <c r="AP15" i="24"/>
  <c r="G15" i="24" s="1"/>
  <c r="AP8" i="24"/>
  <c r="G8" i="24" s="1"/>
  <c r="AP7" i="24"/>
  <c r="G7" i="24" s="1"/>
  <c r="AP6" i="24"/>
  <c r="G6" i="24" s="1"/>
  <c r="AP5" i="24"/>
  <c r="G5" i="24" s="1"/>
  <c r="AP4" i="24"/>
  <c r="G4" i="24" s="1"/>
  <c r="AP3" i="24"/>
  <c r="G3" i="24" s="1"/>
  <c r="AP74" i="23"/>
  <c r="G74" i="23" s="1"/>
  <c r="AP72" i="23"/>
  <c r="G72" i="23" s="1"/>
  <c r="AP71" i="23"/>
  <c r="G71" i="23" s="1"/>
  <c r="AP70" i="23"/>
  <c r="G70" i="23" s="1"/>
  <c r="AP69" i="23"/>
  <c r="G69" i="23" s="1"/>
  <c r="AP66" i="23"/>
  <c r="G66" i="23" s="1"/>
  <c r="AP65" i="23"/>
  <c r="G65" i="23" s="1"/>
  <c r="AP64" i="23"/>
  <c r="G64" i="23" s="1"/>
  <c r="AP63" i="23"/>
  <c r="G63" i="23" s="1"/>
  <c r="AP56" i="23"/>
  <c r="G56" i="23" s="1"/>
  <c r="AP55" i="23"/>
  <c r="G55" i="23" s="1"/>
  <c r="AP54" i="23"/>
  <c r="G54" i="23" s="1"/>
  <c r="AP53" i="23"/>
  <c r="G53" i="23" s="1"/>
  <c r="AP52" i="23"/>
  <c r="G52" i="23" s="1"/>
  <c r="AP51" i="23"/>
  <c r="G51" i="23" s="1"/>
  <c r="AP44" i="23"/>
  <c r="G44" i="23" s="1"/>
  <c r="AP43" i="23"/>
  <c r="G43" i="23" s="1"/>
  <c r="AP42" i="23"/>
  <c r="G42" i="23" s="1"/>
  <c r="AP41" i="23"/>
  <c r="G41" i="23" s="1"/>
  <c r="AP40" i="23"/>
  <c r="G40" i="23" s="1"/>
  <c r="AP39" i="23"/>
  <c r="G39" i="23" s="1"/>
  <c r="AP73" i="23"/>
  <c r="G73" i="23" s="1"/>
  <c r="AP68" i="23"/>
  <c r="G68" i="23" s="1"/>
  <c r="AP67" i="23"/>
  <c r="G67" i="23" s="1"/>
  <c r="AP62" i="23"/>
  <c r="G62" i="23" s="1"/>
  <c r="AP61" i="23"/>
  <c r="G61" i="23" s="1"/>
  <c r="AP60" i="23"/>
  <c r="G60" i="23" s="1"/>
  <c r="AP59" i="23"/>
  <c r="G59" i="23" s="1"/>
  <c r="AP58" i="23"/>
  <c r="G58" i="23" s="1"/>
  <c r="AP57" i="23"/>
  <c r="G57" i="23" s="1"/>
  <c r="AP50" i="23"/>
  <c r="G50" i="23" s="1"/>
  <c r="AP49" i="23"/>
  <c r="G49" i="23" s="1"/>
  <c r="AP48" i="23"/>
  <c r="G48" i="23" s="1"/>
  <c r="AP47" i="23"/>
  <c r="G47" i="23" s="1"/>
  <c r="AP46" i="23"/>
  <c r="G46" i="23" s="1"/>
  <c r="AP45" i="23"/>
  <c r="G45" i="23" s="1"/>
  <c r="AP38" i="23"/>
  <c r="G38" i="23" s="1"/>
  <c r="AP37" i="23"/>
  <c r="G37" i="23" s="1"/>
  <c r="AP36" i="23"/>
  <c r="G36" i="23" s="1"/>
  <c r="AP35" i="23"/>
  <c r="G35" i="23" s="1"/>
  <c r="AP34" i="23"/>
  <c r="G34" i="23" s="1"/>
  <c r="AP33" i="23"/>
  <c r="G33" i="23" s="1"/>
  <c r="AP32" i="23"/>
  <c r="G32" i="23" s="1"/>
  <c r="AP31" i="23"/>
  <c r="G31" i="23" s="1"/>
  <c r="AP30" i="23"/>
  <c r="G30" i="23" s="1"/>
  <c r="AP29" i="23"/>
  <c r="G29" i="23" s="1"/>
  <c r="AP28" i="23"/>
  <c r="G28" i="23" s="1"/>
  <c r="AP27" i="23"/>
  <c r="G27" i="23" s="1"/>
  <c r="AP20" i="23"/>
  <c r="G20" i="23" s="1"/>
  <c r="AP19" i="23"/>
  <c r="G19" i="23" s="1"/>
  <c r="AP18" i="23"/>
  <c r="G18" i="23" s="1"/>
  <c r="AP17" i="23"/>
  <c r="G17" i="23" s="1"/>
  <c r="AP16" i="23"/>
  <c r="G16" i="23" s="1"/>
  <c r="AP15" i="23"/>
  <c r="G15" i="23" s="1"/>
  <c r="AP8" i="23"/>
  <c r="G8" i="23" s="1"/>
  <c r="AP7" i="23"/>
  <c r="G7" i="23" s="1"/>
  <c r="AP6" i="23"/>
  <c r="G6" i="23" s="1"/>
  <c r="AP5" i="23"/>
  <c r="G5" i="23" s="1"/>
  <c r="AP4" i="23"/>
  <c r="G4" i="23" s="1"/>
  <c r="AP3" i="23"/>
  <c r="G3" i="23" s="1"/>
  <c r="AP26" i="23"/>
  <c r="G26" i="23" s="1"/>
  <c r="AP25" i="23"/>
  <c r="G25" i="23" s="1"/>
  <c r="AP24" i="23"/>
  <c r="G24" i="23" s="1"/>
  <c r="AP23" i="23"/>
  <c r="G23" i="23" s="1"/>
  <c r="AP22" i="23"/>
  <c r="G22" i="23" s="1"/>
  <c r="AP21" i="23"/>
  <c r="G21" i="23" s="1"/>
  <c r="AP14" i="23"/>
  <c r="G14" i="23" s="1"/>
  <c r="AP13" i="23"/>
  <c r="G13" i="23" s="1"/>
  <c r="AP12" i="23"/>
  <c r="G12" i="23" s="1"/>
  <c r="AP11" i="23"/>
  <c r="G11" i="23" s="1"/>
  <c r="AP10" i="23"/>
  <c r="G10" i="23" s="1"/>
  <c r="AP9" i="23"/>
  <c r="G9" i="23" s="1"/>
  <c r="BB74" i="23"/>
  <c r="S74" i="23" s="1"/>
  <c r="BB72" i="23"/>
  <c r="S72" i="23" s="1"/>
  <c r="BB71" i="23"/>
  <c r="S71" i="23" s="1"/>
  <c r="BB70" i="23"/>
  <c r="S70" i="23" s="1"/>
  <c r="BB69" i="23"/>
  <c r="S69" i="23" s="1"/>
  <c r="BB66" i="23"/>
  <c r="S66" i="23" s="1"/>
  <c r="BB65" i="23"/>
  <c r="S65" i="23" s="1"/>
  <c r="BB64" i="23"/>
  <c r="S64" i="23" s="1"/>
  <c r="BB63" i="23"/>
  <c r="S63" i="23" s="1"/>
  <c r="BB56" i="23"/>
  <c r="S56" i="23" s="1"/>
  <c r="BB55" i="23"/>
  <c r="S55" i="23" s="1"/>
  <c r="BB54" i="23"/>
  <c r="S54" i="23" s="1"/>
  <c r="BB53" i="23"/>
  <c r="S53" i="23" s="1"/>
  <c r="BB52" i="23"/>
  <c r="S52" i="23" s="1"/>
  <c r="BB51" i="23"/>
  <c r="S51" i="23" s="1"/>
  <c r="BB44" i="23"/>
  <c r="S44" i="23" s="1"/>
  <c r="BB43" i="23"/>
  <c r="S43" i="23" s="1"/>
  <c r="BB42" i="23"/>
  <c r="S42" i="23" s="1"/>
  <c r="BB41" i="23"/>
  <c r="S41" i="23" s="1"/>
  <c r="BB40" i="23"/>
  <c r="S40" i="23" s="1"/>
  <c r="BB39" i="23"/>
  <c r="S39" i="23" s="1"/>
  <c r="BB73" i="23"/>
  <c r="S73" i="23" s="1"/>
  <c r="BB68" i="23"/>
  <c r="S68" i="23" s="1"/>
  <c r="BB67" i="23"/>
  <c r="S67" i="23" s="1"/>
  <c r="BB62" i="23"/>
  <c r="S62" i="23" s="1"/>
  <c r="BB61" i="23"/>
  <c r="S61" i="23" s="1"/>
  <c r="BB60" i="23"/>
  <c r="S60" i="23" s="1"/>
  <c r="BB59" i="23"/>
  <c r="S59" i="23" s="1"/>
  <c r="BB58" i="23"/>
  <c r="S58" i="23" s="1"/>
  <c r="BB57" i="23"/>
  <c r="S57" i="23" s="1"/>
  <c r="BB50" i="23"/>
  <c r="S50" i="23" s="1"/>
  <c r="BB49" i="23"/>
  <c r="S49" i="23" s="1"/>
  <c r="BB48" i="23"/>
  <c r="S48" i="23" s="1"/>
  <c r="BB47" i="23"/>
  <c r="S47" i="23" s="1"/>
  <c r="BB46" i="23"/>
  <c r="S46" i="23" s="1"/>
  <c r="BB45" i="23"/>
  <c r="S45" i="23" s="1"/>
  <c r="BB38" i="23"/>
  <c r="S38" i="23" s="1"/>
  <c r="BB37" i="23"/>
  <c r="S37" i="23" s="1"/>
  <c r="BB36" i="23"/>
  <c r="S36" i="23" s="1"/>
  <c r="BB35" i="23"/>
  <c r="S35" i="23" s="1"/>
  <c r="BB34" i="23"/>
  <c r="S34" i="23" s="1"/>
  <c r="BB33" i="23"/>
  <c r="S33" i="23" s="1"/>
  <c r="BB32" i="23"/>
  <c r="S32" i="23" s="1"/>
  <c r="BB31" i="23"/>
  <c r="S31" i="23" s="1"/>
  <c r="BB30" i="23"/>
  <c r="S30" i="23" s="1"/>
  <c r="BB29" i="23"/>
  <c r="S29" i="23" s="1"/>
  <c r="BB28" i="23"/>
  <c r="S28" i="23" s="1"/>
  <c r="BB27" i="23"/>
  <c r="S27" i="23" s="1"/>
  <c r="BB20" i="23"/>
  <c r="S20" i="23" s="1"/>
  <c r="BB19" i="23"/>
  <c r="S19" i="23" s="1"/>
  <c r="BB18" i="23"/>
  <c r="S18" i="23" s="1"/>
  <c r="BB17" i="23"/>
  <c r="S17" i="23" s="1"/>
  <c r="BB16" i="23"/>
  <c r="S16" i="23" s="1"/>
  <c r="BB15" i="23"/>
  <c r="S15" i="23" s="1"/>
  <c r="BB8" i="23"/>
  <c r="S8" i="23" s="1"/>
  <c r="BB7" i="23"/>
  <c r="S7" i="23" s="1"/>
  <c r="BB6" i="23"/>
  <c r="S6" i="23" s="1"/>
  <c r="BB5" i="23"/>
  <c r="S5" i="23" s="1"/>
  <c r="BB4" i="23"/>
  <c r="S4" i="23" s="1"/>
  <c r="BB3" i="23"/>
  <c r="S3" i="23" s="1"/>
  <c r="BB26" i="23"/>
  <c r="S26" i="23" s="1"/>
  <c r="BB25" i="23"/>
  <c r="S25" i="23" s="1"/>
  <c r="BB24" i="23"/>
  <c r="S24" i="23" s="1"/>
  <c r="BB23" i="23"/>
  <c r="S23" i="23" s="1"/>
  <c r="BB22" i="23"/>
  <c r="S22" i="23" s="1"/>
  <c r="BB21" i="23"/>
  <c r="S21" i="23" s="1"/>
  <c r="BB14" i="23"/>
  <c r="S14" i="23" s="1"/>
  <c r="BB13" i="23"/>
  <c r="S13" i="23" s="1"/>
  <c r="BB12" i="23"/>
  <c r="S12" i="23" s="1"/>
  <c r="BB11" i="23"/>
  <c r="S11" i="23" s="1"/>
  <c r="BB10" i="23"/>
  <c r="S10" i="23" s="1"/>
  <c r="BB9" i="23"/>
  <c r="S9" i="23" s="1"/>
  <c r="AZ74" i="23"/>
  <c r="Q74" i="23" s="1"/>
  <c r="AZ72" i="23"/>
  <c r="Q72" i="23" s="1"/>
  <c r="AZ71" i="23"/>
  <c r="Q71" i="23" s="1"/>
  <c r="AZ70" i="23"/>
  <c r="Q70" i="23" s="1"/>
  <c r="AZ69" i="23"/>
  <c r="Q69" i="23" s="1"/>
  <c r="AZ66" i="23"/>
  <c r="Q66" i="23" s="1"/>
  <c r="AZ65" i="23"/>
  <c r="Q65" i="23" s="1"/>
  <c r="AZ64" i="23"/>
  <c r="Q64" i="23" s="1"/>
  <c r="AZ63" i="23"/>
  <c r="Q63" i="23" s="1"/>
  <c r="AZ73" i="23"/>
  <c r="Q73" i="23" s="1"/>
  <c r="AZ68" i="23"/>
  <c r="Q68" i="23" s="1"/>
  <c r="AZ67" i="23"/>
  <c r="Q67" i="23" s="1"/>
  <c r="AZ62" i="23"/>
  <c r="Q62" i="23" s="1"/>
  <c r="AZ61" i="23"/>
  <c r="Q61" i="23" s="1"/>
  <c r="AZ60" i="23"/>
  <c r="Q60" i="23" s="1"/>
  <c r="AZ56" i="23"/>
  <c r="Q56" i="23" s="1"/>
  <c r="AZ55" i="23"/>
  <c r="Q55" i="23" s="1"/>
  <c r="AZ54" i="23"/>
  <c r="Q54" i="23" s="1"/>
  <c r="AZ53" i="23"/>
  <c r="Q53" i="23" s="1"/>
  <c r="AZ52" i="23"/>
  <c r="Q52" i="23" s="1"/>
  <c r="AZ51" i="23"/>
  <c r="Q51" i="23" s="1"/>
  <c r="AZ44" i="23"/>
  <c r="Q44" i="23" s="1"/>
  <c r="AZ43" i="23"/>
  <c r="Q43" i="23" s="1"/>
  <c r="AZ42" i="23"/>
  <c r="Q42" i="23" s="1"/>
  <c r="AZ41" i="23"/>
  <c r="Q41" i="23" s="1"/>
  <c r="AZ40" i="23"/>
  <c r="Q40" i="23" s="1"/>
  <c r="AZ39" i="23"/>
  <c r="Q39" i="23" s="1"/>
  <c r="AZ59" i="23"/>
  <c r="Q59" i="23" s="1"/>
  <c r="AZ58" i="23"/>
  <c r="Q58" i="23" s="1"/>
  <c r="AZ57" i="23"/>
  <c r="Q57" i="23" s="1"/>
  <c r="AZ50" i="23"/>
  <c r="Q50" i="23" s="1"/>
  <c r="AZ49" i="23"/>
  <c r="Q49" i="23" s="1"/>
  <c r="AZ48" i="23"/>
  <c r="Q48" i="23" s="1"/>
  <c r="AZ47" i="23"/>
  <c r="Q47" i="23" s="1"/>
  <c r="AZ46" i="23"/>
  <c r="Q46" i="23" s="1"/>
  <c r="AZ45" i="23"/>
  <c r="Q45" i="23" s="1"/>
  <c r="AZ38" i="23"/>
  <c r="Q38" i="23" s="1"/>
  <c r="AZ37" i="23"/>
  <c r="Q37" i="23" s="1"/>
  <c r="AZ36" i="23"/>
  <c r="Q36" i="23" s="1"/>
  <c r="AZ35" i="23"/>
  <c r="Q35" i="23" s="1"/>
  <c r="AZ34" i="23"/>
  <c r="Q34" i="23" s="1"/>
  <c r="AZ33" i="23"/>
  <c r="Q33" i="23" s="1"/>
  <c r="AZ31" i="23"/>
  <c r="Q31" i="23" s="1"/>
  <c r="AZ30" i="23"/>
  <c r="Q30" i="23" s="1"/>
  <c r="AZ29" i="23"/>
  <c r="Q29" i="23" s="1"/>
  <c r="AZ28" i="23"/>
  <c r="Q28" i="23" s="1"/>
  <c r="AZ27" i="23"/>
  <c r="Q27" i="23" s="1"/>
  <c r="AZ20" i="23"/>
  <c r="Q20" i="23" s="1"/>
  <c r="AZ19" i="23"/>
  <c r="Q19" i="23" s="1"/>
  <c r="AZ18" i="23"/>
  <c r="Q18" i="23" s="1"/>
  <c r="AZ17" i="23"/>
  <c r="Q17" i="23" s="1"/>
  <c r="AZ16" i="23"/>
  <c r="Q16" i="23" s="1"/>
  <c r="AZ15" i="23"/>
  <c r="Q15" i="23" s="1"/>
  <c r="AZ8" i="23"/>
  <c r="Q8" i="23" s="1"/>
  <c r="AZ7" i="23"/>
  <c r="Q7" i="23" s="1"/>
  <c r="AZ6" i="23"/>
  <c r="Q6" i="23" s="1"/>
  <c r="AZ5" i="23"/>
  <c r="Q5" i="23" s="1"/>
  <c r="AZ4" i="23"/>
  <c r="Q4" i="23" s="1"/>
  <c r="AZ3" i="23"/>
  <c r="Q3" i="23" s="1"/>
  <c r="AZ32" i="23"/>
  <c r="Q32" i="23" s="1"/>
  <c r="AZ26" i="23"/>
  <c r="Q26" i="23" s="1"/>
  <c r="AZ25" i="23"/>
  <c r="Q25" i="23" s="1"/>
  <c r="AZ24" i="23"/>
  <c r="Q24" i="23" s="1"/>
  <c r="AZ23" i="23"/>
  <c r="Q23" i="23" s="1"/>
  <c r="AZ22" i="23"/>
  <c r="Q22" i="23" s="1"/>
  <c r="AZ21" i="23"/>
  <c r="Q21" i="23" s="1"/>
  <c r="AZ14" i="23"/>
  <c r="Q14" i="23" s="1"/>
  <c r="AZ13" i="23"/>
  <c r="Q13" i="23" s="1"/>
  <c r="AZ12" i="23"/>
  <c r="Q12" i="23" s="1"/>
  <c r="AZ11" i="23"/>
  <c r="Q11" i="23" s="1"/>
  <c r="AZ10" i="23"/>
  <c r="Q10" i="23" s="1"/>
  <c r="AZ9" i="23"/>
  <c r="Q9" i="23" s="1"/>
  <c r="AX74" i="23"/>
  <c r="O74" i="23" s="1"/>
  <c r="AX72" i="23"/>
  <c r="O72" i="23" s="1"/>
  <c r="AX71" i="23"/>
  <c r="O71" i="23" s="1"/>
  <c r="AX70" i="23"/>
  <c r="O70" i="23" s="1"/>
  <c r="AX69" i="23"/>
  <c r="O69" i="23" s="1"/>
  <c r="AX66" i="23"/>
  <c r="O66" i="23" s="1"/>
  <c r="AX65" i="23"/>
  <c r="O65" i="23" s="1"/>
  <c r="AX64" i="23"/>
  <c r="O64" i="23" s="1"/>
  <c r="AX63" i="23"/>
  <c r="O63" i="23" s="1"/>
  <c r="AX56" i="23"/>
  <c r="O56" i="23" s="1"/>
  <c r="AX55" i="23"/>
  <c r="O55" i="23" s="1"/>
  <c r="AX54" i="23"/>
  <c r="O54" i="23" s="1"/>
  <c r="AX53" i="23"/>
  <c r="O53" i="23" s="1"/>
  <c r="AX52" i="23"/>
  <c r="O52" i="23" s="1"/>
  <c r="AX51" i="23"/>
  <c r="O51" i="23" s="1"/>
  <c r="AX44" i="23"/>
  <c r="O44" i="23" s="1"/>
  <c r="AX43" i="23"/>
  <c r="O43" i="23" s="1"/>
  <c r="AX42" i="23"/>
  <c r="O42" i="23" s="1"/>
  <c r="AX41" i="23"/>
  <c r="O41" i="23" s="1"/>
  <c r="AX40" i="23"/>
  <c r="O40" i="23" s="1"/>
  <c r="AX39" i="23"/>
  <c r="O39" i="23" s="1"/>
  <c r="AX73" i="23"/>
  <c r="O73" i="23" s="1"/>
  <c r="AX68" i="23"/>
  <c r="O68" i="23" s="1"/>
  <c r="AX67" i="23"/>
  <c r="O67" i="23" s="1"/>
  <c r="AX62" i="23"/>
  <c r="O62" i="23" s="1"/>
  <c r="AX61" i="23"/>
  <c r="O61" i="23" s="1"/>
  <c r="AX60" i="23"/>
  <c r="O60" i="23" s="1"/>
  <c r="AX59" i="23"/>
  <c r="O59" i="23" s="1"/>
  <c r="AX58" i="23"/>
  <c r="O58" i="23" s="1"/>
  <c r="AX57" i="23"/>
  <c r="O57" i="23" s="1"/>
  <c r="AX50" i="23"/>
  <c r="O50" i="23" s="1"/>
  <c r="AX49" i="23"/>
  <c r="O49" i="23" s="1"/>
  <c r="AX48" i="23"/>
  <c r="O48" i="23" s="1"/>
  <c r="AX47" i="23"/>
  <c r="O47" i="23" s="1"/>
  <c r="AX46" i="23"/>
  <c r="O46" i="23" s="1"/>
  <c r="AX45" i="23"/>
  <c r="O45" i="23" s="1"/>
  <c r="AX38" i="23"/>
  <c r="O38" i="23" s="1"/>
  <c r="AX37" i="23"/>
  <c r="O37" i="23" s="1"/>
  <c r="AX36" i="23"/>
  <c r="O36" i="23" s="1"/>
  <c r="AX35" i="23"/>
  <c r="O35" i="23" s="1"/>
  <c r="AX34" i="23"/>
  <c r="O34" i="23" s="1"/>
  <c r="AX33" i="23"/>
  <c r="O33" i="23" s="1"/>
  <c r="AX32" i="23"/>
  <c r="O32" i="23" s="1"/>
  <c r="AX31" i="23"/>
  <c r="O31" i="23" s="1"/>
  <c r="AX30" i="23"/>
  <c r="O30" i="23" s="1"/>
  <c r="AX29" i="23"/>
  <c r="O29" i="23" s="1"/>
  <c r="AX28" i="23"/>
  <c r="O28" i="23" s="1"/>
  <c r="AX27" i="23"/>
  <c r="O27" i="23" s="1"/>
  <c r="AX20" i="23"/>
  <c r="O20" i="23" s="1"/>
  <c r="AX19" i="23"/>
  <c r="O19" i="23" s="1"/>
  <c r="AX18" i="23"/>
  <c r="O18" i="23" s="1"/>
  <c r="AX17" i="23"/>
  <c r="O17" i="23" s="1"/>
  <c r="AX16" i="23"/>
  <c r="O16" i="23" s="1"/>
  <c r="AX15" i="23"/>
  <c r="O15" i="23" s="1"/>
  <c r="AX8" i="23"/>
  <c r="O8" i="23" s="1"/>
  <c r="AX7" i="23"/>
  <c r="O7" i="23" s="1"/>
  <c r="AX6" i="23"/>
  <c r="O6" i="23" s="1"/>
  <c r="AX5" i="23"/>
  <c r="O5" i="23" s="1"/>
  <c r="AX4" i="23"/>
  <c r="O4" i="23" s="1"/>
  <c r="AX3" i="23"/>
  <c r="O3" i="23" s="1"/>
  <c r="AX26" i="23"/>
  <c r="O26" i="23" s="1"/>
  <c r="AX25" i="23"/>
  <c r="O25" i="23" s="1"/>
  <c r="AX24" i="23"/>
  <c r="O24" i="23" s="1"/>
  <c r="AX23" i="23"/>
  <c r="O23" i="23" s="1"/>
  <c r="AX22" i="23"/>
  <c r="O22" i="23" s="1"/>
  <c r="AX21" i="23"/>
  <c r="O21" i="23" s="1"/>
  <c r="AX14" i="23"/>
  <c r="O14" i="23" s="1"/>
  <c r="AX13" i="23"/>
  <c r="O13" i="23" s="1"/>
  <c r="AX12" i="23"/>
  <c r="O12" i="23" s="1"/>
  <c r="AX11" i="23"/>
  <c r="O11" i="23" s="1"/>
  <c r="AX10" i="23"/>
  <c r="O10" i="23" s="1"/>
  <c r="AX9" i="23"/>
  <c r="O9" i="23" s="1"/>
  <c r="AV74" i="23"/>
  <c r="M74" i="23" s="1"/>
  <c r="AV72" i="23"/>
  <c r="M72" i="23" s="1"/>
  <c r="AV71" i="23"/>
  <c r="M71" i="23" s="1"/>
  <c r="AV70" i="23"/>
  <c r="M70" i="23" s="1"/>
  <c r="AV69" i="23"/>
  <c r="M69" i="23" s="1"/>
  <c r="AV66" i="23"/>
  <c r="M66" i="23" s="1"/>
  <c r="AV65" i="23"/>
  <c r="M65" i="23" s="1"/>
  <c r="AV64" i="23"/>
  <c r="M64" i="23" s="1"/>
  <c r="AV63" i="23"/>
  <c r="M63" i="23" s="1"/>
  <c r="AV73" i="23"/>
  <c r="M73" i="23" s="1"/>
  <c r="AV68" i="23"/>
  <c r="M68" i="23" s="1"/>
  <c r="AV67" i="23"/>
  <c r="M67" i="23" s="1"/>
  <c r="AV62" i="23"/>
  <c r="M62" i="23" s="1"/>
  <c r="AV61" i="23"/>
  <c r="M61" i="23" s="1"/>
  <c r="AV60" i="23"/>
  <c r="M60" i="23" s="1"/>
  <c r="AV56" i="23"/>
  <c r="M56" i="23" s="1"/>
  <c r="AV55" i="23"/>
  <c r="M55" i="23" s="1"/>
  <c r="AV54" i="23"/>
  <c r="M54" i="23" s="1"/>
  <c r="AV53" i="23"/>
  <c r="M53" i="23" s="1"/>
  <c r="AV52" i="23"/>
  <c r="M52" i="23" s="1"/>
  <c r="AV51" i="23"/>
  <c r="M51" i="23" s="1"/>
  <c r="AV44" i="23"/>
  <c r="M44" i="23" s="1"/>
  <c r="AV43" i="23"/>
  <c r="M43" i="23" s="1"/>
  <c r="AV42" i="23"/>
  <c r="M42" i="23" s="1"/>
  <c r="AV41" i="23"/>
  <c r="M41" i="23" s="1"/>
  <c r="AV40" i="23"/>
  <c r="M40" i="23" s="1"/>
  <c r="AV39" i="23"/>
  <c r="M39" i="23" s="1"/>
  <c r="AV59" i="23"/>
  <c r="M59" i="23" s="1"/>
  <c r="AV58" i="23"/>
  <c r="M58" i="23" s="1"/>
  <c r="AV57" i="23"/>
  <c r="M57" i="23" s="1"/>
  <c r="AV50" i="23"/>
  <c r="M50" i="23" s="1"/>
  <c r="AV49" i="23"/>
  <c r="M49" i="23" s="1"/>
  <c r="AV48" i="23"/>
  <c r="M48" i="23" s="1"/>
  <c r="AV47" i="23"/>
  <c r="M47" i="23" s="1"/>
  <c r="AV46" i="23"/>
  <c r="M46" i="23" s="1"/>
  <c r="AV45" i="23"/>
  <c r="M45" i="23" s="1"/>
  <c r="AV38" i="23"/>
  <c r="M38" i="23" s="1"/>
  <c r="AV37" i="23"/>
  <c r="M37" i="23" s="1"/>
  <c r="AV36" i="23"/>
  <c r="M36" i="23" s="1"/>
  <c r="AV35" i="23"/>
  <c r="M35" i="23" s="1"/>
  <c r="AV34" i="23"/>
  <c r="M34" i="23" s="1"/>
  <c r="AV33" i="23"/>
  <c r="M33" i="23" s="1"/>
  <c r="AV31" i="23"/>
  <c r="M31" i="23" s="1"/>
  <c r="AV30" i="23"/>
  <c r="M30" i="23" s="1"/>
  <c r="AV29" i="23"/>
  <c r="M29" i="23" s="1"/>
  <c r="AV28" i="23"/>
  <c r="M28" i="23" s="1"/>
  <c r="AV27" i="23"/>
  <c r="M27" i="23" s="1"/>
  <c r="AV20" i="23"/>
  <c r="M20" i="23" s="1"/>
  <c r="AV19" i="23"/>
  <c r="M19" i="23" s="1"/>
  <c r="AV18" i="23"/>
  <c r="M18" i="23" s="1"/>
  <c r="AV17" i="23"/>
  <c r="M17" i="23" s="1"/>
  <c r="AV16" i="23"/>
  <c r="M16" i="23" s="1"/>
  <c r="AV15" i="23"/>
  <c r="M15" i="23" s="1"/>
  <c r="AV8" i="23"/>
  <c r="M8" i="23" s="1"/>
  <c r="AV7" i="23"/>
  <c r="M7" i="23" s="1"/>
  <c r="AV6" i="23"/>
  <c r="M6" i="23" s="1"/>
  <c r="AV5" i="23"/>
  <c r="M5" i="23" s="1"/>
  <c r="AV4" i="23"/>
  <c r="M4" i="23" s="1"/>
  <c r="AV3" i="23"/>
  <c r="M3" i="23" s="1"/>
  <c r="AV32" i="23"/>
  <c r="M32" i="23" s="1"/>
  <c r="AV26" i="23"/>
  <c r="M26" i="23" s="1"/>
  <c r="AV25" i="23"/>
  <c r="M25" i="23" s="1"/>
  <c r="AV24" i="23"/>
  <c r="M24" i="23" s="1"/>
  <c r="AV23" i="23"/>
  <c r="M23" i="23" s="1"/>
  <c r="AV22" i="23"/>
  <c r="M22" i="23" s="1"/>
  <c r="AV21" i="23"/>
  <c r="M21" i="23" s="1"/>
  <c r="AV14" i="23"/>
  <c r="M14" i="23" s="1"/>
  <c r="AV13" i="23"/>
  <c r="M13" i="23" s="1"/>
  <c r="AV12" i="23"/>
  <c r="M12" i="23" s="1"/>
  <c r="AV11" i="23"/>
  <c r="M11" i="23" s="1"/>
  <c r="AV10" i="23"/>
  <c r="M10" i="23" s="1"/>
  <c r="AV9" i="23"/>
  <c r="M9" i="23" s="1"/>
  <c r="AT74" i="23"/>
  <c r="K74" i="23" s="1"/>
  <c r="AT72" i="23"/>
  <c r="K72" i="23" s="1"/>
  <c r="AT71" i="23"/>
  <c r="K71" i="23" s="1"/>
  <c r="AT70" i="23"/>
  <c r="K70" i="23" s="1"/>
  <c r="AT69" i="23"/>
  <c r="K69" i="23" s="1"/>
  <c r="AT66" i="23"/>
  <c r="K66" i="23" s="1"/>
  <c r="AT65" i="23"/>
  <c r="K65" i="23" s="1"/>
  <c r="AT64" i="23"/>
  <c r="K64" i="23" s="1"/>
  <c r="AT63" i="23"/>
  <c r="K63" i="23" s="1"/>
  <c r="AT56" i="23"/>
  <c r="K56" i="23" s="1"/>
  <c r="AT55" i="23"/>
  <c r="K55" i="23" s="1"/>
  <c r="AT54" i="23"/>
  <c r="K54" i="23" s="1"/>
  <c r="AT53" i="23"/>
  <c r="K53" i="23" s="1"/>
  <c r="AT52" i="23"/>
  <c r="K52" i="23" s="1"/>
  <c r="AT51" i="23"/>
  <c r="K51" i="23" s="1"/>
  <c r="AT44" i="23"/>
  <c r="K44" i="23" s="1"/>
  <c r="AT43" i="23"/>
  <c r="K43" i="23" s="1"/>
  <c r="AT42" i="23"/>
  <c r="K42" i="23" s="1"/>
  <c r="AT41" i="23"/>
  <c r="K41" i="23" s="1"/>
  <c r="AT40" i="23"/>
  <c r="K40" i="23" s="1"/>
  <c r="AT39" i="23"/>
  <c r="K39" i="23" s="1"/>
  <c r="AT73" i="23"/>
  <c r="K73" i="23" s="1"/>
  <c r="AT68" i="23"/>
  <c r="K68" i="23" s="1"/>
  <c r="AT67" i="23"/>
  <c r="K67" i="23" s="1"/>
  <c r="AT62" i="23"/>
  <c r="K62" i="23" s="1"/>
  <c r="AT61" i="23"/>
  <c r="K61" i="23" s="1"/>
  <c r="AT60" i="23"/>
  <c r="K60" i="23" s="1"/>
  <c r="AT59" i="23"/>
  <c r="K59" i="23" s="1"/>
  <c r="AT58" i="23"/>
  <c r="K58" i="23" s="1"/>
  <c r="AT57" i="23"/>
  <c r="K57" i="23" s="1"/>
  <c r="AT50" i="23"/>
  <c r="K50" i="23" s="1"/>
  <c r="AT49" i="23"/>
  <c r="K49" i="23" s="1"/>
  <c r="AT48" i="23"/>
  <c r="K48" i="23" s="1"/>
  <c r="AT47" i="23"/>
  <c r="K47" i="23" s="1"/>
  <c r="AT46" i="23"/>
  <c r="K46" i="23" s="1"/>
  <c r="AT45" i="23"/>
  <c r="K45" i="23" s="1"/>
  <c r="AT38" i="23"/>
  <c r="K38" i="23" s="1"/>
  <c r="AT37" i="23"/>
  <c r="K37" i="23" s="1"/>
  <c r="AT36" i="23"/>
  <c r="K36" i="23" s="1"/>
  <c r="AT35" i="23"/>
  <c r="K35" i="23" s="1"/>
  <c r="AT34" i="23"/>
  <c r="K34" i="23" s="1"/>
  <c r="AT33" i="23"/>
  <c r="K33" i="23" s="1"/>
  <c r="AT32" i="23"/>
  <c r="K32" i="23" s="1"/>
  <c r="AT31" i="23"/>
  <c r="K31" i="23" s="1"/>
  <c r="AT30" i="23"/>
  <c r="K30" i="23" s="1"/>
  <c r="AT29" i="23"/>
  <c r="K29" i="23" s="1"/>
  <c r="AT28" i="23"/>
  <c r="K28" i="23" s="1"/>
  <c r="AT27" i="23"/>
  <c r="K27" i="23" s="1"/>
  <c r="AT20" i="23"/>
  <c r="K20" i="23" s="1"/>
  <c r="AT19" i="23"/>
  <c r="K19" i="23" s="1"/>
  <c r="AT18" i="23"/>
  <c r="K18" i="23" s="1"/>
  <c r="AT17" i="23"/>
  <c r="K17" i="23" s="1"/>
  <c r="AT16" i="23"/>
  <c r="K16" i="23" s="1"/>
  <c r="AT15" i="23"/>
  <c r="K15" i="23" s="1"/>
  <c r="AT8" i="23"/>
  <c r="K8" i="23" s="1"/>
  <c r="AT7" i="23"/>
  <c r="K7" i="23" s="1"/>
  <c r="AT6" i="23"/>
  <c r="K6" i="23" s="1"/>
  <c r="AT5" i="23"/>
  <c r="K5" i="23" s="1"/>
  <c r="AT4" i="23"/>
  <c r="K4" i="23" s="1"/>
  <c r="AT3" i="23"/>
  <c r="K3" i="23" s="1"/>
  <c r="AT26" i="23"/>
  <c r="K26" i="23" s="1"/>
  <c r="AT25" i="23"/>
  <c r="K25" i="23" s="1"/>
  <c r="AT24" i="23"/>
  <c r="K24" i="23" s="1"/>
  <c r="AT23" i="23"/>
  <c r="K23" i="23" s="1"/>
  <c r="AT22" i="23"/>
  <c r="K22" i="23" s="1"/>
  <c r="AT21" i="23"/>
  <c r="K21" i="23" s="1"/>
  <c r="AT14" i="23"/>
  <c r="K14" i="23" s="1"/>
  <c r="AT13" i="23"/>
  <c r="K13" i="23" s="1"/>
  <c r="AT12" i="23"/>
  <c r="K12" i="23" s="1"/>
  <c r="AT11" i="23"/>
  <c r="K11" i="23" s="1"/>
  <c r="AT10" i="23"/>
  <c r="K10" i="23" s="1"/>
  <c r="AT9" i="23"/>
  <c r="K9" i="23" s="1"/>
  <c r="AR74" i="23"/>
  <c r="I74" i="23" s="1"/>
  <c r="AR72" i="23"/>
  <c r="I72" i="23" s="1"/>
  <c r="AR71" i="23"/>
  <c r="I71" i="23" s="1"/>
  <c r="AR70" i="23"/>
  <c r="I70" i="23" s="1"/>
  <c r="AR69" i="23"/>
  <c r="I69" i="23" s="1"/>
  <c r="AR66" i="23"/>
  <c r="I66" i="23" s="1"/>
  <c r="AR65" i="23"/>
  <c r="I65" i="23" s="1"/>
  <c r="AR64" i="23"/>
  <c r="I64" i="23" s="1"/>
  <c r="AR63" i="23"/>
  <c r="I63" i="23" s="1"/>
  <c r="AR73" i="23"/>
  <c r="I73" i="23" s="1"/>
  <c r="AR68" i="23"/>
  <c r="I68" i="23" s="1"/>
  <c r="AR67" i="23"/>
  <c r="I67" i="23" s="1"/>
  <c r="AR62" i="23"/>
  <c r="I62" i="23" s="1"/>
  <c r="AR61" i="23"/>
  <c r="I61" i="23" s="1"/>
  <c r="AR60" i="23"/>
  <c r="I60" i="23" s="1"/>
  <c r="AR56" i="23"/>
  <c r="I56" i="23" s="1"/>
  <c r="AR55" i="23"/>
  <c r="I55" i="23" s="1"/>
  <c r="AR54" i="23"/>
  <c r="I54" i="23" s="1"/>
  <c r="AR53" i="23"/>
  <c r="I53" i="23" s="1"/>
  <c r="AR52" i="23"/>
  <c r="I52" i="23" s="1"/>
  <c r="AR51" i="23"/>
  <c r="I51" i="23" s="1"/>
  <c r="AR44" i="23"/>
  <c r="I44" i="23" s="1"/>
  <c r="AR43" i="23"/>
  <c r="I43" i="23" s="1"/>
  <c r="AR42" i="23"/>
  <c r="I42" i="23" s="1"/>
  <c r="AR41" i="23"/>
  <c r="I41" i="23" s="1"/>
  <c r="AR40" i="23"/>
  <c r="I40" i="23" s="1"/>
  <c r="AR39" i="23"/>
  <c r="I39" i="23" s="1"/>
  <c r="AR59" i="23"/>
  <c r="I59" i="23" s="1"/>
  <c r="AR58" i="23"/>
  <c r="I58" i="23" s="1"/>
  <c r="AR57" i="23"/>
  <c r="I57" i="23" s="1"/>
  <c r="AR50" i="23"/>
  <c r="I50" i="23" s="1"/>
  <c r="AR49" i="23"/>
  <c r="I49" i="23" s="1"/>
  <c r="AR48" i="23"/>
  <c r="I48" i="23" s="1"/>
  <c r="AR47" i="23"/>
  <c r="I47" i="23" s="1"/>
  <c r="AR46" i="23"/>
  <c r="I46" i="23" s="1"/>
  <c r="AR45" i="23"/>
  <c r="I45" i="23" s="1"/>
  <c r="AR38" i="23"/>
  <c r="I38" i="23" s="1"/>
  <c r="AR37" i="23"/>
  <c r="I37" i="23" s="1"/>
  <c r="AR36" i="23"/>
  <c r="I36" i="23" s="1"/>
  <c r="AR35" i="23"/>
  <c r="I35" i="23" s="1"/>
  <c r="AR34" i="23"/>
  <c r="I34" i="23" s="1"/>
  <c r="AR33" i="23"/>
  <c r="I33" i="23" s="1"/>
  <c r="AR31" i="23"/>
  <c r="I31" i="23" s="1"/>
  <c r="AR30" i="23"/>
  <c r="I30" i="23" s="1"/>
  <c r="AR29" i="23"/>
  <c r="I29" i="23" s="1"/>
  <c r="AR28" i="23"/>
  <c r="I28" i="23" s="1"/>
  <c r="AR27" i="23"/>
  <c r="I27" i="23" s="1"/>
  <c r="AR20" i="23"/>
  <c r="I20" i="23" s="1"/>
  <c r="AR19" i="23"/>
  <c r="I19" i="23" s="1"/>
  <c r="AR18" i="23"/>
  <c r="I18" i="23" s="1"/>
  <c r="AR17" i="23"/>
  <c r="I17" i="23" s="1"/>
  <c r="AR16" i="23"/>
  <c r="I16" i="23" s="1"/>
  <c r="AR15" i="23"/>
  <c r="I15" i="23" s="1"/>
  <c r="AR8" i="23"/>
  <c r="I8" i="23" s="1"/>
  <c r="AR7" i="23"/>
  <c r="I7" i="23" s="1"/>
  <c r="AR6" i="23"/>
  <c r="I6" i="23" s="1"/>
  <c r="AR5" i="23"/>
  <c r="I5" i="23" s="1"/>
  <c r="AR4" i="23"/>
  <c r="I4" i="23" s="1"/>
  <c r="AR3" i="23"/>
  <c r="I3" i="23" s="1"/>
  <c r="AR32" i="23"/>
  <c r="I32" i="23" s="1"/>
  <c r="AR26" i="23"/>
  <c r="I26" i="23" s="1"/>
  <c r="AR25" i="23"/>
  <c r="I25" i="23" s="1"/>
  <c r="AR24" i="23"/>
  <c r="I24" i="23" s="1"/>
  <c r="AR23" i="23"/>
  <c r="I23" i="23" s="1"/>
  <c r="AR22" i="23"/>
  <c r="I22" i="23" s="1"/>
  <c r="AR21" i="23"/>
  <c r="I21" i="23" s="1"/>
  <c r="AR14" i="23"/>
  <c r="I14" i="23" s="1"/>
  <c r="AR13" i="23"/>
  <c r="I13" i="23" s="1"/>
  <c r="AR12" i="23"/>
  <c r="I12" i="23" s="1"/>
  <c r="AR11" i="23"/>
  <c r="I11" i="23" s="1"/>
  <c r="AR10" i="23"/>
  <c r="I10" i="23" s="1"/>
  <c r="AR9" i="23"/>
  <c r="I9" i="23" s="1"/>
  <c r="AN74" i="23"/>
  <c r="E74" i="23" s="1"/>
  <c r="AN72" i="23"/>
  <c r="E72" i="23" s="1"/>
  <c r="AN71" i="23"/>
  <c r="E71" i="23" s="1"/>
  <c r="AN70" i="23"/>
  <c r="E70" i="23" s="1"/>
  <c r="AN69" i="23"/>
  <c r="E69" i="23" s="1"/>
  <c r="AN66" i="23"/>
  <c r="E66" i="23" s="1"/>
  <c r="AN65" i="23"/>
  <c r="E65" i="23" s="1"/>
  <c r="AN64" i="23"/>
  <c r="E64" i="23" s="1"/>
  <c r="AN63" i="23"/>
  <c r="E63" i="23" s="1"/>
  <c r="AN73" i="23"/>
  <c r="E73" i="23" s="1"/>
  <c r="AN68" i="23"/>
  <c r="E68" i="23" s="1"/>
  <c r="AN67" i="23"/>
  <c r="E67" i="23" s="1"/>
  <c r="AN62" i="23"/>
  <c r="E62" i="23" s="1"/>
  <c r="AN61" i="23"/>
  <c r="E61" i="23" s="1"/>
  <c r="AN60" i="23"/>
  <c r="E60" i="23" s="1"/>
  <c r="AN56" i="23"/>
  <c r="E56" i="23" s="1"/>
  <c r="AN55" i="23"/>
  <c r="E55" i="23" s="1"/>
  <c r="AN54" i="23"/>
  <c r="E54" i="23" s="1"/>
  <c r="AN53" i="23"/>
  <c r="E53" i="23" s="1"/>
  <c r="AN52" i="23"/>
  <c r="E52" i="23" s="1"/>
  <c r="AN51" i="23"/>
  <c r="E51" i="23" s="1"/>
  <c r="AN44" i="23"/>
  <c r="E44" i="23" s="1"/>
  <c r="AN43" i="23"/>
  <c r="E43" i="23" s="1"/>
  <c r="AN42" i="23"/>
  <c r="E42" i="23" s="1"/>
  <c r="AN41" i="23"/>
  <c r="E41" i="23" s="1"/>
  <c r="AN40" i="23"/>
  <c r="E40" i="23" s="1"/>
  <c r="AN39" i="23"/>
  <c r="E39" i="23" s="1"/>
  <c r="AN59" i="23"/>
  <c r="E59" i="23" s="1"/>
  <c r="AN58" i="23"/>
  <c r="E58" i="23" s="1"/>
  <c r="AN57" i="23"/>
  <c r="E57" i="23" s="1"/>
  <c r="AN50" i="23"/>
  <c r="E50" i="23" s="1"/>
  <c r="AN49" i="23"/>
  <c r="E49" i="23" s="1"/>
  <c r="AN48" i="23"/>
  <c r="E48" i="23" s="1"/>
  <c r="AN47" i="23"/>
  <c r="E47" i="23" s="1"/>
  <c r="AN46" i="23"/>
  <c r="E46" i="23" s="1"/>
  <c r="AN45" i="23"/>
  <c r="E45" i="23" s="1"/>
  <c r="AN38" i="23"/>
  <c r="E38" i="23" s="1"/>
  <c r="AN37" i="23"/>
  <c r="E37" i="23" s="1"/>
  <c r="AN36" i="23"/>
  <c r="E36" i="23" s="1"/>
  <c r="AN35" i="23"/>
  <c r="E35" i="23" s="1"/>
  <c r="AN34" i="23"/>
  <c r="E34" i="23" s="1"/>
  <c r="AN33" i="23"/>
  <c r="E33" i="23" s="1"/>
  <c r="AN32" i="23"/>
  <c r="E32" i="23" s="1"/>
  <c r="AN31" i="23"/>
  <c r="E31" i="23" s="1"/>
  <c r="AN30" i="23"/>
  <c r="E30" i="23" s="1"/>
  <c r="AN29" i="23"/>
  <c r="E29" i="23" s="1"/>
  <c r="AN28" i="23"/>
  <c r="E28" i="23" s="1"/>
  <c r="AN27" i="23"/>
  <c r="E27" i="23" s="1"/>
  <c r="AN20" i="23"/>
  <c r="E20" i="23" s="1"/>
  <c r="AN19" i="23"/>
  <c r="E19" i="23" s="1"/>
  <c r="AN18" i="23"/>
  <c r="E18" i="23" s="1"/>
  <c r="AN17" i="23"/>
  <c r="E17" i="23" s="1"/>
  <c r="AN16" i="23"/>
  <c r="E16" i="23" s="1"/>
  <c r="AN15" i="23"/>
  <c r="E15" i="23" s="1"/>
  <c r="AN8" i="23"/>
  <c r="E8" i="23" s="1"/>
  <c r="AN7" i="23"/>
  <c r="E7" i="23" s="1"/>
  <c r="AN6" i="23"/>
  <c r="E6" i="23" s="1"/>
  <c r="AN5" i="23"/>
  <c r="E5" i="23" s="1"/>
  <c r="AN4" i="23"/>
  <c r="E4" i="23" s="1"/>
  <c r="AN3" i="23"/>
  <c r="E3" i="23" s="1"/>
  <c r="AN26" i="23"/>
  <c r="E26" i="23" s="1"/>
  <c r="AN25" i="23"/>
  <c r="E25" i="23" s="1"/>
  <c r="AN24" i="23"/>
  <c r="E24" i="23" s="1"/>
  <c r="AN23" i="23"/>
  <c r="E23" i="23" s="1"/>
  <c r="AN22" i="23"/>
  <c r="E22" i="23" s="1"/>
  <c r="AN21" i="23"/>
  <c r="E21" i="23" s="1"/>
  <c r="AN14" i="23"/>
  <c r="E14" i="23" s="1"/>
  <c r="AN13" i="23"/>
  <c r="E13" i="23" s="1"/>
  <c r="AN12" i="23"/>
  <c r="E12" i="23" s="1"/>
  <c r="AN11" i="23"/>
  <c r="E11" i="23" s="1"/>
  <c r="AN10" i="23"/>
  <c r="E10" i="23" s="1"/>
  <c r="AN9" i="23"/>
  <c r="E9" i="23" s="1"/>
  <c r="AM73" i="23"/>
  <c r="D73" i="23" s="1"/>
  <c r="AM68" i="23"/>
  <c r="D68" i="23" s="1"/>
  <c r="AM67" i="23"/>
  <c r="D67" i="23" s="1"/>
  <c r="AM62" i="23"/>
  <c r="D62" i="23" s="1"/>
  <c r="AM61" i="23"/>
  <c r="D61" i="23" s="1"/>
  <c r="AM60" i="23"/>
  <c r="D60" i="23" s="1"/>
  <c r="AM74" i="23"/>
  <c r="D74" i="23" s="1"/>
  <c r="AM71" i="23"/>
  <c r="D71" i="23" s="1"/>
  <c r="AM69" i="23"/>
  <c r="D69" i="23" s="1"/>
  <c r="AM65" i="23"/>
  <c r="D65" i="23" s="1"/>
  <c r="AM63" i="23"/>
  <c r="D63" i="23" s="1"/>
  <c r="AM59" i="23"/>
  <c r="D59" i="23" s="1"/>
  <c r="AM58" i="23"/>
  <c r="D58" i="23" s="1"/>
  <c r="AM57" i="23"/>
  <c r="D57" i="23" s="1"/>
  <c r="AM50" i="23"/>
  <c r="D50" i="23" s="1"/>
  <c r="AM49" i="23"/>
  <c r="D49" i="23" s="1"/>
  <c r="AM48" i="23"/>
  <c r="D48" i="23" s="1"/>
  <c r="AM47" i="23"/>
  <c r="D47" i="23" s="1"/>
  <c r="AM46" i="23"/>
  <c r="D46" i="23" s="1"/>
  <c r="AM45" i="23"/>
  <c r="D45" i="23" s="1"/>
  <c r="AM38" i="23"/>
  <c r="D38" i="23" s="1"/>
  <c r="AM37" i="23"/>
  <c r="D37" i="23" s="1"/>
  <c r="AM72" i="23"/>
  <c r="D72" i="23" s="1"/>
  <c r="AM70" i="23"/>
  <c r="D70" i="23" s="1"/>
  <c r="AM66" i="23"/>
  <c r="D66" i="23" s="1"/>
  <c r="AM64" i="23"/>
  <c r="D64" i="23" s="1"/>
  <c r="AM55" i="23"/>
  <c r="D55" i="23" s="1"/>
  <c r="AM53" i="23"/>
  <c r="D53" i="23" s="1"/>
  <c r="AM51" i="23"/>
  <c r="D51" i="23" s="1"/>
  <c r="AM43" i="23"/>
  <c r="D43" i="23" s="1"/>
  <c r="AM41" i="23"/>
  <c r="D41" i="23" s="1"/>
  <c r="AM39" i="23"/>
  <c r="D39" i="23" s="1"/>
  <c r="AM36" i="23"/>
  <c r="D36" i="23" s="1"/>
  <c r="AM35" i="23"/>
  <c r="D35" i="23" s="1"/>
  <c r="AM34" i="23"/>
  <c r="D34" i="23" s="1"/>
  <c r="AM56" i="23"/>
  <c r="D56" i="23" s="1"/>
  <c r="AM54" i="23"/>
  <c r="D54" i="23" s="1"/>
  <c r="AM52" i="23"/>
  <c r="D52" i="23" s="1"/>
  <c r="AM44" i="23"/>
  <c r="D44" i="23" s="1"/>
  <c r="AM42" i="23"/>
  <c r="D42" i="23" s="1"/>
  <c r="AM40" i="23"/>
  <c r="D40" i="23" s="1"/>
  <c r="AM26" i="23"/>
  <c r="D26" i="23" s="1"/>
  <c r="AM25" i="23"/>
  <c r="D25" i="23" s="1"/>
  <c r="AM24" i="23"/>
  <c r="D24" i="23" s="1"/>
  <c r="AM23" i="23"/>
  <c r="D23" i="23" s="1"/>
  <c r="AM22" i="23"/>
  <c r="D22" i="23" s="1"/>
  <c r="AM21" i="23"/>
  <c r="D21" i="23" s="1"/>
  <c r="AM14" i="23"/>
  <c r="D14" i="23" s="1"/>
  <c r="AM13" i="23"/>
  <c r="D13" i="23" s="1"/>
  <c r="AM12" i="23"/>
  <c r="D12" i="23" s="1"/>
  <c r="AM11" i="23"/>
  <c r="D11" i="23" s="1"/>
  <c r="AM10" i="23"/>
  <c r="D10" i="23" s="1"/>
  <c r="AM9" i="23"/>
  <c r="D9" i="23" s="1"/>
  <c r="AM33" i="23"/>
  <c r="D33" i="23" s="1"/>
  <c r="AM32" i="23"/>
  <c r="D32" i="23" s="1"/>
  <c r="AM31" i="23"/>
  <c r="D31" i="23" s="1"/>
  <c r="AM30" i="23"/>
  <c r="D30" i="23" s="1"/>
  <c r="AM29" i="23"/>
  <c r="D29" i="23" s="1"/>
  <c r="AM28" i="23"/>
  <c r="D28" i="23" s="1"/>
  <c r="AM27" i="23"/>
  <c r="D27" i="23" s="1"/>
  <c r="AM20" i="23"/>
  <c r="D20" i="23" s="1"/>
  <c r="AM19" i="23"/>
  <c r="D19" i="23" s="1"/>
  <c r="AM18" i="23"/>
  <c r="D18" i="23" s="1"/>
  <c r="AM17" i="23"/>
  <c r="D17" i="23" s="1"/>
  <c r="AM16" i="23"/>
  <c r="D16" i="23" s="1"/>
  <c r="AM15" i="23"/>
  <c r="D15" i="23" s="1"/>
  <c r="AM8" i="23"/>
  <c r="D8" i="23" s="1"/>
  <c r="AM7" i="23"/>
  <c r="D7" i="23" s="1"/>
  <c r="AM6" i="23"/>
  <c r="D6" i="23" s="1"/>
  <c r="AM5" i="23"/>
  <c r="D5" i="23" s="1"/>
  <c r="AM4" i="23"/>
  <c r="D4" i="23" s="1"/>
  <c r="AM3" i="23"/>
  <c r="D3" i="23" s="1"/>
  <c r="AQ73" i="23"/>
  <c r="H73" i="23" s="1"/>
  <c r="AQ68" i="23"/>
  <c r="H68" i="23" s="1"/>
  <c r="AQ67" i="23"/>
  <c r="H67" i="23" s="1"/>
  <c r="AQ62" i="23"/>
  <c r="H62" i="23" s="1"/>
  <c r="AQ61" i="23"/>
  <c r="H61" i="23" s="1"/>
  <c r="AQ60" i="23"/>
  <c r="H60" i="23" s="1"/>
  <c r="AQ74" i="23"/>
  <c r="H74" i="23" s="1"/>
  <c r="AQ71" i="23"/>
  <c r="H71" i="23" s="1"/>
  <c r="AQ69" i="23"/>
  <c r="H69" i="23" s="1"/>
  <c r="AQ65" i="23"/>
  <c r="H65" i="23" s="1"/>
  <c r="AQ63" i="23"/>
  <c r="H63" i="23" s="1"/>
  <c r="AQ59" i="23"/>
  <c r="H59" i="23" s="1"/>
  <c r="AQ58" i="23"/>
  <c r="H58" i="23" s="1"/>
  <c r="AQ57" i="23"/>
  <c r="H57" i="23" s="1"/>
  <c r="AQ50" i="23"/>
  <c r="H50" i="23" s="1"/>
  <c r="AQ49" i="23"/>
  <c r="H49" i="23" s="1"/>
  <c r="AQ48" i="23"/>
  <c r="H48" i="23" s="1"/>
  <c r="AQ47" i="23"/>
  <c r="H47" i="23" s="1"/>
  <c r="AQ46" i="23"/>
  <c r="H46" i="23" s="1"/>
  <c r="AQ45" i="23"/>
  <c r="H45" i="23" s="1"/>
  <c r="AQ38" i="23"/>
  <c r="H38" i="23" s="1"/>
  <c r="AQ37" i="23"/>
  <c r="H37" i="23" s="1"/>
  <c r="AQ72" i="23"/>
  <c r="H72" i="23" s="1"/>
  <c r="AQ70" i="23"/>
  <c r="H70" i="23" s="1"/>
  <c r="AQ66" i="23"/>
  <c r="H66" i="23" s="1"/>
  <c r="AQ64" i="23"/>
  <c r="H64" i="23" s="1"/>
  <c r="AQ55" i="23"/>
  <c r="H55" i="23" s="1"/>
  <c r="AQ53" i="23"/>
  <c r="H53" i="23" s="1"/>
  <c r="AQ51" i="23"/>
  <c r="H51" i="23" s="1"/>
  <c r="AQ43" i="23"/>
  <c r="H43" i="23" s="1"/>
  <c r="AQ41" i="23"/>
  <c r="H41" i="23" s="1"/>
  <c r="AQ39" i="23"/>
  <c r="H39" i="23" s="1"/>
  <c r="AQ36" i="23"/>
  <c r="H36" i="23" s="1"/>
  <c r="AQ35" i="23"/>
  <c r="H35" i="23" s="1"/>
  <c r="AQ34" i="23"/>
  <c r="H34" i="23" s="1"/>
  <c r="AQ56" i="23"/>
  <c r="H56" i="23" s="1"/>
  <c r="AQ54" i="23"/>
  <c r="H54" i="23" s="1"/>
  <c r="AQ52" i="23"/>
  <c r="H52" i="23" s="1"/>
  <c r="AQ44" i="23"/>
  <c r="H44" i="23" s="1"/>
  <c r="AQ42" i="23"/>
  <c r="H42" i="23" s="1"/>
  <c r="AQ40" i="23"/>
  <c r="H40" i="23" s="1"/>
  <c r="AQ32" i="23"/>
  <c r="H32" i="23" s="1"/>
  <c r="AQ26" i="23"/>
  <c r="H26" i="23" s="1"/>
  <c r="AQ25" i="23"/>
  <c r="H25" i="23" s="1"/>
  <c r="AQ24" i="23"/>
  <c r="H24" i="23" s="1"/>
  <c r="AQ23" i="23"/>
  <c r="H23" i="23" s="1"/>
  <c r="AQ22" i="23"/>
  <c r="H22" i="23" s="1"/>
  <c r="AQ21" i="23"/>
  <c r="H21" i="23" s="1"/>
  <c r="AQ14" i="23"/>
  <c r="H14" i="23" s="1"/>
  <c r="AQ13" i="23"/>
  <c r="H13" i="23" s="1"/>
  <c r="AQ12" i="23"/>
  <c r="H12" i="23" s="1"/>
  <c r="AQ11" i="23"/>
  <c r="H11" i="23" s="1"/>
  <c r="AQ10" i="23"/>
  <c r="H10" i="23" s="1"/>
  <c r="AQ9" i="23"/>
  <c r="H9" i="23" s="1"/>
  <c r="AQ33" i="23"/>
  <c r="H33" i="23" s="1"/>
  <c r="AQ31" i="23"/>
  <c r="H31" i="23" s="1"/>
  <c r="AQ30" i="23"/>
  <c r="H30" i="23" s="1"/>
  <c r="AQ29" i="23"/>
  <c r="H29" i="23" s="1"/>
  <c r="AQ28" i="23"/>
  <c r="H28" i="23" s="1"/>
  <c r="AQ27" i="23"/>
  <c r="H27" i="23" s="1"/>
  <c r="AQ20" i="23"/>
  <c r="H20" i="23" s="1"/>
  <c r="AQ19" i="23"/>
  <c r="H19" i="23" s="1"/>
  <c r="AQ18" i="23"/>
  <c r="H18" i="23" s="1"/>
  <c r="AQ17" i="23"/>
  <c r="H17" i="23" s="1"/>
  <c r="AQ16" i="23"/>
  <c r="H16" i="23" s="1"/>
  <c r="AQ15" i="23"/>
  <c r="H15" i="23" s="1"/>
  <c r="AQ8" i="23"/>
  <c r="H8" i="23" s="1"/>
  <c r="AQ7" i="23"/>
  <c r="H7" i="23" s="1"/>
  <c r="AQ6" i="23"/>
  <c r="H6" i="23" s="1"/>
  <c r="AQ5" i="23"/>
  <c r="H5" i="23" s="1"/>
  <c r="AQ4" i="23"/>
  <c r="H4" i="23" s="1"/>
  <c r="AQ3" i="23"/>
  <c r="H3" i="23" s="1"/>
  <c r="AU73" i="23"/>
  <c r="L73" i="23" s="1"/>
  <c r="AU68" i="23"/>
  <c r="L68" i="23" s="1"/>
  <c r="AU67" i="23"/>
  <c r="L67" i="23" s="1"/>
  <c r="AU62" i="23"/>
  <c r="L62" i="23" s="1"/>
  <c r="AU61" i="23"/>
  <c r="L61" i="23" s="1"/>
  <c r="AU60" i="23"/>
  <c r="L60" i="23" s="1"/>
  <c r="AU74" i="23"/>
  <c r="L74" i="23" s="1"/>
  <c r="AU71" i="23"/>
  <c r="L71" i="23" s="1"/>
  <c r="AU69" i="23"/>
  <c r="L69" i="23" s="1"/>
  <c r="AU65" i="23"/>
  <c r="L65" i="23" s="1"/>
  <c r="AU63" i="23"/>
  <c r="L63" i="23" s="1"/>
  <c r="AU59" i="23"/>
  <c r="L59" i="23" s="1"/>
  <c r="AU58" i="23"/>
  <c r="L58" i="23" s="1"/>
  <c r="AU57" i="23"/>
  <c r="L57" i="23" s="1"/>
  <c r="AU50" i="23"/>
  <c r="L50" i="23" s="1"/>
  <c r="AU49" i="23"/>
  <c r="L49" i="23" s="1"/>
  <c r="AU48" i="23"/>
  <c r="L48" i="23" s="1"/>
  <c r="AU47" i="23"/>
  <c r="L47" i="23" s="1"/>
  <c r="AU46" i="23"/>
  <c r="L46" i="23" s="1"/>
  <c r="AU45" i="23"/>
  <c r="L45" i="23" s="1"/>
  <c r="AU38" i="23"/>
  <c r="L38" i="23" s="1"/>
  <c r="AU37" i="23"/>
  <c r="L37" i="23" s="1"/>
  <c r="AU72" i="23"/>
  <c r="L72" i="23" s="1"/>
  <c r="AU70" i="23"/>
  <c r="L70" i="23" s="1"/>
  <c r="AU66" i="23"/>
  <c r="L66" i="23" s="1"/>
  <c r="AU64" i="23"/>
  <c r="L64" i="23" s="1"/>
  <c r="AU55" i="23"/>
  <c r="L55" i="23" s="1"/>
  <c r="AU53" i="23"/>
  <c r="L53" i="23" s="1"/>
  <c r="AU51" i="23"/>
  <c r="L51" i="23" s="1"/>
  <c r="AU43" i="23"/>
  <c r="L43" i="23" s="1"/>
  <c r="AU41" i="23"/>
  <c r="L41" i="23" s="1"/>
  <c r="AU39" i="23"/>
  <c r="L39" i="23" s="1"/>
  <c r="AU36" i="23"/>
  <c r="L36" i="23" s="1"/>
  <c r="AU35" i="23"/>
  <c r="L35" i="23" s="1"/>
  <c r="AU34" i="23"/>
  <c r="L34" i="23" s="1"/>
  <c r="AU56" i="23"/>
  <c r="L56" i="23" s="1"/>
  <c r="AU54" i="23"/>
  <c r="L54" i="23" s="1"/>
  <c r="AU52" i="23"/>
  <c r="L52" i="23" s="1"/>
  <c r="AU44" i="23"/>
  <c r="L44" i="23" s="1"/>
  <c r="AU42" i="23"/>
  <c r="L42" i="23" s="1"/>
  <c r="AU40" i="23"/>
  <c r="L40" i="23" s="1"/>
  <c r="AU32" i="23"/>
  <c r="L32" i="23" s="1"/>
  <c r="AU26" i="23"/>
  <c r="L26" i="23" s="1"/>
  <c r="AU25" i="23"/>
  <c r="L25" i="23" s="1"/>
  <c r="AU24" i="23"/>
  <c r="L24" i="23" s="1"/>
  <c r="AU23" i="23"/>
  <c r="L23" i="23" s="1"/>
  <c r="AU22" i="23"/>
  <c r="L22" i="23" s="1"/>
  <c r="AU21" i="23"/>
  <c r="L21" i="23" s="1"/>
  <c r="AU14" i="23"/>
  <c r="L14" i="23" s="1"/>
  <c r="AU13" i="23"/>
  <c r="L13" i="23" s="1"/>
  <c r="AU12" i="23"/>
  <c r="L12" i="23" s="1"/>
  <c r="AU11" i="23"/>
  <c r="L11" i="23" s="1"/>
  <c r="AU10" i="23"/>
  <c r="L10" i="23" s="1"/>
  <c r="AU9" i="23"/>
  <c r="L9" i="23" s="1"/>
  <c r="AU33" i="23"/>
  <c r="L33" i="23" s="1"/>
  <c r="AU31" i="23"/>
  <c r="L31" i="23" s="1"/>
  <c r="AU30" i="23"/>
  <c r="L30" i="23" s="1"/>
  <c r="AU29" i="23"/>
  <c r="L29" i="23" s="1"/>
  <c r="AU28" i="23"/>
  <c r="L28" i="23" s="1"/>
  <c r="AU27" i="23"/>
  <c r="L27" i="23" s="1"/>
  <c r="AU20" i="23"/>
  <c r="L20" i="23" s="1"/>
  <c r="AU19" i="23"/>
  <c r="L19" i="23" s="1"/>
  <c r="AU18" i="23"/>
  <c r="L18" i="23" s="1"/>
  <c r="AU17" i="23"/>
  <c r="L17" i="23" s="1"/>
  <c r="AU16" i="23"/>
  <c r="L16" i="23" s="1"/>
  <c r="AU15" i="23"/>
  <c r="L15" i="23" s="1"/>
  <c r="AU8" i="23"/>
  <c r="L8" i="23" s="1"/>
  <c r="AU7" i="23"/>
  <c r="L7" i="23" s="1"/>
  <c r="AU6" i="23"/>
  <c r="L6" i="23" s="1"/>
  <c r="AU5" i="23"/>
  <c r="L5" i="23" s="1"/>
  <c r="AU4" i="23"/>
  <c r="L4" i="23" s="1"/>
  <c r="AU3" i="23"/>
  <c r="L3" i="23" s="1"/>
  <c r="AY73" i="23"/>
  <c r="P73" i="23" s="1"/>
  <c r="AY68" i="23"/>
  <c r="P68" i="23" s="1"/>
  <c r="AY67" i="23"/>
  <c r="P67" i="23" s="1"/>
  <c r="AY62" i="23"/>
  <c r="P62" i="23" s="1"/>
  <c r="AY61" i="23"/>
  <c r="P61" i="23" s="1"/>
  <c r="AY60" i="23"/>
  <c r="P60" i="23" s="1"/>
  <c r="AY74" i="23"/>
  <c r="P74" i="23" s="1"/>
  <c r="AY71" i="23"/>
  <c r="P71" i="23" s="1"/>
  <c r="AY69" i="23"/>
  <c r="P69" i="23" s="1"/>
  <c r="AY65" i="23"/>
  <c r="P65" i="23" s="1"/>
  <c r="AY63" i="23"/>
  <c r="P63" i="23" s="1"/>
  <c r="AY59" i="23"/>
  <c r="P59" i="23" s="1"/>
  <c r="AY58" i="23"/>
  <c r="P58" i="23" s="1"/>
  <c r="AY57" i="23"/>
  <c r="P57" i="23" s="1"/>
  <c r="AY50" i="23"/>
  <c r="P50" i="23" s="1"/>
  <c r="AY49" i="23"/>
  <c r="P49" i="23" s="1"/>
  <c r="AY48" i="23"/>
  <c r="P48" i="23" s="1"/>
  <c r="AY47" i="23"/>
  <c r="P47" i="23" s="1"/>
  <c r="AY46" i="23"/>
  <c r="P46" i="23" s="1"/>
  <c r="AY45" i="23"/>
  <c r="P45" i="23" s="1"/>
  <c r="AY38" i="23"/>
  <c r="P38" i="23" s="1"/>
  <c r="AY37" i="23"/>
  <c r="P37" i="23" s="1"/>
  <c r="AY72" i="23"/>
  <c r="P72" i="23" s="1"/>
  <c r="AY70" i="23"/>
  <c r="P70" i="23" s="1"/>
  <c r="AY66" i="23"/>
  <c r="P66" i="23" s="1"/>
  <c r="AY64" i="23"/>
  <c r="P64" i="23" s="1"/>
  <c r="AY55" i="23"/>
  <c r="P55" i="23" s="1"/>
  <c r="AY53" i="23"/>
  <c r="P53" i="23" s="1"/>
  <c r="AY51" i="23"/>
  <c r="P51" i="23" s="1"/>
  <c r="AY43" i="23"/>
  <c r="P43" i="23" s="1"/>
  <c r="AY41" i="23"/>
  <c r="P41" i="23" s="1"/>
  <c r="AY39" i="23"/>
  <c r="P39" i="23" s="1"/>
  <c r="AY36" i="23"/>
  <c r="P36" i="23" s="1"/>
  <c r="AY35" i="23"/>
  <c r="P35" i="23" s="1"/>
  <c r="AY34" i="23"/>
  <c r="P34" i="23" s="1"/>
  <c r="AY56" i="23"/>
  <c r="P56" i="23" s="1"/>
  <c r="AY54" i="23"/>
  <c r="P54" i="23" s="1"/>
  <c r="AY52" i="23"/>
  <c r="P52" i="23" s="1"/>
  <c r="AY44" i="23"/>
  <c r="P44" i="23" s="1"/>
  <c r="AY42" i="23"/>
  <c r="P42" i="23" s="1"/>
  <c r="AY40" i="23"/>
  <c r="P40" i="23" s="1"/>
  <c r="AY32" i="23"/>
  <c r="P32" i="23" s="1"/>
  <c r="AY26" i="23"/>
  <c r="P26" i="23" s="1"/>
  <c r="AY25" i="23"/>
  <c r="P25" i="23" s="1"/>
  <c r="AY24" i="23"/>
  <c r="P24" i="23" s="1"/>
  <c r="AY23" i="23"/>
  <c r="P23" i="23" s="1"/>
  <c r="AY22" i="23"/>
  <c r="P22" i="23" s="1"/>
  <c r="AY21" i="23"/>
  <c r="P21" i="23" s="1"/>
  <c r="AY14" i="23"/>
  <c r="P14" i="23" s="1"/>
  <c r="AY13" i="23"/>
  <c r="P13" i="23" s="1"/>
  <c r="AY12" i="23"/>
  <c r="P12" i="23" s="1"/>
  <c r="AY11" i="23"/>
  <c r="P11" i="23" s="1"/>
  <c r="AY10" i="23"/>
  <c r="P10" i="23" s="1"/>
  <c r="AY9" i="23"/>
  <c r="P9" i="23" s="1"/>
  <c r="AY33" i="23"/>
  <c r="P33" i="23" s="1"/>
  <c r="AY31" i="23"/>
  <c r="P31" i="23" s="1"/>
  <c r="AY30" i="23"/>
  <c r="P30" i="23" s="1"/>
  <c r="AY29" i="23"/>
  <c r="P29" i="23" s="1"/>
  <c r="AY28" i="23"/>
  <c r="P28" i="23" s="1"/>
  <c r="AY27" i="23"/>
  <c r="P27" i="23" s="1"/>
  <c r="AY20" i="23"/>
  <c r="P20" i="23" s="1"/>
  <c r="AY19" i="23"/>
  <c r="P19" i="23" s="1"/>
  <c r="AY18" i="23"/>
  <c r="P18" i="23" s="1"/>
  <c r="AY17" i="23"/>
  <c r="P17" i="23" s="1"/>
  <c r="AY16" i="23"/>
  <c r="P16" i="23" s="1"/>
  <c r="AY15" i="23"/>
  <c r="P15" i="23" s="1"/>
  <c r="AY8" i="23"/>
  <c r="P8" i="23" s="1"/>
  <c r="AY7" i="23"/>
  <c r="P7" i="23" s="1"/>
  <c r="AY6" i="23"/>
  <c r="P6" i="23" s="1"/>
  <c r="AY5" i="23"/>
  <c r="P5" i="23" s="1"/>
  <c r="AY4" i="23"/>
  <c r="P4" i="23" s="1"/>
  <c r="AY3" i="23"/>
  <c r="P3" i="23" s="1"/>
  <c r="C75" i="23"/>
  <c r="AO73" i="23"/>
  <c r="F73" i="23" s="1"/>
  <c r="AO68" i="23"/>
  <c r="F68" i="23" s="1"/>
  <c r="AO67" i="23"/>
  <c r="F67" i="23" s="1"/>
  <c r="AO62" i="23"/>
  <c r="F62" i="23" s="1"/>
  <c r="AO61" i="23"/>
  <c r="F61" i="23" s="1"/>
  <c r="AO60" i="23"/>
  <c r="F60" i="23" s="1"/>
  <c r="AO72" i="23"/>
  <c r="F72" i="23" s="1"/>
  <c r="AO70" i="23"/>
  <c r="F70" i="23" s="1"/>
  <c r="AO66" i="23"/>
  <c r="F66" i="23" s="1"/>
  <c r="AO64" i="23"/>
  <c r="F64" i="23" s="1"/>
  <c r="AO59" i="23"/>
  <c r="F59" i="23" s="1"/>
  <c r="AO58" i="23"/>
  <c r="F58" i="23" s="1"/>
  <c r="AO57" i="23"/>
  <c r="F57" i="23" s="1"/>
  <c r="AO50" i="23"/>
  <c r="F50" i="23" s="1"/>
  <c r="AO49" i="23"/>
  <c r="F49" i="23" s="1"/>
  <c r="AO48" i="23"/>
  <c r="F48" i="23" s="1"/>
  <c r="AO47" i="23"/>
  <c r="F47" i="23" s="1"/>
  <c r="AO46" i="23"/>
  <c r="F46" i="23" s="1"/>
  <c r="AO45" i="23"/>
  <c r="F45" i="23" s="1"/>
  <c r="AO38" i="23"/>
  <c r="F38" i="23" s="1"/>
  <c r="AO37" i="23"/>
  <c r="F37" i="23" s="1"/>
  <c r="AO74" i="23"/>
  <c r="F74" i="23" s="1"/>
  <c r="AO71" i="23"/>
  <c r="F71" i="23" s="1"/>
  <c r="AO69" i="23"/>
  <c r="F69" i="23" s="1"/>
  <c r="AO65" i="23"/>
  <c r="F65" i="23" s="1"/>
  <c r="AO63" i="23"/>
  <c r="F63" i="23" s="1"/>
  <c r="AO56" i="23"/>
  <c r="F56" i="23" s="1"/>
  <c r="AO54" i="23"/>
  <c r="F54" i="23" s="1"/>
  <c r="AO52" i="23"/>
  <c r="F52" i="23" s="1"/>
  <c r="AO44" i="23"/>
  <c r="F44" i="23" s="1"/>
  <c r="AO42" i="23"/>
  <c r="F42" i="23" s="1"/>
  <c r="AO40" i="23"/>
  <c r="F40" i="23" s="1"/>
  <c r="AO36" i="23"/>
  <c r="F36" i="23" s="1"/>
  <c r="AO35" i="23"/>
  <c r="F35" i="23" s="1"/>
  <c r="AO34" i="23"/>
  <c r="F34" i="23" s="1"/>
  <c r="AO55" i="23"/>
  <c r="F55" i="23" s="1"/>
  <c r="AO53" i="23"/>
  <c r="F53" i="23" s="1"/>
  <c r="AO51" i="23"/>
  <c r="F51" i="23" s="1"/>
  <c r="AO43" i="23"/>
  <c r="F43" i="23" s="1"/>
  <c r="AO41" i="23"/>
  <c r="F41" i="23" s="1"/>
  <c r="AO39" i="23"/>
  <c r="F39" i="23" s="1"/>
  <c r="AO33" i="23"/>
  <c r="F33" i="23" s="1"/>
  <c r="AO26" i="23"/>
  <c r="F26" i="23" s="1"/>
  <c r="AO25" i="23"/>
  <c r="F25" i="23" s="1"/>
  <c r="AO24" i="23"/>
  <c r="F24" i="23" s="1"/>
  <c r="AO23" i="23"/>
  <c r="F23" i="23" s="1"/>
  <c r="AO22" i="23"/>
  <c r="F22" i="23" s="1"/>
  <c r="AO21" i="23"/>
  <c r="F21" i="23" s="1"/>
  <c r="AO14" i="23"/>
  <c r="F14" i="23" s="1"/>
  <c r="AO13" i="23"/>
  <c r="F13" i="23" s="1"/>
  <c r="AO12" i="23"/>
  <c r="F12" i="23" s="1"/>
  <c r="AO11" i="23"/>
  <c r="F11" i="23" s="1"/>
  <c r="AO10" i="23"/>
  <c r="F10" i="23" s="1"/>
  <c r="AO9" i="23"/>
  <c r="F9" i="23" s="1"/>
  <c r="AO32" i="23"/>
  <c r="F32" i="23" s="1"/>
  <c r="AO31" i="23"/>
  <c r="F31" i="23" s="1"/>
  <c r="AO30" i="23"/>
  <c r="F30" i="23" s="1"/>
  <c r="AO29" i="23"/>
  <c r="F29" i="23" s="1"/>
  <c r="AO28" i="23"/>
  <c r="F28" i="23" s="1"/>
  <c r="AO27" i="23"/>
  <c r="F27" i="23" s="1"/>
  <c r="AO20" i="23"/>
  <c r="F20" i="23" s="1"/>
  <c r="AO19" i="23"/>
  <c r="F19" i="23" s="1"/>
  <c r="AO18" i="23"/>
  <c r="F18" i="23" s="1"/>
  <c r="AO17" i="23"/>
  <c r="F17" i="23" s="1"/>
  <c r="AO16" i="23"/>
  <c r="F16" i="23" s="1"/>
  <c r="AO15" i="23"/>
  <c r="F15" i="23" s="1"/>
  <c r="AO8" i="23"/>
  <c r="F8" i="23" s="1"/>
  <c r="AO7" i="23"/>
  <c r="F7" i="23" s="1"/>
  <c r="AO6" i="23"/>
  <c r="F6" i="23" s="1"/>
  <c r="AO5" i="23"/>
  <c r="F5" i="23" s="1"/>
  <c r="AO4" i="23"/>
  <c r="F4" i="23" s="1"/>
  <c r="AO3" i="23"/>
  <c r="F3" i="23" s="1"/>
  <c r="AS73" i="23"/>
  <c r="J73" i="23" s="1"/>
  <c r="AS68" i="23"/>
  <c r="J68" i="23" s="1"/>
  <c r="AS67" i="23"/>
  <c r="J67" i="23" s="1"/>
  <c r="AS62" i="23"/>
  <c r="J62" i="23" s="1"/>
  <c r="AS61" i="23"/>
  <c r="J61" i="23" s="1"/>
  <c r="AS60" i="23"/>
  <c r="J60" i="23" s="1"/>
  <c r="AS72" i="23"/>
  <c r="J72" i="23" s="1"/>
  <c r="AS70" i="23"/>
  <c r="J70" i="23" s="1"/>
  <c r="AS66" i="23"/>
  <c r="J66" i="23" s="1"/>
  <c r="AS64" i="23"/>
  <c r="J64" i="23" s="1"/>
  <c r="AS59" i="23"/>
  <c r="J59" i="23" s="1"/>
  <c r="AS58" i="23"/>
  <c r="J58" i="23" s="1"/>
  <c r="AS57" i="23"/>
  <c r="J57" i="23" s="1"/>
  <c r="AS50" i="23"/>
  <c r="J50" i="23" s="1"/>
  <c r="AS49" i="23"/>
  <c r="J49" i="23" s="1"/>
  <c r="AS48" i="23"/>
  <c r="J48" i="23" s="1"/>
  <c r="AS47" i="23"/>
  <c r="J47" i="23" s="1"/>
  <c r="AS46" i="23"/>
  <c r="J46" i="23" s="1"/>
  <c r="AS45" i="23"/>
  <c r="J45" i="23" s="1"/>
  <c r="AS38" i="23"/>
  <c r="J38" i="23" s="1"/>
  <c r="AS37" i="23"/>
  <c r="J37" i="23" s="1"/>
  <c r="AS74" i="23"/>
  <c r="J74" i="23" s="1"/>
  <c r="AS71" i="23"/>
  <c r="J71" i="23" s="1"/>
  <c r="AS69" i="23"/>
  <c r="J69" i="23" s="1"/>
  <c r="AS65" i="23"/>
  <c r="J65" i="23" s="1"/>
  <c r="AS63" i="23"/>
  <c r="J63" i="23" s="1"/>
  <c r="AS56" i="23"/>
  <c r="J56" i="23" s="1"/>
  <c r="AS54" i="23"/>
  <c r="J54" i="23" s="1"/>
  <c r="AS52" i="23"/>
  <c r="J52" i="23" s="1"/>
  <c r="AS44" i="23"/>
  <c r="J44" i="23" s="1"/>
  <c r="AS42" i="23"/>
  <c r="J42" i="23" s="1"/>
  <c r="AS40" i="23"/>
  <c r="J40" i="23" s="1"/>
  <c r="AS36" i="23"/>
  <c r="J36" i="23" s="1"/>
  <c r="AS35" i="23"/>
  <c r="J35" i="23" s="1"/>
  <c r="AS34" i="23"/>
  <c r="J34" i="23" s="1"/>
  <c r="AS55" i="23"/>
  <c r="J55" i="23" s="1"/>
  <c r="AS53" i="23"/>
  <c r="J53" i="23" s="1"/>
  <c r="AS51" i="23"/>
  <c r="J51" i="23" s="1"/>
  <c r="AS43" i="23"/>
  <c r="J43" i="23" s="1"/>
  <c r="AS41" i="23"/>
  <c r="J41" i="23" s="1"/>
  <c r="AS39" i="23"/>
  <c r="J39" i="23" s="1"/>
  <c r="AS32" i="23"/>
  <c r="J32" i="23" s="1"/>
  <c r="AS33" i="23"/>
  <c r="J33" i="23" s="1"/>
  <c r="AS26" i="23"/>
  <c r="J26" i="23" s="1"/>
  <c r="AS25" i="23"/>
  <c r="J25" i="23" s="1"/>
  <c r="AS24" i="23"/>
  <c r="J24" i="23" s="1"/>
  <c r="AS23" i="23"/>
  <c r="J23" i="23" s="1"/>
  <c r="AS22" i="23"/>
  <c r="J22" i="23" s="1"/>
  <c r="AS21" i="23"/>
  <c r="J21" i="23" s="1"/>
  <c r="AS14" i="23"/>
  <c r="J14" i="23" s="1"/>
  <c r="AS13" i="23"/>
  <c r="J13" i="23" s="1"/>
  <c r="AS12" i="23"/>
  <c r="J12" i="23" s="1"/>
  <c r="AS11" i="23"/>
  <c r="J11" i="23" s="1"/>
  <c r="AS10" i="23"/>
  <c r="J10" i="23" s="1"/>
  <c r="AS9" i="23"/>
  <c r="J9" i="23" s="1"/>
  <c r="AS31" i="23"/>
  <c r="J31" i="23" s="1"/>
  <c r="AS30" i="23"/>
  <c r="J30" i="23" s="1"/>
  <c r="AS29" i="23"/>
  <c r="J29" i="23" s="1"/>
  <c r="AS28" i="23"/>
  <c r="J28" i="23" s="1"/>
  <c r="AS27" i="23"/>
  <c r="J27" i="23" s="1"/>
  <c r="AS20" i="23"/>
  <c r="J20" i="23" s="1"/>
  <c r="AS19" i="23"/>
  <c r="J19" i="23" s="1"/>
  <c r="AS18" i="23"/>
  <c r="J18" i="23" s="1"/>
  <c r="AS17" i="23"/>
  <c r="J17" i="23" s="1"/>
  <c r="AS16" i="23"/>
  <c r="J16" i="23" s="1"/>
  <c r="AS15" i="23"/>
  <c r="J15" i="23" s="1"/>
  <c r="AS8" i="23"/>
  <c r="J8" i="23" s="1"/>
  <c r="AS7" i="23"/>
  <c r="J7" i="23" s="1"/>
  <c r="AS6" i="23"/>
  <c r="J6" i="23" s="1"/>
  <c r="AS5" i="23"/>
  <c r="J5" i="23" s="1"/>
  <c r="AS4" i="23"/>
  <c r="J4" i="23" s="1"/>
  <c r="AS3" i="23"/>
  <c r="J3" i="23" s="1"/>
  <c r="AW73" i="23"/>
  <c r="N73" i="23" s="1"/>
  <c r="AW68" i="23"/>
  <c r="N68" i="23" s="1"/>
  <c r="AW67" i="23"/>
  <c r="N67" i="23" s="1"/>
  <c r="AW62" i="23"/>
  <c r="N62" i="23" s="1"/>
  <c r="AW61" i="23"/>
  <c r="N61" i="23" s="1"/>
  <c r="AW60" i="23"/>
  <c r="N60" i="23" s="1"/>
  <c r="AW72" i="23"/>
  <c r="N72" i="23" s="1"/>
  <c r="AW70" i="23"/>
  <c r="N70" i="23" s="1"/>
  <c r="AW66" i="23"/>
  <c r="N66" i="23" s="1"/>
  <c r="AW64" i="23"/>
  <c r="N64" i="23" s="1"/>
  <c r="AW59" i="23"/>
  <c r="N59" i="23" s="1"/>
  <c r="AW58" i="23"/>
  <c r="N58" i="23" s="1"/>
  <c r="AW57" i="23"/>
  <c r="N57" i="23" s="1"/>
  <c r="AW50" i="23"/>
  <c r="N50" i="23" s="1"/>
  <c r="AW49" i="23"/>
  <c r="N49" i="23" s="1"/>
  <c r="AW48" i="23"/>
  <c r="N48" i="23" s="1"/>
  <c r="AW47" i="23"/>
  <c r="N47" i="23" s="1"/>
  <c r="AW46" i="23"/>
  <c r="N46" i="23" s="1"/>
  <c r="AW45" i="23"/>
  <c r="N45" i="23" s="1"/>
  <c r="AW38" i="23"/>
  <c r="N38" i="23" s="1"/>
  <c r="AW37" i="23"/>
  <c r="N37" i="23" s="1"/>
  <c r="AW74" i="23"/>
  <c r="N74" i="23" s="1"/>
  <c r="AW71" i="23"/>
  <c r="N71" i="23" s="1"/>
  <c r="AW69" i="23"/>
  <c r="N69" i="23" s="1"/>
  <c r="AW65" i="23"/>
  <c r="N65" i="23" s="1"/>
  <c r="AW63" i="23"/>
  <c r="N63" i="23" s="1"/>
  <c r="AW56" i="23"/>
  <c r="N56" i="23" s="1"/>
  <c r="AW54" i="23"/>
  <c r="N54" i="23" s="1"/>
  <c r="AW52" i="23"/>
  <c r="N52" i="23" s="1"/>
  <c r="AW44" i="23"/>
  <c r="N44" i="23" s="1"/>
  <c r="AW42" i="23"/>
  <c r="N42" i="23" s="1"/>
  <c r="AW40" i="23"/>
  <c r="N40" i="23" s="1"/>
  <c r="AW36" i="23"/>
  <c r="N36" i="23" s="1"/>
  <c r="AW35" i="23"/>
  <c r="N35" i="23" s="1"/>
  <c r="AW34" i="23"/>
  <c r="N34" i="23" s="1"/>
  <c r="AW55" i="23"/>
  <c r="N55" i="23" s="1"/>
  <c r="AW53" i="23"/>
  <c r="N53" i="23" s="1"/>
  <c r="AW51" i="23"/>
  <c r="N51" i="23" s="1"/>
  <c r="AW43" i="23"/>
  <c r="N43" i="23" s="1"/>
  <c r="AW41" i="23"/>
  <c r="N41" i="23" s="1"/>
  <c r="AW39" i="23"/>
  <c r="N39" i="23" s="1"/>
  <c r="AW32" i="23"/>
  <c r="N32" i="23" s="1"/>
  <c r="AW33" i="23"/>
  <c r="N33" i="23" s="1"/>
  <c r="AW26" i="23"/>
  <c r="N26" i="23" s="1"/>
  <c r="AW25" i="23"/>
  <c r="N25" i="23" s="1"/>
  <c r="AW24" i="23"/>
  <c r="N24" i="23" s="1"/>
  <c r="AW23" i="23"/>
  <c r="N23" i="23" s="1"/>
  <c r="AW22" i="23"/>
  <c r="N22" i="23" s="1"/>
  <c r="AW21" i="23"/>
  <c r="N21" i="23" s="1"/>
  <c r="AW14" i="23"/>
  <c r="N14" i="23" s="1"/>
  <c r="AW13" i="23"/>
  <c r="N13" i="23" s="1"/>
  <c r="AW12" i="23"/>
  <c r="N12" i="23" s="1"/>
  <c r="AW11" i="23"/>
  <c r="N11" i="23" s="1"/>
  <c r="AW10" i="23"/>
  <c r="N10" i="23" s="1"/>
  <c r="AW9" i="23"/>
  <c r="N9" i="23" s="1"/>
  <c r="AW31" i="23"/>
  <c r="N31" i="23" s="1"/>
  <c r="AW30" i="23"/>
  <c r="N30" i="23" s="1"/>
  <c r="AW29" i="23"/>
  <c r="N29" i="23" s="1"/>
  <c r="AW28" i="23"/>
  <c r="N28" i="23" s="1"/>
  <c r="AW27" i="23"/>
  <c r="N27" i="23" s="1"/>
  <c r="AW20" i="23"/>
  <c r="N20" i="23" s="1"/>
  <c r="AW19" i="23"/>
  <c r="N19" i="23" s="1"/>
  <c r="AW18" i="23"/>
  <c r="N18" i="23" s="1"/>
  <c r="AW17" i="23"/>
  <c r="N17" i="23" s="1"/>
  <c r="AW16" i="23"/>
  <c r="N16" i="23" s="1"/>
  <c r="AW15" i="23"/>
  <c r="N15" i="23" s="1"/>
  <c r="AW8" i="23"/>
  <c r="N8" i="23" s="1"/>
  <c r="AW7" i="23"/>
  <c r="N7" i="23" s="1"/>
  <c r="AW6" i="23"/>
  <c r="N6" i="23" s="1"/>
  <c r="AW5" i="23"/>
  <c r="N5" i="23" s="1"/>
  <c r="AW4" i="23"/>
  <c r="N4" i="23" s="1"/>
  <c r="AW3" i="23"/>
  <c r="N3" i="23" s="1"/>
  <c r="BA73" i="23"/>
  <c r="R73" i="23" s="1"/>
  <c r="BA68" i="23"/>
  <c r="R68" i="23" s="1"/>
  <c r="BA67" i="23"/>
  <c r="R67" i="23" s="1"/>
  <c r="BA62" i="23"/>
  <c r="R62" i="23" s="1"/>
  <c r="BA61" i="23"/>
  <c r="R61" i="23" s="1"/>
  <c r="BA60" i="23"/>
  <c r="R60" i="23" s="1"/>
  <c r="BA72" i="23"/>
  <c r="R72" i="23" s="1"/>
  <c r="BA70" i="23"/>
  <c r="R70" i="23" s="1"/>
  <c r="BA66" i="23"/>
  <c r="R66" i="23" s="1"/>
  <c r="BA64" i="23"/>
  <c r="R64" i="23" s="1"/>
  <c r="BA59" i="23"/>
  <c r="R59" i="23" s="1"/>
  <c r="BA58" i="23"/>
  <c r="R58" i="23" s="1"/>
  <c r="BA57" i="23"/>
  <c r="R57" i="23" s="1"/>
  <c r="BA50" i="23"/>
  <c r="R50" i="23" s="1"/>
  <c r="BA49" i="23"/>
  <c r="R49" i="23" s="1"/>
  <c r="BA48" i="23"/>
  <c r="R48" i="23" s="1"/>
  <c r="BA47" i="23"/>
  <c r="R47" i="23" s="1"/>
  <c r="BA46" i="23"/>
  <c r="R46" i="23" s="1"/>
  <c r="BA45" i="23"/>
  <c r="R45" i="23" s="1"/>
  <c r="BA38" i="23"/>
  <c r="R38" i="23" s="1"/>
  <c r="BA37" i="23"/>
  <c r="R37" i="23" s="1"/>
  <c r="BA74" i="23"/>
  <c r="R74" i="23" s="1"/>
  <c r="BA71" i="23"/>
  <c r="R71" i="23" s="1"/>
  <c r="BA69" i="23"/>
  <c r="R69" i="23" s="1"/>
  <c r="BA65" i="23"/>
  <c r="R65" i="23" s="1"/>
  <c r="BA63" i="23"/>
  <c r="R63" i="23" s="1"/>
  <c r="BA56" i="23"/>
  <c r="R56" i="23" s="1"/>
  <c r="BA54" i="23"/>
  <c r="R54" i="23" s="1"/>
  <c r="BA52" i="23"/>
  <c r="R52" i="23" s="1"/>
  <c r="BA44" i="23"/>
  <c r="R44" i="23" s="1"/>
  <c r="BA42" i="23"/>
  <c r="R42" i="23" s="1"/>
  <c r="BA40" i="23"/>
  <c r="R40" i="23" s="1"/>
  <c r="BA36" i="23"/>
  <c r="R36" i="23" s="1"/>
  <c r="BA35" i="23"/>
  <c r="R35" i="23" s="1"/>
  <c r="BA34" i="23"/>
  <c r="R34" i="23" s="1"/>
  <c r="BA55" i="23"/>
  <c r="R55" i="23" s="1"/>
  <c r="BA53" i="23"/>
  <c r="R53" i="23" s="1"/>
  <c r="BA51" i="23"/>
  <c r="R51" i="23" s="1"/>
  <c r="BA43" i="23"/>
  <c r="R43" i="23" s="1"/>
  <c r="BA41" i="23"/>
  <c r="R41" i="23" s="1"/>
  <c r="BA39" i="23"/>
  <c r="R39" i="23" s="1"/>
  <c r="BA32" i="23"/>
  <c r="R32" i="23" s="1"/>
  <c r="BA33" i="23"/>
  <c r="R33" i="23" s="1"/>
  <c r="BA26" i="23"/>
  <c r="R26" i="23" s="1"/>
  <c r="BA25" i="23"/>
  <c r="R25" i="23" s="1"/>
  <c r="BA24" i="23"/>
  <c r="R24" i="23" s="1"/>
  <c r="BA23" i="23"/>
  <c r="R23" i="23" s="1"/>
  <c r="BA22" i="23"/>
  <c r="R22" i="23" s="1"/>
  <c r="BA21" i="23"/>
  <c r="R21" i="23" s="1"/>
  <c r="BA14" i="23"/>
  <c r="R14" i="23" s="1"/>
  <c r="BA13" i="23"/>
  <c r="R13" i="23" s="1"/>
  <c r="BA12" i="23"/>
  <c r="R12" i="23" s="1"/>
  <c r="BA11" i="23"/>
  <c r="R11" i="23" s="1"/>
  <c r="BA10" i="23"/>
  <c r="R10" i="23" s="1"/>
  <c r="BA9" i="23"/>
  <c r="R9" i="23" s="1"/>
  <c r="BA31" i="23"/>
  <c r="R31" i="23" s="1"/>
  <c r="BA30" i="23"/>
  <c r="R30" i="23" s="1"/>
  <c r="BA29" i="23"/>
  <c r="R29" i="23" s="1"/>
  <c r="BA28" i="23"/>
  <c r="R28" i="23" s="1"/>
  <c r="BA27" i="23"/>
  <c r="R27" i="23" s="1"/>
  <c r="BA20" i="23"/>
  <c r="R20" i="23" s="1"/>
  <c r="BA19" i="23"/>
  <c r="R19" i="23" s="1"/>
  <c r="BA18" i="23"/>
  <c r="R18" i="23" s="1"/>
  <c r="BA17" i="23"/>
  <c r="R17" i="23" s="1"/>
  <c r="BA16" i="23"/>
  <c r="R16" i="23" s="1"/>
  <c r="BA15" i="23"/>
  <c r="R15" i="23" s="1"/>
  <c r="BA8" i="23"/>
  <c r="R8" i="23" s="1"/>
  <c r="BA7" i="23"/>
  <c r="R7" i="23" s="1"/>
  <c r="BA6" i="23"/>
  <c r="R6" i="23" s="1"/>
  <c r="BA5" i="23"/>
  <c r="R5" i="23" s="1"/>
  <c r="BA4" i="23"/>
  <c r="R4" i="23" s="1"/>
  <c r="BA3" i="23"/>
  <c r="R3" i="23" s="1"/>
  <c r="AP3" i="4"/>
  <c r="G3" i="4" s="1"/>
  <c r="AP74" i="4"/>
  <c r="G74" i="4" s="1"/>
  <c r="BB4" i="4"/>
  <c r="S4" i="4" s="1"/>
  <c r="BB74" i="4"/>
  <c r="S74" i="4" s="1"/>
  <c r="AU3" i="4"/>
  <c r="L3" i="4" s="1"/>
  <c r="AU74" i="4"/>
  <c r="L74" i="4" s="1"/>
  <c r="AY3" i="4"/>
  <c r="P3" i="4" s="1"/>
  <c r="AY74" i="4"/>
  <c r="P74" i="4" s="1"/>
  <c r="AM74" i="4"/>
  <c r="D74" i="4" s="1"/>
  <c r="AN4" i="4"/>
  <c r="E4" i="4" s="1"/>
  <c r="AN74" i="4"/>
  <c r="E74" i="4" s="1"/>
  <c r="AR73" i="4"/>
  <c r="I73" i="4" s="1"/>
  <c r="AR74" i="4"/>
  <c r="I74" i="4" s="1"/>
  <c r="AZ4" i="4"/>
  <c r="Q4" i="4" s="1"/>
  <c r="AZ74" i="4"/>
  <c r="Q74" i="4" s="1"/>
  <c r="AS3" i="4"/>
  <c r="J3" i="4" s="1"/>
  <c r="AS74" i="4"/>
  <c r="J74" i="4" s="1"/>
  <c r="AW5" i="4"/>
  <c r="N5" i="4" s="1"/>
  <c r="AW74" i="4"/>
  <c r="N74" i="4" s="1"/>
  <c r="BA3" i="4"/>
  <c r="R3" i="4" s="1"/>
  <c r="BA74" i="4"/>
  <c r="R74" i="4" s="1"/>
  <c r="AO74" i="4"/>
  <c r="F74" i="4" s="1"/>
  <c r="BB56" i="4"/>
  <c r="S56" i="4" s="1"/>
  <c r="BB47" i="4"/>
  <c r="S47" i="4" s="1"/>
  <c r="AW72" i="4"/>
  <c r="N72" i="4" s="1"/>
  <c r="AW60" i="4"/>
  <c r="N60" i="4" s="1"/>
  <c r="AW15" i="4"/>
  <c r="N15" i="4" s="1"/>
  <c r="AS23" i="4"/>
  <c r="J23" i="4" s="1"/>
  <c r="BA4" i="4"/>
  <c r="R4" i="4" s="1"/>
  <c r="AP36" i="4"/>
  <c r="G36" i="4" s="1"/>
  <c r="BB3" i="4"/>
  <c r="S3" i="4" s="1"/>
  <c r="BB7" i="4"/>
  <c r="S7" i="4" s="1"/>
  <c r="BB21" i="4"/>
  <c r="S21" i="4" s="1"/>
  <c r="BB18" i="4"/>
  <c r="S18" i="4" s="1"/>
  <c r="AW53" i="4"/>
  <c r="N53" i="4" s="1"/>
  <c r="AW51" i="4"/>
  <c r="N51" i="4" s="1"/>
  <c r="AW44" i="4"/>
  <c r="N44" i="4" s="1"/>
  <c r="AW31" i="4"/>
  <c r="N31" i="4" s="1"/>
  <c r="AS32" i="4"/>
  <c r="J32" i="4" s="1"/>
  <c r="AS30" i="4"/>
  <c r="J30" i="4" s="1"/>
  <c r="AP43" i="4"/>
  <c r="G43" i="4" s="1"/>
  <c r="BA57" i="4"/>
  <c r="R57" i="4" s="1"/>
  <c r="BA55" i="4"/>
  <c r="R55" i="4" s="1"/>
  <c r="BA46" i="4"/>
  <c r="R46" i="4" s="1"/>
  <c r="AN73" i="4"/>
  <c r="E73" i="4" s="1"/>
  <c r="AN16" i="4"/>
  <c r="E16" i="4" s="1"/>
  <c r="AU66" i="4"/>
  <c r="L66" i="4" s="1"/>
  <c r="AU52" i="4"/>
  <c r="L52" i="4" s="1"/>
  <c r="AU9" i="4"/>
  <c r="L9" i="4" s="1"/>
  <c r="AZ25" i="4"/>
  <c r="Q25" i="4" s="1"/>
  <c r="AZ22" i="4"/>
  <c r="Q22" i="4" s="1"/>
  <c r="AY53" i="4"/>
  <c r="P53" i="4" s="1"/>
  <c r="AY33" i="4"/>
  <c r="P33" i="4" s="1"/>
  <c r="AR56" i="4"/>
  <c r="I56" i="4" s="1"/>
  <c r="AN72" i="4"/>
  <c r="E72" i="4" s="1"/>
  <c r="AN13" i="4"/>
  <c r="E13" i="4" s="1"/>
  <c r="AU38" i="4"/>
  <c r="L38" i="4" s="1"/>
  <c r="AU34" i="4"/>
  <c r="L34" i="4" s="1"/>
  <c r="AU32" i="4"/>
  <c r="L32" i="4" s="1"/>
  <c r="AU25" i="4"/>
  <c r="L25" i="4" s="1"/>
  <c r="AZ63" i="4"/>
  <c r="Q63" i="4" s="1"/>
  <c r="AZ62" i="4"/>
  <c r="Q62" i="4" s="1"/>
  <c r="AZ51" i="4"/>
  <c r="Q51" i="4" s="1"/>
  <c r="AZ38" i="4"/>
  <c r="Q38" i="4" s="1"/>
  <c r="AZ6" i="4"/>
  <c r="Q6" i="4" s="1"/>
  <c r="AY73" i="4"/>
  <c r="P73" i="4" s="1"/>
  <c r="AY60" i="4"/>
  <c r="P60" i="4" s="1"/>
  <c r="AY16" i="4"/>
  <c r="P16" i="4" s="1"/>
  <c r="AY17" i="4"/>
  <c r="P17" i="4" s="1"/>
  <c r="AR18" i="4"/>
  <c r="I18" i="4" s="1"/>
  <c r="AR24" i="4"/>
  <c r="I24" i="4" s="1"/>
  <c r="AN52" i="4"/>
  <c r="E52" i="4" s="1"/>
  <c r="AN50" i="4"/>
  <c r="E50" i="4" s="1"/>
  <c r="AN43" i="4"/>
  <c r="E43" i="4" s="1"/>
  <c r="AN32" i="4"/>
  <c r="E32" i="4" s="1"/>
  <c r="AU55" i="4"/>
  <c r="L55" i="4" s="1"/>
  <c r="AU6" i="4"/>
  <c r="L6" i="4" s="1"/>
  <c r="AU57" i="4"/>
  <c r="L57" i="4" s="1"/>
  <c r="AU60" i="4"/>
  <c r="L60" i="4" s="1"/>
  <c r="AU44" i="4"/>
  <c r="L44" i="4" s="1"/>
  <c r="AU16" i="4"/>
  <c r="L16" i="4" s="1"/>
  <c r="AU33" i="4"/>
  <c r="L33" i="4" s="1"/>
  <c r="AU17" i="4"/>
  <c r="L17" i="4" s="1"/>
  <c r="AZ71" i="4"/>
  <c r="Q71" i="4" s="1"/>
  <c r="AZ46" i="4"/>
  <c r="Q46" i="4" s="1"/>
  <c r="AZ70" i="4"/>
  <c r="Q70" i="4" s="1"/>
  <c r="AZ48" i="4"/>
  <c r="Q48" i="4" s="1"/>
  <c r="AZ59" i="4"/>
  <c r="Q59" i="4" s="1"/>
  <c r="AZ43" i="4"/>
  <c r="Q43" i="4" s="1"/>
  <c r="AZ11" i="4"/>
  <c r="Q11" i="4" s="1"/>
  <c r="AZ30" i="4"/>
  <c r="Q30" i="4" s="1"/>
  <c r="AZ14" i="4"/>
  <c r="Q14" i="4" s="1"/>
  <c r="AY66" i="4"/>
  <c r="P66" i="4" s="1"/>
  <c r="AY34" i="4"/>
  <c r="P34" i="4" s="1"/>
  <c r="AY65" i="4"/>
  <c r="P65" i="4" s="1"/>
  <c r="AY30" i="4"/>
  <c r="P30" i="4" s="1"/>
  <c r="AY52" i="4"/>
  <c r="P52" i="4" s="1"/>
  <c r="AY32" i="4"/>
  <c r="P32" i="4" s="1"/>
  <c r="AY41" i="4"/>
  <c r="P41" i="4" s="1"/>
  <c r="AY25" i="4"/>
  <c r="P25" i="4" s="1"/>
  <c r="AY9" i="4"/>
  <c r="P9" i="4" s="1"/>
  <c r="AR66" i="4"/>
  <c r="I66" i="4" s="1"/>
  <c r="AR34" i="4"/>
  <c r="I34" i="4" s="1"/>
  <c r="AR72" i="4"/>
  <c r="I72" i="4" s="1"/>
  <c r="AR40" i="4"/>
  <c r="I40" i="4" s="1"/>
  <c r="AR8" i="4"/>
  <c r="I8" i="4" s="1"/>
  <c r="AN65" i="4"/>
  <c r="E65" i="4" s="1"/>
  <c r="AN31" i="4"/>
  <c r="E31" i="4" s="1"/>
  <c r="AN64" i="4"/>
  <c r="E64" i="4" s="1"/>
  <c r="AN19" i="4"/>
  <c r="E19" i="4" s="1"/>
  <c r="AN51" i="4"/>
  <c r="E51" i="4" s="1"/>
  <c r="AN29" i="4"/>
  <c r="E29" i="4" s="1"/>
  <c r="AN40" i="4"/>
  <c r="E40" i="4" s="1"/>
  <c r="AN24" i="4"/>
  <c r="E24" i="4" s="1"/>
  <c r="AN8" i="4"/>
  <c r="E8" i="4" s="1"/>
  <c r="AU70" i="4"/>
  <c r="L70" i="4" s="1"/>
  <c r="AU62" i="4"/>
  <c r="L62" i="4" s="1"/>
  <c r="AU47" i="4"/>
  <c r="L47" i="4" s="1"/>
  <c r="AU22" i="4"/>
  <c r="L22" i="4" s="1"/>
  <c r="AU71" i="4"/>
  <c r="L71" i="4" s="1"/>
  <c r="AU63" i="4"/>
  <c r="L63" i="4" s="1"/>
  <c r="AU49" i="4"/>
  <c r="L49" i="4" s="1"/>
  <c r="AU18" i="4"/>
  <c r="L18" i="4" s="1"/>
  <c r="AU56" i="4"/>
  <c r="L56" i="4" s="1"/>
  <c r="AU48" i="4"/>
  <c r="L48" i="4" s="1"/>
  <c r="AU40" i="4"/>
  <c r="L40" i="4" s="1"/>
  <c r="AU24" i="4"/>
  <c r="L24" i="4" s="1"/>
  <c r="AU8" i="4"/>
  <c r="L8" i="4" s="1"/>
  <c r="AU37" i="4"/>
  <c r="L37" i="4" s="1"/>
  <c r="AU29" i="4"/>
  <c r="L29" i="4" s="1"/>
  <c r="AU21" i="4"/>
  <c r="L21" i="4" s="1"/>
  <c r="AU13" i="4"/>
  <c r="L13" i="4" s="1"/>
  <c r="AU5" i="4"/>
  <c r="L5" i="4" s="1"/>
  <c r="AZ67" i="4"/>
  <c r="Q67" i="4" s="1"/>
  <c r="AZ54" i="4"/>
  <c r="Q54" i="4" s="1"/>
  <c r="AZ37" i="4"/>
  <c r="Q37" i="4" s="1"/>
  <c r="AZ5" i="4"/>
  <c r="Q5" i="4" s="1"/>
  <c r="AZ66" i="4"/>
  <c r="Q66" i="4" s="1"/>
  <c r="AZ56" i="4"/>
  <c r="Q56" i="4" s="1"/>
  <c r="AZ41" i="4"/>
  <c r="Q41" i="4" s="1"/>
  <c r="AZ9" i="4"/>
  <c r="Q9" i="4" s="1"/>
  <c r="AZ55" i="4"/>
  <c r="Q55" i="4" s="1"/>
  <c r="AZ47" i="4"/>
  <c r="Q47" i="4" s="1"/>
  <c r="AZ35" i="4"/>
  <c r="Q35" i="4" s="1"/>
  <c r="AZ19" i="4"/>
  <c r="Q19" i="4" s="1"/>
  <c r="AZ3" i="4"/>
  <c r="Q3" i="4" s="1"/>
  <c r="AZ34" i="4"/>
  <c r="Q34" i="4" s="1"/>
  <c r="AZ26" i="4"/>
  <c r="Q26" i="4" s="1"/>
  <c r="AZ18" i="4"/>
  <c r="Q18" i="4" s="1"/>
  <c r="AZ10" i="4"/>
  <c r="Q10" i="4" s="1"/>
  <c r="AY70" i="4"/>
  <c r="P70" i="4" s="1"/>
  <c r="AY62" i="4"/>
  <c r="P62" i="4" s="1"/>
  <c r="AY47" i="4"/>
  <c r="P47" i="4" s="1"/>
  <c r="AY18" i="4"/>
  <c r="P18" i="4" s="1"/>
  <c r="AY69" i="4"/>
  <c r="P69" i="4" s="1"/>
  <c r="AY61" i="4"/>
  <c r="P61" i="4" s="1"/>
  <c r="AY45" i="4"/>
  <c r="P45" i="4" s="1"/>
  <c r="AY14" i="4"/>
  <c r="P14" i="4" s="1"/>
  <c r="AY56" i="4"/>
  <c r="P56" i="4" s="1"/>
  <c r="AY48" i="4"/>
  <c r="P48" i="4" s="1"/>
  <c r="AY40" i="4"/>
  <c r="P40" i="4" s="1"/>
  <c r="AY24" i="4"/>
  <c r="P24" i="4" s="1"/>
  <c r="AY8" i="4"/>
  <c r="P8" i="4" s="1"/>
  <c r="AY37" i="4"/>
  <c r="P37" i="4" s="1"/>
  <c r="AY29" i="4"/>
  <c r="P29" i="4" s="1"/>
  <c r="AY21" i="4"/>
  <c r="P21" i="4" s="1"/>
  <c r="AY13" i="4"/>
  <c r="P13" i="4" s="1"/>
  <c r="AY5" i="4"/>
  <c r="P5" i="4" s="1"/>
  <c r="BB67" i="4"/>
  <c r="S67" i="4" s="1"/>
  <c r="BB35" i="4"/>
  <c r="S35" i="4" s="1"/>
  <c r="BB66" i="4"/>
  <c r="S66" i="4" s="1"/>
  <c r="BB39" i="4"/>
  <c r="S39" i="4" s="1"/>
  <c r="BB55" i="4"/>
  <c r="S55" i="4" s="1"/>
  <c r="BB37" i="4"/>
  <c r="S37" i="4" s="1"/>
  <c r="BB5" i="4"/>
  <c r="S5" i="4" s="1"/>
  <c r="BB26" i="4"/>
  <c r="S26" i="4" s="1"/>
  <c r="BB10" i="4"/>
  <c r="S10" i="4" s="1"/>
  <c r="AW64" i="4"/>
  <c r="N64" i="4" s="1"/>
  <c r="AW28" i="4"/>
  <c r="N28" i="4" s="1"/>
  <c r="AW65" i="4"/>
  <c r="N65" i="4" s="1"/>
  <c r="AW32" i="4"/>
  <c r="N32" i="4" s="1"/>
  <c r="AW52" i="4"/>
  <c r="N52" i="4" s="1"/>
  <c r="AW30" i="4"/>
  <c r="N30" i="4" s="1"/>
  <c r="AW39" i="4"/>
  <c r="N39" i="4" s="1"/>
  <c r="AW23" i="4"/>
  <c r="N23" i="4" s="1"/>
  <c r="AW7" i="4"/>
  <c r="N7" i="4" s="1"/>
  <c r="AS64" i="4"/>
  <c r="J64" i="4" s="1"/>
  <c r="AS65" i="4"/>
  <c r="J65" i="4" s="1"/>
  <c r="AS52" i="4"/>
  <c r="J52" i="4" s="1"/>
  <c r="AS39" i="4"/>
  <c r="J39" i="4" s="1"/>
  <c r="AS7" i="4"/>
  <c r="J7" i="4" s="1"/>
  <c r="AP45" i="4"/>
  <c r="G45" i="4" s="1"/>
  <c r="AP27" i="4"/>
  <c r="G27" i="4" s="1"/>
  <c r="BA66" i="4"/>
  <c r="R66" i="4" s="1"/>
  <c r="BA40" i="4"/>
  <c r="R40" i="4" s="1"/>
  <c r="BA67" i="4"/>
  <c r="R67" i="4" s="1"/>
  <c r="BA36" i="4"/>
  <c r="R36" i="4" s="1"/>
  <c r="BA54" i="4"/>
  <c r="R54" i="4" s="1"/>
  <c r="BA18" i="4"/>
  <c r="R18" i="4" s="1"/>
  <c r="BA17" i="4"/>
  <c r="R17" i="4" s="1"/>
  <c r="BA34" i="4"/>
  <c r="R34" i="4" s="1"/>
  <c r="BA41" i="4"/>
  <c r="R41" i="4" s="1"/>
  <c r="BA25" i="4"/>
  <c r="R25" i="4" s="1"/>
  <c r="BA9" i="4"/>
  <c r="R9" i="4" s="1"/>
  <c r="BB71" i="4"/>
  <c r="S71" i="4" s="1"/>
  <c r="BB63" i="4"/>
  <c r="S63" i="4" s="1"/>
  <c r="BB48" i="4"/>
  <c r="S48" i="4" s="1"/>
  <c r="BB19" i="4"/>
  <c r="S19" i="4" s="1"/>
  <c r="BB70" i="4"/>
  <c r="S70" i="4" s="1"/>
  <c r="BB62" i="4"/>
  <c r="S62" i="4" s="1"/>
  <c r="BB46" i="4"/>
  <c r="S46" i="4" s="1"/>
  <c r="BB23" i="4"/>
  <c r="S23" i="4" s="1"/>
  <c r="BB59" i="4"/>
  <c r="S59" i="4" s="1"/>
  <c r="BB51" i="4"/>
  <c r="S51" i="4" s="1"/>
  <c r="BB43" i="4"/>
  <c r="S43" i="4" s="1"/>
  <c r="BB29" i="4"/>
  <c r="S29" i="4" s="1"/>
  <c r="BB13" i="4"/>
  <c r="S13" i="4" s="1"/>
  <c r="BB38" i="4"/>
  <c r="S38" i="4" s="1"/>
  <c r="BB30" i="4"/>
  <c r="S30" i="4" s="1"/>
  <c r="BB22" i="4"/>
  <c r="S22" i="4" s="1"/>
  <c r="BB14" i="4"/>
  <c r="S14" i="4" s="1"/>
  <c r="BB6" i="4"/>
  <c r="S6" i="4" s="1"/>
  <c r="AW68" i="4"/>
  <c r="N68" i="4" s="1"/>
  <c r="AW61" i="4"/>
  <c r="N61" i="4" s="1"/>
  <c r="AW45" i="4"/>
  <c r="N45" i="4" s="1"/>
  <c r="AW12" i="4"/>
  <c r="N12" i="4" s="1"/>
  <c r="AW69" i="4"/>
  <c r="N69" i="4" s="1"/>
  <c r="AW59" i="4"/>
  <c r="N59" i="4" s="1"/>
  <c r="AW43" i="4"/>
  <c r="N43" i="4" s="1"/>
  <c r="AW16" i="4"/>
  <c r="N16" i="4" s="1"/>
  <c r="AW56" i="4"/>
  <c r="N56" i="4" s="1"/>
  <c r="AW48" i="4"/>
  <c r="N48" i="4" s="1"/>
  <c r="AW38" i="4"/>
  <c r="N38" i="4" s="1"/>
  <c r="AW22" i="4"/>
  <c r="N22" i="4" s="1"/>
  <c r="AW6" i="4"/>
  <c r="N6" i="4" s="1"/>
  <c r="AW35" i="4"/>
  <c r="N35" i="4" s="1"/>
  <c r="AW27" i="4"/>
  <c r="N27" i="4" s="1"/>
  <c r="AW19" i="4"/>
  <c r="N19" i="4" s="1"/>
  <c r="AW11" i="4"/>
  <c r="N11" i="4" s="1"/>
  <c r="AW3" i="4"/>
  <c r="N3" i="4" s="1"/>
  <c r="AS72" i="4"/>
  <c r="J72" i="4" s="1"/>
  <c r="AS53" i="4"/>
  <c r="J53" i="4" s="1"/>
  <c r="AS73" i="4"/>
  <c r="J73" i="4" s="1"/>
  <c r="AS51" i="4"/>
  <c r="J51" i="4" s="1"/>
  <c r="AS60" i="4"/>
  <c r="J60" i="4" s="1"/>
  <c r="AS44" i="4"/>
  <c r="J44" i="4" s="1"/>
  <c r="AS14" i="4"/>
  <c r="J14" i="4" s="1"/>
  <c r="AS31" i="4"/>
  <c r="J31" i="4" s="1"/>
  <c r="AS15" i="4"/>
  <c r="J15" i="4" s="1"/>
  <c r="AP68" i="4"/>
  <c r="G68" i="4" s="1"/>
  <c r="AP69" i="4"/>
  <c r="G69" i="4" s="1"/>
  <c r="AP56" i="4"/>
  <c r="G56" i="4" s="1"/>
  <c r="AP4" i="4"/>
  <c r="G4" i="4" s="1"/>
  <c r="AP11" i="4"/>
  <c r="G11" i="4" s="1"/>
  <c r="BA70" i="4"/>
  <c r="R70" i="4" s="1"/>
  <c r="BA62" i="4"/>
  <c r="R62" i="4" s="1"/>
  <c r="BA49" i="4"/>
  <c r="R49" i="4" s="1"/>
  <c r="BA24" i="4"/>
  <c r="R24" i="4" s="1"/>
  <c r="BA71" i="4"/>
  <c r="R71" i="4" s="1"/>
  <c r="BA63" i="4"/>
  <c r="R63" i="4" s="1"/>
  <c r="BA47" i="4"/>
  <c r="R47" i="4" s="1"/>
  <c r="BA20" i="4"/>
  <c r="R20" i="4" s="1"/>
  <c r="BA58" i="4"/>
  <c r="R58" i="4" s="1"/>
  <c r="BA50" i="4"/>
  <c r="R50" i="4" s="1"/>
  <c r="BA42" i="4"/>
  <c r="R42" i="4" s="1"/>
  <c r="BA26" i="4"/>
  <c r="R26" i="4" s="1"/>
  <c r="BA10" i="4"/>
  <c r="R10" i="4" s="1"/>
  <c r="BA37" i="4"/>
  <c r="R37" i="4" s="1"/>
  <c r="BA29" i="4"/>
  <c r="R29" i="4" s="1"/>
  <c r="BA21" i="4"/>
  <c r="R21" i="4" s="1"/>
  <c r="BA13" i="4"/>
  <c r="R13" i="4" s="1"/>
  <c r="BA5" i="4"/>
  <c r="R5" i="4" s="1"/>
  <c r="AR58" i="4"/>
  <c r="I58" i="4" s="1"/>
  <c r="AR42" i="4"/>
  <c r="I42" i="4" s="1"/>
  <c r="AR26" i="4"/>
  <c r="I26" i="4" s="1"/>
  <c r="AR10" i="4"/>
  <c r="I10" i="4" s="1"/>
  <c r="AR64" i="4"/>
  <c r="I64" i="4" s="1"/>
  <c r="AR48" i="4"/>
  <c r="I48" i="4" s="1"/>
  <c r="AR32" i="4"/>
  <c r="I32" i="4" s="1"/>
  <c r="AR16" i="4"/>
  <c r="I16" i="4" s="1"/>
  <c r="AN69" i="4"/>
  <c r="E69" i="4" s="1"/>
  <c r="AN60" i="4"/>
  <c r="E60" i="4" s="1"/>
  <c r="AN44" i="4"/>
  <c r="E44" i="4" s="1"/>
  <c r="AN15" i="4"/>
  <c r="E15" i="4" s="1"/>
  <c r="AN68" i="4"/>
  <c r="E68" i="4" s="1"/>
  <c r="AN58" i="4"/>
  <c r="E58" i="4" s="1"/>
  <c r="AN35" i="4"/>
  <c r="E35" i="4" s="1"/>
  <c r="AN3" i="4"/>
  <c r="E3" i="4" s="1"/>
  <c r="AN55" i="4"/>
  <c r="E55" i="4" s="1"/>
  <c r="AN47" i="4"/>
  <c r="E47" i="4" s="1"/>
  <c r="AN37" i="4"/>
  <c r="E37" i="4" s="1"/>
  <c r="AN21" i="4"/>
  <c r="E21" i="4" s="1"/>
  <c r="AN5" i="4"/>
  <c r="E5" i="4" s="1"/>
  <c r="AN36" i="4"/>
  <c r="E36" i="4" s="1"/>
  <c r="AN28" i="4"/>
  <c r="E28" i="4" s="1"/>
  <c r="AN20" i="4"/>
  <c r="E20" i="4" s="1"/>
  <c r="AN12" i="4"/>
  <c r="E12" i="4" s="1"/>
  <c r="AU72" i="4"/>
  <c r="L72" i="4" s="1"/>
  <c r="AU68" i="4"/>
  <c r="L68" i="4" s="1"/>
  <c r="AU64" i="4"/>
  <c r="L64" i="4" s="1"/>
  <c r="AU59" i="4"/>
  <c r="L59" i="4" s="1"/>
  <c r="AU51" i="4"/>
  <c r="L51" i="4" s="1"/>
  <c r="AU43" i="4"/>
  <c r="L43" i="4" s="1"/>
  <c r="AU30" i="4"/>
  <c r="L30" i="4" s="1"/>
  <c r="AU14" i="4"/>
  <c r="L14" i="4" s="1"/>
  <c r="AU73" i="4"/>
  <c r="L73" i="4" s="1"/>
  <c r="AU69" i="4"/>
  <c r="L69" i="4" s="1"/>
  <c r="AU65" i="4"/>
  <c r="L65" i="4" s="1"/>
  <c r="AU61" i="4"/>
  <c r="L61" i="4" s="1"/>
  <c r="AU53" i="4"/>
  <c r="L53" i="4" s="1"/>
  <c r="AU45" i="4"/>
  <c r="L45" i="4" s="1"/>
  <c r="AU26" i="4"/>
  <c r="L26" i="4" s="1"/>
  <c r="AU10" i="4"/>
  <c r="L10" i="4" s="1"/>
  <c r="AU58" i="4"/>
  <c r="L58" i="4" s="1"/>
  <c r="AU54" i="4"/>
  <c r="L54" i="4" s="1"/>
  <c r="AU50" i="4"/>
  <c r="L50" i="4" s="1"/>
  <c r="AU46" i="4"/>
  <c r="L46" i="4" s="1"/>
  <c r="AU42" i="4"/>
  <c r="L42" i="4" s="1"/>
  <c r="AU36" i="4"/>
  <c r="L36" i="4" s="1"/>
  <c r="AU28" i="4"/>
  <c r="L28" i="4" s="1"/>
  <c r="AU20" i="4"/>
  <c r="L20" i="4" s="1"/>
  <c r="AU12" i="4"/>
  <c r="L12" i="4" s="1"/>
  <c r="AU4" i="4"/>
  <c r="L4" i="4" s="1"/>
  <c r="AU39" i="4"/>
  <c r="L39" i="4" s="1"/>
  <c r="AU35" i="4"/>
  <c r="L35" i="4" s="1"/>
  <c r="AU31" i="4"/>
  <c r="L31" i="4" s="1"/>
  <c r="AU27" i="4"/>
  <c r="L27" i="4" s="1"/>
  <c r="AU23" i="4"/>
  <c r="L23" i="4" s="1"/>
  <c r="AU19" i="4"/>
  <c r="L19" i="4" s="1"/>
  <c r="AU15" i="4"/>
  <c r="L15" i="4" s="1"/>
  <c r="AU11" i="4"/>
  <c r="L11" i="4" s="1"/>
  <c r="AU7" i="4"/>
  <c r="L7" i="4" s="1"/>
  <c r="AZ73" i="4"/>
  <c r="Q73" i="4" s="1"/>
  <c r="AZ69" i="4"/>
  <c r="Q69" i="4" s="1"/>
  <c r="AZ65" i="4"/>
  <c r="Q65" i="4" s="1"/>
  <c r="AZ58" i="4"/>
  <c r="Q58" i="4" s="1"/>
  <c r="AZ50" i="4"/>
  <c r="Q50" i="4" s="1"/>
  <c r="AZ42" i="4"/>
  <c r="Q42" i="4" s="1"/>
  <c r="AZ29" i="4"/>
  <c r="Q29" i="4" s="1"/>
  <c r="AZ13" i="4"/>
  <c r="Q13" i="4" s="1"/>
  <c r="AZ72" i="4"/>
  <c r="Q72" i="4" s="1"/>
  <c r="AZ68" i="4"/>
  <c r="Q68" i="4" s="1"/>
  <c r="AZ64" i="4"/>
  <c r="Q64" i="4" s="1"/>
  <c r="AZ60" i="4"/>
  <c r="Q60" i="4" s="1"/>
  <c r="AZ52" i="4"/>
  <c r="Q52" i="4" s="1"/>
  <c r="AZ44" i="4"/>
  <c r="Q44" i="4" s="1"/>
  <c r="AZ33" i="4"/>
  <c r="Q33" i="4" s="1"/>
  <c r="AZ17" i="4"/>
  <c r="Q17" i="4" s="1"/>
  <c r="AZ61" i="4"/>
  <c r="Q61" i="4" s="1"/>
  <c r="AZ57" i="4"/>
  <c r="Q57" i="4" s="1"/>
  <c r="AZ53" i="4"/>
  <c r="Q53" i="4" s="1"/>
  <c r="AZ49" i="4"/>
  <c r="Q49" i="4" s="1"/>
  <c r="AZ45" i="4"/>
  <c r="Q45" i="4" s="1"/>
  <c r="AZ39" i="4"/>
  <c r="Q39" i="4" s="1"/>
  <c r="AZ31" i="4"/>
  <c r="Q31" i="4" s="1"/>
  <c r="AZ23" i="4"/>
  <c r="Q23" i="4" s="1"/>
  <c r="AZ15" i="4"/>
  <c r="Q15" i="4" s="1"/>
  <c r="AZ7" i="4"/>
  <c r="Q7" i="4" s="1"/>
  <c r="AZ40" i="4"/>
  <c r="Q40" i="4" s="1"/>
  <c r="AZ36" i="4"/>
  <c r="Q36" i="4" s="1"/>
  <c r="AZ32" i="4"/>
  <c r="Q32" i="4" s="1"/>
  <c r="AZ28" i="4"/>
  <c r="Q28" i="4" s="1"/>
  <c r="AZ24" i="4"/>
  <c r="Q24" i="4" s="1"/>
  <c r="AZ20" i="4"/>
  <c r="Q20" i="4" s="1"/>
  <c r="AZ16" i="4"/>
  <c r="Q16" i="4" s="1"/>
  <c r="AZ12" i="4"/>
  <c r="Q12" i="4" s="1"/>
  <c r="AZ8" i="4"/>
  <c r="Q8" i="4" s="1"/>
  <c r="AY72" i="4"/>
  <c r="P72" i="4" s="1"/>
  <c r="AY68" i="4"/>
  <c r="P68" i="4" s="1"/>
  <c r="AY64" i="4"/>
  <c r="P64" i="4" s="1"/>
  <c r="AY59" i="4"/>
  <c r="P59" i="4" s="1"/>
  <c r="AY51" i="4"/>
  <c r="P51" i="4" s="1"/>
  <c r="AY43" i="4"/>
  <c r="P43" i="4" s="1"/>
  <c r="AY26" i="4"/>
  <c r="P26" i="4" s="1"/>
  <c r="AY10" i="4"/>
  <c r="P10" i="4" s="1"/>
  <c r="AY71" i="4"/>
  <c r="P71" i="4" s="1"/>
  <c r="AY67" i="4"/>
  <c r="P67" i="4" s="1"/>
  <c r="AY63" i="4"/>
  <c r="P63" i="4" s="1"/>
  <c r="AY57" i="4"/>
  <c r="P57" i="4" s="1"/>
  <c r="AY49" i="4"/>
  <c r="P49" i="4" s="1"/>
  <c r="AY38" i="4"/>
  <c r="P38" i="4" s="1"/>
  <c r="AY22" i="4"/>
  <c r="P22" i="4" s="1"/>
  <c r="AY6" i="4"/>
  <c r="P6" i="4" s="1"/>
  <c r="AY58" i="4"/>
  <c r="P58" i="4" s="1"/>
  <c r="AY54" i="4"/>
  <c r="P54" i="4" s="1"/>
  <c r="AY50" i="4"/>
  <c r="P50" i="4" s="1"/>
  <c r="AY46" i="4"/>
  <c r="P46" i="4" s="1"/>
  <c r="AY42" i="4"/>
  <c r="P42" i="4" s="1"/>
  <c r="AY36" i="4"/>
  <c r="P36" i="4" s="1"/>
  <c r="AY28" i="4"/>
  <c r="P28" i="4" s="1"/>
  <c r="AY20" i="4"/>
  <c r="P20" i="4" s="1"/>
  <c r="AY12" i="4"/>
  <c r="P12" i="4" s="1"/>
  <c r="AY4" i="4"/>
  <c r="P4" i="4" s="1"/>
  <c r="AY39" i="4"/>
  <c r="P39" i="4" s="1"/>
  <c r="AY35" i="4"/>
  <c r="P35" i="4" s="1"/>
  <c r="AY31" i="4"/>
  <c r="P31" i="4" s="1"/>
  <c r="AY27" i="4"/>
  <c r="P27" i="4" s="1"/>
  <c r="AY23" i="4"/>
  <c r="P23" i="4" s="1"/>
  <c r="AY19" i="4"/>
  <c r="P19" i="4" s="1"/>
  <c r="AY15" i="4"/>
  <c r="P15" i="4" s="1"/>
  <c r="AY11" i="4"/>
  <c r="P11" i="4" s="1"/>
  <c r="AY7" i="4"/>
  <c r="P7" i="4" s="1"/>
  <c r="AO73" i="4"/>
  <c r="F73" i="4" s="1"/>
  <c r="BB73" i="4"/>
  <c r="S73" i="4" s="1"/>
  <c r="BB69" i="4"/>
  <c r="S69" i="4" s="1"/>
  <c r="BB65" i="4"/>
  <c r="S65" i="4" s="1"/>
  <c r="BB60" i="4"/>
  <c r="S60" i="4" s="1"/>
  <c r="BB52" i="4"/>
  <c r="S52" i="4" s="1"/>
  <c r="BB44" i="4"/>
  <c r="S44" i="4" s="1"/>
  <c r="BB27" i="4"/>
  <c r="S27" i="4" s="1"/>
  <c r="BB11" i="4"/>
  <c r="S11" i="4" s="1"/>
  <c r="BB72" i="4"/>
  <c r="S72" i="4" s="1"/>
  <c r="BB68" i="4"/>
  <c r="S68" i="4" s="1"/>
  <c r="BB64" i="4"/>
  <c r="S64" i="4" s="1"/>
  <c r="BB58" i="4"/>
  <c r="S58" i="4" s="1"/>
  <c r="BB50" i="4"/>
  <c r="S50" i="4" s="1"/>
  <c r="BB42" i="4"/>
  <c r="S42" i="4" s="1"/>
  <c r="BB31" i="4"/>
  <c r="S31" i="4" s="1"/>
  <c r="BB15" i="4"/>
  <c r="S15" i="4" s="1"/>
  <c r="BB61" i="4"/>
  <c r="S61" i="4" s="1"/>
  <c r="BB57" i="4"/>
  <c r="S57" i="4" s="1"/>
  <c r="BB53" i="4"/>
  <c r="S53" i="4" s="1"/>
  <c r="BB49" i="4"/>
  <c r="S49" i="4" s="1"/>
  <c r="BB45" i="4"/>
  <c r="S45" i="4" s="1"/>
  <c r="BB41" i="4"/>
  <c r="S41" i="4" s="1"/>
  <c r="BB33" i="4"/>
  <c r="S33" i="4" s="1"/>
  <c r="BB25" i="4"/>
  <c r="S25" i="4" s="1"/>
  <c r="BB17" i="4"/>
  <c r="S17" i="4" s="1"/>
  <c r="BB9" i="4"/>
  <c r="S9" i="4" s="1"/>
  <c r="BB40" i="4"/>
  <c r="S40" i="4" s="1"/>
  <c r="BB36" i="4"/>
  <c r="S36" i="4" s="1"/>
  <c r="BB32" i="4"/>
  <c r="S32" i="4" s="1"/>
  <c r="BB28" i="4"/>
  <c r="S28" i="4" s="1"/>
  <c r="BB24" i="4"/>
  <c r="S24" i="4" s="1"/>
  <c r="BB20" i="4"/>
  <c r="S20" i="4" s="1"/>
  <c r="BB16" i="4"/>
  <c r="S16" i="4" s="1"/>
  <c r="BB12" i="4"/>
  <c r="S12" i="4" s="1"/>
  <c r="BB8" i="4"/>
  <c r="S8" i="4" s="1"/>
  <c r="AW70" i="4"/>
  <c r="N70" i="4" s="1"/>
  <c r="AW66" i="4"/>
  <c r="N66" i="4" s="1"/>
  <c r="AW62" i="4"/>
  <c r="N62" i="4" s="1"/>
  <c r="AW57" i="4"/>
  <c r="N57" i="4" s="1"/>
  <c r="AW49" i="4"/>
  <c r="N49" i="4" s="1"/>
  <c r="AW36" i="4"/>
  <c r="N36" i="4" s="1"/>
  <c r="AW20" i="4"/>
  <c r="N20" i="4" s="1"/>
  <c r="AW4" i="4"/>
  <c r="N4" i="4" s="1"/>
  <c r="AW71" i="4"/>
  <c r="N71" i="4" s="1"/>
  <c r="AW67" i="4"/>
  <c r="N67" i="4" s="1"/>
  <c r="AW63" i="4"/>
  <c r="N63" i="4" s="1"/>
  <c r="AW55" i="4"/>
  <c r="N55" i="4" s="1"/>
  <c r="AW47" i="4"/>
  <c r="N47" i="4" s="1"/>
  <c r="AW40" i="4"/>
  <c r="N40" i="4" s="1"/>
  <c r="AW24" i="4"/>
  <c r="N24" i="4" s="1"/>
  <c r="AW8" i="4"/>
  <c r="N8" i="4" s="1"/>
  <c r="AW58" i="4"/>
  <c r="N58" i="4" s="1"/>
  <c r="AW54" i="4"/>
  <c r="N54" i="4" s="1"/>
  <c r="AW50" i="4"/>
  <c r="N50" i="4" s="1"/>
  <c r="AW46" i="4"/>
  <c r="N46" i="4" s="1"/>
  <c r="AW42" i="4"/>
  <c r="N42" i="4" s="1"/>
  <c r="AW34" i="4"/>
  <c r="N34" i="4" s="1"/>
  <c r="AW26" i="4"/>
  <c r="N26" i="4" s="1"/>
  <c r="AW18" i="4"/>
  <c r="N18" i="4" s="1"/>
  <c r="AW10" i="4"/>
  <c r="N10" i="4" s="1"/>
  <c r="AW41" i="4"/>
  <c r="N41" i="4" s="1"/>
  <c r="AW37" i="4"/>
  <c r="N37" i="4" s="1"/>
  <c r="AW33" i="4"/>
  <c r="N33" i="4" s="1"/>
  <c r="AW29" i="4"/>
  <c r="N29" i="4" s="1"/>
  <c r="AW25" i="4"/>
  <c r="N25" i="4" s="1"/>
  <c r="AW21" i="4"/>
  <c r="N21" i="4" s="1"/>
  <c r="AW17" i="4"/>
  <c r="N17" i="4" s="1"/>
  <c r="AW13" i="4"/>
  <c r="N13" i="4" s="1"/>
  <c r="AW9" i="4"/>
  <c r="N9" i="4" s="1"/>
  <c r="AS68" i="4"/>
  <c r="J68" i="4" s="1"/>
  <c r="AS61" i="4"/>
  <c r="J61" i="4" s="1"/>
  <c r="AS45" i="4"/>
  <c r="J45" i="4" s="1"/>
  <c r="AS16" i="4"/>
  <c r="J16" i="4" s="1"/>
  <c r="AS69" i="4"/>
  <c r="J69" i="4" s="1"/>
  <c r="AS59" i="4"/>
  <c r="J59" i="4" s="1"/>
  <c r="AS43" i="4"/>
  <c r="J43" i="4" s="1"/>
  <c r="AS12" i="4"/>
  <c r="J12" i="4" s="1"/>
  <c r="AS56" i="4"/>
  <c r="J56" i="4" s="1"/>
  <c r="AS48" i="4"/>
  <c r="J48" i="4" s="1"/>
  <c r="AS38" i="4"/>
  <c r="J38" i="4" s="1"/>
  <c r="AS22" i="4"/>
  <c r="J22" i="4" s="1"/>
  <c r="AS6" i="4"/>
  <c r="J6" i="4" s="1"/>
  <c r="AS35" i="4"/>
  <c r="J35" i="4" s="1"/>
  <c r="AS27" i="4"/>
  <c r="J27" i="4" s="1"/>
  <c r="AS19" i="4"/>
  <c r="J19" i="4" s="1"/>
  <c r="AS11" i="4"/>
  <c r="J11" i="4" s="1"/>
  <c r="AP59" i="4"/>
  <c r="G59" i="4" s="1"/>
  <c r="AP18" i="4"/>
  <c r="G18" i="4" s="1"/>
  <c r="AP61" i="4"/>
  <c r="G61" i="4" s="1"/>
  <c r="AP14" i="4"/>
  <c r="G14" i="4" s="1"/>
  <c r="AP48" i="4"/>
  <c r="G48" i="4" s="1"/>
  <c r="AP20" i="4"/>
  <c r="G20" i="4" s="1"/>
  <c r="AP35" i="4"/>
  <c r="G35" i="4" s="1"/>
  <c r="AP19" i="4"/>
  <c r="G19" i="4" s="1"/>
  <c r="BA72" i="4"/>
  <c r="R72" i="4" s="1"/>
  <c r="BA68" i="4"/>
  <c r="R68" i="4" s="1"/>
  <c r="BA64" i="4"/>
  <c r="R64" i="4" s="1"/>
  <c r="BA61" i="4"/>
  <c r="R61" i="4" s="1"/>
  <c r="BA53" i="4"/>
  <c r="R53" i="4" s="1"/>
  <c r="BA45" i="4"/>
  <c r="R45" i="4" s="1"/>
  <c r="BA32" i="4"/>
  <c r="R32" i="4" s="1"/>
  <c r="BA16" i="4"/>
  <c r="R16" i="4" s="1"/>
  <c r="BA73" i="4"/>
  <c r="R73" i="4" s="1"/>
  <c r="BA69" i="4"/>
  <c r="R69" i="4" s="1"/>
  <c r="BA65" i="4"/>
  <c r="R65" i="4" s="1"/>
  <c r="BA59" i="4"/>
  <c r="R59" i="4" s="1"/>
  <c r="BA51" i="4"/>
  <c r="R51" i="4" s="1"/>
  <c r="BA43" i="4"/>
  <c r="R43" i="4" s="1"/>
  <c r="BA28" i="4"/>
  <c r="R28" i="4" s="1"/>
  <c r="BA12" i="4"/>
  <c r="R12" i="4" s="1"/>
  <c r="BA60" i="4"/>
  <c r="R60" i="4" s="1"/>
  <c r="BA56" i="4"/>
  <c r="R56" i="4" s="1"/>
  <c r="BA52" i="4"/>
  <c r="R52" i="4" s="1"/>
  <c r="BA48" i="4"/>
  <c r="R48" i="4" s="1"/>
  <c r="BA44" i="4"/>
  <c r="R44" i="4" s="1"/>
  <c r="BA38" i="4"/>
  <c r="R38" i="4" s="1"/>
  <c r="BA30" i="4"/>
  <c r="R30" i="4" s="1"/>
  <c r="BA22" i="4"/>
  <c r="R22" i="4" s="1"/>
  <c r="BA14" i="4"/>
  <c r="R14" i="4" s="1"/>
  <c r="BA6" i="4"/>
  <c r="R6" i="4" s="1"/>
  <c r="BA39" i="4"/>
  <c r="R39" i="4" s="1"/>
  <c r="BA35" i="4"/>
  <c r="R35" i="4" s="1"/>
  <c r="BA31" i="4"/>
  <c r="R31" i="4" s="1"/>
  <c r="BA27" i="4"/>
  <c r="R27" i="4" s="1"/>
  <c r="BA23" i="4"/>
  <c r="R23" i="4" s="1"/>
  <c r="BA19" i="4"/>
  <c r="R19" i="4" s="1"/>
  <c r="BA15" i="4"/>
  <c r="R15" i="4" s="1"/>
  <c r="BA11" i="4"/>
  <c r="R11" i="4" s="1"/>
  <c r="BA7" i="4"/>
  <c r="R7" i="4" s="1"/>
  <c r="AP72" i="4"/>
  <c r="G72" i="4" s="1"/>
  <c r="AP64" i="4"/>
  <c r="G64" i="4" s="1"/>
  <c r="AP51" i="4"/>
  <c r="G51" i="4" s="1"/>
  <c r="AP34" i="4"/>
  <c r="G34" i="4" s="1"/>
  <c r="AP73" i="4"/>
  <c r="G73" i="4" s="1"/>
  <c r="AP65" i="4"/>
  <c r="G65" i="4" s="1"/>
  <c r="AP53" i="4"/>
  <c r="G53" i="4" s="1"/>
  <c r="AP30" i="4"/>
  <c r="G30" i="4" s="1"/>
  <c r="AP60" i="4"/>
  <c r="G60" i="4" s="1"/>
  <c r="AP52" i="4"/>
  <c r="G52" i="4" s="1"/>
  <c r="AP44" i="4"/>
  <c r="G44" i="4" s="1"/>
  <c r="AP28" i="4"/>
  <c r="G28" i="4" s="1"/>
  <c r="AP12" i="4"/>
  <c r="G12" i="4" s="1"/>
  <c r="AP39" i="4"/>
  <c r="G39" i="4" s="1"/>
  <c r="AP31" i="4"/>
  <c r="G31" i="4" s="1"/>
  <c r="AP23" i="4"/>
  <c r="G23" i="4" s="1"/>
  <c r="AP15" i="4"/>
  <c r="G15" i="4" s="1"/>
  <c r="AP7" i="4"/>
  <c r="G7" i="4" s="1"/>
  <c r="AO71" i="4"/>
  <c r="F71" i="4" s="1"/>
  <c r="AO67" i="4"/>
  <c r="F67" i="4" s="1"/>
  <c r="AO63" i="4"/>
  <c r="F63" i="4" s="1"/>
  <c r="AO59" i="4"/>
  <c r="F59" i="4" s="1"/>
  <c r="AO55" i="4"/>
  <c r="F55" i="4" s="1"/>
  <c r="AO51" i="4"/>
  <c r="F51" i="4" s="1"/>
  <c r="AO47" i="4"/>
  <c r="F47" i="4" s="1"/>
  <c r="AO43" i="4"/>
  <c r="F43" i="4" s="1"/>
  <c r="AO39" i="4"/>
  <c r="F39" i="4" s="1"/>
  <c r="AO35" i="4"/>
  <c r="F35" i="4" s="1"/>
  <c r="AO31" i="4"/>
  <c r="F31" i="4" s="1"/>
  <c r="AO27" i="4"/>
  <c r="F27" i="4" s="1"/>
  <c r="AO23" i="4"/>
  <c r="F23" i="4" s="1"/>
  <c r="AO19" i="4"/>
  <c r="F19" i="4" s="1"/>
  <c r="AO15" i="4"/>
  <c r="F15" i="4" s="1"/>
  <c r="AO11" i="4"/>
  <c r="F11" i="4" s="1"/>
  <c r="AO7" i="4"/>
  <c r="F7" i="4" s="1"/>
  <c r="AM3" i="4"/>
  <c r="D3" i="4" s="1"/>
  <c r="AO69" i="4"/>
  <c r="F69" i="4" s="1"/>
  <c r="AO65" i="4"/>
  <c r="F65" i="4" s="1"/>
  <c r="AO61" i="4"/>
  <c r="F61" i="4" s="1"/>
  <c r="AO57" i="4"/>
  <c r="F57" i="4" s="1"/>
  <c r="AO53" i="4"/>
  <c r="F53" i="4" s="1"/>
  <c r="AO49" i="4"/>
  <c r="F49" i="4" s="1"/>
  <c r="AO45" i="4"/>
  <c r="F45" i="4" s="1"/>
  <c r="AO41" i="4"/>
  <c r="F41" i="4" s="1"/>
  <c r="AO37" i="4"/>
  <c r="F37" i="4" s="1"/>
  <c r="AO33" i="4"/>
  <c r="F33" i="4" s="1"/>
  <c r="AO29" i="4"/>
  <c r="F29" i="4" s="1"/>
  <c r="AO25" i="4"/>
  <c r="F25" i="4" s="1"/>
  <c r="AO21" i="4"/>
  <c r="F21" i="4" s="1"/>
  <c r="AO17" i="4"/>
  <c r="F17" i="4" s="1"/>
  <c r="AO13" i="4"/>
  <c r="F13" i="4" s="1"/>
  <c r="AO9" i="4"/>
  <c r="F9" i="4" s="1"/>
  <c r="AO5" i="4"/>
  <c r="F5" i="4" s="1"/>
  <c r="AR70" i="4"/>
  <c r="I70" i="4" s="1"/>
  <c r="AR62" i="4"/>
  <c r="I62" i="4" s="1"/>
  <c r="AR54" i="4"/>
  <c r="I54" i="4" s="1"/>
  <c r="AR46" i="4"/>
  <c r="I46" i="4" s="1"/>
  <c r="AR38" i="4"/>
  <c r="I38" i="4" s="1"/>
  <c r="AR30" i="4"/>
  <c r="I30" i="4" s="1"/>
  <c r="AR22" i="4"/>
  <c r="I22" i="4" s="1"/>
  <c r="AR14" i="4"/>
  <c r="I14" i="4" s="1"/>
  <c r="AR6" i="4"/>
  <c r="I6" i="4" s="1"/>
  <c r="AR68" i="4"/>
  <c r="I68" i="4" s="1"/>
  <c r="AR60" i="4"/>
  <c r="I60" i="4" s="1"/>
  <c r="AR52" i="4"/>
  <c r="I52" i="4" s="1"/>
  <c r="AR44" i="4"/>
  <c r="I44" i="4" s="1"/>
  <c r="AR36" i="4"/>
  <c r="I36" i="4" s="1"/>
  <c r="AR28" i="4"/>
  <c r="I28" i="4" s="1"/>
  <c r="AR20" i="4"/>
  <c r="I20" i="4" s="1"/>
  <c r="AR12" i="4"/>
  <c r="I12" i="4" s="1"/>
  <c r="AR4" i="4"/>
  <c r="I4" i="4" s="1"/>
  <c r="AP70" i="4"/>
  <c r="G70" i="4" s="1"/>
  <c r="AP66" i="4"/>
  <c r="G66" i="4" s="1"/>
  <c r="AP62" i="4"/>
  <c r="G62" i="4" s="1"/>
  <c r="AP55" i="4"/>
  <c r="G55" i="4" s="1"/>
  <c r="AP47" i="4"/>
  <c r="G47" i="4" s="1"/>
  <c r="AP42" i="4"/>
  <c r="G42" i="4" s="1"/>
  <c r="AP26" i="4"/>
  <c r="G26" i="4" s="1"/>
  <c r="AP10" i="4"/>
  <c r="G10" i="4" s="1"/>
  <c r="AP71" i="4"/>
  <c r="G71" i="4" s="1"/>
  <c r="AP67" i="4"/>
  <c r="G67" i="4" s="1"/>
  <c r="AP63" i="4"/>
  <c r="G63" i="4" s="1"/>
  <c r="AP57" i="4"/>
  <c r="G57" i="4" s="1"/>
  <c r="AP49" i="4"/>
  <c r="G49" i="4" s="1"/>
  <c r="AP38" i="4"/>
  <c r="G38" i="4" s="1"/>
  <c r="AP22" i="4"/>
  <c r="G22" i="4" s="1"/>
  <c r="AP6" i="4"/>
  <c r="G6" i="4" s="1"/>
  <c r="AP58" i="4"/>
  <c r="G58" i="4" s="1"/>
  <c r="AP54" i="4"/>
  <c r="G54" i="4" s="1"/>
  <c r="AP50" i="4"/>
  <c r="G50" i="4" s="1"/>
  <c r="AP46" i="4"/>
  <c r="G46" i="4" s="1"/>
  <c r="AP40" i="4"/>
  <c r="G40" i="4" s="1"/>
  <c r="AP32" i="4"/>
  <c r="G32" i="4" s="1"/>
  <c r="AP24" i="4"/>
  <c r="G24" i="4" s="1"/>
  <c r="AP16" i="4"/>
  <c r="G16" i="4" s="1"/>
  <c r="AP8" i="4"/>
  <c r="G8" i="4" s="1"/>
  <c r="AP41" i="4"/>
  <c r="G41" i="4" s="1"/>
  <c r="AP37" i="4"/>
  <c r="G37" i="4" s="1"/>
  <c r="AP33" i="4"/>
  <c r="G33" i="4" s="1"/>
  <c r="AP29" i="4"/>
  <c r="G29" i="4" s="1"/>
  <c r="AP25" i="4"/>
  <c r="G25" i="4" s="1"/>
  <c r="AP21" i="4"/>
  <c r="G21" i="4" s="1"/>
  <c r="AP17" i="4"/>
  <c r="G17" i="4" s="1"/>
  <c r="AP13" i="4"/>
  <c r="G13" i="4" s="1"/>
  <c r="AP9" i="4"/>
  <c r="G9" i="4" s="1"/>
  <c r="AN71" i="4"/>
  <c r="E71" i="4" s="1"/>
  <c r="AN67" i="4"/>
  <c r="E67" i="4" s="1"/>
  <c r="AN63" i="4"/>
  <c r="E63" i="4" s="1"/>
  <c r="AN56" i="4"/>
  <c r="E56" i="4" s="1"/>
  <c r="AN48" i="4"/>
  <c r="E48" i="4" s="1"/>
  <c r="AN39" i="4"/>
  <c r="E39" i="4" s="1"/>
  <c r="AN23" i="4"/>
  <c r="E23" i="4" s="1"/>
  <c r="AN7" i="4"/>
  <c r="E7" i="4" s="1"/>
  <c r="AN70" i="4"/>
  <c r="E70" i="4" s="1"/>
  <c r="AN66" i="4"/>
  <c r="E66" i="4" s="1"/>
  <c r="AN62" i="4"/>
  <c r="E62" i="4" s="1"/>
  <c r="AN54" i="4"/>
  <c r="E54" i="4" s="1"/>
  <c r="AN46" i="4"/>
  <c r="E46" i="4" s="1"/>
  <c r="AN27" i="4"/>
  <c r="E27" i="4" s="1"/>
  <c r="AN11" i="4"/>
  <c r="E11" i="4" s="1"/>
  <c r="AN61" i="4"/>
  <c r="E61" i="4" s="1"/>
  <c r="AN57" i="4"/>
  <c r="E57" i="4" s="1"/>
  <c r="AN53" i="4"/>
  <c r="E53" i="4" s="1"/>
  <c r="AN49" i="4"/>
  <c r="E49" i="4" s="1"/>
  <c r="AN45" i="4"/>
  <c r="E45" i="4" s="1"/>
  <c r="AN41" i="4"/>
  <c r="E41" i="4" s="1"/>
  <c r="AN33" i="4"/>
  <c r="E33" i="4" s="1"/>
  <c r="AN25" i="4"/>
  <c r="E25" i="4" s="1"/>
  <c r="AN17" i="4"/>
  <c r="E17" i="4" s="1"/>
  <c r="AN9" i="4"/>
  <c r="E9" i="4" s="1"/>
  <c r="AN42" i="4"/>
  <c r="E42" i="4" s="1"/>
  <c r="AN38" i="4"/>
  <c r="E38" i="4" s="1"/>
  <c r="AN34" i="4"/>
  <c r="E34" i="4" s="1"/>
  <c r="AN30" i="4"/>
  <c r="E30" i="4" s="1"/>
  <c r="AN26" i="4"/>
  <c r="E26" i="4" s="1"/>
  <c r="AN22" i="4"/>
  <c r="E22" i="4" s="1"/>
  <c r="AN18" i="4"/>
  <c r="E18" i="4" s="1"/>
  <c r="AN14" i="4"/>
  <c r="E14" i="4" s="1"/>
  <c r="AN10" i="4"/>
  <c r="E10" i="4" s="1"/>
  <c r="AS70" i="4"/>
  <c r="J70" i="4" s="1"/>
  <c r="AS66" i="4"/>
  <c r="J66" i="4" s="1"/>
  <c r="AS62" i="4"/>
  <c r="J62" i="4" s="1"/>
  <c r="AS57" i="4"/>
  <c r="J57" i="4" s="1"/>
  <c r="AS49" i="4"/>
  <c r="J49" i="4" s="1"/>
  <c r="AS40" i="4"/>
  <c r="J40" i="4" s="1"/>
  <c r="AS24" i="4"/>
  <c r="J24" i="4" s="1"/>
  <c r="AS8" i="4"/>
  <c r="J8" i="4" s="1"/>
  <c r="AS71" i="4"/>
  <c r="J71" i="4" s="1"/>
  <c r="AS67" i="4"/>
  <c r="J67" i="4" s="1"/>
  <c r="AS63" i="4"/>
  <c r="J63" i="4" s="1"/>
  <c r="AS55" i="4"/>
  <c r="J55" i="4" s="1"/>
  <c r="AS47" i="4"/>
  <c r="J47" i="4" s="1"/>
  <c r="AS36" i="4"/>
  <c r="J36" i="4" s="1"/>
  <c r="AS20" i="4"/>
  <c r="J20" i="4" s="1"/>
  <c r="AS4" i="4"/>
  <c r="J4" i="4" s="1"/>
  <c r="AS58" i="4"/>
  <c r="J58" i="4" s="1"/>
  <c r="AS54" i="4"/>
  <c r="J54" i="4" s="1"/>
  <c r="AS50" i="4"/>
  <c r="J50" i="4" s="1"/>
  <c r="AS46" i="4"/>
  <c r="J46" i="4" s="1"/>
  <c r="AS42" i="4"/>
  <c r="J42" i="4" s="1"/>
  <c r="AS34" i="4"/>
  <c r="J34" i="4" s="1"/>
  <c r="AS26" i="4"/>
  <c r="J26" i="4" s="1"/>
  <c r="AS18" i="4"/>
  <c r="J18" i="4" s="1"/>
  <c r="AS10" i="4"/>
  <c r="J10" i="4" s="1"/>
  <c r="AS41" i="4"/>
  <c r="J41" i="4" s="1"/>
  <c r="AS37" i="4"/>
  <c r="J37" i="4" s="1"/>
  <c r="AS33" i="4"/>
  <c r="J33" i="4" s="1"/>
  <c r="AS29" i="4"/>
  <c r="J29" i="4" s="1"/>
  <c r="AS25" i="4"/>
  <c r="J25" i="4" s="1"/>
  <c r="AS21" i="4"/>
  <c r="J21" i="4" s="1"/>
  <c r="AS17" i="4"/>
  <c r="J17" i="4" s="1"/>
  <c r="AS13" i="4"/>
  <c r="J13" i="4" s="1"/>
  <c r="AS9" i="4"/>
  <c r="J9" i="4" s="1"/>
  <c r="AR11" i="4"/>
  <c r="I11" i="4" s="1"/>
  <c r="AR19" i="4"/>
  <c r="I19" i="4" s="1"/>
  <c r="AR27" i="4"/>
  <c r="I27" i="4" s="1"/>
  <c r="AR35" i="4"/>
  <c r="I35" i="4" s="1"/>
  <c r="AR43" i="4"/>
  <c r="I43" i="4" s="1"/>
  <c r="AR51" i="4"/>
  <c r="I51" i="4" s="1"/>
  <c r="AR59" i="4"/>
  <c r="I59" i="4" s="1"/>
  <c r="AR67" i="4"/>
  <c r="I67" i="4" s="1"/>
  <c r="AM11" i="4"/>
  <c r="D11" i="4" s="1"/>
  <c r="AM19" i="4"/>
  <c r="D19" i="4" s="1"/>
  <c r="AM27" i="4"/>
  <c r="D27" i="4" s="1"/>
  <c r="AM35" i="4"/>
  <c r="D35" i="4" s="1"/>
  <c r="AM43" i="4"/>
  <c r="D43" i="4" s="1"/>
  <c r="AM51" i="4"/>
  <c r="D51" i="4" s="1"/>
  <c r="AM59" i="4"/>
  <c r="D59" i="4" s="1"/>
  <c r="AM67" i="4"/>
  <c r="D67" i="4" s="1"/>
  <c r="AO3" i="4"/>
  <c r="F3" i="4" s="1"/>
  <c r="AM18" i="4"/>
  <c r="D18" i="4" s="1"/>
  <c r="AM34" i="4"/>
  <c r="D34" i="4" s="1"/>
  <c r="AM50" i="4"/>
  <c r="D50" i="4" s="1"/>
  <c r="AM66" i="4"/>
  <c r="D66" i="4" s="1"/>
  <c r="AO72" i="4"/>
  <c r="F72" i="4" s="1"/>
  <c r="AM72" i="4"/>
  <c r="D72" i="4" s="1"/>
  <c r="AR7" i="4"/>
  <c r="I7" i="4" s="1"/>
  <c r="AR15" i="4"/>
  <c r="I15" i="4" s="1"/>
  <c r="AR23" i="4"/>
  <c r="I23" i="4" s="1"/>
  <c r="AR31" i="4"/>
  <c r="I31" i="4" s="1"/>
  <c r="AR39" i="4"/>
  <c r="I39" i="4" s="1"/>
  <c r="AR47" i="4"/>
  <c r="I47" i="4" s="1"/>
  <c r="AR55" i="4"/>
  <c r="I55" i="4" s="1"/>
  <c r="AR63" i="4"/>
  <c r="I63" i="4" s="1"/>
  <c r="AR71" i="4"/>
  <c r="I71" i="4" s="1"/>
  <c r="AM7" i="4"/>
  <c r="D7" i="4" s="1"/>
  <c r="AM15" i="4"/>
  <c r="D15" i="4" s="1"/>
  <c r="AM23" i="4"/>
  <c r="D23" i="4" s="1"/>
  <c r="AM31" i="4"/>
  <c r="D31" i="4" s="1"/>
  <c r="AM39" i="4"/>
  <c r="D39" i="4" s="1"/>
  <c r="AM47" i="4"/>
  <c r="D47" i="4" s="1"/>
  <c r="AM55" i="4"/>
  <c r="D55" i="4" s="1"/>
  <c r="AM63" i="4"/>
  <c r="D63" i="4" s="1"/>
  <c r="AM71" i="4"/>
  <c r="D71" i="4" s="1"/>
  <c r="AM10" i="4"/>
  <c r="D10" i="4" s="1"/>
  <c r="AM26" i="4"/>
  <c r="D26" i="4" s="1"/>
  <c r="AM42" i="4"/>
  <c r="D42" i="4" s="1"/>
  <c r="AM58" i="4"/>
  <c r="D58" i="4" s="1"/>
  <c r="AT4" i="4"/>
  <c r="K4" i="4" s="1"/>
  <c r="AT6" i="4"/>
  <c r="K6" i="4" s="1"/>
  <c r="AT8" i="4"/>
  <c r="K8" i="4" s="1"/>
  <c r="AT10" i="4"/>
  <c r="K10" i="4" s="1"/>
  <c r="AT12" i="4"/>
  <c r="K12" i="4" s="1"/>
  <c r="AT14" i="4"/>
  <c r="K14" i="4" s="1"/>
  <c r="AT16" i="4"/>
  <c r="K16" i="4" s="1"/>
  <c r="AT18" i="4"/>
  <c r="K18" i="4" s="1"/>
  <c r="AT20" i="4"/>
  <c r="K20" i="4" s="1"/>
  <c r="AT22" i="4"/>
  <c r="K22" i="4" s="1"/>
  <c r="AT24" i="4"/>
  <c r="K24" i="4" s="1"/>
  <c r="AT26" i="4"/>
  <c r="K26" i="4" s="1"/>
  <c r="AT28" i="4"/>
  <c r="K28" i="4" s="1"/>
  <c r="AT30" i="4"/>
  <c r="K30" i="4" s="1"/>
  <c r="AT32" i="4"/>
  <c r="K32" i="4" s="1"/>
  <c r="AT34" i="4"/>
  <c r="K34" i="4" s="1"/>
  <c r="AT36" i="4"/>
  <c r="K36" i="4" s="1"/>
  <c r="AT38" i="4"/>
  <c r="K38" i="4" s="1"/>
  <c r="AT40" i="4"/>
  <c r="K40" i="4" s="1"/>
  <c r="AT5" i="4"/>
  <c r="K5" i="4" s="1"/>
  <c r="AT9" i="4"/>
  <c r="K9" i="4" s="1"/>
  <c r="AT13" i="4"/>
  <c r="K13" i="4" s="1"/>
  <c r="AT17" i="4"/>
  <c r="K17" i="4" s="1"/>
  <c r="AT21" i="4"/>
  <c r="K21" i="4" s="1"/>
  <c r="AT25" i="4"/>
  <c r="K25" i="4" s="1"/>
  <c r="AT29" i="4"/>
  <c r="K29" i="4" s="1"/>
  <c r="AT33" i="4"/>
  <c r="K33" i="4" s="1"/>
  <c r="AT37" i="4"/>
  <c r="K37" i="4" s="1"/>
  <c r="AT41" i="4"/>
  <c r="K41" i="4" s="1"/>
  <c r="AT43" i="4"/>
  <c r="K43" i="4" s="1"/>
  <c r="AT45" i="4"/>
  <c r="K45" i="4" s="1"/>
  <c r="AT47" i="4"/>
  <c r="K47" i="4" s="1"/>
  <c r="AT49" i="4"/>
  <c r="K49" i="4" s="1"/>
  <c r="AT51" i="4"/>
  <c r="K51" i="4" s="1"/>
  <c r="AT53" i="4"/>
  <c r="K53" i="4" s="1"/>
  <c r="AT55" i="4"/>
  <c r="K55" i="4" s="1"/>
  <c r="AT57" i="4"/>
  <c r="K57" i="4" s="1"/>
  <c r="AT59" i="4"/>
  <c r="K59" i="4" s="1"/>
  <c r="AT61" i="4"/>
  <c r="K61" i="4" s="1"/>
  <c r="AT7" i="4"/>
  <c r="K7" i="4" s="1"/>
  <c r="AT15" i="4"/>
  <c r="K15" i="4" s="1"/>
  <c r="AT23" i="4"/>
  <c r="K23" i="4" s="1"/>
  <c r="AT31" i="4"/>
  <c r="K31" i="4" s="1"/>
  <c r="AT39" i="4"/>
  <c r="K39" i="4" s="1"/>
  <c r="AT42" i="4"/>
  <c r="K42" i="4" s="1"/>
  <c r="AT46" i="4"/>
  <c r="K46" i="4" s="1"/>
  <c r="AT50" i="4"/>
  <c r="K50" i="4" s="1"/>
  <c r="AT54" i="4"/>
  <c r="K54" i="4" s="1"/>
  <c r="AT58" i="4"/>
  <c r="K58" i="4" s="1"/>
  <c r="AT62" i="4"/>
  <c r="K62" i="4" s="1"/>
  <c r="AT64" i="4"/>
  <c r="K64" i="4" s="1"/>
  <c r="AT66" i="4"/>
  <c r="K66" i="4" s="1"/>
  <c r="AT68" i="4"/>
  <c r="K68" i="4" s="1"/>
  <c r="AT70" i="4"/>
  <c r="K70" i="4" s="1"/>
  <c r="AT72" i="4"/>
  <c r="K72" i="4" s="1"/>
  <c r="AT3" i="4"/>
  <c r="K3" i="4" s="1"/>
  <c r="AT11" i="4"/>
  <c r="K11" i="4" s="1"/>
  <c r="AT19" i="4"/>
  <c r="K19" i="4" s="1"/>
  <c r="AT27" i="4"/>
  <c r="K27" i="4" s="1"/>
  <c r="AT35" i="4"/>
  <c r="K35" i="4" s="1"/>
  <c r="AT44" i="4"/>
  <c r="K44" i="4" s="1"/>
  <c r="AT48" i="4"/>
  <c r="K48" i="4" s="1"/>
  <c r="AT52" i="4"/>
  <c r="K52" i="4" s="1"/>
  <c r="AT56" i="4"/>
  <c r="K56" i="4" s="1"/>
  <c r="AT60" i="4"/>
  <c r="K60" i="4" s="1"/>
  <c r="AT63" i="4"/>
  <c r="K63" i="4" s="1"/>
  <c r="AT65" i="4"/>
  <c r="K65" i="4" s="1"/>
  <c r="AT67" i="4"/>
  <c r="K67" i="4" s="1"/>
  <c r="AT69" i="4"/>
  <c r="K69" i="4" s="1"/>
  <c r="AT71" i="4"/>
  <c r="K71" i="4" s="1"/>
  <c r="AT73" i="4"/>
  <c r="K73" i="4" s="1"/>
  <c r="AX4" i="4"/>
  <c r="O4" i="4" s="1"/>
  <c r="AX6" i="4"/>
  <c r="O6" i="4" s="1"/>
  <c r="AX8" i="4"/>
  <c r="O8" i="4" s="1"/>
  <c r="AX10" i="4"/>
  <c r="O10" i="4" s="1"/>
  <c r="AX12" i="4"/>
  <c r="O12" i="4" s="1"/>
  <c r="AX14" i="4"/>
  <c r="O14" i="4" s="1"/>
  <c r="AX16" i="4"/>
  <c r="O16" i="4" s="1"/>
  <c r="AX18" i="4"/>
  <c r="O18" i="4" s="1"/>
  <c r="AX20" i="4"/>
  <c r="O20" i="4" s="1"/>
  <c r="AX22" i="4"/>
  <c r="O22" i="4" s="1"/>
  <c r="AX24" i="4"/>
  <c r="O24" i="4" s="1"/>
  <c r="AX26" i="4"/>
  <c r="O26" i="4" s="1"/>
  <c r="AX28" i="4"/>
  <c r="O28" i="4" s="1"/>
  <c r="AX30" i="4"/>
  <c r="O30" i="4" s="1"/>
  <c r="AX32" i="4"/>
  <c r="O32" i="4" s="1"/>
  <c r="AX34" i="4"/>
  <c r="O34" i="4" s="1"/>
  <c r="AX36" i="4"/>
  <c r="O36" i="4" s="1"/>
  <c r="AX38" i="4"/>
  <c r="O38" i="4" s="1"/>
  <c r="AX40" i="4"/>
  <c r="O40" i="4" s="1"/>
  <c r="AX5" i="4"/>
  <c r="O5" i="4" s="1"/>
  <c r="AX9" i="4"/>
  <c r="O9" i="4" s="1"/>
  <c r="AX13" i="4"/>
  <c r="O13" i="4" s="1"/>
  <c r="AX17" i="4"/>
  <c r="O17" i="4" s="1"/>
  <c r="AX21" i="4"/>
  <c r="O21" i="4" s="1"/>
  <c r="AX25" i="4"/>
  <c r="O25" i="4" s="1"/>
  <c r="AX29" i="4"/>
  <c r="O29" i="4" s="1"/>
  <c r="AX33" i="4"/>
  <c r="O33" i="4" s="1"/>
  <c r="AX37" i="4"/>
  <c r="O37" i="4" s="1"/>
  <c r="AX41" i="4"/>
  <c r="O41" i="4" s="1"/>
  <c r="AX43" i="4"/>
  <c r="O43" i="4" s="1"/>
  <c r="AX45" i="4"/>
  <c r="O45" i="4" s="1"/>
  <c r="AX47" i="4"/>
  <c r="O47" i="4" s="1"/>
  <c r="AX49" i="4"/>
  <c r="O49" i="4" s="1"/>
  <c r="AX51" i="4"/>
  <c r="O51" i="4" s="1"/>
  <c r="AX53" i="4"/>
  <c r="O53" i="4" s="1"/>
  <c r="AX55" i="4"/>
  <c r="O55" i="4" s="1"/>
  <c r="AX57" i="4"/>
  <c r="O57" i="4" s="1"/>
  <c r="AX59" i="4"/>
  <c r="O59" i="4" s="1"/>
  <c r="AX61" i="4"/>
  <c r="O61" i="4" s="1"/>
  <c r="AX3" i="4"/>
  <c r="O3" i="4" s="1"/>
  <c r="AX11" i="4"/>
  <c r="O11" i="4" s="1"/>
  <c r="AX19" i="4"/>
  <c r="O19" i="4" s="1"/>
  <c r="AX27" i="4"/>
  <c r="O27" i="4" s="1"/>
  <c r="AX35" i="4"/>
  <c r="O35" i="4" s="1"/>
  <c r="AX42" i="4"/>
  <c r="O42" i="4" s="1"/>
  <c r="AX46" i="4"/>
  <c r="O46" i="4" s="1"/>
  <c r="AX50" i="4"/>
  <c r="O50" i="4" s="1"/>
  <c r="AX54" i="4"/>
  <c r="O54" i="4" s="1"/>
  <c r="AX58" i="4"/>
  <c r="O58" i="4" s="1"/>
  <c r="AX62" i="4"/>
  <c r="O62" i="4" s="1"/>
  <c r="AX64" i="4"/>
  <c r="O64" i="4" s="1"/>
  <c r="AX66" i="4"/>
  <c r="O66" i="4" s="1"/>
  <c r="AX68" i="4"/>
  <c r="O68" i="4" s="1"/>
  <c r="AX70" i="4"/>
  <c r="O70" i="4" s="1"/>
  <c r="AX72" i="4"/>
  <c r="O72" i="4" s="1"/>
  <c r="AX7" i="4"/>
  <c r="O7" i="4" s="1"/>
  <c r="AX15" i="4"/>
  <c r="O15" i="4" s="1"/>
  <c r="AX23" i="4"/>
  <c r="O23" i="4" s="1"/>
  <c r="AX31" i="4"/>
  <c r="O31" i="4" s="1"/>
  <c r="AX39" i="4"/>
  <c r="O39" i="4" s="1"/>
  <c r="AX44" i="4"/>
  <c r="O44" i="4" s="1"/>
  <c r="AX48" i="4"/>
  <c r="O48" i="4" s="1"/>
  <c r="AX52" i="4"/>
  <c r="O52" i="4" s="1"/>
  <c r="AX56" i="4"/>
  <c r="O56" i="4" s="1"/>
  <c r="AX60" i="4"/>
  <c r="O60" i="4" s="1"/>
  <c r="AX63" i="4"/>
  <c r="O63" i="4" s="1"/>
  <c r="AX65" i="4"/>
  <c r="O65" i="4" s="1"/>
  <c r="AX67" i="4"/>
  <c r="O67" i="4" s="1"/>
  <c r="AX69" i="4"/>
  <c r="O69" i="4" s="1"/>
  <c r="AX71" i="4"/>
  <c r="O71" i="4" s="1"/>
  <c r="AX73" i="4"/>
  <c r="O73" i="4" s="1"/>
  <c r="AQ4" i="4"/>
  <c r="H4" i="4" s="1"/>
  <c r="AQ6" i="4"/>
  <c r="H6" i="4" s="1"/>
  <c r="AQ8" i="4"/>
  <c r="H8" i="4" s="1"/>
  <c r="AQ10" i="4"/>
  <c r="H10" i="4" s="1"/>
  <c r="AQ12" i="4"/>
  <c r="H12" i="4" s="1"/>
  <c r="AQ14" i="4"/>
  <c r="H14" i="4" s="1"/>
  <c r="AQ16" i="4"/>
  <c r="H16" i="4" s="1"/>
  <c r="AQ18" i="4"/>
  <c r="H18" i="4" s="1"/>
  <c r="AQ20" i="4"/>
  <c r="H20" i="4" s="1"/>
  <c r="AQ22" i="4"/>
  <c r="H22" i="4" s="1"/>
  <c r="AQ24" i="4"/>
  <c r="H24" i="4" s="1"/>
  <c r="AQ26" i="4"/>
  <c r="H26" i="4" s="1"/>
  <c r="AQ28" i="4"/>
  <c r="H28" i="4" s="1"/>
  <c r="AQ30" i="4"/>
  <c r="H30" i="4" s="1"/>
  <c r="AQ32" i="4"/>
  <c r="H32" i="4" s="1"/>
  <c r="AQ34" i="4"/>
  <c r="H34" i="4" s="1"/>
  <c r="AQ36" i="4"/>
  <c r="H36" i="4" s="1"/>
  <c r="AQ38" i="4"/>
  <c r="H38" i="4" s="1"/>
  <c r="AQ40" i="4"/>
  <c r="H40" i="4" s="1"/>
  <c r="AQ42" i="4"/>
  <c r="H42" i="4" s="1"/>
  <c r="AQ3" i="4"/>
  <c r="H3" i="4" s="1"/>
  <c r="AQ7" i="4"/>
  <c r="H7" i="4" s="1"/>
  <c r="AQ11" i="4"/>
  <c r="H11" i="4" s="1"/>
  <c r="AQ15" i="4"/>
  <c r="H15" i="4" s="1"/>
  <c r="AQ19" i="4"/>
  <c r="H19" i="4" s="1"/>
  <c r="AQ23" i="4"/>
  <c r="H23" i="4" s="1"/>
  <c r="AQ27" i="4"/>
  <c r="H27" i="4" s="1"/>
  <c r="AQ31" i="4"/>
  <c r="H31" i="4" s="1"/>
  <c r="AQ35" i="4"/>
  <c r="H35" i="4" s="1"/>
  <c r="AQ39" i="4"/>
  <c r="H39" i="4" s="1"/>
  <c r="AQ43" i="4"/>
  <c r="H43" i="4" s="1"/>
  <c r="AQ45" i="4"/>
  <c r="H45" i="4" s="1"/>
  <c r="AQ47" i="4"/>
  <c r="H47" i="4" s="1"/>
  <c r="AQ49" i="4"/>
  <c r="H49" i="4" s="1"/>
  <c r="AQ51" i="4"/>
  <c r="H51" i="4" s="1"/>
  <c r="AQ53" i="4"/>
  <c r="H53" i="4" s="1"/>
  <c r="AQ55" i="4"/>
  <c r="H55" i="4" s="1"/>
  <c r="AQ57" i="4"/>
  <c r="H57" i="4" s="1"/>
  <c r="AQ59" i="4"/>
  <c r="H59" i="4" s="1"/>
  <c r="AQ61" i="4"/>
  <c r="H61" i="4" s="1"/>
  <c r="AQ9" i="4"/>
  <c r="H9" i="4" s="1"/>
  <c r="AQ17" i="4"/>
  <c r="H17" i="4" s="1"/>
  <c r="AQ25" i="4"/>
  <c r="H25" i="4" s="1"/>
  <c r="AQ33" i="4"/>
  <c r="H33" i="4" s="1"/>
  <c r="AQ41" i="4"/>
  <c r="H41" i="4" s="1"/>
  <c r="AQ44" i="4"/>
  <c r="H44" i="4" s="1"/>
  <c r="AQ48" i="4"/>
  <c r="H48" i="4" s="1"/>
  <c r="AQ52" i="4"/>
  <c r="H52" i="4" s="1"/>
  <c r="AQ56" i="4"/>
  <c r="H56" i="4" s="1"/>
  <c r="AQ60" i="4"/>
  <c r="H60" i="4" s="1"/>
  <c r="AQ62" i="4"/>
  <c r="H62" i="4" s="1"/>
  <c r="AQ64" i="4"/>
  <c r="H64" i="4" s="1"/>
  <c r="AQ66" i="4"/>
  <c r="H66" i="4" s="1"/>
  <c r="AQ68" i="4"/>
  <c r="H68" i="4" s="1"/>
  <c r="AQ70" i="4"/>
  <c r="H70" i="4" s="1"/>
  <c r="AQ72" i="4"/>
  <c r="H72" i="4" s="1"/>
  <c r="AQ5" i="4"/>
  <c r="H5" i="4" s="1"/>
  <c r="AQ13" i="4"/>
  <c r="H13" i="4" s="1"/>
  <c r="AQ21" i="4"/>
  <c r="H21" i="4" s="1"/>
  <c r="AQ29" i="4"/>
  <c r="H29" i="4" s="1"/>
  <c r="AQ37" i="4"/>
  <c r="H37" i="4" s="1"/>
  <c r="AQ46" i="4"/>
  <c r="H46" i="4" s="1"/>
  <c r="AQ50" i="4"/>
  <c r="H50" i="4" s="1"/>
  <c r="AQ54" i="4"/>
  <c r="H54" i="4" s="1"/>
  <c r="AQ58" i="4"/>
  <c r="H58" i="4" s="1"/>
  <c r="AQ63" i="4"/>
  <c r="H63" i="4" s="1"/>
  <c r="AQ65" i="4"/>
  <c r="H65" i="4" s="1"/>
  <c r="AQ67" i="4"/>
  <c r="H67" i="4" s="1"/>
  <c r="AQ69" i="4"/>
  <c r="H69" i="4" s="1"/>
  <c r="AQ71" i="4"/>
  <c r="H71" i="4" s="1"/>
  <c r="AQ73" i="4"/>
  <c r="H73" i="4" s="1"/>
  <c r="AV4" i="4"/>
  <c r="M4" i="4" s="1"/>
  <c r="AV6" i="4"/>
  <c r="M6" i="4" s="1"/>
  <c r="AV8" i="4"/>
  <c r="M8" i="4" s="1"/>
  <c r="AV10" i="4"/>
  <c r="M10" i="4" s="1"/>
  <c r="AV12" i="4"/>
  <c r="M12" i="4" s="1"/>
  <c r="AV14" i="4"/>
  <c r="M14" i="4" s="1"/>
  <c r="AV16" i="4"/>
  <c r="M16" i="4" s="1"/>
  <c r="AV18" i="4"/>
  <c r="M18" i="4" s="1"/>
  <c r="AV20" i="4"/>
  <c r="M20" i="4" s="1"/>
  <c r="AV22" i="4"/>
  <c r="M22" i="4" s="1"/>
  <c r="AV24" i="4"/>
  <c r="M24" i="4" s="1"/>
  <c r="AV26" i="4"/>
  <c r="M26" i="4" s="1"/>
  <c r="AV28" i="4"/>
  <c r="M28" i="4" s="1"/>
  <c r="AV30" i="4"/>
  <c r="M30" i="4" s="1"/>
  <c r="AV32" i="4"/>
  <c r="M32" i="4" s="1"/>
  <c r="AV34" i="4"/>
  <c r="M34" i="4" s="1"/>
  <c r="AV36" i="4"/>
  <c r="M36" i="4" s="1"/>
  <c r="AV38" i="4"/>
  <c r="M38" i="4" s="1"/>
  <c r="AV40" i="4"/>
  <c r="M40" i="4" s="1"/>
  <c r="AV3" i="4"/>
  <c r="M3" i="4" s="1"/>
  <c r="AV7" i="4"/>
  <c r="M7" i="4" s="1"/>
  <c r="AV11" i="4"/>
  <c r="M11" i="4" s="1"/>
  <c r="AV15" i="4"/>
  <c r="M15" i="4" s="1"/>
  <c r="AV19" i="4"/>
  <c r="M19" i="4" s="1"/>
  <c r="AV23" i="4"/>
  <c r="M23" i="4" s="1"/>
  <c r="AV27" i="4"/>
  <c r="M27" i="4" s="1"/>
  <c r="AV31" i="4"/>
  <c r="M31" i="4" s="1"/>
  <c r="AV35" i="4"/>
  <c r="M35" i="4" s="1"/>
  <c r="AV39" i="4"/>
  <c r="M39" i="4" s="1"/>
  <c r="AV43" i="4"/>
  <c r="M43" i="4" s="1"/>
  <c r="AV45" i="4"/>
  <c r="M45" i="4" s="1"/>
  <c r="AV47" i="4"/>
  <c r="M47" i="4" s="1"/>
  <c r="AV49" i="4"/>
  <c r="M49" i="4" s="1"/>
  <c r="AV51" i="4"/>
  <c r="M51" i="4" s="1"/>
  <c r="AV53" i="4"/>
  <c r="M53" i="4" s="1"/>
  <c r="AV55" i="4"/>
  <c r="M55" i="4" s="1"/>
  <c r="AV57" i="4"/>
  <c r="M57" i="4" s="1"/>
  <c r="AV59" i="4"/>
  <c r="M59" i="4" s="1"/>
  <c r="AV61" i="4"/>
  <c r="M61" i="4" s="1"/>
  <c r="AV5" i="4"/>
  <c r="M5" i="4" s="1"/>
  <c r="AV13" i="4"/>
  <c r="M13" i="4" s="1"/>
  <c r="AV21" i="4"/>
  <c r="M21" i="4" s="1"/>
  <c r="AV29" i="4"/>
  <c r="M29" i="4" s="1"/>
  <c r="AV37" i="4"/>
  <c r="M37" i="4" s="1"/>
  <c r="AV44" i="4"/>
  <c r="M44" i="4" s="1"/>
  <c r="AV48" i="4"/>
  <c r="M48" i="4" s="1"/>
  <c r="AV52" i="4"/>
  <c r="M52" i="4" s="1"/>
  <c r="AV56" i="4"/>
  <c r="M56" i="4" s="1"/>
  <c r="AV60" i="4"/>
  <c r="M60" i="4" s="1"/>
  <c r="AV62" i="4"/>
  <c r="M62" i="4" s="1"/>
  <c r="AV64" i="4"/>
  <c r="M64" i="4" s="1"/>
  <c r="AV66" i="4"/>
  <c r="M66" i="4" s="1"/>
  <c r="AV68" i="4"/>
  <c r="M68" i="4" s="1"/>
  <c r="AV70" i="4"/>
  <c r="M70" i="4" s="1"/>
  <c r="AV72" i="4"/>
  <c r="M72" i="4" s="1"/>
  <c r="AV9" i="4"/>
  <c r="M9" i="4" s="1"/>
  <c r="AV17" i="4"/>
  <c r="M17" i="4" s="1"/>
  <c r="AV25" i="4"/>
  <c r="M25" i="4" s="1"/>
  <c r="AV33" i="4"/>
  <c r="M33" i="4" s="1"/>
  <c r="AV41" i="4"/>
  <c r="M41" i="4" s="1"/>
  <c r="AV42" i="4"/>
  <c r="M42" i="4" s="1"/>
  <c r="AV46" i="4"/>
  <c r="M46" i="4" s="1"/>
  <c r="AV50" i="4"/>
  <c r="M50" i="4" s="1"/>
  <c r="AV54" i="4"/>
  <c r="M54" i="4" s="1"/>
  <c r="AV58" i="4"/>
  <c r="M58" i="4" s="1"/>
  <c r="AV63" i="4"/>
  <c r="M63" i="4" s="1"/>
  <c r="AV65" i="4"/>
  <c r="M65" i="4" s="1"/>
  <c r="AV67" i="4"/>
  <c r="M67" i="4" s="1"/>
  <c r="AV69" i="4"/>
  <c r="M69" i="4" s="1"/>
  <c r="AV71" i="4"/>
  <c r="M71" i="4" s="1"/>
  <c r="AV73" i="4"/>
  <c r="M73" i="4" s="1"/>
  <c r="AR5" i="4"/>
  <c r="I5" i="4" s="1"/>
  <c r="AR9" i="4"/>
  <c r="I9" i="4" s="1"/>
  <c r="AR13" i="4"/>
  <c r="I13" i="4" s="1"/>
  <c r="AR17" i="4"/>
  <c r="I17" i="4" s="1"/>
  <c r="AR21" i="4"/>
  <c r="I21" i="4" s="1"/>
  <c r="AR25" i="4"/>
  <c r="I25" i="4" s="1"/>
  <c r="AR29" i="4"/>
  <c r="I29" i="4" s="1"/>
  <c r="AR33" i="4"/>
  <c r="I33" i="4" s="1"/>
  <c r="AR37" i="4"/>
  <c r="I37" i="4" s="1"/>
  <c r="AR41" i="4"/>
  <c r="I41" i="4" s="1"/>
  <c r="AR45" i="4"/>
  <c r="I45" i="4" s="1"/>
  <c r="AR49" i="4"/>
  <c r="I49" i="4" s="1"/>
  <c r="AR53" i="4"/>
  <c r="I53" i="4" s="1"/>
  <c r="AR57" i="4"/>
  <c r="I57" i="4" s="1"/>
  <c r="AR61" i="4"/>
  <c r="I61" i="4" s="1"/>
  <c r="AR65" i="4"/>
  <c r="I65" i="4" s="1"/>
  <c r="AR69" i="4"/>
  <c r="I69" i="4" s="1"/>
  <c r="AM6" i="4"/>
  <c r="D6" i="4" s="1"/>
  <c r="AM14" i="4"/>
  <c r="D14" i="4" s="1"/>
  <c r="AM22" i="4"/>
  <c r="D22" i="4" s="1"/>
  <c r="AM30" i="4"/>
  <c r="D30" i="4" s="1"/>
  <c r="AM38" i="4"/>
  <c r="D38" i="4" s="1"/>
  <c r="AM46" i="4"/>
  <c r="D46" i="4" s="1"/>
  <c r="AM54" i="4"/>
  <c r="D54" i="4" s="1"/>
  <c r="AM62" i="4"/>
  <c r="D62" i="4" s="1"/>
  <c r="AM70" i="4"/>
  <c r="D70" i="4" s="1"/>
  <c r="C75" i="4"/>
  <c r="AO4" i="4"/>
  <c r="F4" i="4" s="1"/>
  <c r="AO6" i="4"/>
  <c r="F6" i="4" s="1"/>
  <c r="AO8" i="4"/>
  <c r="F8" i="4" s="1"/>
  <c r="AO10" i="4"/>
  <c r="F10" i="4" s="1"/>
  <c r="AO12" i="4"/>
  <c r="F12" i="4" s="1"/>
  <c r="AO14" i="4"/>
  <c r="F14" i="4" s="1"/>
  <c r="AO16" i="4"/>
  <c r="F16" i="4" s="1"/>
  <c r="AO18" i="4"/>
  <c r="F18" i="4" s="1"/>
  <c r="AO20" i="4"/>
  <c r="F20" i="4" s="1"/>
  <c r="AO22" i="4"/>
  <c r="F22" i="4" s="1"/>
  <c r="AO24" i="4"/>
  <c r="F24" i="4" s="1"/>
  <c r="AO26" i="4"/>
  <c r="F26" i="4" s="1"/>
  <c r="AO28" i="4"/>
  <c r="F28" i="4" s="1"/>
  <c r="AO30" i="4"/>
  <c r="F30" i="4" s="1"/>
  <c r="AO32" i="4"/>
  <c r="F32" i="4" s="1"/>
  <c r="AO34" i="4"/>
  <c r="F34" i="4" s="1"/>
  <c r="AO36" i="4"/>
  <c r="F36" i="4" s="1"/>
  <c r="AO38" i="4"/>
  <c r="F38" i="4" s="1"/>
  <c r="AO40" i="4"/>
  <c r="F40" i="4" s="1"/>
  <c r="AO42" i="4"/>
  <c r="F42" i="4" s="1"/>
  <c r="AO44" i="4"/>
  <c r="F44" i="4" s="1"/>
  <c r="AO46" i="4"/>
  <c r="F46" i="4" s="1"/>
  <c r="AO48" i="4"/>
  <c r="F48" i="4" s="1"/>
  <c r="AO50" i="4"/>
  <c r="F50" i="4" s="1"/>
  <c r="AO52" i="4"/>
  <c r="F52" i="4" s="1"/>
  <c r="AO54" i="4"/>
  <c r="F54" i="4" s="1"/>
  <c r="AO56" i="4"/>
  <c r="F56" i="4" s="1"/>
  <c r="AO58" i="4"/>
  <c r="F58" i="4" s="1"/>
  <c r="AO60" i="4"/>
  <c r="F60" i="4" s="1"/>
  <c r="AO62" i="4"/>
  <c r="F62" i="4" s="1"/>
  <c r="AO64" i="4"/>
  <c r="F64" i="4" s="1"/>
  <c r="AO66" i="4"/>
  <c r="F66" i="4" s="1"/>
  <c r="AO68" i="4"/>
  <c r="F68" i="4" s="1"/>
  <c r="AO70" i="4"/>
  <c r="F70" i="4" s="1"/>
  <c r="AM5" i="4"/>
  <c r="D5" i="4" s="1"/>
  <c r="AM9" i="4"/>
  <c r="D9" i="4" s="1"/>
  <c r="AM13" i="4"/>
  <c r="D13" i="4" s="1"/>
  <c r="AM17" i="4"/>
  <c r="D17" i="4" s="1"/>
  <c r="AM21" i="4"/>
  <c r="D21" i="4" s="1"/>
  <c r="AM25" i="4"/>
  <c r="D25" i="4" s="1"/>
  <c r="AM29" i="4"/>
  <c r="D29" i="4" s="1"/>
  <c r="AM33" i="4"/>
  <c r="D33" i="4" s="1"/>
  <c r="AM37" i="4"/>
  <c r="D37" i="4" s="1"/>
  <c r="AM41" i="4"/>
  <c r="D41" i="4" s="1"/>
  <c r="AM45" i="4"/>
  <c r="D45" i="4" s="1"/>
  <c r="AM49" i="4"/>
  <c r="D49" i="4" s="1"/>
  <c r="AM53" i="4"/>
  <c r="D53" i="4" s="1"/>
  <c r="AM57" i="4"/>
  <c r="D57" i="4" s="1"/>
  <c r="AM61" i="4"/>
  <c r="D61" i="4" s="1"/>
  <c r="AM65" i="4"/>
  <c r="D65" i="4" s="1"/>
  <c r="AM69" i="4"/>
  <c r="D69" i="4" s="1"/>
  <c r="AM73" i="4"/>
  <c r="D73" i="4" s="1"/>
  <c r="AM4" i="4"/>
  <c r="D4" i="4" s="1"/>
  <c r="AM8" i="4"/>
  <c r="D8" i="4" s="1"/>
  <c r="AM12" i="4"/>
  <c r="D12" i="4" s="1"/>
  <c r="AM16" i="4"/>
  <c r="D16" i="4" s="1"/>
  <c r="AM20" i="4"/>
  <c r="D20" i="4" s="1"/>
  <c r="AM24" i="4"/>
  <c r="D24" i="4" s="1"/>
  <c r="AM28" i="4"/>
  <c r="D28" i="4" s="1"/>
  <c r="AM32" i="4"/>
  <c r="D32" i="4" s="1"/>
  <c r="AM36" i="4"/>
  <c r="D36" i="4" s="1"/>
  <c r="AM40" i="4"/>
  <c r="D40" i="4" s="1"/>
  <c r="AM44" i="4"/>
  <c r="D44" i="4" s="1"/>
  <c r="AM48" i="4"/>
  <c r="D48" i="4" s="1"/>
  <c r="AM52" i="4"/>
  <c r="D52" i="4" s="1"/>
  <c r="AM56" i="4"/>
  <c r="D56" i="4" s="1"/>
  <c r="AM60" i="4"/>
  <c r="D60" i="4" s="1"/>
  <c r="AM64" i="4"/>
  <c r="D64" i="4" s="1"/>
  <c r="AM68" i="4"/>
  <c r="D68" i="4" s="1"/>
  <c r="AR3" i="4"/>
  <c r="I3" i="4" s="1"/>
  <c r="AV12" i="29" l="1"/>
  <c r="M12" i="29" s="1"/>
  <c r="AV26" i="29"/>
  <c r="M26" i="29" s="1"/>
  <c r="AF26" i="39" s="1"/>
  <c r="M26" i="39" s="1"/>
  <c r="AV16" i="29"/>
  <c r="M16" i="29" s="1"/>
  <c r="AV34" i="29"/>
  <c r="M34" i="29" s="1"/>
  <c r="AV48" i="29"/>
  <c r="M48" i="29" s="1"/>
  <c r="AV31" i="29"/>
  <c r="M31" i="29" s="1"/>
  <c r="AF31" i="39" s="1"/>
  <c r="M31" i="39" s="1"/>
  <c r="AV51" i="29"/>
  <c r="M51" i="29" s="1"/>
  <c r="AV62" i="29"/>
  <c r="M62" i="29" s="1"/>
  <c r="AF62" i="39" s="1"/>
  <c r="M62" i="39" s="1"/>
  <c r="AV69" i="29"/>
  <c r="M69" i="29" s="1"/>
  <c r="AV10" i="29"/>
  <c r="M10" i="29" s="1"/>
  <c r="AF10" i="39" s="1"/>
  <c r="M10" i="39" s="1"/>
  <c r="AV14" i="29"/>
  <c r="M14" i="29" s="1"/>
  <c r="AV24" i="29"/>
  <c r="M24" i="29" s="1"/>
  <c r="AF24" i="39" s="1"/>
  <c r="M24" i="39" s="1"/>
  <c r="AV4" i="29"/>
  <c r="M4" i="29" s="1"/>
  <c r="AF4" i="39" s="1"/>
  <c r="M4" i="39" s="1"/>
  <c r="AV8" i="29"/>
  <c r="M8" i="29" s="1"/>
  <c r="AF8" i="39" s="1"/>
  <c r="M8" i="39" s="1"/>
  <c r="AV18" i="29"/>
  <c r="M18" i="29" s="1"/>
  <c r="AF18" i="39" s="1"/>
  <c r="M18" i="39" s="1"/>
  <c r="AV28" i="29"/>
  <c r="M28" i="29" s="1"/>
  <c r="AF28" i="39" s="1"/>
  <c r="M28" i="39" s="1"/>
  <c r="AV36" i="29"/>
  <c r="M36" i="29" s="1"/>
  <c r="AF36" i="39" s="1"/>
  <c r="M36" i="39" s="1"/>
  <c r="AV46" i="29"/>
  <c r="M46" i="29" s="1"/>
  <c r="AF46" i="39" s="1"/>
  <c r="M46" i="39" s="1"/>
  <c r="AV50" i="29"/>
  <c r="M50" i="29" s="1"/>
  <c r="AF50" i="39" s="1"/>
  <c r="M50" i="39" s="1"/>
  <c r="AV29" i="29"/>
  <c r="M29" i="29" s="1"/>
  <c r="AV39" i="29"/>
  <c r="M39" i="29" s="1"/>
  <c r="AV43" i="29"/>
  <c r="M43" i="29" s="1"/>
  <c r="AF43" i="39" s="1"/>
  <c r="M43" i="39" s="1"/>
  <c r="AV53" i="29"/>
  <c r="M53" i="29" s="1"/>
  <c r="AV60" i="29"/>
  <c r="M60" i="29" s="1"/>
  <c r="AF60" i="39" s="1"/>
  <c r="M60" i="39" s="1"/>
  <c r="AV68" i="29"/>
  <c r="M68" i="29" s="1"/>
  <c r="AF68" i="39" s="1"/>
  <c r="M68" i="39" s="1"/>
  <c r="AV65" i="29"/>
  <c r="M65" i="29" s="1"/>
  <c r="AF65" i="39" s="1"/>
  <c r="M65" i="39" s="1"/>
  <c r="AV71" i="29"/>
  <c r="M71" i="29" s="1"/>
  <c r="AF71" i="39" s="1"/>
  <c r="M71" i="39" s="1"/>
  <c r="AV9" i="29"/>
  <c r="M9" i="29" s="1"/>
  <c r="AV11" i="29"/>
  <c r="M11" i="29" s="1"/>
  <c r="AV13" i="29"/>
  <c r="M13" i="29" s="1"/>
  <c r="AV21" i="29"/>
  <c r="M21" i="29" s="1"/>
  <c r="AV23" i="29"/>
  <c r="M23" i="29" s="1"/>
  <c r="AV25" i="29"/>
  <c r="M25" i="29" s="1"/>
  <c r="AV3" i="29"/>
  <c r="M3" i="29" s="1"/>
  <c r="AV5" i="29"/>
  <c r="M5" i="29" s="1"/>
  <c r="AV7" i="29"/>
  <c r="M7" i="29" s="1"/>
  <c r="AF7" i="39" s="1"/>
  <c r="M7" i="39" s="1"/>
  <c r="AV15" i="29"/>
  <c r="M15" i="29" s="1"/>
  <c r="AF15" i="39" s="1"/>
  <c r="M15" i="39" s="1"/>
  <c r="AV17" i="29"/>
  <c r="M17" i="29" s="1"/>
  <c r="AF17" i="39" s="1"/>
  <c r="M17" i="39" s="1"/>
  <c r="AV19" i="29"/>
  <c r="M19" i="29" s="1"/>
  <c r="AF19" i="39" s="1"/>
  <c r="M19" i="39" s="1"/>
  <c r="AV27" i="29"/>
  <c r="M27" i="29" s="1"/>
  <c r="AF27" i="39" s="1"/>
  <c r="M27" i="39" s="1"/>
  <c r="AV33" i="29"/>
  <c r="M33" i="29" s="1"/>
  <c r="AF33" i="39" s="1"/>
  <c r="M33" i="39" s="1"/>
  <c r="AV35" i="29"/>
  <c r="M35" i="29" s="1"/>
  <c r="AV37" i="29"/>
  <c r="M37" i="29" s="1"/>
  <c r="AF37" i="39" s="1"/>
  <c r="M37" i="39" s="1"/>
  <c r="AV45" i="29"/>
  <c r="M45" i="29" s="1"/>
  <c r="AF45" i="39" s="1"/>
  <c r="M45" i="39" s="1"/>
  <c r="AV47" i="29"/>
  <c r="M47" i="29" s="1"/>
  <c r="AF47" i="39" s="1"/>
  <c r="M47" i="39" s="1"/>
  <c r="AV49" i="29"/>
  <c r="M49" i="29" s="1"/>
  <c r="AV57" i="29"/>
  <c r="M57" i="29" s="1"/>
  <c r="AF57" i="39" s="1"/>
  <c r="M57" i="39" s="1"/>
  <c r="AV59" i="29"/>
  <c r="M59" i="29" s="1"/>
  <c r="AF59" i="39" s="1"/>
  <c r="M59" i="39" s="1"/>
  <c r="AV30" i="29"/>
  <c r="M30" i="29" s="1"/>
  <c r="AV32" i="29"/>
  <c r="M32" i="29" s="1"/>
  <c r="AF32" i="39" s="1"/>
  <c r="M32" i="39" s="1"/>
  <c r="AV40" i="29"/>
  <c r="M40" i="29" s="1"/>
  <c r="AV42" i="29"/>
  <c r="M42" i="29" s="1"/>
  <c r="AV44" i="29"/>
  <c r="M44" i="29" s="1"/>
  <c r="AV52" i="29"/>
  <c r="M52" i="29" s="1"/>
  <c r="AV54" i="29"/>
  <c r="M54" i="29" s="1"/>
  <c r="AV56" i="29"/>
  <c r="M56" i="29" s="1"/>
  <c r="AV61" i="29"/>
  <c r="M61" i="29" s="1"/>
  <c r="AV67" i="29"/>
  <c r="M67" i="29" s="1"/>
  <c r="AV73" i="29"/>
  <c r="M73" i="29" s="1"/>
  <c r="AV64" i="29"/>
  <c r="M64" i="29" s="1"/>
  <c r="AF64" i="39" s="1"/>
  <c r="M64" i="39" s="1"/>
  <c r="AV66" i="29"/>
  <c r="M66" i="29" s="1"/>
  <c r="AV70" i="29"/>
  <c r="M70" i="29" s="1"/>
  <c r="AF70" i="39" s="1"/>
  <c r="M70" i="39" s="1"/>
  <c r="E75" i="32"/>
  <c r="W13" i="40" s="1"/>
  <c r="I75" i="32"/>
  <c r="AA13" i="40" s="1"/>
  <c r="M75" i="32"/>
  <c r="AE13" i="40" s="1"/>
  <c r="Q75" i="32"/>
  <c r="AI13" i="40" s="1"/>
  <c r="G75" i="32"/>
  <c r="Y13" i="40" s="1"/>
  <c r="K75" i="32"/>
  <c r="AC13" i="40" s="1"/>
  <c r="O75" i="32"/>
  <c r="AG13" i="40" s="1"/>
  <c r="S75" i="32"/>
  <c r="R75" i="34"/>
  <c r="AJ15" i="40" s="1"/>
  <c r="P75" i="34"/>
  <c r="AH15" i="40" s="1"/>
  <c r="D75" i="34"/>
  <c r="H75" i="34"/>
  <c r="Z15" i="40" s="1"/>
  <c r="L75" i="34"/>
  <c r="F75" i="34"/>
  <c r="X15" i="40" s="1"/>
  <c r="J75" i="34"/>
  <c r="N75" i="34"/>
  <c r="AF15" i="40" s="1"/>
  <c r="I75" i="4"/>
  <c r="G75" i="36"/>
  <c r="Y17" i="40" s="1"/>
  <c r="K75" i="36"/>
  <c r="O75" i="36"/>
  <c r="AG17" i="40" s="1"/>
  <c r="S75" i="36"/>
  <c r="E75" i="36"/>
  <c r="W17" i="40" s="1"/>
  <c r="I75" i="36"/>
  <c r="AA17" i="40" s="1"/>
  <c r="M75" i="36"/>
  <c r="AE17" i="40" s="1"/>
  <c r="Q75" i="36"/>
  <c r="AI17" i="40" s="1"/>
  <c r="P75" i="23"/>
  <c r="L75" i="23"/>
  <c r="AD4" i="40" s="1"/>
  <c r="H75" i="23"/>
  <c r="Z4" i="40" s="1"/>
  <c r="D75" i="23"/>
  <c r="V4" i="40" s="1"/>
  <c r="G75" i="24"/>
  <c r="Y5" i="40" s="1"/>
  <c r="K75" i="24"/>
  <c r="AC5" i="40" s="1"/>
  <c r="O75" i="24"/>
  <c r="AG5" i="40" s="1"/>
  <c r="G75" i="26"/>
  <c r="Y7" i="40" s="1"/>
  <c r="K75" i="26"/>
  <c r="AC7" i="40" s="1"/>
  <c r="O75" i="26"/>
  <c r="AG7" i="40" s="1"/>
  <c r="S75" i="26"/>
  <c r="E75" i="26"/>
  <c r="W7" i="40" s="1"/>
  <c r="I75" i="26"/>
  <c r="AA7" i="40" s="1"/>
  <c r="M75" i="26"/>
  <c r="AE7" i="40" s="1"/>
  <c r="Q75" i="26"/>
  <c r="AI7" i="40" s="1"/>
  <c r="P75" i="27"/>
  <c r="AH8" i="40" s="1"/>
  <c r="S75" i="24"/>
  <c r="E75" i="24"/>
  <c r="W5" i="40" s="1"/>
  <c r="I75" i="24"/>
  <c r="AA5" i="40" s="1"/>
  <c r="M75" i="24"/>
  <c r="AE5" i="40" s="1"/>
  <c r="Q75" i="24"/>
  <c r="AI5" i="40" s="1"/>
  <c r="P75" i="25"/>
  <c r="AH6" i="40" s="1"/>
  <c r="E75" i="28"/>
  <c r="W9" i="40" s="1"/>
  <c r="I75" i="28"/>
  <c r="M75" i="28"/>
  <c r="AE9" i="40" s="1"/>
  <c r="Q75" i="28"/>
  <c r="G75" i="28"/>
  <c r="Y9" i="40" s="1"/>
  <c r="K75" i="28"/>
  <c r="O75" i="28"/>
  <c r="AG9" i="40" s="1"/>
  <c r="S75" i="28"/>
  <c r="AK9" i="40" s="1"/>
  <c r="P75" i="29"/>
  <c r="AH10" i="40" s="1"/>
  <c r="P75" i="30"/>
  <c r="F75" i="30"/>
  <c r="X11" i="40" s="1"/>
  <c r="J75" i="30"/>
  <c r="N75" i="30"/>
  <c r="AF11" i="40" s="1"/>
  <c r="D75" i="30"/>
  <c r="H75" i="30"/>
  <c r="Z11" i="40" s="1"/>
  <c r="L75" i="30"/>
  <c r="P3" i="31"/>
  <c r="P75" i="31" s="1"/>
  <c r="AH12" i="40" s="1"/>
  <c r="AY75" i="31"/>
  <c r="E3" i="31"/>
  <c r="E75" i="31" s="1"/>
  <c r="W12" i="40" s="1"/>
  <c r="AN75" i="31"/>
  <c r="I3" i="31"/>
  <c r="I75" i="31" s="1"/>
  <c r="AR75" i="31"/>
  <c r="M3" i="31"/>
  <c r="M75" i="31" s="1"/>
  <c r="AE12" i="40" s="1"/>
  <c r="AV75" i="31"/>
  <c r="Q3" i="31"/>
  <c r="Q75" i="31" s="1"/>
  <c r="AI12" i="40" s="1"/>
  <c r="AZ75" i="31"/>
  <c r="R3" i="31"/>
  <c r="R75" i="31" s="1"/>
  <c r="BA75" i="31"/>
  <c r="G3" i="31"/>
  <c r="G75" i="31" s="1"/>
  <c r="Y12" i="40" s="1"/>
  <c r="AP75" i="31"/>
  <c r="K3" i="31"/>
  <c r="K75" i="31" s="1"/>
  <c r="AT75" i="31"/>
  <c r="F3" i="31"/>
  <c r="F75" i="31" s="1"/>
  <c r="X12" i="40" s="1"/>
  <c r="AO75" i="31"/>
  <c r="J3" i="31"/>
  <c r="J75" i="31" s="1"/>
  <c r="AB12" i="40" s="1"/>
  <c r="AS75" i="31"/>
  <c r="N3" i="31"/>
  <c r="N75" i="31" s="1"/>
  <c r="AF12" i="40" s="1"/>
  <c r="AW75" i="31"/>
  <c r="D3" i="31"/>
  <c r="D75" i="31" s="1"/>
  <c r="AM75" i="31"/>
  <c r="H3" i="31"/>
  <c r="H75" i="31" s="1"/>
  <c r="AQ75" i="31"/>
  <c r="L3" i="31"/>
  <c r="L75" i="31" s="1"/>
  <c r="AD12" i="40" s="1"/>
  <c r="AU75" i="31"/>
  <c r="M75" i="4"/>
  <c r="H75" i="4"/>
  <c r="O75" i="4"/>
  <c r="S75" i="4"/>
  <c r="AK3" i="40" s="1"/>
  <c r="P75" i="4"/>
  <c r="AH3" i="40" s="1"/>
  <c r="L75" i="4"/>
  <c r="G75" i="4"/>
  <c r="Y3" i="40" s="1"/>
  <c r="E75" i="23"/>
  <c r="W4" i="40" s="1"/>
  <c r="K75" i="23"/>
  <c r="O75" i="23"/>
  <c r="AG4" i="40" s="1"/>
  <c r="S75" i="23"/>
  <c r="AK4" i="40" s="1"/>
  <c r="G75" i="23"/>
  <c r="Y4" i="40" s="1"/>
  <c r="F75" i="24"/>
  <c r="X5" i="40" s="1"/>
  <c r="N75" i="24"/>
  <c r="AF5" i="40" s="1"/>
  <c r="D75" i="24"/>
  <c r="L75" i="24"/>
  <c r="AD5" i="40" s="1"/>
  <c r="G75" i="25"/>
  <c r="K75" i="25"/>
  <c r="AC6" i="40" s="1"/>
  <c r="O75" i="25"/>
  <c r="AG6" i="40" s="1"/>
  <c r="S75" i="25"/>
  <c r="AK6" i="40" s="1"/>
  <c r="D75" i="26"/>
  <c r="V7" i="40" s="1"/>
  <c r="H75" i="26"/>
  <c r="Z7" i="40" s="1"/>
  <c r="L75" i="26"/>
  <c r="AD7" i="40" s="1"/>
  <c r="E75" i="27"/>
  <c r="W8" i="40" s="1"/>
  <c r="G75" i="27"/>
  <c r="K75" i="27"/>
  <c r="AC8" i="40" s="1"/>
  <c r="O75" i="27"/>
  <c r="AG8" i="40" s="1"/>
  <c r="S75" i="27"/>
  <c r="AK8" i="40" s="1"/>
  <c r="N75" i="28"/>
  <c r="AF9" i="40" s="1"/>
  <c r="R75" i="28"/>
  <c r="AJ9" i="40" s="1"/>
  <c r="D75" i="28"/>
  <c r="V9" i="40" s="1"/>
  <c r="H75" i="28"/>
  <c r="Z9" i="40" s="1"/>
  <c r="E75" i="29"/>
  <c r="W10" i="40" s="1"/>
  <c r="I75" i="29"/>
  <c r="AA10" i="40" s="1"/>
  <c r="Q75" i="29"/>
  <c r="AI10" i="40" s="1"/>
  <c r="E75" i="30"/>
  <c r="W11" i="40" s="1"/>
  <c r="K75" i="30"/>
  <c r="AC11" i="40" s="1"/>
  <c r="O75" i="30"/>
  <c r="S75" i="30"/>
  <c r="AK11" i="40" s="1"/>
  <c r="D75" i="32"/>
  <c r="H75" i="32"/>
  <c r="Z13" i="40" s="1"/>
  <c r="F75" i="32"/>
  <c r="X13" i="40" s="1"/>
  <c r="J75" i="32"/>
  <c r="AB13" i="40" s="1"/>
  <c r="E75" i="33"/>
  <c r="W14" i="40" s="1"/>
  <c r="I75" i="33"/>
  <c r="AA14" i="40" s="1"/>
  <c r="M75" i="33"/>
  <c r="AE14" i="40" s="1"/>
  <c r="Q75" i="33"/>
  <c r="AI14" i="40" s="1"/>
  <c r="G75" i="33"/>
  <c r="Y14" i="40" s="1"/>
  <c r="K75" i="33"/>
  <c r="AC14" i="40" s="1"/>
  <c r="O75" i="33"/>
  <c r="S75" i="33"/>
  <c r="AK14" i="40" s="1"/>
  <c r="F75" i="35"/>
  <c r="J75" i="35"/>
  <c r="AB16" i="40" s="1"/>
  <c r="N75" i="35"/>
  <c r="AF16" i="40" s="1"/>
  <c r="R75" i="35"/>
  <c r="AJ16" i="40" s="1"/>
  <c r="D75" i="35"/>
  <c r="H75" i="35"/>
  <c r="Z16" i="40" s="1"/>
  <c r="L75" i="35"/>
  <c r="AD16" i="40" s="1"/>
  <c r="P75" i="35"/>
  <c r="AH16" i="40" s="1"/>
  <c r="G75" i="35"/>
  <c r="K75" i="35"/>
  <c r="AC16" i="40" s="1"/>
  <c r="O75" i="35"/>
  <c r="AG16" i="40" s="1"/>
  <c r="S75" i="35"/>
  <c r="AK16" i="40" s="1"/>
  <c r="E75" i="35"/>
  <c r="W16" i="40" s="1"/>
  <c r="I75" i="35"/>
  <c r="AA16" i="40" s="1"/>
  <c r="M75" i="35"/>
  <c r="AE16" i="40" s="1"/>
  <c r="Q75" i="35"/>
  <c r="AI16" i="40" s="1"/>
  <c r="F75" i="36"/>
  <c r="X17" i="40" s="1"/>
  <c r="J75" i="36"/>
  <c r="AB17" i="40" s="1"/>
  <c r="D75" i="36"/>
  <c r="O3" i="31"/>
  <c r="O75" i="31" s="1"/>
  <c r="AG12" i="40" s="1"/>
  <c r="AX75" i="31"/>
  <c r="S3" i="31"/>
  <c r="S75" i="31" s="1"/>
  <c r="AK12" i="40" s="1"/>
  <c r="BB75" i="31"/>
  <c r="K75" i="4"/>
  <c r="AC3" i="40" s="1"/>
  <c r="F75" i="4"/>
  <c r="X3" i="40" s="1"/>
  <c r="D75" i="4"/>
  <c r="V3" i="40" s="1"/>
  <c r="E75" i="4"/>
  <c r="W3" i="40" s="1"/>
  <c r="N75" i="4"/>
  <c r="AF3" i="40" s="1"/>
  <c r="Q75" i="4"/>
  <c r="AI3" i="40" s="1"/>
  <c r="R75" i="4"/>
  <c r="J75" i="4"/>
  <c r="AB3" i="40" s="1"/>
  <c r="R75" i="23"/>
  <c r="AJ4" i="40" s="1"/>
  <c r="N75" i="23"/>
  <c r="J75" i="23"/>
  <c r="AB4" i="40" s="1"/>
  <c r="F75" i="23"/>
  <c r="X4" i="40" s="1"/>
  <c r="I75" i="23"/>
  <c r="AA4" i="40" s="1"/>
  <c r="M75" i="23"/>
  <c r="Q75" i="23"/>
  <c r="AI4" i="40" s="1"/>
  <c r="R75" i="24"/>
  <c r="H75" i="24"/>
  <c r="Z5" i="40" s="1"/>
  <c r="P75" i="24"/>
  <c r="AH5" i="40" s="1"/>
  <c r="J75" i="24"/>
  <c r="AB5" i="40" s="1"/>
  <c r="R75" i="25"/>
  <c r="AJ6" i="40" s="1"/>
  <c r="E75" i="25"/>
  <c r="W6" i="40" s="1"/>
  <c r="I75" i="25"/>
  <c r="M75" i="25"/>
  <c r="AE6" i="40" s="1"/>
  <c r="Q75" i="25"/>
  <c r="AI6" i="40" s="1"/>
  <c r="D75" i="25"/>
  <c r="V6" i="40" s="1"/>
  <c r="H75" i="25"/>
  <c r="L75" i="25"/>
  <c r="AD6" i="40" s="1"/>
  <c r="F75" i="25"/>
  <c r="X6" i="40" s="1"/>
  <c r="J75" i="25"/>
  <c r="AB6" i="40" s="1"/>
  <c r="N75" i="25"/>
  <c r="F75" i="26"/>
  <c r="X7" i="40" s="1"/>
  <c r="J75" i="26"/>
  <c r="N75" i="26"/>
  <c r="AF7" i="40" s="1"/>
  <c r="R75" i="26"/>
  <c r="AJ7" i="40" s="1"/>
  <c r="P75" i="26"/>
  <c r="AH7" i="40" s="1"/>
  <c r="I75" i="27"/>
  <c r="AA8" i="40" s="1"/>
  <c r="M75" i="27"/>
  <c r="AE8" i="40" s="1"/>
  <c r="Q75" i="27"/>
  <c r="R75" i="27"/>
  <c r="AJ8" i="40" s="1"/>
  <c r="F75" i="27"/>
  <c r="X8" i="40" s="1"/>
  <c r="J75" i="27"/>
  <c r="AB8" i="40" s="1"/>
  <c r="N75" i="27"/>
  <c r="AF8" i="40" s="1"/>
  <c r="D75" i="27"/>
  <c r="V8" i="40" s="1"/>
  <c r="H75" i="27"/>
  <c r="L75" i="27"/>
  <c r="AD8" i="40" s="1"/>
  <c r="F75" i="28"/>
  <c r="X9" i="40" s="1"/>
  <c r="J75" i="28"/>
  <c r="AB9" i="40" s="1"/>
  <c r="L75" i="28"/>
  <c r="P75" i="28"/>
  <c r="AH9" i="40" s="1"/>
  <c r="R75" i="29"/>
  <c r="AJ10" i="40" s="1"/>
  <c r="G75" i="29"/>
  <c r="Y10" i="40" s="1"/>
  <c r="K75" i="29"/>
  <c r="AC10" i="40" s="1"/>
  <c r="O75" i="29"/>
  <c r="AG10" i="40" s="1"/>
  <c r="S75" i="29"/>
  <c r="F75" i="29"/>
  <c r="X10" i="40" s="1"/>
  <c r="J75" i="29"/>
  <c r="N75" i="29"/>
  <c r="AF10" i="40" s="1"/>
  <c r="D75" i="29"/>
  <c r="V10" i="40" s="1"/>
  <c r="H75" i="29"/>
  <c r="Z10" i="40" s="1"/>
  <c r="L75" i="29"/>
  <c r="R75" i="30"/>
  <c r="AJ11" i="40" s="1"/>
  <c r="I75" i="30"/>
  <c r="AA11" i="40" s="1"/>
  <c r="M75" i="30"/>
  <c r="AE11" i="40" s="1"/>
  <c r="Q75" i="30"/>
  <c r="G75" i="30"/>
  <c r="Y11" i="40" s="1"/>
  <c r="L75" i="32"/>
  <c r="P75" i="32"/>
  <c r="AH13" i="40" s="1"/>
  <c r="N75" i="32"/>
  <c r="AF13" i="40" s="1"/>
  <c r="R75" i="32"/>
  <c r="AJ13" i="40" s="1"/>
  <c r="D75" i="33"/>
  <c r="V14" i="40" s="1"/>
  <c r="H75" i="33"/>
  <c r="Z14" i="40" s="1"/>
  <c r="L75" i="33"/>
  <c r="AD14" i="40" s="1"/>
  <c r="P75" i="33"/>
  <c r="AH14" i="40" s="1"/>
  <c r="F75" i="33"/>
  <c r="X14" i="40" s="1"/>
  <c r="J75" i="33"/>
  <c r="AB14" i="40" s="1"/>
  <c r="N75" i="33"/>
  <c r="AF14" i="40" s="1"/>
  <c r="R75" i="33"/>
  <c r="G75" i="34"/>
  <c r="K75" i="34"/>
  <c r="AC15" i="40" s="1"/>
  <c r="O75" i="34"/>
  <c r="AG15" i="40" s="1"/>
  <c r="S75" i="34"/>
  <c r="AK15" i="40" s="1"/>
  <c r="E75" i="34"/>
  <c r="I75" i="34"/>
  <c r="AA15" i="40" s="1"/>
  <c r="M75" i="34"/>
  <c r="AE15" i="40" s="1"/>
  <c r="Q75" i="34"/>
  <c r="AI15" i="40" s="1"/>
  <c r="N75" i="36"/>
  <c r="AF17" i="40" s="1"/>
  <c r="R75" i="36"/>
  <c r="AJ17" i="40" s="1"/>
  <c r="H75" i="36"/>
  <c r="L75" i="36"/>
  <c r="AD17" i="40" s="1"/>
  <c r="P75" i="36"/>
  <c r="AH17" i="40" s="1"/>
  <c r="Y16" i="40"/>
  <c r="AL54" i="39"/>
  <c r="S54" i="39" s="1"/>
  <c r="Z40" i="39"/>
  <c r="G40" i="39" s="1"/>
  <c r="Z42" i="39"/>
  <c r="G42" i="39" s="1"/>
  <c r="Z44" i="39"/>
  <c r="G44" i="39" s="1"/>
  <c r="Z52" i="39"/>
  <c r="G52" i="39" s="1"/>
  <c r="Z54" i="39"/>
  <c r="G54" i="39" s="1"/>
  <c r="Z56" i="39"/>
  <c r="G56" i="39" s="1"/>
  <c r="Z37" i="39"/>
  <c r="G37" i="39" s="1"/>
  <c r="Z45" i="39"/>
  <c r="G45" i="39" s="1"/>
  <c r="Z47" i="39"/>
  <c r="G47" i="39" s="1"/>
  <c r="Z49" i="39"/>
  <c r="G49" i="39" s="1"/>
  <c r="Z57" i="39"/>
  <c r="G57" i="39" s="1"/>
  <c r="Z59" i="39"/>
  <c r="G59" i="39" s="1"/>
  <c r="Z64" i="39"/>
  <c r="G64" i="39" s="1"/>
  <c r="Z66" i="39"/>
  <c r="G66" i="39" s="1"/>
  <c r="Z70" i="39"/>
  <c r="G70" i="39" s="1"/>
  <c r="Z72" i="39"/>
  <c r="G72" i="39" s="1"/>
  <c r="Z61" i="39"/>
  <c r="G61" i="39" s="1"/>
  <c r="Z67" i="39"/>
  <c r="G67" i="39" s="1"/>
  <c r="Z73" i="39"/>
  <c r="G73" i="39" s="1"/>
  <c r="AD40" i="39"/>
  <c r="K40" i="39" s="1"/>
  <c r="AD42" i="39"/>
  <c r="K42" i="39" s="1"/>
  <c r="AD44" i="39"/>
  <c r="K44" i="39" s="1"/>
  <c r="AD52" i="39"/>
  <c r="K52" i="39" s="1"/>
  <c r="AD54" i="39"/>
  <c r="K54" i="39" s="1"/>
  <c r="AD56" i="39"/>
  <c r="K56" i="39" s="1"/>
  <c r="AD9" i="39"/>
  <c r="K9" i="39" s="1"/>
  <c r="AD11" i="39"/>
  <c r="K11" i="39" s="1"/>
  <c r="AD13" i="39"/>
  <c r="K13" i="39" s="1"/>
  <c r="AD21" i="39"/>
  <c r="K21" i="39" s="1"/>
  <c r="AD23" i="39"/>
  <c r="K23" i="39" s="1"/>
  <c r="AD25" i="39"/>
  <c r="K25" i="39" s="1"/>
  <c r="AD33" i="39"/>
  <c r="K33" i="39" s="1"/>
  <c r="AD35" i="39"/>
  <c r="K35" i="39" s="1"/>
  <c r="AD37" i="39"/>
  <c r="K37" i="39" s="1"/>
  <c r="AD45" i="39"/>
  <c r="K45" i="39" s="1"/>
  <c r="AD47" i="39"/>
  <c r="K47" i="39" s="1"/>
  <c r="AD49" i="39"/>
  <c r="K49" i="39" s="1"/>
  <c r="AD57" i="39"/>
  <c r="K57" i="39" s="1"/>
  <c r="AD59" i="39"/>
  <c r="K59" i="39" s="1"/>
  <c r="AD64" i="39"/>
  <c r="K64" i="39" s="1"/>
  <c r="AD66" i="39"/>
  <c r="K66" i="39" s="1"/>
  <c r="AD70" i="39"/>
  <c r="K70" i="39" s="1"/>
  <c r="AD72" i="39"/>
  <c r="K72" i="39" s="1"/>
  <c r="AD61" i="39"/>
  <c r="K61" i="39" s="1"/>
  <c r="AD67" i="39"/>
  <c r="K67" i="39" s="1"/>
  <c r="AD73" i="39"/>
  <c r="K73" i="39" s="1"/>
  <c r="AH40" i="39"/>
  <c r="O40" i="39" s="1"/>
  <c r="AH42" i="39"/>
  <c r="O42" i="39" s="1"/>
  <c r="AH44" i="39"/>
  <c r="O44" i="39" s="1"/>
  <c r="AH52" i="39"/>
  <c r="O52" i="39" s="1"/>
  <c r="AH54" i="39"/>
  <c r="O54" i="39" s="1"/>
  <c r="AH56" i="39"/>
  <c r="O56" i="39" s="1"/>
  <c r="AH37" i="39"/>
  <c r="O37" i="39" s="1"/>
  <c r="AH45" i="39"/>
  <c r="O45" i="39" s="1"/>
  <c r="AH47" i="39"/>
  <c r="O47" i="39" s="1"/>
  <c r="AH49" i="39"/>
  <c r="O49" i="39" s="1"/>
  <c r="AH57" i="39"/>
  <c r="O57" i="39" s="1"/>
  <c r="AH59" i="39"/>
  <c r="O59" i="39" s="1"/>
  <c r="AH64" i="39"/>
  <c r="O64" i="39" s="1"/>
  <c r="AH66" i="39"/>
  <c r="O66" i="39" s="1"/>
  <c r="AH70" i="39"/>
  <c r="O70" i="39" s="1"/>
  <c r="AH72" i="39"/>
  <c r="O72" i="39" s="1"/>
  <c r="AH61" i="39"/>
  <c r="O61" i="39" s="1"/>
  <c r="AH67" i="39"/>
  <c r="O67" i="39" s="1"/>
  <c r="AH73" i="39"/>
  <c r="O73" i="39" s="1"/>
  <c r="AL40" i="39"/>
  <c r="S40" i="39" s="1"/>
  <c r="AL42" i="39"/>
  <c r="S42" i="39" s="1"/>
  <c r="AL44" i="39"/>
  <c r="S44" i="39" s="1"/>
  <c r="AL52" i="39"/>
  <c r="S52" i="39" s="1"/>
  <c r="AL56" i="39"/>
  <c r="S56" i="39" s="1"/>
  <c r="AL9" i="39"/>
  <c r="S9" i="39" s="1"/>
  <c r="AL11" i="39"/>
  <c r="S11" i="39" s="1"/>
  <c r="AL13" i="39"/>
  <c r="S13" i="39" s="1"/>
  <c r="AL21" i="39"/>
  <c r="S21" i="39" s="1"/>
  <c r="AL23" i="39"/>
  <c r="S23" i="39" s="1"/>
  <c r="AL25" i="39"/>
  <c r="S25" i="39" s="1"/>
  <c r="AL33" i="39"/>
  <c r="S33" i="39" s="1"/>
  <c r="AL35" i="39"/>
  <c r="S35" i="39" s="1"/>
  <c r="AL37" i="39"/>
  <c r="S37" i="39" s="1"/>
  <c r="AL45" i="39"/>
  <c r="S45" i="39" s="1"/>
  <c r="AL47" i="39"/>
  <c r="S47" i="39" s="1"/>
  <c r="AL49" i="39"/>
  <c r="S49" i="39" s="1"/>
  <c r="AL57" i="39"/>
  <c r="S57" i="39" s="1"/>
  <c r="AL59" i="39"/>
  <c r="S59" i="39" s="1"/>
  <c r="AL64" i="39"/>
  <c r="S64" i="39" s="1"/>
  <c r="AL66" i="39"/>
  <c r="S66" i="39" s="1"/>
  <c r="AL70" i="39"/>
  <c r="S70" i="39" s="1"/>
  <c r="AL72" i="39"/>
  <c r="S72" i="39" s="1"/>
  <c r="AL61" i="39"/>
  <c r="S61" i="39" s="1"/>
  <c r="AL67" i="39"/>
  <c r="S67" i="39" s="1"/>
  <c r="AL73" i="39"/>
  <c r="S73" i="39" s="1"/>
  <c r="C75" i="39"/>
  <c r="Z5" i="39"/>
  <c r="G5" i="39" s="1"/>
  <c r="Z7" i="39"/>
  <c r="G7" i="39" s="1"/>
  <c r="Z15" i="39"/>
  <c r="G15" i="39" s="1"/>
  <c r="Z17" i="39"/>
  <c r="G17" i="39" s="1"/>
  <c r="Z19" i="39"/>
  <c r="G19" i="39" s="1"/>
  <c r="Z27" i="39"/>
  <c r="G27" i="39" s="1"/>
  <c r="Z29" i="39"/>
  <c r="G29" i="39" s="1"/>
  <c r="Z31" i="39"/>
  <c r="G31" i="39" s="1"/>
  <c r="Z39" i="39"/>
  <c r="G39" i="39" s="1"/>
  <c r="Z41" i="39"/>
  <c r="G41" i="39" s="1"/>
  <c r="Z43" i="39"/>
  <c r="G43" i="39" s="1"/>
  <c r="Z51" i="39"/>
  <c r="G51" i="39" s="1"/>
  <c r="Z53" i="39"/>
  <c r="G53" i="39" s="1"/>
  <c r="Z55" i="39"/>
  <c r="G55" i="39" s="1"/>
  <c r="Z9" i="39"/>
  <c r="G9" i="39" s="1"/>
  <c r="Z11" i="39"/>
  <c r="G11" i="39" s="1"/>
  <c r="Z13" i="39"/>
  <c r="G13" i="39" s="1"/>
  <c r="Z21" i="39"/>
  <c r="G21" i="39" s="1"/>
  <c r="Z23" i="39"/>
  <c r="G23" i="39" s="1"/>
  <c r="Z25" i="39"/>
  <c r="G25" i="39" s="1"/>
  <c r="Z33" i="39"/>
  <c r="G33" i="39" s="1"/>
  <c r="Z35" i="39"/>
  <c r="G35" i="39" s="1"/>
  <c r="Z74" i="39"/>
  <c r="G74" i="39" s="1"/>
  <c r="Z38" i="39"/>
  <c r="G38" i="39" s="1"/>
  <c r="Z46" i="39"/>
  <c r="G46" i="39" s="1"/>
  <c r="Z48" i="39"/>
  <c r="G48" i="39" s="1"/>
  <c r="Z50" i="39"/>
  <c r="G50" i="39" s="1"/>
  <c r="Z58" i="39"/>
  <c r="G58" i="39" s="1"/>
  <c r="Z63" i="39"/>
  <c r="G63" i="39" s="1"/>
  <c r="Z65" i="39"/>
  <c r="G65" i="39" s="1"/>
  <c r="Z69" i="39"/>
  <c r="G69" i="39" s="1"/>
  <c r="Z71" i="39"/>
  <c r="G71" i="39" s="1"/>
  <c r="Z60" i="39"/>
  <c r="G60" i="39" s="1"/>
  <c r="Z62" i="39"/>
  <c r="G62" i="39" s="1"/>
  <c r="Z68" i="39"/>
  <c r="G68" i="39" s="1"/>
  <c r="AD5" i="39"/>
  <c r="K5" i="39" s="1"/>
  <c r="AD7" i="39"/>
  <c r="K7" i="39" s="1"/>
  <c r="AD15" i="39"/>
  <c r="K15" i="39" s="1"/>
  <c r="AD17" i="39"/>
  <c r="K17" i="39" s="1"/>
  <c r="AD19" i="39"/>
  <c r="K19" i="39" s="1"/>
  <c r="AD27" i="39"/>
  <c r="K27" i="39" s="1"/>
  <c r="AD29" i="39"/>
  <c r="K29" i="39" s="1"/>
  <c r="AD31" i="39"/>
  <c r="K31" i="39" s="1"/>
  <c r="AD39" i="39"/>
  <c r="K39" i="39" s="1"/>
  <c r="AD41" i="39"/>
  <c r="K41" i="39" s="1"/>
  <c r="AD43" i="39"/>
  <c r="K43" i="39" s="1"/>
  <c r="AD51" i="39"/>
  <c r="K51" i="39" s="1"/>
  <c r="AD53" i="39"/>
  <c r="K53" i="39" s="1"/>
  <c r="AD55" i="39"/>
  <c r="K55" i="39" s="1"/>
  <c r="AD74" i="39"/>
  <c r="K74" i="39" s="1"/>
  <c r="AD10" i="39"/>
  <c r="K10" i="39" s="1"/>
  <c r="AD12" i="39"/>
  <c r="K12" i="39" s="1"/>
  <c r="AD14" i="39"/>
  <c r="K14" i="39" s="1"/>
  <c r="AD22" i="39"/>
  <c r="K22" i="39" s="1"/>
  <c r="AD24" i="39"/>
  <c r="K24" i="39" s="1"/>
  <c r="AD26" i="39"/>
  <c r="K26" i="39" s="1"/>
  <c r="AD34" i="39"/>
  <c r="K34" i="39" s="1"/>
  <c r="AD36" i="39"/>
  <c r="K36" i="39" s="1"/>
  <c r="AD38" i="39"/>
  <c r="K38" i="39" s="1"/>
  <c r="AD46" i="39"/>
  <c r="K46" i="39" s="1"/>
  <c r="AD48" i="39"/>
  <c r="K48" i="39" s="1"/>
  <c r="AD50" i="39"/>
  <c r="K50" i="39" s="1"/>
  <c r="AD58" i="39"/>
  <c r="K58" i="39" s="1"/>
  <c r="AD63" i="39"/>
  <c r="K63" i="39" s="1"/>
  <c r="AD65" i="39"/>
  <c r="K65" i="39" s="1"/>
  <c r="AD69" i="39"/>
  <c r="K69" i="39" s="1"/>
  <c r="AD71" i="39"/>
  <c r="K71" i="39" s="1"/>
  <c r="AD60" i="39"/>
  <c r="K60" i="39" s="1"/>
  <c r="AD62" i="39"/>
  <c r="K62" i="39" s="1"/>
  <c r="AD68" i="39"/>
  <c r="K68" i="39" s="1"/>
  <c r="AH5" i="39"/>
  <c r="O5" i="39" s="1"/>
  <c r="AH7" i="39"/>
  <c r="O7" i="39" s="1"/>
  <c r="AH15" i="39"/>
  <c r="O15" i="39" s="1"/>
  <c r="AH17" i="39"/>
  <c r="O17" i="39" s="1"/>
  <c r="AH19" i="39"/>
  <c r="O19" i="39" s="1"/>
  <c r="AH27" i="39"/>
  <c r="O27" i="39" s="1"/>
  <c r="AH29" i="39"/>
  <c r="O29" i="39" s="1"/>
  <c r="AH31" i="39"/>
  <c r="O31" i="39" s="1"/>
  <c r="AH39" i="39"/>
  <c r="O39" i="39" s="1"/>
  <c r="AH41" i="39"/>
  <c r="O41" i="39" s="1"/>
  <c r="AH43" i="39"/>
  <c r="O43" i="39" s="1"/>
  <c r="AH51" i="39"/>
  <c r="O51" i="39" s="1"/>
  <c r="AH53" i="39"/>
  <c r="O53" i="39" s="1"/>
  <c r="AH55" i="39"/>
  <c r="O55" i="39" s="1"/>
  <c r="AH9" i="39"/>
  <c r="O9" i="39" s="1"/>
  <c r="AH11" i="39"/>
  <c r="O11" i="39" s="1"/>
  <c r="AH13" i="39"/>
  <c r="O13" i="39" s="1"/>
  <c r="AH21" i="39"/>
  <c r="O21" i="39" s="1"/>
  <c r="AH23" i="39"/>
  <c r="O23" i="39" s="1"/>
  <c r="AH25" i="39"/>
  <c r="O25" i="39" s="1"/>
  <c r="AH33" i="39"/>
  <c r="O33" i="39" s="1"/>
  <c r="AH35" i="39"/>
  <c r="O35" i="39" s="1"/>
  <c r="AH74" i="39"/>
  <c r="O74" i="39" s="1"/>
  <c r="AH38" i="39"/>
  <c r="O38" i="39" s="1"/>
  <c r="AH46" i="39"/>
  <c r="O46" i="39" s="1"/>
  <c r="AH48" i="39"/>
  <c r="O48" i="39" s="1"/>
  <c r="AH50" i="39"/>
  <c r="O50" i="39" s="1"/>
  <c r="AH58" i="39"/>
  <c r="O58" i="39" s="1"/>
  <c r="AH63" i="39"/>
  <c r="O63" i="39" s="1"/>
  <c r="AH65" i="39"/>
  <c r="O65" i="39" s="1"/>
  <c r="AH69" i="39"/>
  <c r="O69" i="39" s="1"/>
  <c r="AH71" i="39"/>
  <c r="O71" i="39" s="1"/>
  <c r="AH60" i="39"/>
  <c r="O60" i="39" s="1"/>
  <c r="AH62" i="39"/>
  <c r="O62" i="39" s="1"/>
  <c r="AH68" i="39"/>
  <c r="O68" i="39" s="1"/>
  <c r="AL3" i="39"/>
  <c r="AL5" i="39"/>
  <c r="S5" i="39" s="1"/>
  <c r="AL7" i="39"/>
  <c r="S7" i="39" s="1"/>
  <c r="AL15" i="39"/>
  <c r="S15" i="39" s="1"/>
  <c r="AL17" i="39"/>
  <c r="S17" i="39" s="1"/>
  <c r="AL19" i="39"/>
  <c r="S19" i="39" s="1"/>
  <c r="AL27" i="39"/>
  <c r="S27" i="39" s="1"/>
  <c r="AL29" i="39"/>
  <c r="S29" i="39" s="1"/>
  <c r="AL31" i="39"/>
  <c r="S31" i="39" s="1"/>
  <c r="AL39" i="39"/>
  <c r="S39" i="39" s="1"/>
  <c r="AL41" i="39"/>
  <c r="S41" i="39" s="1"/>
  <c r="AL43" i="39"/>
  <c r="S43" i="39" s="1"/>
  <c r="AL51" i="39"/>
  <c r="S51" i="39" s="1"/>
  <c r="AL53" i="39"/>
  <c r="S53" i="39" s="1"/>
  <c r="AL55" i="39"/>
  <c r="S55" i="39" s="1"/>
  <c r="AL74" i="39"/>
  <c r="S74" i="39" s="1"/>
  <c r="AL10" i="39"/>
  <c r="S10" i="39" s="1"/>
  <c r="AL12" i="39"/>
  <c r="S12" i="39" s="1"/>
  <c r="AL14" i="39"/>
  <c r="S14" i="39" s="1"/>
  <c r="AL22" i="39"/>
  <c r="S22" i="39" s="1"/>
  <c r="AL24" i="39"/>
  <c r="S24" i="39" s="1"/>
  <c r="AL26" i="39"/>
  <c r="S26" i="39" s="1"/>
  <c r="AL34" i="39"/>
  <c r="S34" i="39" s="1"/>
  <c r="AL36" i="39"/>
  <c r="S36" i="39" s="1"/>
  <c r="AL38" i="39"/>
  <c r="S38" i="39" s="1"/>
  <c r="AL46" i="39"/>
  <c r="S46" i="39" s="1"/>
  <c r="AL48" i="39"/>
  <c r="S48" i="39" s="1"/>
  <c r="AL50" i="39"/>
  <c r="S50" i="39" s="1"/>
  <c r="AL58" i="39"/>
  <c r="S58" i="39" s="1"/>
  <c r="AL63" i="39"/>
  <c r="S63" i="39" s="1"/>
  <c r="AL65" i="39"/>
  <c r="S65" i="39" s="1"/>
  <c r="AL69" i="39"/>
  <c r="S69" i="39" s="1"/>
  <c r="AL71" i="39"/>
  <c r="S71" i="39" s="1"/>
  <c r="AL60" i="39"/>
  <c r="S60" i="39" s="1"/>
  <c r="AL62" i="39"/>
  <c r="S62" i="39" s="1"/>
  <c r="AL68" i="39"/>
  <c r="S68" i="39" s="1"/>
  <c r="Y9" i="39"/>
  <c r="F9" i="39" s="1"/>
  <c r="Y13" i="39"/>
  <c r="F13" i="39" s="1"/>
  <c r="Y23" i="39"/>
  <c r="F23" i="39" s="1"/>
  <c r="Y33" i="39"/>
  <c r="F33" i="39" s="1"/>
  <c r="Y37" i="39"/>
  <c r="F37" i="39" s="1"/>
  <c r="Y12" i="39"/>
  <c r="F12" i="39" s="1"/>
  <c r="Y22" i="39"/>
  <c r="F22" i="39" s="1"/>
  <c r="Y26" i="39"/>
  <c r="F26" i="39" s="1"/>
  <c r="Y36" i="39"/>
  <c r="F36" i="39" s="1"/>
  <c r="Y47" i="39"/>
  <c r="F47" i="39" s="1"/>
  <c r="Y57" i="39"/>
  <c r="F57" i="39" s="1"/>
  <c r="Y5" i="39"/>
  <c r="F5" i="39" s="1"/>
  <c r="Y7" i="39"/>
  <c r="F7" i="39" s="1"/>
  <c r="Y15" i="39"/>
  <c r="F15" i="39" s="1"/>
  <c r="Y17" i="39"/>
  <c r="F17" i="39" s="1"/>
  <c r="Y19" i="39"/>
  <c r="F19" i="39" s="1"/>
  <c r="Y27" i="39"/>
  <c r="F27" i="39" s="1"/>
  <c r="Y29" i="39"/>
  <c r="F29" i="39" s="1"/>
  <c r="Y31" i="39"/>
  <c r="F31" i="39" s="1"/>
  <c r="Y38" i="39"/>
  <c r="F38" i="39" s="1"/>
  <c r="Y48" i="39"/>
  <c r="F48" i="39" s="1"/>
  <c r="Y58" i="39"/>
  <c r="F58" i="39" s="1"/>
  <c r="Y62" i="39"/>
  <c r="F62" i="39" s="1"/>
  <c r="Y39" i="39"/>
  <c r="F39" i="39" s="1"/>
  <c r="Y41" i="39"/>
  <c r="F41" i="39" s="1"/>
  <c r="Y43" i="39"/>
  <c r="F43" i="39" s="1"/>
  <c r="Y51" i="39"/>
  <c r="F51" i="39" s="1"/>
  <c r="Y53" i="39"/>
  <c r="F53" i="39" s="1"/>
  <c r="Y55" i="39"/>
  <c r="F55" i="39" s="1"/>
  <c r="Y61" i="39"/>
  <c r="F61" i="39" s="1"/>
  <c r="Y73" i="39"/>
  <c r="F73" i="39" s="1"/>
  <c r="Y64" i="39"/>
  <c r="F64" i="39" s="1"/>
  <c r="Y66" i="39"/>
  <c r="F66" i="39" s="1"/>
  <c r="Y70" i="39"/>
  <c r="F70" i="39" s="1"/>
  <c r="Y72" i="39"/>
  <c r="F72" i="39" s="1"/>
  <c r="AG9" i="39"/>
  <c r="AG13" i="39"/>
  <c r="AG23" i="39"/>
  <c r="AG33" i="39"/>
  <c r="AG37" i="39"/>
  <c r="AG12" i="39"/>
  <c r="AG22" i="39"/>
  <c r="AG26" i="39"/>
  <c r="AG36" i="39"/>
  <c r="AG47" i="39"/>
  <c r="AG57" i="39"/>
  <c r="AG5" i="39"/>
  <c r="AG7" i="39"/>
  <c r="AG15" i="39"/>
  <c r="AG17" i="39"/>
  <c r="AG19" i="39"/>
  <c r="AG27" i="39"/>
  <c r="AG29" i="39"/>
  <c r="AG31" i="39"/>
  <c r="AG38" i="39"/>
  <c r="AG48" i="39"/>
  <c r="AG58" i="39"/>
  <c r="AG62" i="39"/>
  <c r="AG39" i="39"/>
  <c r="AG41" i="39"/>
  <c r="AG43" i="39"/>
  <c r="AG51" i="39"/>
  <c r="AG53" i="39"/>
  <c r="AG55" i="39"/>
  <c r="AG61" i="39"/>
  <c r="AG73" i="39"/>
  <c r="AG64" i="39"/>
  <c r="AG66" i="39"/>
  <c r="AG70" i="39"/>
  <c r="AG72" i="39"/>
  <c r="AK9" i="39"/>
  <c r="R9" i="39" s="1"/>
  <c r="AK13" i="39"/>
  <c r="R13" i="39" s="1"/>
  <c r="AK23" i="39"/>
  <c r="R23" i="39" s="1"/>
  <c r="AK33" i="39"/>
  <c r="R33" i="39" s="1"/>
  <c r="AK10" i="39"/>
  <c r="R10" i="39" s="1"/>
  <c r="AK14" i="39"/>
  <c r="R14" i="39" s="1"/>
  <c r="AK24" i="39"/>
  <c r="R24" i="39" s="1"/>
  <c r="AK34" i="39"/>
  <c r="R34" i="39" s="1"/>
  <c r="AK37" i="39"/>
  <c r="R37" i="39" s="1"/>
  <c r="AK47" i="39"/>
  <c r="R47" i="39" s="1"/>
  <c r="AK57" i="39"/>
  <c r="R57" i="39" s="1"/>
  <c r="AK60" i="39"/>
  <c r="R60" i="39" s="1"/>
  <c r="AK68" i="39"/>
  <c r="R68" i="39" s="1"/>
  <c r="AK4" i="39"/>
  <c r="R4" i="39" s="1"/>
  <c r="AK6" i="39"/>
  <c r="R6" i="39" s="1"/>
  <c r="AK8" i="39"/>
  <c r="R8" i="39" s="1"/>
  <c r="AK16" i="39"/>
  <c r="R16" i="39" s="1"/>
  <c r="AK18" i="39"/>
  <c r="R18" i="39" s="1"/>
  <c r="AK20" i="39"/>
  <c r="R20" i="39" s="1"/>
  <c r="AK28" i="39"/>
  <c r="R28" i="39" s="1"/>
  <c r="AK30" i="39"/>
  <c r="R30" i="39" s="1"/>
  <c r="AK32" i="39"/>
  <c r="R32" i="39" s="1"/>
  <c r="AK46" i="39"/>
  <c r="R46" i="39" s="1"/>
  <c r="AK50" i="39"/>
  <c r="R50" i="39" s="1"/>
  <c r="AK39" i="39"/>
  <c r="R39" i="39" s="1"/>
  <c r="AK41" i="39"/>
  <c r="R41" i="39" s="1"/>
  <c r="AK43" i="39"/>
  <c r="R43" i="39" s="1"/>
  <c r="AK51" i="39"/>
  <c r="R51" i="39" s="1"/>
  <c r="AK53" i="39"/>
  <c r="R53" i="39" s="1"/>
  <c r="AK55" i="39"/>
  <c r="R55" i="39" s="1"/>
  <c r="AK61" i="39"/>
  <c r="R61" i="39" s="1"/>
  <c r="AK73" i="39"/>
  <c r="R73" i="39" s="1"/>
  <c r="AK64" i="39"/>
  <c r="R64" i="39" s="1"/>
  <c r="AK66" i="39"/>
  <c r="R66" i="39" s="1"/>
  <c r="AK70" i="39"/>
  <c r="R70" i="39" s="1"/>
  <c r="AK72" i="39"/>
  <c r="R72" i="39" s="1"/>
  <c r="X3" i="39"/>
  <c r="X5" i="39"/>
  <c r="E5" i="39" s="1"/>
  <c r="X7" i="39"/>
  <c r="E7" i="39" s="1"/>
  <c r="X15" i="39"/>
  <c r="E15" i="39" s="1"/>
  <c r="X17" i="39"/>
  <c r="E17" i="39" s="1"/>
  <c r="X19" i="39"/>
  <c r="E19" i="39" s="1"/>
  <c r="X27" i="39"/>
  <c r="E27" i="39" s="1"/>
  <c r="X29" i="39"/>
  <c r="E29" i="39" s="1"/>
  <c r="X31" i="39"/>
  <c r="E31" i="39" s="1"/>
  <c r="X64" i="39"/>
  <c r="E64" i="39" s="1"/>
  <c r="X70" i="39"/>
  <c r="E70" i="39" s="1"/>
  <c r="X9" i="39"/>
  <c r="E9" i="39" s="1"/>
  <c r="X11" i="39"/>
  <c r="E11" i="39" s="1"/>
  <c r="X13" i="39"/>
  <c r="E13" i="39" s="1"/>
  <c r="X21" i="39"/>
  <c r="E21" i="39" s="1"/>
  <c r="X23" i="39"/>
  <c r="E23" i="39" s="1"/>
  <c r="X25" i="39"/>
  <c r="E25" i="39" s="1"/>
  <c r="X33" i="39"/>
  <c r="E33" i="39" s="1"/>
  <c r="X35" i="39"/>
  <c r="E35" i="39" s="1"/>
  <c r="X39" i="39"/>
  <c r="E39" i="39" s="1"/>
  <c r="X41" i="39"/>
  <c r="E41" i="39" s="1"/>
  <c r="X43" i="39"/>
  <c r="E43" i="39" s="1"/>
  <c r="X51" i="39"/>
  <c r="E51" i="39" s="1"/>
  <c r="X53" i="39"/>
  <c r="E53" i="39" s="1"/>
  <c r="X55" i="39"/>
  <c r="E55" i="39" s="1"/>
  <c r="X63" i="39"/>
  <c r="E63" i="39" s="1"/>
  <c r="X69" i="39"/>
  <c r="E69" i="39" s="1"/>
  <c r="X37" i="39"/>
  <c r="E37" i="39" s="1"/>
  <c r="X45" i="39"/>
  <c r="E45" i="39" s="1"/>
  <c r="X47" i="39"/>
  <c r="E47" i="39" s="1"/>
  <c r="X49" i="39"/>
  <c r="E49" i="39" s="1"/>
  <c r="X57" i="39"/>
  <c r="E57" i="39" s="1"/>
  <c r="X59" i="39"/>
  <c r="E59" i="39" s="1"/>
  <c r="X60" i="39"/>
  <c r="E60" i="39" s="1"/>
  <c r="X62" i="39"/>
  <c r="E62" i="39" s="1"/>
  <c r="X68" i="39"/>
  <c r="E68" i="39" s="1"/>
  <c r="AB3" i="39"/>
  <c r="AB5" i="39"/>
  <c r="I5" i="39" s="1"/>
  <c r="AB7" i="39"/>
  <c r="I7" i="39" s="1"/>
  <c r="AB15" i="39"/>
  <c r="I15" i="39" s="1"/>
  <c r="AB17" i="39"/>
  <c r="I17" i="39" s="1"/>
  <c r="AB19" i="39"/>
  <c r="I19" i="39" s="1"/>
  <c r="AB27" i="39"/>
  <c r="I27" i="39" s="1"/>
  <c r="AB29" i="39"/>
  <c r="I29" i="39" s="1"/>
  <c r="AB31" i="39"/>
  <c r="I31" i="39" s="1"/>
  <c r="AB63" i="39"/>
  <c r="I63" i="39" s="1"/>
  <c r="AB69" i="39"/>
  <c r="I69" i="39" s="1"/>
  <c r="AB9" i="39"/>
  <c r="I9" i="39" s="1"/>
  <c r="AB11" i="39"/>
  <c r="I11" i="39" s="1"/>
  <c r="AB13" i="39"/>
  <c r="I13" i="39" s="1"/>
  <c r="AB21" i="39"/>
  <c r="I21" i="39" s="1"/>
  <c r="AB23" i="39"/>
  <c r="I23" i="39" s="1"/>
  <c r="AB25" i="39"/>
  <c r="I25" i="39" s="1"/>
  <c r="AB33" i="39"/>
  <c r="I33" i="39" s="1"/>
  <c r="AB35" i="39"/>
  <c r="I35" i="39" s="1"/>
  <c r="AB39" i="39"/>
  <c r="I39" i="39" s="1"/>
  <c r="AB41" i="39"/>
  <c r="I41" i="39" s="1"/>
  <c r="AB43" i="39"/>
  <c r="I43" i="39" s="1"/>
  <c r="AB51" i="39"/>
  <c r="I51" i="39" s="1"/>
  <c r="AB53" i="39"/>
  <c r="I53" i="39" s="1"/>
  <c r="AB55" i="39"/>
  <c r="I55" i="39" s="1"/>
  <c r="AB64" i="39"/>
  <c r="I64" i="39" s="1"/>
  <c r="AB70" i="39"/>
  <c r="I70" i="39" s="1"/>
  <c r="AB37" i="39"/>
  <c r="I37" i="39" s="1"/>
  <c r="AB45" i="39"/>
  <c r="I45" i="39" s="1"/>
  <c r="AB47" i="39"/>
  <c r="I47" i="39" s="1"/>
  <c r="AB49" i="39"/>
  <c r="I49" i="39" s="1"/>
  <c r="AB57" i="39"/>
  <c r="I57" i="39" s="1"/>
  <c r="AB59" i="39"/>
  <c r="I59" i="39" s="1"/>
  <c r="AB60" i="39"/>
  <c r="I60" i="39" s="1"/>
  <c r="AB62" i="39"/>
  <c r="I62" i="39" s="1"/>
  <c r="AB68" i="39"/>
  <c r="I68" i="39" s="1"/>
  <c r="AF3" i="39"/>
  <c r="AF29" i="39"/>
  <c r="M29" i="39" s="1"/>
  <c r="AF9" i="39"/>
  <c r="M9" i="39" s="1"/>
  <c r="AF11" i="39"/>
  <c r="M11" i="39" s="1"/>
  <c r="AF13" i="39"/>
  <c r="M13" i="39" s="1"/>
  <c r="AF21" i="39"/>
  <c r="M21" i="39" s="1"/>
  <c r="AF23" i="39"/>
  <c r="M23" i="39" s="1"/>
  <c r="AF25" i="39"/>
  <c r="M25" i="39" s="1"/>
  <c r="AF35" i="39"/>
  <c r="M35" i="39" s="1"/>
  <c r="AF39" i="39"/>
  <c r="M39" i="39" s="1"/>
  <c r="AF41" i="39"/>
  <c r="M41" i="39" s="1"/>
  <c r="AF51" i="39"/>
  <c r="M51" i="39" s="1"/>
  <c r="AF53" i="39"/>
  <c r="M53" i="39" s="1"/>
  <c r="AF55" i="39"/>
  <c r="M55" i="39" s="1"/>
  <c r="AF63" i="39"/>
  <c r="M63" i="39" s="1"/>
  <c r="AF69" i="39"/>
  <c r="M69" i="39" s="1"/>
  <c r="AF49" i="39"/>
  <c r="M49" i="39" s="1"/>
  <c r="AJ3" i="39"/>
  <c r="AJ5" i="39"/>
  <c r="Q5" i="39" s="1"/>
  <c r="AJ7" i="39"/>
  <c r="Q7" i="39" s="1"/>
  <c r="AJ15" i="39"/>
  <c r="Q15" i="39" s="1"/>
  <c r="AJ17" i="39"/>
  <c r="Q17" i="39" s="1"/>
  <c r="AJ19" i="39"/>
  <c r="Q19" i="39" s="1"/>
  <c r="AJ27" i="39"/>
  <c r="Q27" i="39" s="1"/>
  <c r="AJ29" i="39"/>
  <c r="Q29" i="39" s="1"/>
  <c r="AJ31" i="39"/>
  <c r="Q31" i="39" s="1"/>
  <c r="AJ63" i="39"/>
  <c r="Q63" i="39" s="1"/>
  <c r="AJ69" i="39"/>
  <c r="Q69" i="39" s="1"/>
  <c r="AJ9" i="39"/>
  <c r="Q9" i="39" s="1"/>
  <c r="AJ11" i="39"/>
  <c r="Q11" i="39" s="1"/>
  <c r="AJ13" i="39"/>
  <c r="Q13" i="39" s="1"/>
  <c r="AJ21" i="39"/>
  <c r="Q21" i="39" s="1"/>
  <c r="AJ23" i="39"/>
  <c r="Q23" i="39" s="1"/>
  <c r="AJ25" i="39"/>
  <c r="Q25" i="39" s="1"/>
  <c r="AJ33" i="39"/>
  <c r="Q33" i="39" s="1"/>
  <c r="AJ35" i="39"/>
  <c r="Q35" i="39" s="1"/>
  <c r="AJ39" i="39"/>
  <c r="Q39" i="39" s="1"/>
  <c r="AJ41" i="39"/>
  <c r="Q41" i="39" s="1"/>
  <c r="AJ43" i="39"/>
  <c r="Q43" i="39" s="1"/>
  <c r="AJ51" i="39"/>
  <c r="Q51" i="39" s="1"/>
  <c r="AJ53" i="39"/>
  <c r="Q53" i="39" s="1"/>
  <c r="AJ55" i="39"/>
  <c r="Q55" i="39" s="1"/>
  <c r="AJ64" i="39"/>
  <c r="Q64" i="39" s="1"/>
  <c r="AJ70" i="39"/>
  <c r="Q70" i="39" s="1"/>
  <c r="AJ37" i="39"/>
  <c r="Q37" i="39" s="1"/>
  <c r="AJ45" i="39"/>
  <c r="Q45" i="39" s="1"/>
  <c r="AJ47" i="39"/>
  <c r="Q47" i="39" s="1"/>
  <c r="AJ49" i="39"/>
  <c r="Q49" i="39" s="1"/>
  <c r="AJ57" i="39"/>
  <c r="Q57" i="39" s="1"/>
  <c r="AJ59" i="39"/>
  <c r="Q59" i="39" s="1"/>
  <c r="AJ60" i="39"/>
  <c r="Q60" i="39" s="1"/>
  <c r="AJ62" i="39"/>
  <c r="Q62" i="39" s="1"/>
  <c r="AJ68" i="39"/>
  <c r="Q68" i="39" s="1"/>
  <c r="W10" i="39"/>
  <c r="D10" i="39" s="1"/>
  <c r="W14" i="39"/>
  <c r="D14" i="39" s="1"/>
  <c r="W24" i="39"/>
  <c r="D24" i="39" s="1"/>
  <c r="W34" i="39"/>
  <c r="D34" i="39" s="1"/>
  <c r="W9" i="39"/>
  <c r="D9" i="39" s="1"/>
  <c r="W13" i="39"/>
  <c r="D13" i="39" s="1"/>
  <c r="W23" i="39"/>
  <c r="D23" i="39" s="1"/>
  <c r="W33" i="39"/>
  <c r="D33" i="39" s="1"/>
  <c r="W38" i="39"/>
  <c r="D38" i="39" s="1"/>
  <c r="W48" i="39"/>
  <c r="D48" i="39" s="1"/>
  <c r="W58" i="39"/>
  <c r="D58" i="39" s="1"/>
  <c r="Z4" i="39"/>
  <c r="G4" i="39" s="1"/>
  <c r="Z6" i="39"/>
  <c r="G6" i="39" s="1"/>
  <c r="Z8" i="39"/>
  <c r="G8" i="39" s="1"/>
  <c r="Z16" i="39"/>
  <c r="G16" i="39" s="1"/>
  <c r="Z18" i="39"/>
  <c r="G18" i="39" s="1"/>
  <c r="Z20" i="39"/>
  <c r="G20" i="39" s="1"/>
  <c r="Z28" i="39"/>
  <c r="G28" i="39" s="1"/>
  <c r="Z30" i="39"/>
  <c r="G30" i="39" s="1"/>
  <c r="Z32" i="39"/>
  <c r="G32" i="39" s="1"/>
  <c r="Z10" i="39"/>
  <c r="G10" i="39" s="1"/>
  <c r="Z12" i="39"/>
  <c r="G12" i="39" s="1"/>
  <c r="Z14" i="39"/>
  <c r="G14" i="39" s="1"/>
  <c r="Z22" i="39"/>
  <c r="G22" i="39" s="1"/>
  <c r="Z24" i="39"/>
  <c r="G24" i="39" s="1"/>
  <c r="Z26" i="39"/>
  <c r="G26" i="39" s="1"/>
  <c r="Z34" i="39"/>
  <c r="G34" i="39" s="1"/>
  <c r="Z36" i="39"/>
  <c r="G36" i="39" s="1"/>
  <c r="AD4" i="39"/>
  <c r="K4" i="39" s="1"/>
  <c r="AD6" i="39"/>
  <c r="K6" i="39" s="1"/>
  <c r="AD8" i="39"/>
  <c r="K8" i="39" s="1"/>
  <c r="AD16" i="39"/>
  <c r="K16" i="39" s="1"/>
  <c r="AD18" i="39"/>
  <c r="K18" i="39" s="1"/>
  <c r="AD20" i="39"/>
  <c r="K20" i="39" s="1"/>
  <c r="AD28" i="39"/>
  <c r="K28" i="39" s="1"/>
  <c r="AD30" i="39"/>
  <c r="K30" i="39" s="1"/>
  <c r="AD32" i="39"/>
  <c r="K32" i="39" s="1"/>
  <c r="AH4" i="39"/>
  <c r="O4" i="39" s="1"/>
  <c r="AH6" i="39"/>
  <c r="O6" i="39" s="1"/>
  <c r="AH8" i="39"/>
  <c r="O8" i="39" s="1"/>
  <c r="AH16" i="39"/>
  <c r="O16" i="39" s="1"/>
  <c r="AH18" i="39"/>
  <c r="O18" i="39" s="1"/>
  <c r="AH20" i="39"/>
  <c r="O20" i="39" s="1"/>
  <c r="AH28" i="39"/>
  <c r="O28" i="39" s="1"/>
  <c r="AH30" i="39"/>
  <c r="O30" i="39" s="1"/>
  <c r="AH32" i="39"/>
  <c r="O32" i="39" s="1"/>
  <c r="AH10" i="39"/>
  <c r="O10" i="39" s="1"/>
  <c r="AH12" i="39"/>
  <c r="O12" i="39" s="1"/>
  <c r="AH14" i="39"/>
  <c r="O14" i="39" s="1"/>
  <c r="AH22" i="39"/>
  <c r="O22" i="39" s="1"/>
  <c r="AH24" i="39"/>
  <c r="O24" i="39" s="1"/>
  <c r="AH26" i="39"/>
  <c r="O26" i="39" s="1"/>
  <c r="AH34" i="39"/>
  <c r="O34" i="39" s="1"/>
  <c r="AH36" i="39"/>
  <c r="O36" i="39" s="1"/>
  <c r="AL4" i="39"/>
  <c r="S4" i="39" s="1"/>
  <c r="AL6" i="39"/>
  <c r="S6" i="39" s="1"/>
  <c r="AL8" i="39"/>
  <c r="S8" i="39" s="1"/>
  <c r="AL16" i="39"/>
  <c r="S16" i="39" s="1"/>
  <c r="AL18" i="39"/>
  <c r="S18" i="39" s="1"/>
  <c r="AL20" i="39"/>
  <c r="S20" i="39" s="1"/>
  <c r="AL28" i="39"/>
  <c r="S28" i="39" s="1"/>
  <c r="AL30" i="39"/>
  <c r="S30" i="39" s="1"/>
  <c r="AL32" i="39"/>
  <c r="S32" i="39" s="1"/>
  <c r="Y11" i="39"/>
  <c r="F11" i="39" s="1"/>
  <c r="Y21" i="39"/>
  <c r="F21" i="39" s="1"/>
  <c r="Y25" i="39"/>
  <c r="F25" i="39" s="1"/>
  <c r="Y35" i="39"/>
  <c r="F35" i="39" s="1"/>
  <c r="Y10" i="39"/>
  <c r="F10" i="39" s="1"/>
  <c r="Y14" i="39"/>
  <c r="F14" i="39" s="1"/>
  <c r="Y24" i="39"/>
  <c r="F24" i="39" s="1"/>
  <c r="Y34" i="39"/>
  <c r="F34" i="39" s="1"/>
  <c r="Y45" i="39"/>
  <c r="F45" i="39" s="1"/>
  <c r="Y49" i="39"/>
  <c r="F49" i="39" s="1"/>
  <c r="Y59" i="39"/>
  <c r="F59" i="39" s="1"/>
  <c r="Y4" i="39"/>
  <c r="F4" i="39" s="1"/>
  <c r="Y6" i="39"/>
  <c r="F6" i="39" s="1"/>
  <c r="Y8" i="39"/>
  <c r="F8" i="39" s="1"/>
  <c r="Y16" i="39"/>
  <c r="F16" i="39" s="1"/>
  <c r="Y18" i="39"/>
  <c r="F18" i="39" s="1"/>
  <c r="Y20" i="39"/>
  <c r="F20" i="39" s="1"/>
  <c r="Y28" i="39"/>
  <c r="F28" i="39" s="1"/>
  <c r="Y30" i="39"/>
  <c r="F30" i="39" s="1"/>
  <c r="Y32" i="39"/>
  <c r="F32" i="39" s="1"/>
  <c r="Y46" i="39"/>
  <c r="F46" i="39" s="1"/>
  <c r="Y50" i="39"/>
  <c r="F50" i="39" s="1"/>
  <c r="Y60" i="39"/>
  <c r="F60" i="39" s="1"/>
  <c r="Y68" i="39"/>
  <c r="F68" i="39" s="1"/>
  <c r="Y40" i="39"/>
  <c r="F40" i="39" s="1"/>
  <c r="Y42" i="39"/>
  <c r="F42" i="39" s="1"/>
  <c r="Y44" i="39"/>
  <c r="F44" i="39" s="1"/>
  <c r="Y52" i="39"/>
  <c r="F52" i="39" s="1"/>
  <c r="Y54" i="39"/>
  <c r="F54" i="39" s="1"/>
  <c r="Y56" i="39"/>
  <c r="F56" i="39" s="1"/>
  <c r="Y67" i="39"/>
  <c r="F67" i="39" s="1"/>
  <c r="Y63" i="39"/>
  <c r="F63" i="39" s="1"/>
  <c r="Y65" i="39"/>
  <c r="F65" i="39" s="1"/>
  <c r="Y69" i="39"/>
  <c r="F69" i="39" s="1"/>
  <c r="Y71" i="39"/>
  <c r="F71" i="39" s="1"/>
  <c r="Y74" i="39"/>
  <c r="F74" i="39" s="1"/>
  <c r="AG11" i="39"/>
  <c r="AG21" i="39"/>
  <c r="AG25" i="39"/>
  <c r="AG35" i="39"/>
  <c r="AG10" i="39"/>
  <c r="AG14" i="39"/>
  <c r="AG24" i="39"/>
  <c r="AG34" i="39"/>
  <c r="AG45" i="39"/>
  <c r="AG49" i="39"/>
  <c r="AG59" i="39"/>
  <c r="AG4" i="39"/>
  <c r="AG6" i="39"/>
  <c r="AG8" i="39"/>
  <c r="AG16" i="39"/>
  <c r="AG18" i="39"/>
  <c r="AG20" i="39"/>
  <c r="AG28" i="39"/>
  <c r="AG30" i="39"/>
  <c r="AG32" i="39"/>
  <c r="AG46" i="39"/>
  <c r="AG50" i="39"/>
  <c r="AG60" i="39"/>
  <c r="AG68" i="39"/>
  <c r="AG40" i="39"/>
  <c r="AG42" i="39"/>
  <c r="AG44" i="39"/>
  <c r="AG52" i="39"/>
  <c r="AG54" i="39"/>
  <c r="AG56" i="39"/>
  <c r="AG67" i="39"/>
  <c r="AG63" i="39"/>
  <c r="AG65" i="39"/>
  <c r="AG69" i="39"/>
  <c r="AG71" i="39"/>
  <c r="AG74" i="39"/>
  <c r="AK11" i="39"/>
  <c r="R11" i="39" s="1"/>
  <c r="AK21" i="39"/>
  <c r="R21" i="39" s="1"/>
  <c r="AK25" i="39"/>
  <c r="R25" i="39" s="1"/>
  <c r="AK35" i="39"/>
  <c r="R35" i="39" s="1"/>
  <c r="AK12" i="39"/>
  <c r="R12" i="39" s="1"/>
  <c r="AK22" i="39"/>
  <c r="R22" i="39" s="1"/>
  <c r="AK26" i="39"/>
  <c r="R26" i="39" s="1"/>
  <c r="AK36" i="39"/>
  <c r="R36" i="39" s="1"/>
  <c r="AK45" i="39"/>
  <c r="R45" i="39" s="1"/>
  <c r="AK49" i="39"/>
  <c r="R49" i="39" s="1"/>
  <c r="AK59" i="39"/>
  <c r="R59" i="39" s="1"/>
  <c r="AK62" i="39"/>
  <c r="R62" i="39" s="1"/>
  <c r="AK5" i="39"/>
  <c r="R5" i="39" s="1"/>
  <c r="AK7" i="39"/>
  <c r="R7" i="39" s="1"/>
  <c r="AK15" i="39"/>
  <c r="R15" i="39" s="1"/>
  <c r="AK17" i="39"/>
  <c r="R17" i="39" s="1"/>
  <c r="AK19" i="39"/>
  <c r="R19" i="39" s="1"/>
  <c r="AK27" i="39"/>
  <c r="R27" i="39" s="1"/>
  <c r="AK29" i="39"/>
  <c r="R29" i="39" s="1"/>
  <c r="AK31" i="39"/>
  <c r="R31" i="39" s="1"/>
  <c r="AK38" i="39"/>
  <c r="R38" i="39" s="1"/>
  <c r="AK48" i="39"/>
  <c r="R48" i="39" s="1"/>
  <c r="AK58" i="39"/>
  <c r="R58" i="39" s="1"/>
  <c r="AK40" i="39"/>
  <c r="R40" i="39" s="1"/>
  <c r="AK42" i="39"/>
  <c r="R42" i="39" s="1"/>
  <c r="AK44" i="39"/>
  <c r="R44" i="39" s="1"/>
  <c r="AK52" i="39"/>
  <c r="R52" i="39" s="1"/>
  <c r="AK54" i="39"/>
  <c r="R54" i="39" s="1"/>
  <c r="AK56" i="39"/>
  <c r="R56" i="39" s="1"/>
  <c r="AK67" i="39"/>
  <c r="R67" i="39" s="1"/>
  <c r="AK63" i="39"/>
  <c r="R63" i="39" s="1"/>
  <c r="AK65" i="39"/>
  <c r="R65" i="39" s="1"/>
  <c r="AK69" i="39"/>
  <c r="R69" i="39" s="1"/>
  <c r="AK71" i="39"/>
  <c r="R71" i="39" s="1"/>
  <c r="AK74" i="39"/>
  <c r="R74" i="39" s="1"/>
  <c r="X4" i="39"/>
  <c r="E4" i="39" s="1"/>
  <c r="X6" i="39"/>
  <c r="E6" i="39" s="1"/>
  <c r="X8" i="39"/>
  <c r="E8" i="39" s="1"/>
  <c r="X16" i="39"/>
  <c r="E16" i="39" s="1"/>
  <c r="X18" i="39"/>
  <c r="E18" i="39" s="1"/>
  <c r="X20" i="39"/>
  <c r="E20" i="39" s="1"/>
  <c r="X28" i="39"/>
  <c r="E28" i="39" s="1"/>
  <c r="X30" i="39"/>
  <c r="E30" i="39" s="1"/>
  <c r="X32" i="39"/>
  <c r="E32" i="39" s="1"/>
  <c r="X66" i="39"/>
  <c r="E66" i="39" s="1"/>
  <c r="X72" i="39"/>
  <c r="E72" i="39" s="1"/>
  <c r="X10" i="39"/>
  <c r="E10" i="39" s="1"/>
  <c r="X12" i="39"/>
  <c r="E12" i="39" s="1"/>
  <c r="X14" i="39"/>
  <c r="E14" i="39" s="1"/>
  <c r="X22" i="39"/>
  <c r="E22" i="39" s="1"/>
  <c r="X24" i="39"/>
  <c r="E24" i="39" s="1"/>
  <c r="X26" i="39"/>
  <c r="E26" i="39" s="1"/>
  <c r="X34" i="39"/>
  <c r="E34" i="39" s="1"/>
  <c r="X36" i="39"/>
  <c r="E36" i="39" s="1"/>
  <c r="X40" i="39"/>
  <c r="E40" i="39" s="1"/>
  <c r="X42" i="39"/>
  <c r="E42" i="39" s="1"/>
  <c r="X44" i="39"/>
  <c r="E44" i="39" s="1"/>
  <c r="X52" i="39"/>
  <c r="E52" i="39" s="1"/>
  <c r="X54" i="39"/>
  <c r="E54" i="39" s="1"/>
  <c r="X56" i="39"/>
  <c r="E56" i="39" s="1"/>
  <c r="X65" i="39"/>
  <c r="E65" i="39" s="1"/>
  <c r="X71" i="39"/>
  <c r="E71" i="39" s="1"/>
  <c r="X38" i="39"/>
  <c r="E38" i="39" s="1"/>
  <c r="X46" i="39"/>
  <c r="E46" i="39" s="1"/>
  <c r="X48" i="39"/>
  <c r="E48" i="39" s="1"/>
  <c r="X50" i="39"/>
  <c r="E50" i="39" s="1"/>
  <c r="X58" i="39"/>
  <c r="E58" i="39" s="1"/>
  <c r="X74" i="39"/>
  <c r="E74" i="39" s="1"/>
  <c r="X61" i="39"/>
  <c r="E61" i="39" s="1"/>
  <c r="X67" i="39"/>
  <c r="E67" i="39" s="1"/>
  <c r="X73" i="39"/>
  <c r="E73" i="39" s="1"/>
  <c r="AB4" i="39"/>
  <c r="I4" i="39" s="1"/>
  <c r="AB6" i="39"/>
  <c r="I6" i="39" s="1"/>
  <c r="AB8" i="39"/>
  <c r="I8" i="39" s="1"/>
  <c r="AB16" i="39"/>
  <c r="I16" i="39" s="1"/>
  <c r="AB18" i="39"/>
  <c r="I18" i="39" s="1"/>
  <c r="AB20" i="39"/>
  <c r="I20" i="39" s="1"/>
  <c r="AB28" i="39"/>
  <c r="I28" i="39" s="1"/>
  <c r="AB30" i="39"/>
  <c r="I30" i="39" s="1"/>
  <c r="AB32" i="39"/>
  <c r="I32" i="39" s="1"/>
  <c r="AB65" i="39"/>
  <c r="I65" i="39" s="1"/>
  <c r="AB71" i="39"/>
  <c r="I71" i="39" s="1"/>
  <c r="AB10" i="39"/>
  <c r="I10" i="39" s="1"/>
  <c r="AB12" i="39"/>
  <c r="I12" i="39" s="1"/>
  <c r="AB14" i="39"/>
  <c r="I14" i="39" s="1"/>
  <c r="AB22" i="39"/>
  <c r="I22" i="39" s="1"/>
  <c r="AB24" i="39"/>
  <c r="I24" i="39" s="1"/>
  <c r="AB26" i="39"/>
  <c r="I26" i="39" s="1"/>
  <c r="AB34" i="39"/>
  <c r="I34" i="39" s="1"/>
  <c r="AB36" i="39"/>
  <c r="I36" i="39" s="1"/>
  <c r="AB40" i="39"/>
  <c r="I40" i="39" s="1"/>
  <c r="AB42" i="39"/>
  <c r="I42" i="39" s="1"/>
  <c r="AB44" i="39"/>
  <c r="I44" i="39" s="1"/>
  <c r="AB52" i="39"/>
  <c r="I52" i="39" s="1"/>
  <c r="AB54" i="39"/>
  <c r="I54" i="39" s="1"/>
  <c r="AB56" i="39"/>
  <c r="I56" i="39" s="1"/>
  <c r="AB66" i="39"/>
  <c r="I66" i="39" s="1"/>
  <c r="AB72" i="39"/>
  <c r="I72" i="39" s="1"/>
  <c r="AB38" i="39"/>
  <c r="I38" i="39" s="1"/>
  <c r="AB46" i="39"/>
  <c r="I46" i="39" s="1"/>
  <c r="AB48" i="39"/>
  <c r="I48" i="39" s="1"/>
  <c r="AB50" i="39"/>
  <c r="I50" i="39" s="1"/>
  <c r="AB58" i="39"/>
  <c r="I58" i="39" s="1"/>
  <c r="AB74" i="39"/>
  <c r="I74" i="39" s="1"/>
  <c r="AB61" i="39"/>
  <c r="I61" i="39" s="1"/>
  <c r="AB67" i="39"/>
  <c r="I67" i="39" s="1"/>
  <c r="AB73" i="39"/>
  <c r="I73" i="39" s="1"/>
  <c r="AF6" i="39"/>
  <c r="M6" i="39" s="1"/>
  <c r="AF16" i="39"/>
  <c r="M16" i="39" s="1"/>
  <c r="AF20" i="39"/>
  <c r="M20" i="39" s="1"/>
  <c r="AF30" i="39"/>
  <c r="M30" i="39" s="1"/>
  <c r="AF66" i="39"/>
  <c r="M66" i="39" s="1"/>
  <c r="AF72" i="39"/>
  <c r="M72" i="39" s="1"/>
  <c r="AF12" i="39"/>
  <c r="M12" i="39" s="1"/>
  <c r="AF14" i="39"/>
  <c r="M14" i="39" s="1"/>
  <c r="AF22" i="39"/>
  <c r="M22" i="39" s="1"/>
  <c r="AF34" i="39"/>
  <c r="M34" i="39" s="1"/>
  <c r="AF40" i="39"/>
  <c r="M40" i="39" s="1"/>
  <c r="AF42" i="39"/>
  <c r="M42" i="39" s="1"/>
  <c r="AF44" i="39"/>
  <c r="M44" i="39" s="1"/>
  <c r="AF52" i="39"/>
  <c r="M52" i="39" s="1"/>
  <c r="AF54" i="39"/>
  <c r="M54" i="39" s="1"/>
  <c r="AF56" i="39"/>
  <c r="M56" i="39" s="1"/>
  <c r="AF38" i="39"/>
  <c r="M38" i="39" s="1"/>
  <c r="AF48" i="39"/>
  <c r="M48" i="39" s="1"/>
  <c r="AF58" i="39"/>
  <c r="M58" i="39" s="1"/>
  <c r="AF74" i="39"/>
  <c r="M74" i="39" s="1"/>
  <c r="AF61" i="39"/>
  <c r="M61" i="39" s="1"/>
  <c r="AF67" i="39"/>
  <c r="M67" i="39" s="1"/>
  <c r="AF73" i="39"/>
  <c r="M73" i="39" s="1"/>
  <c r="AJ4" i="39"/>
  <c r="Q4" i="39" s="1"/>
  <c r="AJ6" i="39"/>
  <c r="Q6" i="39" s="1"/>
  <c r="AJ8" i="39"/>
  <c r="Q8" i="39" s="1"/>
  <c r="AJ16" i="39"/>
  <c r="Q16" i="39" s="1"/>
  <c r="AJ18" i="39"/>
  <c r="Q18" i="39" s="1"/>
  <c r="AJ20" i="39"/>
  <c r="Q20" i="39" s="1"/>
  <c r="AJ28" i="39"/>
  <c r="Q28" i="39" s="1"/>
  <c r="AJ30" i="39"/>
  <c r="Q30" i="39" s="1"/>
  <c r="AJ32" i="39"/>
  <c r="Q32" i="39" s="1"/>
  <c r="AJ65" i="39"/>
  <c r="Q65" i="39" s="1"/>
  <c r="AJ71" i="39"/>
  <c r="Q71" i="39" s="1"/>
  <c r="AJ10" i="39"/>
  <c r="Q10" i="39" s="1"/>
  <c r="AJ12" i="39"/>
  <c r="Q12" i="39" s="1"/>
  <c r="AJ14" i="39"/>
  <c r="Q14" i="39" s="1"/>
  <c r="AJ22" i="39"/>
  <c r="Q22" i="39" s="1"/>
  <c r="AJ24" i="39"/>
  <c r="Q24" i="39" s="1"/>
  <c r="AJ26" i="39"/>
  <c r="Q26" i="39" s="1"/>
  <c r="AJ34" i="39"/>
  <c r="Q34" i="39" s="1"/>
  <c r="AJ36" i="39"/>
  <c r="Q36" i="39" s="1"/>
  <c r="AJ40" i="39"/>
  <c r="Q40" i="39" s="1"/>
  <c r="AJ42" i="39"/>
  <c r="Q42" i="39" s="1"/>
  <c r="AJ44" i="39"/>
  <c r="Q44" i="39" s="1"/>
  <c r="AJ52" i="39"/>
  <c r="Q52" i="39" s="1"/>
  <c r="AJ54" i="39"/>
  <c r="Q54" i="39" s="1"/>
  <c r="AJ56" i="39"/>
  <c r="Q56" i="39" s="1"/>
  <c r="AJ66" i="39"/>
  <c r="Q66" i="39" s="1"/>
  <c r="AJ72" i="39"/>
  <c r="Q72" i="39" s="1"/>
  <c r="AJ38" i="39"/>
  <c r="Q38" i="39" s="1"/>
  <c r="AJ46" i="39"/>
  <c r="Q46" i="39" s="1"/>
  <c r="AJ48" i="39"/>
  <c r="Q48" i="39" s="1"/>
  <c r="AJ50" i="39"/>
  <c r="Q50" i="39" s="1"/>
  <c r="AJ58" i="39"/>
  <c r="Q58" i="39" s="1"/>
  <c r="AJ74" i="39"/>
  <c r="Q74" i="39" s="1"/>
  <c r="AJ61" i="39"/>
  <c r="Q61" i="39" s="1"/>
  <c r="AJ67" i="39"/>
  <c r="Q67" i="39" s="1"/>
  <c r="AJ73" i="39"/>
  <c r="Q73" i="39" s="1"/>
  <c r="W12" i="39"/>
  <c r="D12" i="39" s="1"/>
  <c r="W22" i="39"/>
  <c r="D22" i="39" s="1"/>
  <c r="W26" i="39"/>
  <c r="D26" i="39" s="1"/>
  <c r="W36" i="39"/>
  <c r="D36" i="39" s="1"/>
  <c r="W11" i="39"/>
  <c r="D11" i="39" s="1"/>
  <c r="W21" i="39"/>
  <c r="D21" i="39" s="1"/>
  <c r="W25" i="39"/>
  <c r="D25" i="39" s="1"/>
  <c r="W35" i="39"/>
  <c r="D35" i="39" s="1"/>
  <c r="W46" i="39"/>
  <c r="D46" i="39" s="1"/>
  <c r="W50" i="39"/>
  <c r="D50" i="39" s="1"/>
  <c r="W61" i="39"/>
  <c r="D61" i="39" s="1"/>
  <c r="W73" i="39"/>
  <c r="D73" i="39" s="1"/>
  <c r="W4" i="39"/>
  <c r="D4" i="39" s="1"/>
  <c r="W6" i="39"/>
  <c r="D6" i="39" s="1"/>
  <c r="W8" i="39"/>
  <c r="D8" i="39" s="1"/>
  <c r="W16" i="39"/>
  <c r="D16" i="39" s="1"/>
  <c r="W18" i="39"/>
  <c r="D18" i="39" s="1"/>
  <c r="W20" i="39"/>
  <c r="D20" i="39" s="1"/>
  <c r="W28" i="39"/>
  <c r="D28" i="39" s="1"/>
  <c r="W30" i="39"/>
  <c r="D30" i="39" s="1"/>
  <c r="W32" i="39"/>
  <c r="D32" i="39" s="1"/>
  <c r="W45" i="39"/>
  <c r="D45" i="39" s="1"/>
  <c r="W49" i="39"/>
  <c r="D49" i="39" s="1"/>
  <c r="W59" i="39"/>
  <c r="D59" i="39" s="1"/>
  <c r="W40" i="39"/>
  <c r="D40" i="39" s="1"/>
  <c r="W42" i="39"/>
  <c r="D42" i="39" s="1"/>
  <c r="W44" i="39"/>
  <c r="D44" i="39" s="1"/>
  <c r="W52" i="39"/>
  <c r="D52" i="39" s="1"/>
  <c r="W54" i="39"/>
  <c r="D54" i="39" s="1"/>
  <c r="W56" i="39"/>
  <c r="D56" i="39" s="1"/>
  <c r="W62" i="39"/>
  <c r="D62" i="39" s="1"/>
  <c r="W63" i="39"/>
  <c r="D63" i="39" s="1"/>
  <c r="W65" i="39"/>
  <c r="D65" i="39" s="1"/>
  <c r="W69" i="39"/>
  <c r="D69" i="39" s="1"/>
  <c r="W71" i="39"/>
  <c r="D71" i="39" s="1"/>
  <c r="W74" i="39"/>
  <c r="D74" i="39" s="1"/>
  <c r="AA12" i="39"/>
  <c r="H12" i="39" s="1"/>
  <c r="AA22" i="39"/>
  <c r="H22" i="39" s="1"/>
  <c r="AA26" i="39"/>
  <c r="H26" i="39" s="1"/>
  <c r="AA36" i="39"/>
  <c r="H36" i="39" s="1"/>
  <c r="AA9" i="39"/>
  <c r="H9" i="39" s="1"/>
  <c r="AA13" i="39"/>
  <c r="H13" i="39" s="1"/>
  <c r="AA23" i="39"/>
  <c r="H23" i="39" s="1"/>
  <c r="AA33" i="39"/>
  <c r="H33" i="39" s="1"/>
  <c r="AA46" i="39"/>
  <c r="H46" i="39" s="1"/>
  <c r="AA50" i="39"/>
  <c r="H50" i="39" s="1"/>
  <c r="AA3" i="39"/>
  <c r="AA5" i="39"/>
  <c r="H5" i="39" s="1"/>
  <c r="AA7" i="39"/>
  <c r="H7" i="39" s="1"/>
  <c r="AA15" i="39"/>
  <c r="H15" i="39" s="1"/>
  <c r="AA17" i="39"/>
  <c r="H17" i="39" s="1"/>
  <c r="AA19" i="39"/>
  <c r="H19" i="39" s="1"/>
  <c r="AA27" i="39"/>
  <c r="H27" i="39" s="1"/>
  <c r="AA29" i="39"/>
  <c r="H29" i="39" s="1"/>
  <c r="AA31" i="39"/>
  <c r="H31" i="39" s="1"/>
  <c r="AA37" i="39"/>
  <c r="H37" i="39" s="1"/>
  <c r="AA47" i="39"/>
  <c r="H47" i="39" s="1"/>
  <c r="AA57" i="39"/>
  <c r="H57" i="39" s="1"/>
  <c r="AA61" i="39"/>
  <c r="H61" i="39" s="1"/>
  <c r="AA73" i="39"/>
  <c r="H73" i="39" s="1"/>
  <c r="AA40" i="39"/>
  <c r="H40" i="39" s="1"/>
  <c r="AA42" i="39"/>
  <c r="H42" i="39" s="1"/>
  <c r="AA44" i="39"/>
  <c r="H44" i="39" s="1"/>
  <c r="AA52" i="39"/>
  <c r="H52" i="39" s="1"/>
  <c r="AA54" i="39"/>
  <c r="H54" i="39" s="1"/>
  <c r="AA56" i="39"/>
  <c r="H56" i="39" s="1"/>
  <c r="AA62" i="39"/>
  <c r="H62" i="39" s="1"/>
  <c r="AA63" i="39"/>
  <c r="H63" i="39" s="1"/>
  <c r="AA65" i="39"/>
  <c r="H65" i="39" s="1"/>
  <c r="AA69" i="39"/>
  <c r="H69" i="39" s="1"/>
  <c r="AA71" i="39"/>
  <c r="H71" i="39" s="1"/>
  <c r="AA74" i="39"/>
  <c r="H74" i="39" s="1"/>
  <c r="AE12" i="39"/>
  <c r="L12" i="39" s="1"/>
  <c r="AE22" i="39"/>
  <c r="L22" i="39" s="1"/>
  <c r="AE26" i="39"/>
  <c r="L26" i="39" s="1"/>
  <c r="AE36" i="39"/>
  <c r="L36" i="39" s="1"/>
  <c r="AE11" i="39"/>
  <c r="L11" i="39" s="1"/>
  <c r="AE21" i="39"/>
  <c r="L21" i="39" s="1"/>
  <c r="AE25" i="39"/>
  <c r="L25" i="39" s="1"/>
  <c r="AE35" i="39"/>
  <c r="L35" i="39" s="1"/>
  <c r="AE46" i="39"/>
  <c r="L46" i="39" s="1"/>
  <c r="AE50" i="39"/>
  <c r="L50" i="39" s="1"/>
  <c r="AE61" i="39"/>
  <c r="L61" i="39" s="1"/>
  <c r="AE73" i="39"/>
  <c r="L73" i="39" s="1"/>
  <c r="AE4" i="39"/>
  <c r="L4" i="39" s="1"/>
  <c r="AE6" i="39"/>
  <c r="L6" i="39" s="1"/>
  <c r="AE8" i="39"/>
  <c r="L8" i="39" s="1"/>
  <c r="AE16" i="39"/>
  <c r="L16" i="39" s="1"/>
  <c r="AE18" i="39"/>
  <c r="L18" i="39" s="1"/>
  <c r="AE20" i="39"/>
  <c r="L20" i="39" s="1"/>
  <c r="AE28" i="39"/>
  <c r="L28" i="39" s="1"/>
  <c r="AE30" i="39"/>
  <c r="L30" i="39" s="1"/>
  <c r="AE32" i="39"/>
  <c r="L32" i="39" s="1"/>
  <c r="AE45" i="39"/>
  <c r="L45" i="39" s="1"/>
  <c r="AE49" i="39"/>
  <c r="L49" i="39" s="1"/>
  <c r="AE59" i="39"/>
  <c r="L59" i="39" s="1"/>
  <c r="AE40" i="39"/>
  <c r="L40" i="39" s="1"/>
  <c r="AE42" i="39"/>
  <c r="L42" i="39" s="1"/>
  <c r="AE44" i="39"/>
  <c r="L44" i="39" s="1"/>
  <c r="AE52" i="39"/>
  <c r="L52" i="39" s="1"/>
  <c r="AE54" i="39"/>
  <c r="L54" i="39" s="1"/>
  <c r="AE56" i="39"/>
  <c r="L56" i="39" s="1"/>
  <c r="AE62" i="39"/>
  <c r="L62" i="39" s="1"/>
  <c r="AE63" i="39"/>
  <c r="L63" i="39" s="1"/>
  <c r="AE65" i="39"/>
  <c r="L65" i="39" s="1"/>
  <c r="AE69" i="39"/>
  <c r="L69" i="39" s="1"/>
  <c r="AE71" i="39"/>
  <c r="L71" i="39" s="1"/>
  <c r="AE74" i="39"/>
  <c r="L74" i="39" s="1"/>
  <c r="AI12" i="39"/>
  <c r="P12" i="39" s="1"/>
  <c r="AI22" i="39"/>
  <c r="P22" i="39" s="1"/>
  <c r="AI26" i="39"/>
  <c r="P26" i="39" s="1"/>
  <c r="AI36" i="39"/>
  <c r="P36" i="39" s="1"/>
  <c r="AI9" i="39"/>
  <c r="P9" i="39" s="1"/>
  <c r="AI13" i="39"/>
  <c r="P13" i="39" s="1"/>
  <c r="AI23" i="39"/>
  <c r="P23" i="39" s="1"/>
  <c r="AI33" i="39"/>
  <c r="P33" i="39" s="1"/>
  <c r="AI46" i="39"/>
  <c r="P46" i="39" s="1"/>
  <c r="AI50" i="39"/>
  <c r="P50" i="39" s="1"/>
  <c r="AI3" i="39"/>
  <c r="AI5" i="39"/>
  <c r="P5" i="39" s="1"/>
  <c r="AI7" i="39"/>
  <c r="P7" i="39" s="1"/>
  <c r="AI15" i="39"/>
  <c r="P15" i="39" s="1"/>
  <c r="AI17" i="39"/>
  <c r="P17" i="39" s="1"/>
  <c r="AI19" i="39"/>
  <c r="P19" i="39" s="1"/>
  <c r="AI27" i="39"/>
  <c r="P27" i="39" s="1"/>
  <c r="AI29" i="39"/>
  <c r="P29" i="39" s="1"/>
  <c r="AI31" i="39"/>
  <c r="P31" i="39" s="1"/>
  <c r="AI37" i="39"/>
  <c r="P37" i="39" s="1"/>
  <c r="AI47" i="39"/>
  <c r="P47" i="39" s="1"/>
  <c r="AI57" i="39"/>
  <c r="P57" i="39" s="1"/>
  <c r="AI61" i="39"/>
  <c r="P61" i="39" s="1"/>
  <c r="AI73" i="39"/>
  <c r="P73" i="39" s="1"/>
  <c r="AI40" i="39"/>
  <c r="P40" i="39" s="1"/>
  <c r="AI42" i="39"/>
  <c r="P42" i="39" s="1"/>
  <c r="AI44" i="39"/>
  <c r="P44" i="39" s="1"/>
  <c r="AI52" i="39"/>
  <c r="P52" i="39" s="1"/>
  <c r="AI54" i="39"/>
  <c r="P54" i="39" s="1"/>
  <c r="AI56" i="39"/>
  <c r="P56" i="39" s="1"/>
  <c r="AI62" i="39"/>
  <c r="P62" i="39" s="1"/>
  <c r="AI63" i="39"/>
  <c r="P63" i="39" s="1"/>
  <c r="AI65" i="39"/>
  <c r="P65" i="39" s="1"/>
  <c r="AI69" i="39"/>
  <c r="P69" i="39" s="1"/>
  <c r="AI71" i="39"/>
  <c r="P71" i="39" s="1"/>
  <c r="AI74" i="39"/>
  <c r="P74" i="39" s="1"/>
  <c r="AC11" i="39"/>
  <c r="J11" i="39" s="1"/>
  <c r="AC21" i="39"/>
  <c r="J21" i="39" s="1"/>
  <c r="AC25" i="39"/>
  <c r="J25" i="39" s="1"/>
  <c r="AC35" i="39"/>
  <c r="J35" i="39" s="1"/>
  <c r="AC12" i="39"/>
  <c r="J12" i="39" s="1"/>
  <c r="AC22" i="39"/>
  <c r="J22" i="39" s="1"/>
  <c r="AC26" i="39"/>
  <c r="J26" i="39" s="1"/>
  <c r="AC36" i="39"/>
  <c r="J36" i="39" s="1"/>
  <c r="AC45" i="39"/>
  <c r="J45" i="39" s="1"/>
  <c r="AC49" i="39"/>
  <c r="J49" i="39" s="1"/>
  <c r="AC59" i="39"/>
  <c r="J59" i="39" s="1"/>
  <c r="AC62" i="39"/>
  <c r="J62" i="39" s="1"/>
  <c r="AC3" i="39"/>
  <c r="AC5" i="39"/>
  <c r="J5" i="39" s="1"/>
  <c r="AC7" i="39"/>
  <c r="J7" i="39" s="1"/>
  <c r="AC15" i="39"/>
  <c r="J15" i="39" s="1"/>
  <c r="AC17" i="39"/>
  <c r="J17" i="39" s="1"/>
  <c r="AC19" i="39"/>
  <c r="J19" i="39" s="1"/>
  <c r="AC27" i="39"/>
  <c r="J27" i="39" s="1"/>
  <c r="AC29" i="39"/>
  <c r="J29" i="39" s="1"/>
  <c r="AC31" i="39"/>
  <c r="J31" i="39" s="1"/>
  <c r="AC38" i="39"/>
  <c r="J38" i="39" s="1"/>
  <c r="AC48" i="39"/>
  <c r="J48" i="39" s="1"/>
  <c r="AC58" i="39"/>
  <c r="J58" i="39" s="1"/>
  <c r="AC40" i="39"/>
  <c r="J40" i="39" s="1"/>
  <c r="AC42" i="39"/>
  <c r="J42" i="39" s="1"/>
  <c r="AC44" i="39"/>
  <c r="J44" i="39" s="1"/>
  <c r="AC52" i="39"/>
  <c r="J52" i="39" s="1"/>
  <c r="AC54" i="39"/>
  <c r="J54" i="39" s="1"/>
  <c r="AC56" i="39"/>
  <c r="J56" i="39" s="1"/>
  <c r="AC67" i="39"/>
  <c r="J67" i="39" s="1"/>
  <c r="AC63" i="39"/>
  <c r="J63" i="39" s="1"/>
  <c r="AC65" i="39"/>
  <c r="J65" i="39" s="1"/>
  <c r="AC69" i="39"/>
  <c r="J69" i="39" s="1"/>
  <c r="AC71" i="39"/>
  <c r="J71" i="39" s="1"/>
  <c r="AC74" i="39"/>
  <c r="J74" i="39" s="1"/>
  <c r="W67" i="39"/>
  <c r="D67" i="39" s="1"/>
  <c r="W5" i="39"/>
  <c r="D5" i="39" s="1"/>
  <c r="W7" i="39"/>
  <c r="D7" i="39" s="1"/>
  <c r="W15" i="39"/>
  <c r="D15" i="39" s="1"/>
  <c r="W17" i="39"/>
  <c r="D17" i="39" s="1"/>
  <c r="W19" i="39"/>
  <c r="D19" i="39" s="1"/>
  <c r="W27" i="39"/>
  <c r="D27" i="39" s="1"/>
  <c r="W29" i="39"/>
  <c r="D29" i="39" s="1"/>
  <c r="W31" i="39"/>
  <c r="D31" i="39" s="1"/>
  <c r="W37" i="39"/>
  <c r="D37" i="39" s="1"/>
  <c r="W47" i="39"/>
  <c r="D47" i="39" s="1"/>
  <c r="W57" i="39"/>
  <c r="D57" i="39" s="1"/>
  <c r="W39" i="39"/>
  <c r="D39" i="39" s="1"/>
  <c r="W41" i="39"/>
  <c r="D41" i="39" s="1"/>
  <c r="W43" i="39"/>
  <c r="D43" i="39" s="1"/>
  <c r="W51" i="39"/>
  <c r="D51" i="39" s="1"/>
  <c r="W53" i="39"/>
  <c r="D53" i="39" s="1"/>
  <c r="W55" i="39"/>
  <c r="D55" i="39" s="1"/>
  <c r="W60" i="39"/>
  <c r="D60" i="39" s="1"/>
  <c r="W68" i="39"/>
  <c r="D68" i="39" s="1"/>
  <c r="W64" i="39"/>
  <c r="D64" i="39" s="1"/>
  <c r="W66" i="39"/>
  <c r="D66" i="39" s="1"/>
  <c r="W70" i="39"/>
  <c r="D70" i="39" s="1"/>
  <c r="W72" i="39"/>
  <c r="D72" i="39" s="1"/>
  <c r="AA10" i="39"/>
  <c r="H10" i="39" s="1"/>
  <c r="AA14" i="39"/>
  <c r="H14" i="39" s="1"/>
  <c r="AA24" i="39"/>
  <c r="H24" i="39" s="1"/>
  <c r="AA34" i="39"/>
  <c r="H34" i="39" s="1"/>
  <c r="AA38" i="39"/>
  <c r="H38" i="39" s="1"/>
  <c r="AA11" i="39"/>
  <c r="H11" i="39" s="1"/>
  <c r="AA21" i="39"/>
  <c r="H21" i="39" s="1"/>
  <c r="AA25" i="39"/>
  <c r="H25" i="39" s="1"/>
  <c r="AA35" i="39"/>
  <c r="H35" i="39" s="1"/>
  <c r="AA48" i="39"/>
  <c r="H48" i="39" s="1"/>
  <c r="AA58" i="39"/>
  <c r="H58" i="39" s="1"/>
  <c r="AA4" i="39"/>
  <c r="H4" i="39" s="1"/>
  <c r="AA6" i="39"/>
  <c r="H6" i="39" s="1"/>
  <c r="AA8" i="39"/>
  <c r="H8" i="39" s="1"/>
  <c r="AA16" i="39"/>
  <c r="H16" i="39" s="1"/>
  <c r="AA18" i="39"/>
  <c r="H18" i="39" s="1"/>
  <c r="AA20" i="39"/>
  <c r="H20" i="39" s="1"/>
  <c r="AA28" i="39"/>
  <c r="H28" i="39" s="1"/>
  <c r="AA30" i="39"/>
  <c r="H30" i="39" s="1"/>
  <c r="AA32" i="39"/>
  <c r="H32" i="39" s="1"/>
  <c r="AA45" i="39"/>
  <c r="H45" i="39" s="1"/>
  <c r="AA49" i="39"/>
  <c r="H49" i="39" s="1"/>
  <c r="AA59" i="39"/>
  <c r="H59" i="39" s="1"/>
  <c r="AA67" i="39"/>
  <c r="H67" i="39" s="1"/>
  <c r="AA39" i="39"/>
  <c r="H39" i="39" s="1"/>
  <c r="AA41" i="39"/>
  <c r="H41" i="39" s="1"/>
  <c r="AA43" i="39"/>
  <c r="H43" i="39" s="1"/>
  <c r="AA51" i="39"/>
  <c r="H51" i="39" s="1"/>
  <c r="AA53" i="39"/>
  <c r="H53" i="39" s="1"/>
  <c r="AA55" i="39"/>
  <c r="H55" i="39" s="1"/>
  <c r="AA60" i="39"/>
  <c r="H60" i="39" s="1"/>
  <c r="AA68" i="39"/>
  <c r="H68" i="39" s="1"/>
  <c r="AA64" i="39"/>
  <c r="H64" i="39" s="1"/>
  <c r="AA66" i="39"/>
  <c r="H66" i="39" s="1"/>
  <c r="AA70" i="39"/>
  <c r="H70" i="39" s="1"/>
  <c r="AA72" i="39"/>
  <c r="H72" i="39" s="1"/>
  <c r="AE10" i="39"/>
  <c r="L10" i="39" s="1"/>
  <c r="AE14" i="39"/>
  <c r="L14" i="39" s="1"/>
  <c r="AE24" i="39"/>
  <c r="L24" i="39" s="1"/>
  <c r="AE34" i="39"/>
  <c r="L34" i="39" s="1"/>
  <c r="AE9" i="39"/>
  <c r="L9" i="39" s="1"/>
  <c r="AE13" i="39"/>
  <c r="L13" i="39" s="1"/>
  <c r="AE23" i="39"/>
  <c r="L23" i="39" s="1"/>
  <c r="AE33" i="39"/>
  <c r="L33" i="39" s="1"/>
  <c r="AE38" i="39"/>
  <c r="L38" i="39" s="1"/>
  <c r="AE48" i="39"/>
  <c r="L48" i="39" s="1"/>
  <c r="AE58" i="39"/>
  <c r="L58" i="39" s="1"/>
  <c r="AE67" i="39"/>
  <c r="L67" i="39" s="1"/>
  <c r="AE5" i="39"/>
  <c r="L5" i="39" s="1"/>
  <c r="AE7" i="39"/>
  <c r="L7" i="39" s="1"/>
  <c r="AE15" i="39"/>
  <c r="L15" i="39" s="1"/>
  <c r="AE17" i="39"/>
  <c r="L17" i="39" s="1"/>
  <c r="AE19" i="39"/>
  <c r="L19" i="39" s="1"/>
  <c r="AE27" i="39"/>
  <c r="L27" i="39" s="1"/>
  <c r="AE29" i="39"/>
  <c r="L29" i="39" s="1"/>
  <c r="AE31" i="39"/>
  <c r="L31" i="39" s="1"/>
  <c r="AE37" i="39"/>
  <c r="L37" i="39" s="1"/>
  <c r="AE47" i="39"/>
  <c r="L47" i="39" s="1"/>
  <c r="AE57" i="39"/>
  <c r="L57" i="39" s="1"/>
  <c r="AE39" i="39"/>
  <c r="L39" i="39" s="1"/>
  <c r="AE41" i="39"/>
  <c r="L41" i="39" s="1"/>
  <c r="AE43" i="39"/>
  <c r="L43" i="39" s="1"/>
  <c r="AE51" i="39"/>
  <c r="L51" i="39" s="1"/>
  <c r="AE53" i="39"/>
  <c r="L53" i="39" s="1"/>
  <c r="AE55" i="39"/>
  <c r="L55" i="39" s="1"/>
  <c r="AE60" i="39"/>
  <c r="L60" i="39" s="1"/>
  <c r="AE68" i="39"/>
  <c r="L68" i="39" s="1"/>
  <c r="AE64" i="39"/>
  <c r="L64" i="39" s="1"/>
  <c r="AE66" i="39"/>
  <c r="L66" i="39" s="1"/>
  <c r="AE70" i="39"/>
  <c r="L70" i="39" s="1"/>
  <c r="AE72" i="39"/>
  <c r="L72" i="39" s="1"/>
  <c r="AI38" i="39"/>
  <c r="P38" i="39" s="1"/>
  <c r="AI11" i="39"/>
  <c r="P11" i="39" s="1"/>
  <c r="AI21" i="39"/>
  <c r="P21" i="39" s="1"/>
  <c r="AI25" i="39"/>
  <c r="P25" i="39" s="1"/>
  <c r="AI35" i="39"/>
  <c r="P35" i="39" s="1"/>
  <c r="AI48" i="39"/>
  <c r="P48" i="39" s="1"/>
  <c r="AI58" i="39"/>
  <c r="P58" i="39" s="1"/>
  <c r="AI18" i="39"/>
  <c r="P18" i="39" s="1"/>
  <c r="AI20" i="39"/>
  <c r="P20" i="39" s="1"/>
  <c r="AI28" i="39"/>
  <c r="P28" i="39" s="1"/>
  <c r="AI30" i="39"/>
  <c r="P30" i="39" s="1"/>
  <c r="AI32" i="39"/>
  <c r="P32" i="39" s="1"/>
  <c r="AI45" i="39"/>
  <c r="P45" i="39" s="1"/>
  <c r="AI49" i="39"/>
  <c r="P49" i="39" s="1"/>
  <c r="AI59" i="39"/>
  <c r="P59" i="39" s="1"/>
  <c r="AI67" i="39"/>
  <c r="P67" i="39" s="1"/>
  <c r="AI39" i="39"/>
  <c r="P39" i="39" s="1"/>
  <c r="AI41" i="39"/>
  <c r="P41" i="39" s="1"/>
  <c r="AI43" i="39"/>
  <c r="P43" i="39" s="1"/>
  <c r="AI51" i="39"/>
  <c r="P51" i="39" s="1"/>
  <c r="AI53" i="39"/>
  <c r="P53" i="39" s="1"/>
  <c r="AI55" i="39"/>
  <c r="P55" i="39" s="1"/>
  <c r="AI60" i="39"/>
  <c r="P60" i="39" s="1"/>
  <c r="AI68" i="39"/>
  <c r="P68" i="39" s="1"/>
  <c r="AI64" i="39"/>
  <c r="P64" i="39" s="1"/>
  <c r="AI66" i="39"/>
  <c r="P66" i="39" s="1"/>
  <c r="AI70" i="39"/>
  <c r="P70" i="39" s="1"/>
  <c r="AI72" i="39"/>
  <c r="P72" i="39" s="1"/>
  <c r="AC9" i="39"/>
  <c r="J9" i="39" s="1"/>
  <c r="AC13" i="39"/>
  <c r="J13" i="39" s="1"/>
  <c r="AC23" i="39"/>
  <c r="J23" i="39" s="1"/>
  <c r="AC33" i="39"/>
  <c r="J33" i="39" s="1"/>
  <c r="AC10" i="39"/>
  <c r="J10" i="39" s="1"/>
  <c r="AC14" i="39"/>
  <c r="J14" i="39" s="1"/>
  <c r="AC24" i="39"/>
  <c r="J24" i="39" s="1"/>
  <c r="AC34" i="39"/>
  <c r="J34" i="39" s="1"/>
  <c r="AC37" i="39"/>
  <c r="J37" i="39" s="1"/>
  <c r="AC47" i="39"/>
  <c r="J47" i="39" s="1"/>
  <c r="AC57" i="39"/>
  <c r="J57" i="39" s="1"/>
  <c r="AC60" i="39"/>
  <c r="J60" i="39" s="1"/>
  <c r="AC68" i="39"/>
  <c r="J68" i="39" s="1"/>
  <c r="AC4" i="39"/>
  <c r="J4" i="39" s="1"/>
  <c r="AC6" i="39"/>
  <c r="J6" i="39" s="1"/>
  <c r="AC8" i="39"/>
  <c r="J8" i="39" s="1"/>
  <c r="AC16" i="39"/>
  <c r="J16" i="39" s="1"/>
  <c r="AC18" i="39"/>
  <c r="J18" i="39" s="1"/>
  <c r="AC20" i="39"/>
  <c r="J20" i="39" s="1"/>
  <c r="AC28" i="39"/>
  <c r="J28" i="39" s="1"/>
  <c r="AC30" i="39"/>
  <c r="J30" i="39" s="1"/>
  <c r="AC32" i="39"/>
  <c r="J32" i="39" s="1"/>
  <c r="AC46" i="39"/>
  <c r="J46" i="39" s="1"/>
  <c r="AC50" i="39"/>
  <c r="J50" i="39" s="1"/>
  <c r="AC39" i="39"/>
  <c r="J39" i="39" s="1"/>
  <c r="AC41" i="39"/>
  <c r="J41" i="39" s="1"/>
  <c r="AC43" i="39"/>
  <c r="J43" i="39" s="1"/>
  <c r="AC51" i="39"/>
  <c r="J51" i="39" s="1"/>
  <c r="AC53" i="39"/>
  <c r="J53" i="39" s="1"/>
  <c r="AC55" i="39"/>
  <c r="J55" i="39" s="1"/>
  <c r="AC61" i="39"/>
  <c r="J61" i="39" s="1"/>
  <c r="AC73" i="39"/>
  <c r="J73" i="39" s="1"/>
  <c r="AC64" i="39"/>
  <c r="J64" i="39" s="1"/>
  <c r="AC66" i="39"/>
  <c r="J66" i="39" s="1"/>
  <c r="AC70" i="39"/>
  <c r="J70" i="39" s="1"/>
  <c r="AC72" i="39"/>
  <c r="J72" i="39" s="1"/>
  <c r="AI10" i="39"/>
  <c r="P10" i="39" s="1"/>
  <c r="AI14" i="39"/>
  <c r="P14" i="39" s="1"/>
  <c r="AI24" i="39"/>
  <c r="P24" i="39" s="1"/>
  <c r="AI34" i="39"/>
  <c r="P34" i="39" s="1"/>
  <c r="AI4" i="39"/>
  <c r="P4" i="39" s="1"/>
  <c r="AI6" i="39"/>
  <c r="P6" i="39" s="1"/>
  <c r="AI8" i="39"/>
  <c r="P8" i="39" s="1"/>
  <c r="AI16" i="39"/>
  <c r="P16" i="39" s="1"/>
  <c r="AC17" i="40"/>
  <c r="AK17" i="40"/>
  <c r="AG14" i="40"/>
  <c r="V17" i="40"/>
  <c r="Z17" i="40"/>
  <c r="AD15" i="40"/>
  <c r="AB15" i="40"/>
  <c r="X16" i="40"/>
  <c r="V16" i="40"/>
  <c r="Y15" i="40"/>
  <c r="W15" i="40"/>
  <c r="V15" i="40"/>
  <c r="AK13" i="40"/>
  <c r="AJ14" i="40"/>
  <c r="AA9" i="40"/>
  <c r="AI9" i="40"/>
  <c r="AC9" i="40"/>
  <c r="AH11" i="40"/>
  <c r="AB11" i="40"/>
  <c r="V11" i="40"/>
  <c r="AD11" i="40"/>
  <c r="AJ12" i="40"/>
  <c r="Z12" i="40"/>
  <c r="V13" i="40"/>
  <c r="AD13" i="40"/>
  <c r="AA12" i="40"/>
  <c r="AC12" i="40"/>
  <c r="AB10" i="40"/>
  <c r="AD10" i="40"/>
  <c r="AI11" i="40"/>
  <c r="AG11" i="40"/>
  <c r="AK10" i="40"/>
  <c r="Z6" i="40"/>
  <c r="AF6" i="40"/>
  <c r="Z8" i="40"/>
  <c r="AD9" i="40"/>
  <c r="AH4" i="40"/>
  <c r="AK5" i="40"/>
  <c r="Y8" i="40"/>
  <c r="AI8" i="40"/>
  <c r="AB7" i="40"/>
  <c r="AK7" i="40"/>
  <c r="Y6" i="40"/>
  <c r="AA6" i="40"/>
  <c r="V5" i="40"/>
  <c r="AJ5" i="40"/>
  <c r="AF4" i="40"/>
  <c r="AE4" i="40"/>
  <c r="AC4" i="40"/>
  <c r="AD3" i="40"/>
  <c r="AA3" i="40"/>
  <c r="AE3" i="40"/>
  <c r="Z3" i="40"/>
  <c r="AG3" i="40"/>
  <c r="AH3" i="39" l="1"/>
  <c r="AE3" i="39"/>
  <c r="L3" i="39" s="1"/>
  <c r="L75" i="39" s="1"/>
  <c r="AU2" i="40" s="1"/>
  <c r="W3" i="39"/>
  <c r="W75" i="39" s="1"/>
  <c r="AK3" i="39"/>
  <c r="R3" i="39" s="1"/>
  <c r="R75" i="39" s="1"/>
  <c r="BA2" i="40" s="1"/>
  <c r="AG3" i="39"/>
  <c r="AG75" i="39" s="1"/>
  <c r="Y3" i="39"/>
  <c r="M75" i="29"/>
  <c r="AE10" i="40" s="1"/>
  <c r="AE2" i="40" s="1"/>
  <c r="AF5" i="39"/>
  <c r="M5" i="39" s="1"/>
  <c r="AD3" i="39"/>
  <c r="AD75" i="39" s="1"/>
  <c r="Z3" i="39"/>
  <c r="Z75" i="39" s="1"/>
  <c r="AE75" i="39"/>
  <c r="N74" i="39"/>
  <c r="T74" i="39" s="1"/>
  <c r="AO74" i="39"/>
  <c r="N69" i="39"/>
  <c r="T69" i="39" s="1"/>
  <c r="AO69" i="39"/>
  <c r="N63" i="39"/>
  <c r="T63" i="39" s="1"/>
  <c r="AO63" i="39"/>
  <c r="N56" i="39"/>
  <c r="T56" i="39" s="1"/>
  <c r="AO56" i="39"/>
  <c r="N52" i="39"/>
  <c r="T52" i="39" s="1"/>
  <c r="AO52" i="39"/>
  <c r="N42" i="39"/>
  <c r="T42" i="39" s="1"/>
  <c r="AO42" i="39"/>
  <c r="N68" i="39"/>
  <c r="T68" i="39" s="1"/>
  <c r="AO68" i="39"/>
  <c r="N50" i="39"/>
  <c r="T50" i="39" s="1"/>
  <c r="AO50" i="39"/>
  <c r="N32" i="39"/>
  <c r="T32" i="39" s="1"/>
  <c r="AO32" i="39"/>
  <c r="N28" i="39"/>
  <c r="T28" i="39" s="1"/>
  <c r="AO28" i="39"/>
  <c r="N18" i="39"/>
  <c r="T18" i="39" s="1"/>
  <c r="AO18" i="39"/>
  <c r="N8" i="39"/>
  <c r="T8" i="39" s="1"/>
  <c r="AO8" i="39"/>
  <c r="N4" i="39"/>
  <c r="T4" i="39" s="1"/>
  <c r="AO4" i="39"/>
  <c r="N49" i="39"/>
  <c r="T49" i="39" s="1"/>
  <c r="AO49" i="39"/>
  <c r="N34" i="39"/>
  <c r="AO34" i="39"/>
  <c r="N14" i="39"/>
  <c r="T14" i="39" s="1"/>
  <c r="AO14" i="39"/>
  <c r="N35" i="39"/>
  <c r="T35" i="39" s="1"/>
  <c r="AO35" i="39"/>
  <c r="N21" i="39"/>
  <c r="T21" i="39" s="1"/>
  <c r="AO21" i="39"/>
  <c r="Q3" i="39"/>
  <c r="Q75" i="39" s="1"/>
  <c r="AZ2" i="40" s="1"/>
  <c r="AJ75" i="39"/>
  <c r="M3" i="39"/>
  <c r="I3" i="39"/>
  <c r="I75" i="39" s="1"/>
  <c r="AR2" i="40" s="1"/>
  <c r="AB75" i="39"/>
  <c r="E3" i="39"/>
  <c r="E75" i="39" s="1"/>
  <c r="AN2" i="40" s="1"/>
  <c r="X75" i="39"/>
  <c r="N70" i="39"/>
  <c r="T70" i="39" s="1"/>
  <c r="AO70" i="39"/>
  <c r="N64" i="39"/>
  <c r="T64" i="39" s="1"/>
  <c r="AO64" i="39"/>
  <c r="N61" i="39"/>
  <c r="T61" i="39" s="1"/>
  <c r="AO61" i="39"/>
  <c r="N53" i="39"/>
  <c r="T53" i="39" s="1"/>
  <c r="AO53" i="39"/>
  <c r="N43" i="39"/>
  <c r="T43" i="39" s="1"/>
  <c r="AO43" i="39"/>
  <c r="N39" i="39"/>
  <c r="T39" i="39" s="1"/>
  <c r="AO39" i="39"/>
  <c r="N58" i="39"/>
  <c r="T58" i="39" s="1"/>
  <c r="AO58" i="39"/>
  <c r="N38" i="39"/>
  <c r="T38" i="39" s="1"/>
  <c r="AO38" i="39"/>
  <c r="N29" i="39"/>
  <c r="T29" i="39" s="1"/>
  <c r="AO29" i="39"/>
  <c r="N19" i="39"/>
  <c r="T19" i="39" s="1"/>
  <c r="AO19" i="39"/>
  <c r="N15" i="39"/>
  <c r="T15" i="39" s="1"/>
  <c r="AO15" i="39"/>
  <c r="N5" i="39"/>
  <c r="AO5" i="39"/>
  <c r="N57" i="39"/>
  <c r="T57" i="39" s="1"/>
  <c r="AO57" i="39"/>
  <c r="N36" i="39"/>
  <c r="T36" i="39" s="1"/>
  <c r="AO36" i="39"/>
  <c r="N22" i="39"/>
  <c r="T22" i="39" s="1"/>
  <c r="AO22" i="39"/>
  <c r="N37" i="39"/>
  <c r="T37" i="39" s="1"/>
  <c r="AO37" i="39"/>
  <c r="N23" i="39"/>
  <c r="T23" i="39" s="1"/>
  <c r="AO23" i="39"/>
  <c r="N9" i="39"/>
  <c r="T9" i="39" s="1"/>
  <c r="AO9" i="39"/>
  <c r="S3" i="39"/>
  <c r="S75" i="39" s="1"/>
  <c r="BB2" i="40" s="1"/>
  <c r="AL75" i="39"/>
  <c r="O3" i="39"/>
  <c r="O75" i="39" s="1"/>
  <c r="AX2" i="40" s="1"/>
  <c r="AH75" i="39"/>
  <c r="K3" i="39"/>
  <c r="K75" i="39" s="1"/>
  <c r="AT2" i="40" s="1"/>
  <c r="G3" i="39"/>
  <c r="G75" i="39" s="1"/>
  <c r="AP2" i="40" s="1"/>
  <c r="J3" i="39"/>
  <c r="J75" i="39" s="1"/>
  <c r="AS2" i="40" s="1"/>
  <c r="AC75" i="39"/>
  <c r="P3" i="39"/>
  <c r="P75" i="39" s="1"/>
  <c r="AY2" i="40" s="1"/>
  <c r="AI75" i="39"/>
  <c r="H3" i="39"/>
  <c r="H75" i="39" s="1"/>
  <c r="AQ2" i="40" s="1"/>
  <c r="AA75" i="39"/>
  <c r="N71" i="39"/>
  <c r="T71" i="39" s="1"/>
  <c r="AO71" i="39"/>
  <c r="N65" i="39"/>
  <c r="T65" i="39" s="1"/>
  <c r="AO65" i="39"/>
  <c r="N67" i="39"/>
  <c r="T67" i="39" s="1"/>
  <c r="AO67" i="39"/>
  <c r="N54" i="39"/>
  <c r="T54" i="39" s="1"/>
  <c r="AO54" i="39"/>
  <c r="N44" i="39"/>
  <c r="T44" i="39" s="1"/>
  <c r="AO44" i="39"/>
  <c r="N40" i="39"/>
  <c r="T40" i="39" s="1"/>
  <c r="AO40" i="39"/>
  <c r="N60" i="39"/>
  <c r="T60" i="39" s="1"/>
  <c r="AO60" i="39"/>
  <c r="N46" i="39"/>
  <c r="T46" i="39" s="1"/>
  <c r="AO46" i="39"/>
  <c r="N30" i="39"/>
  <c r="T30" i="39" s="1"/>
  <c r="AO30" i="39"/>
  <c r="N20" i="39"/>
  <c r="T20" i="39" s="1"/>
  <c r="AO20" i="39"/>
  <c r="N16" i="39"/>
  <c r="T16" i="39" s="1"/>
  <c r="AO16" i="39"/>
  <c r="N6" i="39"/>
  <c r="T6" i="39" s="1"/>
  <c r="AO6" i="39"/>
  <c r="N59" i="39"/>
  <c r="T59" i="39" s="1"/>
  <c r="AO59" i="39"/>
  <c r="N45" i="39"/>
  <c r="T45" i="39" s="1"/>
  <c r="AO45" i="39"/>
  <c r="N24" i="39"/>
  <c r="T24" i="39" s="1"/>
  <c r="AO24" i="39"/>
  <c r="N10" i="39"/>
  <c r="T10" i="39" s="1"/>
  <c r="AO10" i="39"/>
  <c r="N25" i="39"/>
  <c r="T25" i="39" s="1"/>
  <c r="AO25" i="39"/>
  <c r="N11" i="39"/>
  <c r="T11" i="39" s="1"/>
  <c r="AO11" i="39"/>
  <c r="N72" i="39"/>
  <c r="T72" i="39" s="1"/>
  <c r="AO72" i="39"/>
  <c r="N66" i="39"/>
  <c r="T66" i="39" s="1"/>
  <c r="AO66" i="39"/>
  <c r="N73" i="39"/>
  <c r="T73" i="39" s="1"/>
  <c r="AO73" i="39"/>
  <c r="N55" i="39"/>
  <c r="T55" i="39" s="1"/>
  <c r="AO55" i="39"/>
  <c r="N51" i="39"/>
  <c r="T51" i="39" s="1"/>
  <c r="AO51" i="39"/>
  <c r="N41" i="39"/>
  <c r="T41" i="39" s="1"/>
  <c r="AO41" i="39"/>
  <c r="N62" i="39"/>
  <c r="T62" i="39" s="1"/>
  <c r="AO62" i="39"/>
  <c r="N48" i="39"/>
  <c r="T48" i="39" s="1"/>
  <c r="AO48" i="39"/>
  <c r="N31" i="39"/>
  <c r="T31" i="39" s="1"/>
  <c r="AO31" i="39"/>
  <c r="N27" i="39"/>
  <c r="T27" i="39" s="1"/>
  <c r="AO27" i="39"/>
  <c r="N17" i="39"/>
  <c r="T17" i="39" s="1"/>
  <c r="AO17" i="39"/>
  <c r="N7" i="39"/>
  <c r="T7" i="39" s="1"/>
  <c r="AO7" i="39"/>
  <c r="N3" i="39"/>
  <c r="N47" i="39"/>
  <c r="AO47" i="39"/>
  <c r="N26" i="39"/>
  <c r="T26" i="39" s="1"/>
  <c r="AO26" i="39"/>
  <c r="N12" i="39"/>
  <c r="T12" i="39" s="1"/>
  <c r="AO12" i="39"/>
  <c r="N33" i="39"/>
  <c r="T33" i="39" s="1"/>
  <c r="AO33" i="39"/>
  <c r="N13" i="39"/>
  <c r="T13" i="39" s="1"/>
  <c r="AO13" i="39"/>
  <c r="F3" i="39"/>
  <c r="Y75" i="39"/>
  <c r="T47" i="39"/>
  <c r="T34" i="39"/>
  <c r="AT3" i="40"/>
  <c r="AC2" i="40"/>
  <c r="J3" i="40"/>
  <c r="AQ3" i="40"/>
  <c r="Z2" i="40"/>
  <c r="G3" i="40"/>
  <c r="AR3" i="40"/>
  <c r="H3" i="40" s="1"/>
  <c r="AA2" i="40"/>
  <c r="AW3" i="40"/>
  <c r="AF2" i="40"/>
  <c r="M3" i="40"/>
  <c r="AZ3" i="40"/>
  <c r="AI2" i="40"/>
  <c r="P3" i="40"/>
  <c r="BB4" i="40"/>
  <c r="R4" i="40" s="1"/>
  <c r="AZ4" i="40"/>
  <c r="P4" i="40" s="1"/>
  <c r="AR4" i="40"/>
  <c r="H4" i="40" s="1"/>
  <c r="AS4" i="40"/>
  <c r="I4" i="40" s="1"/>
  <c r="BA4" i="40"/>
  <c r="Q4" i="40" s="1"/>
  <c r="AY5" i="40"/>
  <c r="O5" i="40" s="1"/>
  <c r="BA5" i="40"/>
  <c r="Q5" i="40" s="1"/>
  <c r="AO5" i="40"/>
  <c r="E5" i="40" s="1"/>
  <c r="AV6" i="40"/>
  <c r="L6" i="40" s="1"/>
  <c r="AN6" i="40"/>
  <c r="D6" i="40" s="1"/>
  <c r="AX6" i="40"/>
  <c r="N6" i="40" s="1"/>
  <c r="AP6" i="40"/>
  <c r="F6" i="40" s="1"/>
  <c r="AZ5" i="40"/>
  <c r="P5" i="40" s="1"/>
  <c r="AQ7" i="40"/>
  <c r="G7" i="40" s="1"/>
  <c r="BB7" i="40"/>
  <c r="R7" i="40" s="1"/>
  <c r="AT7" i="40"/>
  <c r="J7" i="40" s="1"/>
  <c r="AY3" i="40"/>
  <c r="AH2" i="40"/>
  <c r="O3" i="40"/>
  <c r="BA7" i="40"/>
  <c r="Q7" i="40" s="1"/>
  <c r="AS7" i="40"/>
  <c r="I7" i="40" s="1"/>
  <c r="AW8" i="40"/>
  <c r="M8" i="40" s="1"/>
  <c r="AV8" i="40"/>
  <c r="L8" i="40" s="1"/>
  <c r="BB8" i="40"/>
  <c r="R8" i="40" s="1"/>
  <c r="AN8" i="40"/>
  <c r="D8" i="40" s="1"/>
  <c r="AZ7" i="40"/>
  <c r="P7" i="40" s="1"/>
  <c r="AV5" i="40"/>
  <c r="L5" i="40" s="1"/>
  <c r="AX5" i="40"/>
  <c r="N5" i="40" s="1"/>
  <c r="AP5" i="40"/>
  <c r="F5" i="40" s="1"/>
  <c r="AQ4" i="40"/>
  <c r="G4" i="40" s="1"/>
  <c r="AY4" i="40"/>
  <c r="O4" i="40" s="1"/>
  <c r="AW9" i="40"/>
  <c r="M9" i="40" s="1"/>
  <c r="AU9" i="40"/>
  <c r="K9" i="40" s="1"/>
  <c r="AO9" i="40"/>
  <c r="E9" i="40" s="1"/>
  <c r="AQ8" i="40"/>
  <c r="G8" i="40" s="1"/>
  <c r="AS8" i="40"/>
  <c r="I8" i="40" s="1"/>
  <c r="BA8" i="40"/>
  <c r="Q8" i="40" s="1"/>
  <c r="AS6" i="40"/>
  <c r="I6" i="40" s="1"/>
  <c r="BB10" i="40"/>
  <c r="R10" i="40" s="1"/>
  <c r="AT10" i="40"/>
  <c r="J10" i="40" s="1"/>
  <c r="AZ10" i="40"/>
  <c r="P10" i="40" s="1"/>
  <c r="AR10" i="40"/>
  <c r="H10" i="40" s="1"/>
  <c r="AY10" i="40"/>
  <c r="O10" i="40" s="1"/>
  <c r="BB11" i="40"/>
  <c r="R11" i="40" s="1"/>
  <c r="AT11" i="40"/>
  <c r="J11" i="40" s="1"/>
  <c r="AP11" i="40"/>
  <c r="F11" i="40" s="1"/>
  <c r="AV11" i="40"/>
  <c r="L11" i="40" s="1"/>
  <c r="BA11" i="40"/>
  <c r="Q11" i="40" s="1"/>
  <c r="AQ10" i="40"/>
  <c r="G10" i="40" s="1"/>
  <c r="AW10" i="40"/>
  <c r="M10" i="40" s="1"/>
  <c r="AO10" i="40"/>
  <c r="E10" i="40" s="1"/>
  <c r="AT12" i="40"/>
  <c r="J12" i="40" s="1"/>
  <c r="AZ12" i="40"/>
  <c r="P12" i="40" s="1"/>
  <c r="AR12" i="40"/>
  <c r="H12" i="40" s="1"/>
  <c r="BB12" i="40"/>
  <c r="R12" i="40" s="1"/>
  <c r="BA13" i="40"/>
  <c r="Q13" i="40" s="1"/>
  <c r="AY13" i="40"/>
  <c r="O13" i="40" s="1"/>
  <c r="AS13" i="40"/>
  <c r="I13" i="40" s="1"/>
  <c r="AQ13" i="40"/>
  <c r="G13" i="40" s="1"/>
  <c r="AU12" i="40"/>
  <c r="K12" i="40" s="1"/>
  <c r="AS12" i="40"/>
  <c r="I12" i="40" s="1"/>
  <c r="BA12" i="40"/>
  <c r="Q12" i="40" s="1"/>
  <c r="AU11" i="40"/>
  <c r="K11" i="40" s="1"/>
  <c r="AS11" i="40"/>
  <c r="I11" i="40" s="1"/>
  <c r="AY11" i="40"/>
  <c r="O11" i="40" s="1"/>
  <c r="AT9" i="40"/>
  <c r="J9" i="40" s="1"/>
  <c r="AZ9" i="40"/>
  <c r="P9" i="40" s="1"/>
  <c r="AR9" i="40"/>
  <c r="H9" i="40" s="1"/>
  <c r="BA14" i="40"/>
  <c r="Q14" i="40" s="1"/>
  <c r="AS14" i="40"/>
  <c r="I14" i="40" s="1"/>
  <c r="AY14" i="40"/>
  <c r="O14" i="40" s="1"/>
  <c r="AQ14" i="40"/>
  <c r="G14" i="40" s="1"/>
  <c r="BB13" i="40"/>
  <c r="R13" i="40" s="1"/>
  <c r="AT13" i="40"/>
  <c r="J13" i="40" s="1"/>
  <c r="AZ13" i="40"/>
  <c r="P13" i="40" s="1"/>
  <c r="AR13" i="40"/>
  <c r="H13" i="40" s="1"/>
  <c r="AM15" i="40"/>
  <c r="C15" i="40" s="1"/>
  <c r="AV15" i="40"/>
  <c r="L15" i="40" s="1"/>
  <c r="AN15" i="40"/>
  <c r="D15" i="40" s="1"/>
  <c r="AX15" i="40"/>
  <c r="N15" i="40" s="1"/>
  <c r="AP15" i="40"/>
  <c r="F15" i="40" s="1"/>
  <c r="AU16" i="40"/>
  <c r="K16" i="40" s="1"/>
  <c r="AM16" i="40"/>
  <c r="C16" i="40" s="1"/>
  <c r="AW16" i="40"/>
  <c r="M16" i="40" s="1"/>
  <c r="AO16" i="40"/>
  <c r="E16" i="40" s="1"/>
  <c r="AS15" i="40"/>
  <c r="I15" i="40" s="1"/>
  <c r="AU15" i="40"/>
  <c r="K15" i="40" s="1"/>
  <c r="AY15" i="40"/>
  <c r="O15" i="40" s="1"/>
  <c r="AY17" i="40"/>
  <c r="O17" i="40" s="1"/>
  <c r="AQ17" i="40"/>
  <c r="G17" i="40" s="1"/>
  <c r="AW17" i="40"/>
  <c r="M17" i="40" s="1"/>
  <c r="AS17" i="40"/>
  <c r="I17" i="40" s="1"/>
  <c r="AZ16" i="40"/>
  <c r="P16" i="40" s="1"/>
  <c r="AX14" i="40"/>
  <c r="N14" i="40" s="1"/>
  <c r="AV17" i="40"/>
  <c r="L17" i="40" s="1"/>
  <c r="BB17" i="40"/>
  <c r="R17" i="40" s="1"/>
  <c r="AT17" i="40"/>
  <c r="J17" i="40" s="1"/>
  <c r="AN17" i="40"/>
  <c r="D17" i="40" s="1"/>
  <c r="D3" i="39"/>
  <c r="AV16" i="40"/>
  <c r="L16" i="40" s="1"/>
  <c r="AN16" i="40"/>
  <c r="D16" i="40" s="1"/>
  <c r="AX16" i="40"/>
  <c r="N16" i="40" s="1"/>
  <c r="AP16" i="40"/>
  <c r="F16" i="40" s="1"/>
  <c r="AP14" i="40"/>
  <c r="F14" i="40" s="1"/>
  <c r="AV14" i="40"/>
  <c r="L14" i="40" s="1"/>
  <c r="AN14" i="40"/>
  <c r="D14" i="40" s="1"/>
  <c r="AP3" i="40"/>
  <c r="Y2" i="40"/>
  <c r="F3" i="40"/>
  <c r="AU3" i="40"/>
  <c r="AD2" i="40"/>
  <c r="K3" i="40"/>
  <c r="AX3" i="40"/>
  <c r="AG2" i="40"/>
  <c r="N3" i="40"/>
  <c r="AV3" i="40"/>
  <c r="L3" i="40" s="1"/>
  <c r="AO3" i="40"/>
  <c r="X2" i="40"/>
  <c r="E3" i="40"/>
  <c r="W2" i="40"/>
  <c r="AS3" i="40"/>
  <c r="AB2" i="40"/>
  <c r="I3" i="40"/>
  <c r="BB3" i="40"/>
  <c r="AK2" i="40"/>
  <c r="R3" i="40"/>
  <c r="AP4" i="40"/>
  <c r="F4" i="40" s="1"/>
  <c r="AX4" i="40"/>
  <c r="N4" i="40" s="1"/>
  <c r="AV4" i="40"/>
  <c r="L4" i="40" s="1"/>
  <c r="AO4" i="40"/>
  <c r="E4" i="40" s="1"/>
  <c r="AW4" i="40"/>
  <c r="M4" i="40" s="1"/>
  <c r="AS5" i="40"/>
  <c r="I5" i="40" s="1"/>
  <c r="AQ5" i="40"/>
  <c r="G5" i="40" s="1"/>
  <c r="AU5" i="40"/>
  <c r="K5" i="40" s="1"/>
  <c r="AW5" i="40"/>
  <c r="M5" i="40" s="1"/>
  <c r="AZ6" i="40"/>
  <c r="P6" i="40" s="1"/>
  <c r="BB6" i="40"/>
  <c r="R6" i="40" s="1"/>
  <c r="AT6" i="40"/>
  <c r="J6" i="40" s="1"/>
  <c r="AY6" i="40"/>
  <c r="O6" i="40" s="1"/>
  <c r="AU7" i="40"/>
  <c r="K7" i="40" s="1"/>
  <c r="AM7" i="40"/>
  <c r="C7" i="40" s="1"/>
  <c r="AX7" i="40"/>
  <c r="N7" i="40" s="1"/>
  <c r="AP7" i="40"/>
  <c r="F7" i="40" s="1"/>
  <c r="AY7" i="40"/>
  <c r="O7" i="40" s="1"/>
  <c r="AW7" i="40"/>
  <c r="M7" i="40" s="1"/>
  <c r="AO7" i="40"/>
  <c r="E7" i="40" s="1"/>
  <c r="AZ8" i="40"/>
  <c r="P8" i="40" s="1"/>
  <c r="AX8" i="40"/>
  <c r="N8" i="40" s="1"/>
  <c r="AP8" i="40"/>
  <c r="F8" i="40" s="1"/>
  <c r="AY8" i="40"/>
  <c r="O8" i="40" s="1"/>
  <c r="AV7" i="40"/>
  <c r="L7" i="40" s="1"/>
  <c r="AN7" i="40"/>
  <c r="D7" i="40" s="1"/>
  <c r="AR5" i="40"/>
  <c r="H5" i="40" s="1"/>
  <c r="BB5" i="40"/>
  <c r="R5" i="40" s="1"/>
  <c r="AU4" i="40"/>
  <c r="K4" i="40" s="1"/>
  <c r="AQ9" i="40"/>
  <c r="G9" i="40" s="1"/>
  <c r="BA9" i="40"/>
  <c r="Q9" i="40" s="1"/>
  <c r="AY9" i="40"/>
  <c r="O9" i="40" s="1"/>
  <c r="AU8" i="40"/>
  <c r="K8" i="40" s="1"/>
  <c r="AO8" i="40"/>
  <c r="E8" i="40" s="1"/>
  <c r="AW6" i="40"/>
  <c r="M6" i="40" s="1"/>
  <c r="AQ6" i="40"/>
  <c r="G6" i="40" s="1"/>
  <c r="BA6" i="40"/>
  <c r="Q6" i="40" s="1"/>
  <c r="AX10" i="40"/>
  <c r="N10" i="40" s="1"/>
  <c r="AP10" i="40"/>
  <c r="F10" i="40" s="1"/>
  <c r="AN10" i="40"/>
  <c r="D10" i="40" s="1"/>
  <c r="BB9" i="40"/>
  <c r="R9" i="40" s="1"/>
  <c r="AX11" i="40"/>
  <c r="N11" i="40" s="1"/>
  <c r="AN11" i="40"/>
  <c r="D11" i="40" s="1"/>
  <c r="AZ11" i="40"/>
  <c r="P11" i="40" s="1"/>
  <c r="AR11" i="40"/>
  <c r="H11" i="40" s="1"/>
  <c r="AU10" i="40"/>
  <c r="K10" i="40" s="1"/>
  <c r="BA10" i="40"/>
  <c r="Q10" i="40" s="1"/>
  <c r="AP12" i="40"/>
  <c r="F12" i="40" s="1"/>
  <c r="AN12" i="40"/>
  <c r="D12" i="40" s="1"/>
  <c r="AX12" i="40"/>
  <c r="N12" i="40" s="1"/>
  <c r="AW13" i="40"/>
  <c r="M13" i="40" s="1"/>
  <c r="AU13" i="40"/>
  <c r="K13" i="40" s="1"/>
  <c r="AO13" i="40"/>
  <c r="E13" i="40" s="1"/>
  <c r="AM13" i="40"/>
  <c r="C13" i="40" s="1"/>
  <c r="AO12" i="40"/>
  <c r="E12" i="40" s="1"/>
  <c r="AY12" i="40"/>
  <c r="O12" i="40" s="1"/>
  <c r="AQ11" i="40"/>
  <c r="G11" i="40" s="1"/>
  <c r="AW11" i="40"/>
  <c r="M11" i="40" s="1"/>
  <c r="AO11" i="40"/>
  <c r="E11" i="40" s="1"/>
  <c r="AX9" i="40"/>
  <c r="N9" i="40" s="1"/>
  <c r="AN9" i="40"/>
  <c r="D9" i="40" s="1"/>
  <c r="AW14" i="40"/>
  <c r="M14" i="40" s="1"/>
  <c r="AO14" i="40"/>
  <c r="E14" i="40" s="1"/>
  <c r="AU14" i="40"/>
  <c r="K14" i="40" s="1"/>
  <c r="AM14" i="40"/>
  <c r="C14" i="40" s="1"/>
  <c r="AX13" i="40"/>
  <c r="N13" i="40" s="1"/>
  <c r="AP13" i="40"/>
  <c r="F13" i="40" s="1"/>
  <c r="AV13" i="40"/>
  <c r="L13" i="40" s="1"/>
  <c r="AN13" i="40"/>
  <c r="D13" i="40" s="1"/>
  <c r="AZ15" i="40"/>
  <c r="P15" i="40" s="1"/>
  <c r="AR15" i="40"/>
  <c r="H15" i="40" s="1"/>
  <c r="BB15" i="40"/>
  <c r="R15" i="40" s="1"/>
  <c r="AT15" i="40"/>
  <c r="J15" i="40" s="1"/>
  <c r="AY16" i="40"/>
  <c r="O16" i="40" s="1"/>
  <c r="AQ16" i="40"/>
  <c r="G16" i="40" s="1"/>
  <c r="BA16" i="40"/>
  <c r="Q16" i="40" s="1"/>
  <c r="AS16" i="40"/>
  <c r="I16" i="40" s="1"/>
  <c r="AW15" i="40"/>
  <c r="M15" i="40" s="1"/>
  <c r="AO15" i="40"/>
  <c r="E15" i="40" s="1"/>
  <c r="AQ15" i="40"/>
  <c r="G15" i="40" s="1"/>
  <c r="BA15" i="40"/>
  <c r="Q15" i="40" s="1"/>
  <c r="AU17" i="40"/>
  <c r="K17" i="40" s="1"/>
  <c r="BA17" i="40"/>
  <c r="Q17" i="40" s="1"/>
  <c r="AM17" i="40"/>
  <c r="C17" i="40" s="1"/>
  <c r="AO17" i="40"/>
  <c r="E17" i="40" s="1"/>
  <c r="BB14" i="40"/>
  <c r="R14" i="40" s="1"/>
  <c r="AZ17" i="40"/>
  <c r="P17" i="40" s="1"/>
  <c r="AR17" i="40"/>
  <c r="H17" i="40" s="1"/>
  <c r="AX17" i="40"/>
  <c r="N17" i="40" s="1"/>
  <c r="AP17" i="40"/>
  <c r="F17" i="40" s="1"/>
  <c r="AR16" i="40"/>
  <c r="H16" i="40" s="1"/>
  <c r="BB16" i="40"/>
  <c r="R16" i="40" s="1"/>
  <c r="AT16" i="40"/>
  <c r="J16" i="40" s="1"/>
  <c r="AT14" i="40"/>
  <c r="J14" i="40" s="1"/>
  <c r="AZ14" i="40"/>
  <c r="P14" i="40" s="1"/>
  <c r="AR14" i="40"/>
  <c r="H14" i="40" s="1"/>
  <c r="F75" i="39"/>
  <c r="AO2" i="40" s="1"/>
  <c r="AJ3" i="40"/>
  <c r="AF75" i="39" l="1"/>
  <c r="AK75" i="39"/>
  <c r="AO3" i="39"/>
  <c r="AO6" i="40"/>
  <c r="E6" i="40" s="1"/>
  <c r="E18" i="40" s="1"/>
  <c r="T5" i="39"/>
  <c r="M75" i="39"/>
  <c r="AV2" i="40" s="1"/>
  <c r="AV10" i="40" s="1"/>
  <c r="L10" i="40" s="1"/>
  <c r="AU6" i="40"/>
  <c r="K6" i="40" s="1"/>
  <c r="K18" i="40" s="1"/>
  <c r="N75" i="39"/>
  <c r="AW2" i="40" s="1"/>
  <c r="AW12" i="40" s="1"/>
  <c r="AW18" i="40" s="1"/>
  <c r="AQ12" i="40"/>
  <c r="AQ18" i="40" s="1"/>
  <c r="AP9" i="40"/>
  <c r="AP18" i="40" s="1"/>
  <c r="T3" i="39"/>
  <c r="T75" i="39" s="1"/>
  <c r="AO18" i="40"/>
  <c r="D75" i="39"/>
  <c r="AM2" i="40" s="1"/>
  <c r="AU18" i="40"/>
  <c r="O18" i="40"/>
  <c r="AY19" i="40" s="1"/>
  <c r="R18" i="40"/>
  <c r="BB19" i="40" s="1"/>
  <c r="N18" i="40"/>
  <c r="C14" i="41" s="1"/>
  <c r="P18" i="40"/>
  <c r="C16" i="41" s="1"/>
  <c r="BA3" i="40"/>
  <c r="BA18" i="40" s="1"/>
  <c r="AJ2" i="40"/>
  <c r="Q3" i="40"/>
  <c r="Q18" i="40" s="1"/>
  <c r="AY18" i="40"/>
  <c r="BB18" i="40"/>
  <c r="AX18" i="40"/>
  <c r="AZ18" i="40"/>
  <c r="AS9" i="40"/>
  <c r="I9" i="40" s="1"/>
  <c r="AS10" i="40"/>
  <c r="I10" i="40" s="1"/>
  <c r="AN4" i="40"/>
  <c r="D4" i="40" s="1"/>
  <c r="AN3" i="40"/>
  <c r="D3" i="40" s="1"/>
  <c r="AN5" i="40"/>
  <c r="D5" i="40" s="1"/>
  <c r="AV12" i="40"/>
  <c r="L12" i="40" s="1"/>
  <c r="AT4" i="40"/>
  <c r="J4" i="40" s="1"/>
  <c r="AT8" i="40"/>
  <c r="J8" i="40" s="1"/>
  <c r="AT5" i="40"/>
  <c r="J5" i="40" s="1"/>
  <c r="AR6" i="40"/>
  <c r="H6" i="40" s="1"/>
  <c r="AR8" i="40"/>
  <c r="H8" i="40" s="1"/>
  <c r="AR7" i="40"/>
  <c r="H7" i="40" s="1"/>
  <c r="M12" i="40" l="1"/>
  <c r="M18" i="40" s="1"/>
  <c r="C36" i="41"/>
  <c r="C34" i="41"/>
  <c r="AX19" i="40"/>
  <c r="AV9" i="40"/>
  <c r="L9" i="40" s="1"/>
  <c r="C18" i="41"/>
  <c r="G12" i="40"/>
  <c r="G18" i="40" s="1"/>
  <c r="AQ19" i="40" s="1"/>
  <c r="AZ19" i="40"/>
  <c r="F9" i="40"/>
  <c r="F18" i="40" s="1"/>
  <c r="C6" i="41" s="1"/>
  <c r="C15" i="41"/>
  <c r="AU19" i="40"/>
  <c r="C11" i="41"/>
  <c r="L18" i="40"/>
  <c r="AV19" i="40" s="1"/>
  <c r="J18" i="40"/>
  <c r="C10" i="41" s="1"/>
  <c r="H18" i="40"/>
  <c r="AR19" i="40" s="1"/>
  <c r="I18" i="40"/>
  <c r="C9" i="41" s="1"/>
  <c r="C5" i="41"/>
  <c r="AO19" i="40"/>
  <c r="C13" i="41"/>
  <c r="AW19" i="40"/>
  <c r="D18" i="40"/>
  <c r="C17" i="41"/>
  <c r="BA19" i="40"/>
  <c r="AV18" i="40"/>
  <c r="AN18" i="40"/>
  <c r="AR18" i="40"/>
  <c r="AS18" i="40"/>
  <c r="AT18" i="40"/>
  <c r="D34" i="41" l="1"/>
  <c r="N34" i="41"/>
  <c r="J34" i="41"/>
  <c r="F34" i="41"/>
  <c r="P34" i="41" s="1"/>
  <c r="C14" i="47" s="1"/>
  <c r="I34" i="41"/>
  <c r="E34" i="41"/>
  <c r="M34" i="41"/>
  <c r="G34" i="41"/>
  <c r="L34" i="41"/>
  <c r="K34" i="41"/>
  <c r="H34" i="41"/>
  <c r="D36" i="41"/>
  <c r="N36" i="41"/>
  <c r="J36" i="41"/>
  <c r="F36" i="41"/>
  <c r="M36" i="41"/>
  <c r="I36" i="41"/>
  <c r="E36" i="41"/>
  <c r="K36" i="41"/>
  <c r="H36" i="41"/>
  <c r="P36" i="41" s="1"/>
  <c r="C16" i="47" s="1"/>
  <c r="G36" i="41"/>
  <c r="L36" i="41"/>
  <c r="C37" i="41"/>
  <c r="C29" i="41"/>
  <c r="C30" i="41"/>
  <c r="C31" i="41"/>
  <c r="C35" i="41"/>
  <c r="C38" i="41"/>
  <c r="C33" i="41"/>
  <c r="C25" i="41"/>
  <c r="C26" i="41"/>
  <c r="C8" i="41"/>
  <c r="AP19" i="40"/>
  <c r="C7" i="41"/>
  <c r="C12" i="41"/>
  <c r="AT19" i="40"/>
  <c r="AS19" i="40"/>
  <c r="C4" i="41"/>
  <c r="AN19" i="40"/>
  <c r="V12" i="40"/>
  <c r="M16" i="47" l="1"/>
  <c r="L16" i="47"/>
  <c r="K16" i="47"/>
  <c r="I16" i="47"/>
  <c r="J16" i="47"/>
  <c r="M14" i="47"/>
  <c r="I14" i="47"/>
  <c r="L14" i="47"/>
  <c r="K14" i="47"/>
  <c r="J14" i="47"/>
  <c r="D33" i="41"/>
  <c r="L33" i="41"/>
  <c r="H33" i="41"/>
  <c r="G33" i="41"/>
  <c r="K33" i="41"/>
  <c r="I33" i="41"/>
  <c r="N33" i="41"/>
  <c r="F33" i="41"/>
  <c r="P33" i="41" s="1"/>
  <c r="C13" i="47" s="1"/>
  <c r="M33" i="41"/>
  <c r="E33" i="41"/>
  <c r="J33" i="41"/>
  <c r="N30" i="41"/>
  <c r="J30" i="41"/>
  <c r="P30" i="41" s="1"/>
  <c r="C10" i="47" s="1"/>
  <c r="F30" i="41"/>
  <c r="M30" i="41"/>
  <c r="H30" i="41"/>
  <c r="L30" i="41"/>
  <c r="G30" i="41"/>
  <c r="E30" i="41"/>
  <c r="K30" i="41"/>
  <c r="I30" i="41"/>
  <c r="L31" i="41"/>
  <c r="H31" i="41"/>
  <c r="N31" i="41"/>
  <c r="I31" i="41"/>
  <c r="F31" i="41"/>
  <c r="M31" i="41"/>
  <c r="P31" i="41" s="1"/>
  <c r="C11" i="47" s="1"/>
  <c r="G31" i="41"/>
  <c r="K31" i="41"/>
  <c r="J31" i="41"/>
  <c r="E31" i="41"/>
  <c r="L29" i="41"/>
  <c r="H29" i="41"/>
  <c r="M29" i="41"/>
  <c r="G29" i="41"/>
  <c r="J29" i="41"/>
  <c r="K29" i="41"/>
  <c r="F29" i="41"/>
  <c r="P29" i="41" s="1"/>
  <c r="C9" i="47" s="1"/>
  <c r="E29" i="41"/>
  <c r="N29" i="41"/>
  <c r="I29" i="41"/>
  <c r="L25" i="41"/>
  <c r="H25" i="41"/>
  <c r="J25" i="41"/>
  <c r="E25" i="41"/>
  <c r="M25" i="41"/>
  <c r="N25" i="41"/>
  <c r="I25" i="41"/>
  <c r="G25" i="41"/>
  <c r="K25" i="41"/>
  <c r="F25" i="41"/>
  <c r="P25" i="41" s="1"/>
  <c r="C5" i="47" s="1"/>
  <c r="N38" i="41"/>
  <c r="J38" i="41"/>
  <c r="F38" i="41"/>
  <c r="M38" i="41"/>
  <c r="E38" i="41"/>
  <c r="I38" i="41"/>
  <c r="P38" i="41" s="1"/>
  <c r="C18" i="47" s="1"/>
  <c r="G38" i="41"/>
  <c r="L38" i="41"/>
  <c r="K38" i="41"/>
  <c r="H38" i="41"/>
  <c r="N26" i="41"/>
  <c r="J26" i="41"/>
  <c r="F26" i="41"/>
  <c r="P26" i="41" s="1"/>
  <c r="C6" i="47" s="1"/>
  <c r="K26" i="41"/>
  <c r="E26" i="41"/>
  <c r="I26" i="41"/>
  <c r="M26" i="41"/>
  <c r="L26" i="41"/>
  <c r="G26" i="41"/>
  <c r="H26" i="41"/>
  <c r="L35" i="41"/>
  <c r="H35" i="41"/>
  <c r="K35" i="41"/>
  <c r="G35" i="41"/>
  <c r="P35" i="41" s="1"/>
  <c r="C15" i="47" s="1"/>
  <c r="M35" i="41"/>
  <c r="E35" i="41"/>
  <c r="J35" i="41"/>
  <c r="I35" i="41"/>
  <c r="N35" i="41"/>
  <c r="F35" i="41"/>
  <c r="D37" i="41"/>
  <c r="L37" i="41"/>
  <c r="H37" i="41"/>
  <c r="K37" i="41"/>
  <c r="G37" i="41"/>
  <c r="I37" i="41"/>
  <c r="N37" i="41"/>
  <c r="F37" i="41"/>
  <c r="P37" i="41" s="1"/>
  <c r="C17" i="47" s="1"/>
  <c r="M37" i="41"/>
  <c r="E37" i="41"/>
  <c r="J37" i="41"/>
  <c r="D26" i="41"/>
  <c r="D25" i="41"/>
  <c r="D38" i="41"/>
  <c r="D35" i="41"/>
  <c r="D31" i="41"/>
  <c r="D30" i="41"/>
  <c r="D29" i="41"/>
  <c r="C32" i="41"/>
  <c r="C24" i="41"/>
  <c r="C27" i="41"/>
  <c r="C28" i="41"/>
  <c r="V2" i="40"/>
  <c r="AM12" i="40" s="1"/>
  <c r="C12" i="40" s="1"/>
  <c r="M6" i="47" l="1"/>
  <c r="I6" i="47"/>
  <c r="L6" i="47"/>
  <c r="K6" i="47"/>
  <c r="J6" i="47"/>
  <c r="M9" i="47"/>
  <c r="L9" i="47"/>
  <c r="I9" i="47"/>
  <c r="K9" i="47"/>
  <c r="J9" i="47"/>
  <c r="M17" i="47"/>
  <c r="L17" i="47"/>
  <c r="I17" i="47"/>
  <c r="K17" i="47"/>
  <c r="J17" i="47"/>
  <c r="M18" i="47"/>
  <c r="I18" i="47"/>
  <c r="L18" i="47"/>
  <c r="K18" i="47"/>
  <c r="J18" i="47"/>
  <c r="M10" i="47"/>
  <c r="I10" i="47"/>
  <c r="L10" i="47"/>
  <c r="K10" i="47"/>
  <c r="J10" i="47"/>
  <c r="M13" i="47"/>
  <c r="L13" i="47"/>
  <c r="I13" i="47"/>
  <c r="K13" i="47"/>
  <c r="J13" i="47"/>
  <c r="M15" i="47"/>
  <c r="L15" i="47"/>
  <c r="K15" i="47"/>
  <c r="J15" i="47"/>
  <c r="I15" i="47"/>
  <c r="M5" i="47"/>
  <c r="L5" i="47"/>
  <c r="I5" i="47"/>
  <c r="K5" i="47"/>
  <c r="J5" i="47"/>
  <c r="M11" i="47"/>
  <c r="L11" i="47"/>
  <c r="K11" i="47"/>
  <c r="J11" i="47"/>
  <c r="I11" i="47"/>
  <c r="D24" i="41"/>
  <c r="N24" i="41"/>
  <c r="J24" i="41"/>
  <c r="F24" i="41"/>
  <c r="P24" i="41" s="1"/>
  <c r="C4" i="47" s="1"/>
  <c r="I24" i="41"/>
  <c r="H24" i="41"/>
  <c r="M24" i="41"/>
  <c r="L24" i="41"/>
  <c r="K24" i="41"/>
  <c r="E24" i="41"/>
  <c r="G24" i="41"/>
  <c r="D32" i="41"/>
  <c r="N32" i="41"/>
  <c r="J32" i="41"/>
  <c r="F32" i="41"/>
  <c r="P32" i="41" s="1"/>
  <c r="C12" i="47" s="1"/>
  <c r="M32" i="41"/>
  <c r="I32" i="41"/>
  <c r="K32" i="41"/>
  <c r="H32" i="41"/>
  <c r="G32" i="41"/>
  <c r="L32" i="41"/>
  <c r="E32" i="41"/>
  <c r="D28" i="41"/>
  <c r="N28" i="41"/>
  <c r="J28" i="41"/>
  <c r="F28" i="41"/>
  <c r="P28" i="41" s="1"/>
  <c r="C8" i="47" s="1"/>
  <c r="L28" i="41"/>
  <c r="G28" i="41"/>
  <c r="K28" i="41"/>
  <c r="E28" i="41"/>
  <c r="M28" i="41"/>
  <c r="H28" i="41"/>
  <c r="I28" i="41"/>
  <c r="D27" i="41"/>
  <c r="L27" i="41"/>
  <c r="H27" i="41"/>
  <c r="K27" i="41"/>
  <c r="F27" i="41"/>
  <c r="P27" i="41" s="1"/>
  <c r="C7" i="47" s="1"/>
  <c r="I27" i="41"/>
  <c r="J27" i="41"/>
  <c r="E27" i="41"/>
  <c r="N27" i="41"/>
  <c r="M27" i="41"/>
  <c r="G27" i="41"/>
  <c r="AM8" i="40"/>
  <c r="C8" i="40" s="1"/>
  <c r="AM5" i="40"/>
  <c r="C5" i="40" s="1"/>
  <c r="AM4" i="40"/>
  <c r="C4" i="40" s="1"/>
  <c r="AM10" i="40"/>
  <c r="C10" i="40" s="1"/>
  <c r="AM9" i="40"/>
  <c r="C9" i="40" s="1"/>
  <c r="AM11" i="40"/>
  <c r="C11" i="40" s="1"/>
  <c r="AM6" i="40"/>
  <c r="C6" i="40" s="1"/>
  <c r="AM3" i="40"/>
  <c r="C3" i="40" s="1"/>
  <c r="M12" i="47" l="1"/>
  <c r="L12" i="47"/>
  <c r="K12" i="47"/>
  <c r="I12" i="47"/>
  <c r="J12" i="47"/>
  <c r="M7" i="47"/>
  <c r="L7" i="47"/>
  <c r="K7" i="47"/>
  <c r="J7" i="47"/>
  <c r="I7" i="47"/>
  <c r="M8" i="47"/>
  <c r="L8" i="47"/>
  <c r="K8" i="47"/>
  <c r="I8" i="47"/>
  <c r="J8" i="47"/>
  <c r="M4" i="47"/>
  <c r="L4" i="47"/>
  <c r="K4" i="47"/>
  <c r="I4" i="47"/>
  <c r="J4" i="47"/>
  <c r="C18" i="40"/>
  <c r="AM18" i="40"/>
  <c r="C3" i="41" l="1"/>
  <c r="S18" i="40"/>
  <c r="AM19" i="40"/>
  <c r="C23" i="41" l="1"/>
  <c r="C39" i="41"/>
  <c r="D23" i="41" l="1"/>
  <c r="D39" i="41" s="1"/>
  <c r="D41" i="41" s="1"/>
  <c r="L23" i="41"/>
  <c r="L39" i="41" s="1"/>
  <c r="H23" i="41"/>
  <c r="H39" i="41" s="1"/>
  <c r="H41" i="41" s="1"/>
  <c r="N23" i="41"/>
  <c r="N39" i="41" s="1"/>
  <c r="N41" i="41" s="1"/>
  <c r="J23" i="41"/>
  <c r="J39" i="41" s="1"/>
  <c r="J41" i="41" s="1"/>
  <c r="M23" i="41"/>
  <c r="M39" i="41" s="1"/>
  <c r="M41" i="41" s="1"/>
  <c r="F23" i="41"/>
  <c r="F39" i="41" s="1"/>
  <c r="F41" i="41" s="1"/>
  <c r="G23" i="41"/>
  <c r="G39" i="41" s="1"/>
  <c r="G41" i="41" s="1"/>
  <c r="K23" i="41"/>
  <c r="K39" i="41" s="1"/>
  <c r="K41" i="41" s="1"/>
  <c r="K47" i="41" s="1"/>
  <c r="I23" i="41"/>
  <c r="I39" i="41" s="1"/>
  <c r="E23" i="41"/>
  <c r="E39" i="41" s="1"/>
  <c r="E41" i="41" s="1"/>
  <c r="L41" i="41"/>
  <c r="L45" i="41" s="1"/>
  <c r="I41" i="41"/>
  <c r="G45" i="41"/>
  <c r="N46" i="41"/>
  <c r="N45" i="41"/>
  <c r="N47" i="41"/>
  <c r="N44" i="41"/>
  <c r="M45" i="41"/>
  <c r="M47" i="41"/>
  <c r="M44" i="41"/>
  <c r="M46" i="41"/>
  <c r="D46" i="41"/>
  <c r="D44" i="41"/>
  <c r="D45" i="41"/>
  <c r="D47" i="41"/>
  <c r="G47" i="41"/>
  <c r="G46" i="41"/>
  <c r="P23" i="41" l="1"/>
  <c r="C3" i="47" s="1"/>
  <c r="L47" i="41"/>
  <c r="L46" i="41"/>
  <c r="K45" i="41"/>
  <c r="K44" i="41"/>
  <c r="K46" i="41"/>
  <c r="L44" i="41"/>
  <c r="O41" i="41"/>
  <c r="G44" i="41"/>
  <c r="H47" i="41"/>
  <c r="H45" i="41"/>
  <c r="H44" i="41"/>
  <c r="H46" i="41"/>
  <c r="E45" i="41"/>
  <c r="E47" i="41"/>
  <c r="E44" i="41"/>
  <c r="E46" i="41"/>
  <c r="I45" i="41"/>
  <c r="I47" i="41"/>
  <c r="I44" i="41"/>
  <c r="I46" i="41"/>
  <c r="F46" i="41"/>
  <c r="F45" i="41"/>
  <c r="F47" i="41"/>
  <c r="F44" i="41"/>
  <c r="J46" i="41"/>
  <c r="J45" i="41"/>
  <c r="J47" i="41"/>
  <c r="J44" i="41"/>
  <c r="L3" i="47" l="1"/>
  <c r="L19" i="47" s="1"/>
  <c r="E26" i="47" s="1"/>
  <c r="F26" i="47" s="1"/>
  <c r="M3" i="47"/>
  <c r="M19" i="47" s="1"/>
  <c r="E27" i="47" s="1"/>
  <c r="F27" i="47" s="1"/>
  <c r="K3" i="47"/>
  <c r="K19" i="47" s="1"/>
  <c r="E25" i="47" s="1"/>
  <c r="F25" i="47" s="1"/>
  <c r="J3" i="47"/>
  <c r="J19" i="47" s="1"/>
  <c r="E24" i="47" s="1"/>
  <c r="F24" i="47" s="1"/>
  <c r="I3" i="47"/>
  <c r="I19" i="47" s="1"/>
  <c r="E23" i="47" s="1"/>
  <c r="F23" i="47" s="1"/>
  <c r="O45" i="41"/>
  <c r="O44" i="41"/>
  <c r="O46" i="41"/>
  <c r="O47" i="41"/>
  <c r="F28" i="47" l="1"/>
</calcChain>
</file>

<file path=xl/comments1.xml><?xml version="1.0" encoding="utf-8"?>
<comments xmlns="http://schemas.openxmlformats.org/spreadsheetml/2006/main">
  <authors>
    <author>David Gzirishvili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ინსრტუქცია:</t>
        </r>
        <r>
          <rPr>
            <sz val="9"/>
            <color indexed="81"/>
            <rFont val="Tahoma"/>
            <family val="2"/>
          </rPr>
          <t xml:space="preserve">
კურსის ხანგრძლივობა დღეებში
თუ პროცესი უწვეტია, მაშინ იწერება წილადი (წუთები/დღეში სამუშო წუთების რაოდენობი)</t>
        </r>
      </text>
    </comment>
  </commentList>
</comments>
</file>

<file path=xl/sharedStrings.xml><?xml version="1.0" encoding="utf-8"?>
<sst xmlns="http://schemas.openxmlformats.org/spreadsheetml/2006/main" count="302" uniqueCount="176">
  <si>
    <t>რაიონი</t>
  </si>
  <si>
    <t>ბენეფიციარები &amp; კლიენტები</t>
  </si>
  <si>
    <t>რეგიონი</t>
  </si>
  <si>
    <t>ბინზეს ხაზები/პროცესები</t>
  </si>
  <si>
    <t>გურია</t>
  </si>
  <si>
    <t>რაჭა-ლეჩხუმი და ქვემო სვანეთი</t>
  </si>
  <si>
    <t>კახეთი</t>
  </si>
  <si>
    <t>იმერეთი</t>
  </si>
  <si>
    <t>მცხეთა-მთიანეთი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</si>
  <si>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</si>
  <si>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</si>
  <si>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</si>
  <si>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</si>
  <si>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აჭარის ავტონომიური რესპუბლიკა</t>
  </si>
  <si>
    <t>ზემო აფხაზეთი</t>
  </si>
  <si>
    <t>გლდანი-ნაძალადევი</t>
  </si>
  <si>
    <t>დიდუბე-ჩუღურეთი</t>
  </si>
  <si>
    <t>ისანი-სამგორი</t>
  </si>
  <si>
    <t>ვაკე-საბურთალო</t>
  </si>
  <si>
    <t>დიდგორი</t>
  </si>
  <si>
    <t>ძველი თბილისი</t>
  </si>
  <si>
    <t>ლანჩხუთი</t>
  </si>
  <si>
    <t>ოზურგეთი</t>
  </si>
  <si>
    <t>ჩოხატაური</t>
  </si>
  <si>
    <t>ამბროლაური</t>
  </si>
  <si>
    <t>ლენტეხი</t>
  </si>
  <si>
    <t>ონი</t>
  </si>
  <si>
    <t>ცაგერი</t>
  </si>
  <si>
    <t>ახმეტი</t>
  </si>
  <si>
    <t>გურჯაანი</t>
  </si>
  <si>
    <t>დედოფლის 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</si>
  <si>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</si>
  <si>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</si>
  <si>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</si>
  <si>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</si>
  <si>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</si>
  <si>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ბაღდათი</t>
  </si>
  <si>
    <t>ვანი</t>
  </si>
  <si>
    <t>ზესტაფონი</t>
  </si>
  <si>
    <t>თერჯოლა</t>
  </si>
  <si>
    <t>სამტრედია</t>
  </si>
  <si>
    <t>საჩხერი</t>
  </si>
  <si>
    <t>ტყიბული</t>
  </si>
  <si>
    <t>ქუთაისი</t>
  </si>
  <si>
    <t>წყალტუბო</t>
  </si>
  <si>
    <t>ჭიათური</t>
  </si>
  <si>
    <t>ხარაგაული</t>
  </si>
  <si>
    <t>ხონი</t>
  </si>
  <si>
    <t>ახალგორი</t>
  </si>
  <si>
    <t>დუშეთი</t>
  </si>
  <si>
    <t>თიანეთი</t>
  </si>
  <si>
    <t>მცხეთი</t>
  </si>
  <si>
    <t>ყაზბეგი</t>
  </si>
  <si>
    <t>აბაშა</t>
  </si>
  <si>
    <t>ზუგდიდი</t>
  </si>
  <si>
    <t>მარტვილი</t>
  </si>
  <si>
    <t>მესტია</t>
  </si>
  <si>
    <t>სენაკი</t>
  </si>
  <si>
    <t>ფოთი</t>
  </si>
  <si>
    <t>ჩხოროწყუ</t>
  </si>
  <si>
    <t>წალენჯიხი</t>
  </si>
  <si>
    <t>ხობი</t>
  </si>
  <si>
    <t>ადიგენი</t>
  </si>
  <si>
    <t>ასპინძი</t>
  </si>
  <si>
    <t>ახალქალაქი</t>
  </si>
  <si>
    <t>ახალციხი</t>
  </si>
  <si>
    <t>ბორჯომი</t>
  </si>
  <si>
    <t>ნინოწმინდა</t>
  </si>
  <si>
    <t>ბოლნისი</t>
  </si>
  <si>
    <t>გარდაბნი</t>
  </si>
  <si>
    <t>დმანისი</t>
  </si>
  <si>
    <t>თეთრი წყარო</t>
  </si>
  <si>
    <t>მარნეული</t>
  </si>
  <si>
    <t>რუსთავი</t>
  </si>
  <si>
    <t>წალკი</t>
  </si>
  <si>
    <t>გორი</t>
  </si>
  <si>
    <t>კასპი</t>
  </si>
  <si>
    <t>ქარელი</t>
  </si>
  <si>
    <t>ხაშური</t>
  </si>
  <si>
    <t>ბათუმი</t>
  </si>
  <si>
    <t>ქედი</t>
  </si>
  <si>
    <t>ქობულეთი</t>
  </si>
  <si>
    <t>შუახევი</t>
  </si>
  <si>
    <t>ხელვაჩაური</t>
  </si>
  <si>
    <t>ხულო</t>
  </si>
  <si>
    <t>თბილისი</t>
  </si>
  <si>
    <t>პროფესიონალები</t>
  </si>
  <si>
    <t>სოციალური აგენტი</t>
  </si>
  <si>
    <t>სოციალური მუშაკი</t>
  </si>
  <si>
    <t>სუფთა სასარგებლო დრო (დღეში)</t>
  </si>
  <si>
    <t>წუთები</t>
  </si>
  <si>
    <t>საათები</t>
  </si>
  <si>
    <t>სამუშაო დღეები</t>
  </si>
  <si>
    <t>დღესასწაულები</t>
  </si>
  <si>
    <t>სუფთა სამუშაო დღეები</t>
  </si>
  <si>
    <t>დრო, რაც უნდა დაუთმოს ერთ შემხვევას (Case-ს)</t>
  </si>
  <si>
    <t>დღეში</t>
  </si>
  <si>
    <t>წელიწადში</t>
  </si>
  <si>
    <t>დატვირთვის ცვალებადობის ამპლიტუდა</t>
  </si>
  <si>
    <t>სულ</t>
  </si>
  <si>
    <t>რამდენი შემთხვევიდან (case-დან) ერთზე უწევს რეაგირება/მუშაობა ( X / 1)</t>
  </si>
  <si>
    <t>დამრგვალების ზღვარი</t>
  </si>
  <si>
    <t>ერთ სპაციალისტზე შემთხვევების რაოდენობა</t>
  </si>
  <si>
    <t>ოფიცერი (FO)</t>
  </si>
  <si>
    <t>ექსპერტი (გასაცემლები)</t>
  </si>
  <si>
    <t>ექსპერტი (უმწეოები)</t>
  </si>
  <si>
    <t>ექსპერტი (მზრუნველობა)</t>
  </si>
  <si>
    <t>ექსპერტი (სხვა)</t>
  </si>
  <si>
    <t>ზრუნვა</t>
  </si>
  <si>
    <t>მეურვეობა/მზრუნველობა</t>
  </si>
  <si>
    <t>ოფიცერი (გასაცემლები)</t>
  </si>
  <si>
    <t>ცნობები</t>
  </si>
  <si>
    <t>საჩივრები</t>
  </si>
  <si>
    <t>ბენეფიციარები</t>
  </si>
  <si>
    <t>ქეიზების რაოდენობა</t>
  </si>
  <si>
    <t>სათაო ოფისი</t>
  </si>
  <si>
    <t>სპეციალისტები</t>
  </si>
  <si>
    <t>დასახელება</t>
  </si>
  <si>
    <t>სტაჟირება</t>
  </si>
  <si>
    <t>ტრენინგი №1</t>
  </si>
  <si>
    <t>ტრენინგი №2</t>
  </si>
  <si>
    <t>ტრენინგი №3</t>
  </si>
  <si>
    <t>ტრენინგი №4</t>
  </si>
  <si>
    <t>შიდა ძალებით</t>
  </si>
  <si>
    <t>კი</t>
  </si>
  <si>
    <t>არა</t>
  </si>
  <si>
    <t>ტესტირება</t>
  </si>
  <si>
    <t>ბუფერი</t>
  </si>
  <si>
    <t>შერჩევა (კონკურსი)</t>
  </si>
  <si>
    <t>სულ რაოდენობა</t>
  </si>
  <si>
    <t>მოკლე აღწერა</t>
  </si>
  <si>
    <t>გასაცემლები - მარტივი</t>
  </si>
  <si>
    <t>გასაცემლები - რთული</t>
  </si>
  <si>
    <t>გასაცემლები - საშუალო</t>
  </si>
  <si>
    <t>უმწეოები - დათვლა</t>
  </si>
  <si>
    <t>უმწეოები - დანიშვნა</t>
  </si>
  <si>
    <t>მონიტორი</t>
  </si>
  <si>
    <t>უმწეოები - მონაცემების განახლება</t>
  </si>
  <si>
    <t>ექსპერტი (იურისტი)</t>
  </si>
  <si>
    <t>უფროსობა</t>
  </si>
  <si>
    <t>არ დაამრგვალო</t>
  </si>
  <si>
    <t>დაამრგვალე</t>
  </si>
  <si>
    <t>აამგრვალე</t>
  </si>
  <si>
    <t>დამრგვალება</t>
  </si>
  <si>
    <t/>
  </si>
  <si>
    <t>ტრენინგი №5</t>
  </si>
  <si>
    <t>ტრენინგი №6</t>
  </si>
  <si>
    <t xml:space="preserve">სოციალური მომსახურების თეორიული და პრაქტიკული საკითხების ათვისება </t>
  </si>
  <si>
    <t>მომხმარებელთან ურთიერთობის უნარები</t>
  </si>
  <si>
    <t>თანამედროვე ინფორმაციული საშუალებების სრულფასოვნად გამოყენების უნარები</t>
  </si>
  <si>
    <t>SIMS-თან მუშაობის უნარ-ჩვევები</t>
  </si>
  <si>
    <t>ზოგადი ორგანიზაციული მუშაობის უნარ ჩვევები - კომუნიკაცია</t>
  </si>
  <si>
    <t>ზოგადი ორგანიზაციული მუშაობის უნარ ჩვევები - კონფლიქტების მართვა</t>
  </si>
  <si>
    <t>მასწავლებლები</t>
  </si>
  <si>
    <t>მასწავლებელი</t>
  </si>
  <si>
    <t>IT ტექნოლოგია</t>
  </si>
  <si>
    <t>ორგანიზაცია</t>
  </si>
  <si>
    <t>სოც. სპეციალობა</t>
  </si>
  <si>
    <t>მონაწილეთა რაოდენობა</t>
  </si>
  <si>
    <t>კურსის ხანგრძლივობა</t>
  </si>
  <si>
    <t>კადრების სპაციალისტი</t>
  </si>
  <si>
    <t>პედაგოგი/ზედამხედველი</t>
  </si>
  <si>
    <t>ინვესტირების საჭიროება</t>
  </si>
  <si>
    <t>საინვესტიციო სიმძლავრეები</t>
  </si>
  <si>
    <t>მოწყობილობა</t>
  </si>
  <si>
    <t>სამაგიდო კომპიუტერი</t>
  </si>
  <si>
    <t>ნეთბუქი</t>
  </si>
  <si>
    <t>პლანშეტი</t>
  </si>
  <si>
    <t>სხვა</t>
  </si>
  <si>
    <t>რაოდენობა</t>
  </si>
  <si>
    <t>„ბუფერის გათვალისწინებით“</t>
  </si>
  <si>
    <t>მაქსიმ</t>
  </si>
  <si>
    <t>მარაგი</t>
  </si>
  <si>
    <t>სულ ფასი</t>
  </si>
  <si>
    <t>ღირებულება</t>
  </si>
  <si>
    <t>მოწყობილობა/აპარატურა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</si>
</sst>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#,##0.0"/>
    <numFmt numFmtId="166" formatCode="0.0%"/>
    <numFmt numFmtId="167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Sylfaen"/>
      <family val="1"/>
    </font>
    <font>
      <sz val="10"/>
      <color rgb="FF0070C0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Sylfaen"/>
      <family val="1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b/>
      <sz val="10"/>
      <color rgb="FF0070C0"/>
      <name val="Sylfaen"/>
      <family val="1"/>
    </font>
    <font>
      <b/>
      <sz val="11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3" tint="0.79998168889431442"/>
      <name val="Sylfaen"/>
      <family val="1"/>
    </font>
    <font>
      <b/>
      <sz val="10"/>
      <color theme="3" tint="0.79998168889431442"/>
      <name val="Sylfaen"/>
      <family val="1"/>
    </font>
    <font>
      <b/>
      <sz val="11"/>
      <color theme="0" tint="-4.9989318521683403E-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07">
    <border>
      <left/>
      <right/>
      <top/>
      <bottom/>
      <diagonal/>
    </border>
    <border>
      <left/>
      <right/>
      <top/>
      <bottom style="dotted">
        <color rgb="FF00B0F0"/>
      </bottom>
      <diagonal/>
    </border>
    <border>
      <left/>
      <right/>
      <top/>
      <bottom style="thick">
        <color rgb="FF008080"/>
      </bottom>
      <diagonal/>
    </border>
    <border>
      <left/>
      <right/>
      <top style="medium">
        <color rgb="FF008080"/>
      </top>
      <bottom/>
      <diagonal/>
    </border>
    <border>
      <left/>
      <right style="medium">
        <color rgb="FF008080"/>
      </right>
      <top/>
      <bottom/>
      <diagonal/>
    </border>
    <border>
      <left/>
      <right style="medium">
        <color rgb="FF008080"/>
      </right>
      <top/>
      <bottom style="dotted">
        <color rgb="FF00B0F0"/>
      </bottom>
      <diagonal/>
    </border>
    <border>
      <left/>
      <right style="medium">
        <color rgb="FF008080"/>
      </right>
      <top style="dotted">
        <color rgb="FF00B0F0"/>
      </top>
      <bottom style="dotted">
        <color rgb="FF00B0F0"/>
      </bottom>
      <diagonal/>
    </border>
    <border>
      <left style="medium">
        <color rgb="FF008080"/>
      </left>
      <right/>
      <top style="medium">
        <color rgb="FF008080"/>
      </top>
      <bottom/>
      <diagonal/>
    </border>
    <border>
      <left/>
      <right style="medium">
        <color rgb="FF008080"/>
      </right>
      <top style="medium">
        <color rgb="FF008080"/>
      </top>
      <bottom/>
      <diagonal/>
    </border>
    <border>
      <left style="medium">
        <color rgb="FF008080"/>
      </left>
      <right/>
      <top/>
      <bottom/>
      <diagonal/>
    </border>
    <border>
      <left/>
      <right style="medium">
        <color rgb="FF008080"/>
      </right>
      <top/>
      <bottom style="thick">
        <color rgb="FF008080"/>
      </bottom>
      <diagonal/>
    </border>
    <border>
      <left style="medium">
        <color rgb="FF008080"/>
      </left>
      <right/>
      <top/>
      <bottom style="thick">
        <color theme="0"/>
      </bottom>
      <diagonal/>
    </border>
    <border>
      <left style="medium">
        <color rgb="FF008080"/>
      </left>
      <right/>
      <top style="thick">
        <color theme="0"/>
      </top>
      <bottom style="thick">
        <color theme="0"/>
      </bottom>
      <diagonal/>
    </border>
    <border>
      <left style="medium">
        <color rgb="FF008080"/>
      </left>
      <right/>
      <top style="thick">
        <color theme="0"/>
      </top>
      <bottom style="medium">
        <color rgb="FF008080"/>
      </bottom>
      <diagonal/>
    </border>
    <border>
      <left/>
      <right style="medium">
        <color rgb="FF008080"/>
      </right>
      <top style="dotted">
        <color rgb="FF00B0F0"/>
      </top>
      <bottom style="medium">
        <color rgb="FF008080"/>
      </bottom>
      <diagonal/>
    </border>
    <border>
      <left/>
      <right/>
      <top/>
      <bottom style="medium">
        <color rgb="FF008080"/>
      </bottom>
      <diagonal/>
    </border>
    <border>
      <left/>
      <right style="medium">
        <color rgb="FF008080"/>
      </right>
      <top/>
      <bottom style="medium">
        <color rgb="FF008080"/>
      </bottom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 style="medium">
        <color rgb="FF00B0F0"/>
      </left>
      <right/>
      <top/>
      <bottom style="dotted">
        <color rgb="FF00B0F0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 style="medium">
        <color rgb="FF00B0F0"/>
      </right>
      <top/>
      <bottom style="dotted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/>
      <right/>
      <top style="medium">
        <color rgb="FF00B0F0"/>
      </top>
      <bottom/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theme="0"/>
      </bottom>
      <diagonal/>
    </border>
    <border>
      <left/>
      <right style="medium">
        <color rgb="FF00B0F0"/>
      </right>
      <top style="medium">
        <color theme="0"/>
      </top>
      <bottom style="medium">
        <color theme="0"/>
      </bottom>
      <diagonal/>
    </border>
    <border>
      <left/>
      <right style="medium">
        <color rgb="FF00B0F0"/>
      </right>
      <top style="medium">
        <color theme="0"/>
      </top>
      <bottom style="medium">
        <color rgb="FF00B0F0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8080"/>
      </left>
      <right/>
      <top/>
      <bottom style="dashed">
        <color theme="0"/>
      </bottom>
      <diagonal/>
    </border>
    <border>
      <left style="medium">
        <color rgb="FF008080"/>
      </left>
      <right/>
      <top style="dashed">
        <color theme="0"/>
      </top>
      <bottom style="dashed">
        <color theme="0"/>
      </bottom>
      <diagonal/>
    </border>
    <border>
      <left style="medium">
        <color rgb="FF008080"/>
      </left>
      <right/>
      <top style="dashed">
        <color theme="0"/>
      </top>
      <bottom style="medium">
        <color rgb="FF008080"/>
      </bottom>
      <diagonal/>
    </border>
    <border>
      <left/>
      <right style="thin">
        <color theme="0"/>
      </right>
      <top/>
      <bottom style="dotted">
        <color rgb="FF008080"/>
      </bottom>
      <diagonal/>
    </border>
    <border>
      <left style="thin">
        <color theme="0"/>
      </left>
      <right style="thin">
        <color theme="0"/>
      </right>
      <top/>
      <bottom style="dotted">
        <color rgb="FF008080"/>
      </bottom>
      <diagonal/>
    </border>
    <border>
      <left/>
      <right style="thin">
        <color theme="0"/>
      </right>
      <top style="dotted">
        <color rgb="FF008080"/>
      </top>
      <bottom style="dotted">
        <color rgb="FF008080"/>
      </bottom>
      <diagonal/>
    </border>
    <border>
      <left style="thin">
        <color theme="0"/>
      </left>
      <right style="thin">
        <color theme="0"/>
      </right>
      <top style="dotted">
        <color rgb="FF008080"/>
      </top>
      <bottom style="dotted">
        <color rgb="FF00808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 style="thin">
        <color theme="0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0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dashed">
        <color theme="0"/>
      </bottom>
      <diagonal/>
    </border>
    <border>
      <left style="thin">
        <color theme="0"/>
      </left>
      <right style="medium">
        <color theme="9" tint="-0.24994659260841701"/>
      </right>
      <top/>
      <bottom style="dotted">
        <color rgb="FF008080"/>
      </bottom>
      <diagonal/>
    </border>
    <border>
      <left style="medium">
        <color theme="9" tint="-0.24994659260841701"/>
      </left>
      <right/>
      <top style="dashed">
        <color theme="0"/>
      </top>
      <bottom style="dashed">
        <color theme="0"/>
      </bottom>
      <diagonal/>
    </border>
    <border>
      <left style="thin">
        <color theme="0"/>
      </left>
      <right style="medium">
        <color theme="9" tint="-0.24994659260841701"/>
      </right>
      <top style="dotted">
        <color rgb="FF008080"/>
      </top>
      <bottom style="dotted">
        <color rgb="FF008080"/>
      </bottom>
      <diagonal/>
    </border>
    <border>
      <left style="medium">
        <color theme="9" tint="-0.24994659260841701"/>
      </left>
      <right/>
      <top style="dashed">
        <color theme="0"/>
      </top>
      <bottom style="medium">
        <color theme="9" tint="-0.24994659260841701"/>
      </bottom>
      <diagonal/>
    </border>
    <border>
      <left/>
      <right style="thin">
        <color theme="0"/>
      </right>
      <top style="dotted">
        <color rgb="FF008080"/>
      </top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 style="dotted">
        <color rgb="FF008080"/>
      </top>
      <bottom style="medium">
        <color theme="9" tint="-0.24994659260841701"/>
      </bottom>
      <diagonal/>
    </border>
    <border>
      <left style="thin">
        <color theme="0"/>
      </left>
      <right style="medium">
        <color theme="9" tint="-0.24994659260841701"/>
      </right>
      <top style="dotted">
        <color rgb="FF008080"/>
      </top>
      <bottom style="medium">
        <color theme="9" tint="-0.24994659260841701"/>
      </bottom>
      <diagonal/>
    </border>
    <border>
      <left style="medium">
        <color rgb="FF008080"/>
      </left>
      <right style="hair">
        <color rgb="FF008080"/>
      </right>
      <top/>
      <bottom style="thick">
        <color rgb="FF008080"/>
      </bottom>
      <diagonal/>
    </border>
    <border>
      <left style="hair">
        <color rgb="FF008080"/>
      </left>
      <right style="hair">
        <color rgb="FF008080"/>
      </right>
      <top/>
      <bottom style="thick">
        <color rgb="FF008080"/>
      </bottom>
      <diagonal/>
    </border>
    <border>
      <left style="hair">
        <color rgb="FF008080"/>
      </left>
      <right style="medium">
        <color rgb="FF008080"/>
      </right>
      <top/>
      <bottom style="thick">
        <color rgb="FF008080"/>
      </bottom>
      <diagonal/>
    </border>
    <border>
      <left style="medium">
        <color rgb="FF008080"/>
      </left>
      <right style="hair">
        <color rgb="FF008080"/>
      </right>
      <top/>
      <bottom style="dotted">
        <color rgb="FF00B0F0"/>
      </bottom>
      <diagonal/>
    </border>
    <border>
      <left style="hair">
        <color rgb="FF008080"/>
      </left>
      <right style="hair">
        <color rgb="FF008080"/>
      </right>
      <top/>
      <bottom style="dotted">
        <color rgb="FF00B0F0"/>
      </bottom>
      <diagonal/>
    </border>
    <border>
      <left style="hair">
        <color rgb="FF008080"/>
      </left>
      <right style="medium">
        <color rgb="FF008080"/>
      </right>
      <top/>
      <bottom style="dotted">
        <color rgb="FF00B0F0"/>
      </bottom>
      <diagonal/>
    </border>
    <border>
      <left style="medium">
        <color rgb="FF008080"/>
      </left>
      <right style="hair">
        <color rgb="FF008080"/>
      </right>
      <top style="dotted">
        <color rgb="FF00B0F0"/>
      </top>
      <bottom style="dotted">
        <color rgb="FF00B0F0"/>
      </bottom>
      <diagonal/>
    </border>
    <border>
      <left style="hair">
        <color rgb="FF008080"/>
      </left>
      <right style="hair">
        <color rgb="FF008080"/>
      </right>
      <top style="dotted">
        <color rgb="FF00B0F0"/>
      </top>
      <bottom style="dotted">
        <color rgb="FF00B0F0"/>
      </bottom>
      <diagonal/>
    </border>
    <border>
      <left style="medium">
        <color rgb="FF008080"/>
      </left>
      <right style="hair">
        <color rgb="FF008080"/>
      </right>
      <top style="dotted">
        <color rgb="FF00B0F0"/>
      </top>
      <bottom style="medium">
        <color rgb="FF008080"/>
      </bottom>
      <diagonal/>
    </border>
    <border>
      <left style="hair">
        <color rgb="FF008080"/>
      </left>
      <right style="hair">
        <color rgb="FF008080"/>
      </right>
      <top style="dotted">
        <color rgb="FF00B0F0"/>
      </top>
      <bottom style="medium">
        <color rgb="FF008080"/>
      </bottom>
      <diagonal/>
    </border>
    <border>
      <left style="hair">
        <color rgb="FF008080"/>
      </left>
      <right style="hair">
        <color rgb="FF008080"/>
      </right>
      <top/>
      <bottom style="medium">
        <color rgb="FF008080"/>
      </bottom>
      <diagonal/>
    </border>
    <border>
      <left style="hair">
        <color rgb="FF008080"/>
      </left>
      <right style="medium">
        <color rgb="FF008080"/>
      </right>
      <top/>
      <bottom style="medium">
        <color rgb="FF008080"/>
      </bottom>
      <diagonal/>
    </border>
    <border>
      <left style="medium">
        <color rgb="FF008080"/>
      </left>
      <right/>
      <top/>
      <bottom style="medium">
        <color theme="3" tint="0.39994506668294322"/>
      </bottom>
      <diagonal/>
    </border>
    <border>
      <left/>
      <right style="medium">
        <color rgb="FF008080"/>
      </right>
      <top/>
      <bottom style="medium">
        <color theme="3" tint="0.39994506668294322"/>
      </bottom>
      <diagonal/>
    </border>
    <border>
      <left style="medium">
        <color rgb="FF00B0F0"/>
      </left>
      <right/>
      <top style="dotted">
        <color rgb="FF00B0F0"/>
      </top>
      <bottom style="dotted">
        <color rgb="FF00B0F0"/>
      </bottom>
      <diagonal/>
    </border>
    <border>
      <left style="medium">
        <color rgb="FF00B0F0"/>
      </left>
      <right/>
      <top style="dotted">
        <color rgb="FF00B0F0"/>
      </top>
      <bottom style="medium">
        <color rgb="FF00B0F0"/>
      </bottom>
      <diagonal/>
    </border>
    <border>
      <left/>
      <right style="medium">
        <color rgb="FF00B0F0"/>
      </right>
      <top/>
      <bottom style="thin">
        <color theme="0"/>
      </bottom>
      <diagonal/>
    </border>
    <border>
      <left/>
      <right style="medium">
        <color rgb="FF00B0F0"/>
      </right>
      <top style="thin">
        <color theme="0"/>
      </top>
      <bottom style="thin">
        <color theme="0"/>
      </bottom>
      <diagonal/>
    </border>
    <border>
      <left/>
      <right style="medium">
        <color rgb="FF00B0F0"/>
      </right>
      <top style="thin">
        <color theme="0"/>
      </top>
      <bottom style="medium">
        <color rgb="FF00B0F0"/>
      </bottom>
      <diagonal/>
    </border>
    <border>
      <left style="medium">
        <color rgb="FF008080"/>
      </left>
      <right style="dotted">
        <color rgb="FF008080"/>
      </right>
      <top style="thick">
        <color rgb="FF008080"/>
      </top>
      <bottom style="dashed">
        <color rgb="FF008080"/>
      </bottom>
      <diagonal/>
    </border>
    <border>
      <left style="dotted">
        <color rgb="FF008080"/>
      </left>
      <right style="dotted">
        <color rgb="FF008080"/>
      </right>
      <top style="thick">
        <color rgb="FF008080"/>
      </top>
      <bottom style="dashed">
        <color rgb="FF008080"/>
      </bottom>
      <diagonal/>
    </border>
    <border>
      <left style="medium">
        <color rgb="FF008080"/>
      </left>
      <right style="dotted">
        <color rgb="FF008080"/>
      </right>
      <top style="dashed">
        <color rgb="FF008080"/>
      </top>
      <bottom style="dashed">
        <color rgb="FF008080"/>
      </bottom>
      <diagonal/>
    </border>
    <border>
      <left style="dotted">
        <color rgb="FF008080"/>
      </left>
      <right style="dotted">
        <color rgb="FF008080"/>
      </right>
      <top style="dashed">
        <color rgb="FF008080"/>
      </top>
      <bottom style="dashed">
        <color rgb="FF008080"/>
      </bottom>
      <diagonal/>
    </border>
    <border>
      <left style="dotted">
        <color rgb="FF008080"/>
      </left>
      <right style="medium">
        <color rgb="FF008080"/>
      </right>
      <top style="thick">
        <color rgb="FF008080"/>
      </top>
      <bottom style="dashed">
        <color rgb="FF008080"/>
      </bottom>
      <diagonal/>
    </border>
    <border>
      <left style="dotted">
        <color rgb="FF008080"/>
      </left>
      <right style="medium">
        <color rgb="FF008080"/>
      </right>
      <top style="dashed">
        <color rgb="FF008080"/>
      </top>
      <bottom style="dashed">
        <color rgb="FF008080"/>
      </bottom>
      <diagonal/>
    </border>
    <border>
      <left style="medium">
        <color rgb="FF008080"/>
      </left>
      <right style="dotted">
        <color rgb="FF008080"/>
      </right>
      <top style="dashed">
        <color rgb="FF008080"/>
      </top>
      <bottom style="medium">
        <color rgb="FF008080"/>
      </bottom>
      <diagonal/>
    </border>
    <border>
      <left style="dotted">
        <color rgb="FF008080"/>
      </left>
      <right style="dotted">
        <color rgb="FF008080"/>
      </right>
      <top style="dashed">
        <color rgb="FF008080"/>
      </top>
      <bottom style="medium">
        <color rgb="FF008080"/>
      </bottom>
      <diagonal/>
    </border>
    <border>
      <left style="dotted">
        <color rgb="FF008080"/>
      </left>
      <right style="medium">
        <color rgb="FF008080"/>
      </right>
      <top style="dashed">
        <color rgb="FF008080"/>
      </top>
      <bottom style="medium">
        <color rgb="FF008080"/>
      </bottom>
      <diagonal/>
    </border>
    <border>
      <left style="hair">
        <color rgb="FF008080"/>
      </left>
      <right/>
      <top/>
      <bottom style="thick">
        <color rgb="FF008080"/>
      </bottom>
      <diagonal/>
    </border>
    <border>
      <left style="hair">
        <color rgb="FF008080"/>
      </left>
      <right/>
      <top/>
      <bottom style="dotted">
        <color rgb="FF00B0F0"/>
      </bottom>
      <diagonal/>
    </border>
    <border>
      <left style="hair">
        <color rgb="FF008080"/>
      </left>
      <right/>
      <top/>
      <bottom style="medium">
        <color rgb="FF008080"/>
      </bottom>
      <diagonal/>
    </border>
    <border>
      <left style="thin">
        <color theme="0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0"/>
      </left>
      <right/>
      <top/>
      <bottom style="dotted">
        <color rgb="FF008080"/>
      </bottom>
      <diagonal/>
    </border>
    <border>
      <left style="thin">
        <color theme="0"/>
      </left>
      <right/>
      <top style="dotted">
        <color rgb="FF008080"/>
      </top>
      <bottom style="dotted">
        <color rgb="FF008080"/>
      </bottom>
      <diagonal/>
    </border>
    <border>
      <left style="thin">
        <color theme="0"/>
      </left>
      <right/>
      <top style="dotted">
        <color rgb="FF008080"/>
      </top>
      <bottom style="medium">
        <color theme="9" tint="-0.24994659260841701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 style="medium">
        <color rgb="FF008080"/>
      </left>
      <right/>
      <top style="medium">
        <color rgb="FF008080"/>
      </top>
      <bottom style="medium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 style="medium">
        <color rgb="FF008080"/>
      </left>
      <right style="medium">
        <color rgb="FF008080"/>
      </right>
      <top/>
      <bottom style="dotted">
        <color theme="0"/>
      </bottom>
      <diagonal/>
    </border>
    <border>
      <left style="medium">
        <color rgb="FF008080"/>
      </left>
      <right style="medium">
        <color rgb="FF008080"/>
      </right>
      <top style="dotted">
        <color theme="0"/>
      </top>
      <bottom style="dotted">
        <color theme="0"/>
      </bottom>
      <diagonal/>
    </border>
    <border>
      <left style="medium">
        <color rgb="FF008080"/>
      </left>
      <right style="medium">
        <color rgb="FF008080"/>
      </right>
      <top style="dotted">
        <color theme="0"/>
      </top>
      <bottom style="medium">
        <color rgb="FF0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008080"/>
      </right>
      <top style="thick">
        <color rgb="FF008080"/>
      </top>
      <bottom style="dotted">
        <color rgb="FF00B0F0"/>
      </bottom>
      <diagonal/>
    </border>
    <border>
      <left style="dotted">
        <color rgb="FF008080"/>
      </left>
      <right style="dotted">
        <color rgb="FF008080"/>
      </right>
      <top style="thick">
        <color rgb="FF008080"/>
      </top>
      <bottom style="dotted">
        <color rgb="FF00B0F0"/>
      </bottom>
      <diagonal/>
    </border>
    <border>
      <left style="dotted">
        <color rgb="FF008080"/>
      </left>
      <right style="medium">
        <color rgb="FF008080"/>
      </right>
      <top style="thick">
        <color rgb="FF008080"/>
      </top>
      <bottom style="dotted">
        <color rgb="FF00B0F0"/>
      </bottom>
      <diagonal/>
    </border>
    <border>
      <left/>
      <right style="dotted">
        <color rgb="FF008080"/>
      </right>
      <top/>
      <bottom style="dotted">
        <color rgb="FF00B0F0"/>
      </bottom>
      <diagonal/>
    </border>
    <border>
      <left style="dotted">
        <color rgb="FF008080"/>
      </left>
      <right style="dotted">
        <color rgb="FF008080"/>
      </right>
      <top/>
      <bottom style="dotted">
        <color rgb="FF00B0F0"/>
      </bottom>
      <diagonal/>
    </border>
    <border>
      <left style="dotted">
        <color rgb="FF008080"/>
      </left>
      <right style="medium">
        <color rgb="FF008080"/>
      </right>
      <top/>
      <bottom style="dotted">
        <color rgb="FF00B0F0"/>
      </bottom>
      <diagonal/>
    </border>
    <border>
      <left/>
      <right style="dotted">
        <color rgb="FF008080"/>
      </right>
      <top/>
      <bottom style="medium">
        <color rgb="FF008080"/>
      </bottom>
      <diagonal/>
    </border>
    <border>
      <left style="dotted">
        <color rgb="FF008080"/>
      </left>
      <right style="dotted">
        <color rgb="FF008080"/>
      </right>
      <top/>
      <bottom style="medium">
        <color rgb="FF008080"/>
      </bottom>
      <diagonal/>
    </border>
    <border>
      <left style="dotted">
        <color rgb="FF008080"/>
      </left>
      <right style="medium">
        <color rgb="FF008080"/>
      </right>
      <top/>
      <bottom style="medium">
        <color rgb="FF008080"/>
      </bottom>
      <diagonal/>
    </border>
    <border>
      <left style="thick">
        <color rgb="FF00B0F0"/>
      </left>
      <right style="dotted">
        <color rgb="FF00B0F0"/>
      </right>
      <top style="thick">
        <color rgb="FF00B0F0"/>
      </top>
      <bottom style="hair">
        <color rgb="FF00B0F0"/>
      </bottom>
      <diagonal/>
    </border>
    <border>
      <left style="thick">
        <color rgb="FF00B0F0"/>
      </left>
      <right style="dotted">
        <color rgb="FF00B0F0"/>
      </right>
      <top style="hair">
        <color rgb="FF00B0F0"/>
      </top>
      <bottom style="hair">
        <color rgb="FF00B0F0"/>
      </bottom>
      <diagonal/>
    </border>
    <border>
      <left style="dotted">
        <color rgb="FF00B0F0"/>
      </left>
      <right style="dotted">
        <color rgb="FF00B0F0"/>
      </right>
      <top style="hair">
        <color rgb="FF00B0F0"/>
      </top>
      <bottom style="hair">
        <color rgb="FF00B0F0"/>
      </bottom>
      <diagonal/>
    </border>
    <border>
      <left style="dotted">
        <color rgb="FF00B0F0"/>
      </left>
      <right style="thick">
        <color rgb="FF00B0F0"/>
      </right>
      <top style="hair">
        <color rgb="FF00B0F0"/>
      </top>
      <bottom style="hair">
        <color rgb="FF00B0F0"/>
      </bottom>
      <diagonal/>
    </border>
    <border>
      <left style="thick">
        <color rgb="FF00B0F0"/>
      </left>
      <right style="dotted">
        <color rgb="FF00B0F0"/>
      </right>
      <top style="hair">
        <color rgb="FF00B0F0"/>
      </top>
      <bottom style="thick">
        <color rgb="FF00B0F0"/>
      </bottom>
      <diagonal/>
    </border>
    <border>
      <left style="dotted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hair">
        <color rgb="FF00B0F0"/>
      </bottom>
      <diagonal/>
    </border>
    <border>
      <left style="dotted">
        <color rgb="FF00B0F0"/>
      </left>
      <right style="thick">
        <color rgb="FF00B0F0"/>
      </right>
      <top/>
      <bottom style="hair">
        <color rgb="FF00B0F0"/>
      </bottom>
      <diagonal/>
    </border>
    <border>
      <left style="dotted">
        <color rgb="FF00B0F0"/>
      </left>
      <right style="dotted">
        <color rgb="FF00B0F0"/>
      </right>
      <top style="thick">
        <color rgb="FF00B0F0"/>
      </top>
      <bottom style="thick">
        <color rgb="FF00B0F0"/>
      </bottom>
      <diagonal/>
    </border>
    <border>
      <left style="dotted">
        <color rgb="FF00B0F0"/>
      </left>
      <right style="thick">
        <color rgb="FF00B0F0"/>
      </right>
      <top style="hair">
        <color rgb="FF00B0F0"/>
      </top>
      <bottom style="double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thick">
        <color rgb="FF00B0F0"/>
      </bottom>
      <diagonal/>
    </border>
    <border>
      <left style="dotted">
        <color rgb="FF00B0F0"/>
      </left>
      <right style="thick">
        <color rgb="FF00B0F0"/>
      </right>
      <top/>
      <bottom style="thick">
        <color rgb="FF00B0F0"/>
      </bottom>
      <diagonal/>
    </border>
    <border>
      <left style="dotted">
        <color rgb="FF00B0F0"/>
      </left>
      <right style="dotted">
        <color rgb="FF00B0F0"/>
      </right>
      <top style="hair">
        <color rgb="FF00B0F0"/>
      </top>
      <bottom style="double">
        <color rgb="FF00B0F0"/>
      </bottom>
      <diagonal/>
    </border>
    <border>
      <left style="dotted">
        <color rgb="FF00B0F0"/>
      </left>
      <right/>
      <top style="thick">
        <color rgb="FF00B0F0"/>
      </top>
      <bottom style="thick">
        <color rgb="FF00B0F0"/>
      </bottom>
      <diagonal/>
    </border>
    <border>
      <left style="dotted">
        <color rgb="FF00B0F0"/>
      </left>
      <right/>
      <top/>
      <bottom style="hair">
        <color rgb="FF00B0F0"/>
      </bottom>
      <diagonal/>
    </border>
    <border>
      <left style="dotted">
        <color rgb="FF00B0F0"/>
      </left>
      <right/>
      <top style="hair">
        <color rgb="FF00B0F0"/>
      </top>
      <bottom style="hair">
        <color rgb="FF00B0F0"/>
      </bottom>
      <diagonal/>
    </border>
    <border>
      <left style="dotted">
        <color rgb="FF00B0F0"/>
      </left>
      <right/>
      <top style="hair">
        <color rgb="FF00B0F0"/>
      </top>
      <bottom style="double">
        <color rgb="FF00B0F0"/>
      </bottom>
      <diagonal/>
    </border>
    <border>
      <left style="medium">
        <color rgb="FF008080"/>
      </left>
      <right/>
      <top/>
      <bottom style="medium">
        <color rgb="FF00808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rgb="FF008080"/>
      </top>
      <bottom style="thin">
        <color theme="0"/>
      </bottom>
      <diagonal/>
    </border>
    <border>
      <left/>
      <right style="medium">
        <color rgb="FF008080"/>
      </right>
      <top style="medium">
        <color rgb="FF008080"/>
      </top>
      <bottom style="thick">
        <color rgb="FF008080"/>
      </bottom>
      <diagonal/>
    </border>
    <border>
      <left/>
      <right/>
      <top style="medium">
        <color rgb="FF008080"/>
      </top>
      <bottom style="thick">
        <color rgb="FF008080"/>
      </bottom>
      <diagonal/>
    </border>
    <border>
      <left style="medium">
        <color rgb="FF008080"/>
      </left>
      <right style="thick">
        <color theme="0"/>
      </right>
      <top style="medium">
        <color rgb="FF008080"/>
      </top>
      <bottom/>
      <diagonal/>
    </border>
    <border>
      <left style="thick">
        <color theme="0"/>
      </left>
      <right style="thick">
        <color theme="0"/>
      </right>
      <top style="medium">
        <color rgb="FF008080"/>
      </top>
      <bottom/>
      <diagonal/>
    </border>
    <border>
      <left style="thick">
        <color theme="0"/>
      </left>
      <right style="medium">
        <color rgb="FF008080"/>
      </right>
      <top style="medium">
        <color rgb="FF008080"/>
      </top>
      <bottom/>
      <diagonal/>
    </border>
    <border>
      <left/>
      <right style="thick">
        <color theme="0"/>
      </right>
      <top/>
      <bottom style="dotted">
        <color rgb="FF00B0F0"/>
      </bottom>
      <diagonal/>
    </border>
    <border>
      <left style="thick">
        <color theme="0"/>
      </left>
      <right style="thick">
        <color theme="0"/>
      </right>
      <top/>
      <bottom style="dotted">
        <color rgb="FF00B0F0"/>
      </bottom>
      <diagonal/>
    </border>
    <border>
      <left style="thick">
        <color theme="0"/>
      </left>
      <right style="medium">
        <color rgb="FF008080"/>
      </right>
      <top/>
      <bottom style="dotted">
        <color rgb="FF00B0F0"/>
      </bottom>
      <diagonal/>
    </border>
    <border>
      <left/>
      <right/>
      <top style="medium">
        <color rgb="FF008080"/>
      </top>
      <bottom style="thick">
        <color rgb="FF00B0F0"/>
      </bottom>
      <diagonal/>
    </border>
    <border>
      <left style="medium">
        <color rgb="FF008080"/>
      </left>
      <right/>
      <top/>
      <bottom style="thin">
        <color theme="0"/>
      </bottom>
      <diagonal/>
    </border>
    <border>
      <left style="medium">
        <color rgb="FF008080"/>
      </left>
      <right/>
      <top style="thin">
        <color theme="0"/>
      </top>
      <bottom style="thin">
        <color theme="0"/>
      </bottom>
      <diagonal/>
    </border>
    <border>
      <left style="medium">
        <color rgb="FF00808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/>
      </left>
      <right/>
      <top style="medium">
        <color rgb="FF008080"/>
      </top>
      <bottom/>
      <diagonal/>
    </border>
    <border>
      <left style="thick">
        <color theme="0"/>
      </left>
      <right/>
      <top/>
      <bottom style="dotted">
        <color rgb="FF00B0F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dotted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0"/>
      </top>
      <bottom style="medium">
        <color rgb="FF00808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0"/>
      </bottom>
      <diagonal/>
    </border>
    <border>
      <left/>
      <right style="medium">
        <color theme="8" tint="-0.24994659260841701"/>
      </right>
      <top style="medium">
        <color theme="0"/>
      </top>
      <bottom style="medium">
        <color theme="0"/>
      </bottom>
      <diagonal/>
    </border>
    <border>
      <left/>
      <right style="medium">
        <color theme="8" tint="-0.24994659260841701"/>
      </right>
      <top style="medium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 style="medium">
        <color rgb="FF008080"/>
      </left>
      <right/>
      <top/>
      <bottom style="dotted">
        <color rgb="FF008080"/>
      </bottom>
      <diagonal/>
    </border>
    <border>
      <left/>
      <right/>
      <top/>
      <bottom style="dotted">
        <color rgb="FF008080"/>
      </bottom>
      <diagonal/>
    </border>
    <border>
      <left/>
      <right style="medium">
        <color rgb="FF008080"/>
      </right>
      <top/>
      <bottom style="dotted">
        <color rgb="FF008080"/>
      </bottom>
      <diagonal/>
    </border>
    <border>
      <left style="medium">
        <color rgb="FF008080"/>
      </left>
      <right/>
      <top style="dotted">
        <color rgb="FF008080"/>
      </top>
      <bottom style="dotted">
        <color rgb="FF008080"/>
      </bottom>
      <diagonal/>
    </border>
    <border>
      <left/>
      <right/>
      <top style="dotted">
        <color rgb="FF008080"/>
      </top>
      <bottom style="dotted">
        <color rgb="FF008080"/>
      </bottom>
      <diagonal/>
    </border>
    <border>
      <left/>
      <right style="medium">
        <color rgb="FF008080"/>
      </right>
      <top style="dotted">
        <color rgb="FF008080"/>
      </top>
      <bottom style="dotted">
        <color rgb="FF008080"/>
      </bottom>
      <diagonal/>
    </border>
    <border>
      <left style="medium">
        <color rgb="FF008080"/>
      </left>
      <right/>
      <top style="dotted">
        <color rgb="FF008080"/>
      </top>
      <bottom/>
      <diagonal/>
    </border>
    <border>
      <left/>
      <right/>
      <top style="dotted">
        <color rgb="FF008080"/>
      </top>
      <bottom style="double">
        <color rgb="FF008080"/>
      </bottom>
      <diagonal/>
    </border>
    <border>
      <left/>
      <right style="medium">
        <color rgb="FF008080"/>
      </right>
      <top style="dotted">
        <color rgb="FF008080"/>
      </top>
      <bottom style="double">
        <color rgb="FF008080"/>
      </bottom>
      <diagonal/>
    </border>
    <border>
      <left style="dashed">
        <color rgb="FF00B0F0"/>
      </left>
      <right style="dashed">
        <color rgb="FF00B0F0"/>
      </right>
      <top style="dashed">
        <color rgb="FF00B0F0"/>
      </top>
      <bottom style="dashed">
        <color rgb="FF00B0F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/>
      <top/>
      <bottom style="dashed">
        <color theme="8" tint="-0.24994659260841701"/>
      </bottom>
      <diagonal/>
    </border>
    <border>
      <left/>
      <right style="medium">
        <color theme="8" tint="-0.24994659260841701"/>
      </right>
      <top/>
      <bottom style="dashed">
        <color theme="8" tint="-0.24994659260841701"/>
      </bottom>
      <diagonal/>
    </border>
    <border>
      <left/>
      <right/>
      <top style="dashed">
        <color theme="8" tint="-0.24994659260841701"/>
      </top>
      <bottom style="dashed">
        <color theme="8" tint="-0.24994659260841701"/>
      </bottom>
      <diagonal/>
    </border>
    <border>
      <left/>
      <right style="medium">
        <color theme="8" tint="-0.24994659260841701"/>
      </right>
      <top style="dashed">
        <color theme="8" tint="-0.24994659260841701"/>
      </top>
      <bottom style="dashed">
        <color theme="8" tint="-0.24994659260841701"/>
      </bottom>
      <diagonal/>
    </border>
    <border>
      <left/>
      <right/>
      <top style="dash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ashed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ck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ck">
        <color theme="0"/>
      </left>
      <right/>
      <top style="medium">
        <color theme="8" tint="-0.24994659260841701"/>
      </top>
      <bottom style="dashed">
        <color theme="8" tint="-0.24994659260841701"/>
      </bottom>
      <diagonal/>
    </border>
    <border>
      <left style="thick">
        <color theme="0"/>
      </left>
      <right/>
      <top style="dashed">
        <color theme="8" tint="-0.24994659260841701"/>
      </top>
      <bottom style="dashed">
        <color theme="8" tint="-0.24994659260841701"/>
      </bottom>
      <diagonal/>
    </border>
    <border>
      <left style="thick">
        <color theme="0"/>
      </left>
      <right/>
      <top style="dash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 tint="-4.9989318521683403E-2"/>
      </right>
      <top style="medium">
        <color theme="8" tint="-0.24994659260841701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8" tint="-0.24994659260841701"/>
      </top>
      <bottom/>
      <diagonal/>
    </border>
    <border>
      <left style="medium">
        <color theme="0" tint="-4.9989318521683403E-2"/>
      </left>
      <right/>
      <top style="medium">
        <color theme="8" tint="-0.24994659260841701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medium">
        <color theme="8" tint="-0.24994659260841701"/>
      </right>
      <top style="thick">
        <color theme="8" tint="-0.24994659260841701"/>
      </top>
      <bottom/>
      <diagonal/>
    </border>
    <border>
      <left style="medium">
        <color theme="8" tint="-0.24994659260841701"/>
      </left>
      <right/>
      <top/>
      <bottom style="dotted">
        <color theme="8" tint="-0.24994659260841701"/>
      </bottom>
      <diagonal/>
    </border>
    <border>
      <left style="medium">
        <color theme="8" tint="-0.24994659260841701"/>
      </left>
      <right/>
      <top style="dotted">
        <color theme="8" tint="-0.24994659260841701"/>
      </top>
      <bottom/>
      <diagonal/>
    </border>
    <border>
      <left style="thick">
        <color theme="8" tint="-0.24994659260841701"/>
      </left>
      <right/>
      <top/>
      <bottom style="dotted">
        <color theme="8" tint="-0.24994659260841701"/>
      </bottom>
      <diagonal/>
    </border>
    <border>
      <left/>
      <right/>
      <top/>
      <bottom style="dotted">
        <color theme="8" tint="-0.24994659260841701"/>
      </bottom>
      <diagonal/>
    </border>
    <border>
      <left/>
      <right style="medium">
        <color theme="8" tint="-0.24994659260841701"/>
      </right>
      <top/>
      <bottom style="dotted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  <border>
      <left style="thick">
        <color theme="0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0"/>
      </left>
      <right style="thick">
        <color theme="8" tint="-0.24994659260841701"/>
      </right>
      <top/>
      <bottom style="thin">
        <color theme="0"/>
      </bottom>
      <diagonal/>
    </border>
    <border>
      <left style="thick">
        <color theme="0"/>
      </left>
      <right style="thick">
        <color theme="8" tint="-0.24994659260841701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8" tint="-0.24994659260841701"/>
      </right>
      <top style="thin">
        <color theme="0"/>
      </top>
      <bottom style="double">
        <color theme="0"/>
      </bottom>
      <diagonal/>
    </border>
    <border>
      <left style="thick">
        <color theme="0"/>
      </left>
      <right style="thick">
        <color theme="8" tint="-0.24994659260841701"/>
      </right>
      <top/>
      <bottom style="thick">
        <color theme="8" tint="-0.24994659260841701"/>
      </bottom>
      <diagonal/>
    </border>
  </borders>
  <cellStyleXfs count="4">
    <xf numFmtId="0" fontId="0" fillId="0" borderId="0"/>
    <xf numFmtId="0" fontId="4" fillId="0" borderId="1">
      <protection locked="0"/>
    </xf>
    <xf numFmtId="0" fontId="7" fillId="0" borderId="1">
      <protection locked="0"/>
    </xf>
    <xf numFmtId="0" fontId="11" fillId="0" borderId="1" applyFont="0" applyBorder="0" applyAlignment="0"/>
  </cellStyleXfs>
  <cellXfs count="315">
    <xf numFmtId="0" fontId="0" fillId="0" borderId="0" xfId="0"/>
    <xf numFmtId="0" fontId="0" fillId="0" borderId="0" xfId="0" applyBorder="1"/>
    <xf numFmtId="0" fontId="0" fillId="0" borderId="0" xfId="0"/>
    <xf numFmtId="0" fontId="5" fillId="0" borderId="2" xfId="0" applyFont="1" applyBorder="1" applyAlignment="1">
      <alignment horizontal="right" wrapText="1"/>
    </xf>
    <xf numFmtId="0" fontId="5" fillId="0" borderId="2" xfId="0" applyFont="1" applyBorder="1"/>
    <xf numFmtId="0" fontId="7" fillId="0" borderId="1" xfId="2">
      <protection locked="0"/>
    </xf>
    <xf numFmtId="0" fontId="3" fillId="3" borderId="7" xfId="0" applyFont="1" applyFill="1" applyBorder="1"/>
    <xf numFmtId="0" fontId="3" fillId="3" borderId="8" xfId="0" applyFont="1" applyFill="1" applyBorder="1"/>
    <xf numFmtId="0" fontId="5" fillId="0" borderId="10" xfId="0" applyFont="1" applyBorder="1"/>
    <xf numFmtId="0" fontId="6" fillId="2" borderId="13" xfId="0" applyFont="1" applyFill="1" applyBorder="1" applyAlignment="1">
      <alignment vertical="top" wrapText="1"/>
    </xf>
    <xf numFmtId="0" fontId="5" fillId="0" borderId="5" xfId="0" applyFont="1" applyBorder="1"/>
    <xf numFmtId="0" fontId="5" fillId="0" borderId="6" xfId="0" applyFont="1" applyBorder="1"/>
    <xf numFmtId="0" fontId="5" fillId="0" borderId="14" xfId="0" applyFont="1" applyBorder="1"/>
    <xf numFmtId="0" fontId="6" fillId="2" borderId="18" xfId="0" applyFont="1" applyFill="1" applyBorder="1"/>
    <xf numFmtId="0" fontId="4" fillId="0" borderId="19" xfId="1" applyBorder="1">
      <protection locked="0"/>
    </xf>
    <xf numFmtId="0" fontId="4" fillId="0" borderId="20" xfId="1" applyBorder="1">
      <protection locked="0"/>
    </xf>
    <xf numFmtId="0" fontId="8" fillId="0" borderId="1" xfId="2" applyFont="1" applyBorder="1">
      <protection locked="0"/>
    </xf>
    <xf numFmtId="0" fontId="8" fillId="0" borderId="25" xfId="2" applyFont="1" applyBorder="1">
      <protection locked="0"/>
    </xf>
    <xf numFmtId="0" fontId="10" fillId="2" borderId="26" xfId="0" applyFont="1" applyFill="1" applyBorder="1" applyAlignment="1">
      <alignment horizontal="right"/>
    </xf>
    <xf numFmtId="0" fontId="10" fillId="2" borderId="27" xfId="0" applyFont="1" applyFill="1" applyBorder="1" applyAlignment="1">
      <alignment horizontal="right"/>
    </xf>
    <xf numFmtId="0" fontId="10" fillId="2" borderId="28" xfId="0" applyFont="1" applyFill="1" applyBorder="1" applyAlignment="1">
      <alignment horizontal="right"/>
    </xf>
    <xf numFmtId="0" fontId="6" fillId="2" borderId="29" xfId="0" applyFont="1" applyFill="1" applyBorder="1"/>
    <xf numFmtId="0" fontId="6" fillId="2" borderId="0" xfId="0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right" wrapText="1"/>
    </xf>
    <xf numFmtId="0" fontId="0" fillId="2" borderId="7" xfId="0" applyFill="1" applyBorder="1"/>
    <xf numFmtId="0" fontId="0" fillId="2" borderId="9" xfId="0" applyFill="1" applyBorder="1"/>
    <xf numFmtId="0" fontId="9" fillId="6" borderId="0" xfId="0" applyFont="1" applyFill="1"/>
    <xf numFmtId="0" fontId="0" fillId="6" borderId="0" xfId="0" applyFill="1"/>
    <xf numFmtId="0" fontId="5" fillId="2" borderId="30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9" fillId="9" borderId="0" xfId="0" applyFont="1" applyFill="1"/>
    <xf numFmtId="0" fontId="0" fillId="9" borderId="0" xfId="0" applyFill="1"/>
    <xf numFmtId="0" fontId="12" fillId="7" borderId="0" xfId="0" applyFont="1" applyFill="1" applyProtection="1">
      <protection locked="0"/>
    </xf>
    <xf numFmtId="0" fontId="5" fillId="0" borderId="37" xfId="0" applyFont="1" applyBorder="1"/>
    <xf numFmtId="0" fontId="5" fillId="8" borderId="38" xfId="0" applyFont="1" applyFill="1" applyBorder="1" applyAlignment="1">
      <alignment horizontal="right" wrapText="1"/>
    </xf>
    <xf numFmtId="0" fontId="5" fillId="8" borderId="39" xfId="0" applyFont="1" applyFill="1" applyBorder="1" applyAlignment="1">
      <alignment horizontal="right" wrapText="1"/>
    </xf>
    <xf numFmtId="0" fontId="5" fillId="8" borderId="40" xfId="0" applyFont="1" applyFill="1" applyBorder="1" applyAlignment="1">
      <alignment horizontal="right" wrapText="1"/>
    </xf>
    <xf numFmtId="0" fontId="5" fillId="2" borderId="41" xfId="0" applyFont="1" applyFill="1" applyBorder="1"/>
    <xf numFmtId="0" fontId="5" fillId="2" borderId="43" xfId="0" applyFont="1" applyFill="1" applyBorder="1"/>
    <xf numFmtId="0" fontId="5" fillId="2" borderId="45" xfId="0" applyFont="1" applyFill="1" applyBorder="1"/>
    <xf numFmtId="0" fontId="7" fillId="0" borderId="1" xfId="2" applyBorder="1" applyAlignment="1">
      <alignment horizontal="right" indent="3"/>
      <protection locked="0"/>
    </xf>
    <xf numFmtId="0" fontId="7" fillId="0" borderId="5" xfId="2" applyBorder="1" applyAlignment="1">
      <alignment horizontal="right" indent="3"/>
      <protection locked="0"/>
    </xf>
    <xf numFmtId="0" fontId="7" fillId="0" borderId="15" xfId="2" applyBorder="1" applyAlignment="1">
      <alignment horizontal="right" indent="3"/>
      <protection locked="0"/>
    </xf>
    <xf numFmtId="0" fontId="7" fillId="0" borderId="16" xfId="2" applyBorder="1" applyAlignment="1">
      <alignment horizontal="right" indent="3"/>
      <protection locked="0"/>
    </xf>
    <xf numFmtId="0" fontId="5" fillId="0" borderId="49" xfId="0" applyFont="1" applyBorder="1" applyAlignment="1">
      <alignment horizontal="right" wrapText="1"/>
    </xf>
    <xf numFmtId="0" fontId="5" fillId="0" borderId="50" xfId="0" applyFont="1" applyBorder="1" applyAlignment="1">
      <alignment horizontal="right" wrapText="1"/>
    </xf>
    <xf numFmtId="0" fontId="9" fillId="3" borderId="61" xfId="0" applyFont="1" applyFill="1" applyBorder="1"/>
    <xf numFmtId="0" fontId="9" fillId="3" borderId="62" xfId="0" applyFont="1" applyFill="1" applyBorder="1"/>
    <xf numFmtId="0" fontId="5" fillId="0" borderId="18" xfId="0" applyFont="1" applyBorder="1"/>
    <xf numFmtId="0" fontId="2" fillId="0" borderId="17" xfId="0" applyFont="1" applyBorder="1"/>
    <xf numFmtId="0" fontId="5" fillId="0" borderId="29" xfId="0" applyFont="1" applyBorder="1"/>
    <xf numFmtId="0" fontId="7" fillId="0" borderId="21" xfId="2" applyFont="1" applyBorder="1">
      <protection locked="0"/>
    </xf>
    <xf numFmtId="0" fontId="5" fillId="0" borderId="20" xfId="0" applyFont="1" applyBorder="1"/>
    <xf numFmtId="0" fontId="10" fillId="0" borderId="22" xfId="0" applyFont="1" applyBorder="1"/>
    <xf numFmtId="0" fontId="5" fillId="0" borderId="0" xfId="0" applyFont="1" applyFill="1" applyBorder="1"/>
    <xf numFmtId="0" fontId="4" fillId="0" borderId="19" xfId="0" applyFont="1" applyBorder="1" applyProtection="1">
      <protection locked="0"/>
    </xf>
    <xf numFmtId="10" fontId="7" fillId="0" borderId="1" xfId="2" applyNumberFormat="1" applyBorder="1">
      <protection locked="0"/>
    </xf>
    <xf numFmtId="0" fontId="4" fillId="0" borderId="63" xfId="0" applyFont="1" applyBorder="1" applyProtection="1">
      <protection locked="0"/>
    </xf>
    <xf numFmtId="0" fontId="4" fillId="0" borderId="64" xfId="0" applyFont="1" applyBorder="1" applyProtection="1">
      <protection locked="0"/>
    </xf>
    <xf numFmtId="10" fontId="7" fillId="0" borderId="25" xfId="2" applyNumberFormat="1" applyBorder="1">
      <protection locked="0"/>
    </xf>
    <xf numFmtId="4" fontId="1" fillId="2" borderId="65" xfId="0" applyNumberFormat="1" applyFont="1" applyFill="1" applyBorder="1"/>
    <xf numFmtId="4" fontId="1" fillId="2" borderId="66" xfId="0" applyNumberFormat="1" applyFont="1" applyFill="1" applyBorder="1"/>
    <xf numFmtId="4" fontId="1" fillId="2" borderId="67" xfId="0" applyNumberFormat="1" applyFont="1" applyFill="1" applyBorder="1"/>
    <xf numFmtId="0" fontId="6" fillId="4" borderId="4" xfId="0" applyFont="1" applyFill="1" applyBorder="1"/>
    <xf numFmtId="0" fontId="5" fillId="0" borderId="51" xfId="0" applyFont="1" applyBorder="1" applyAlignment="1">
      <alignment horizontal="right" wrapText="1"/>
    </xf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5" fillId="0" borderId="77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5" fillId="8" borderId="80" xfId="0" applyFont="1" applyFill="1" applyBorder="1" applyAlignment="1">
      <alignment horizontal="right" wrapText="1"/>
    </xf>
    <xf numFmtId="0" fontId="5" fillId="4" borderId="85" xfId="0" applyFont="1" applyFill="1" applyBorder="1"/>
    <xf numFmtId="3" fontId="2" fillId="10" borderId="88" xfId="0" applyNumberFormat="1" applyFont="1" applyFill="1" applyBorder="1"/>
    <xf numFmtId="3" fontId="2" fillId="10" borderId="89" xfId="0" applyNumberFormat="1" applyFont="1" applyFill="1" applyBorder="1"/>
    <xf numFmtId="3" fontId="2" fillId="10" borderId="90" xfId="0" applyNumberFormat="1" applyFont="1" applyFill="1" applyBorder="1"/>
    <xf numFmtId="0" fontId="13" fillId="12" borderId="0" xfId="0" applyFont="1" applyFill="1"/>
    <xf numFmtId="0" fontId="13" fillId="13" borderId="0" xfId="0" applyFont="1" applyFill="1"/>
    <xf numFmtId="3" fontId="2" fillId="0" borderId="68" xfId="0" applyNumberFormat="1" applyFont="1" applyBorder="1"/>
    <xf numFmtId="3" fontId="10" fillId="4" borderId="0" xfId="0" applyNumberFormat="1" applyFont="1" applyFill="1" applyBorder="1"/>
    <xf numFmtId="41" fontId="11" fillId="14" borderId="52" xfId="0" applyNumberFormat="1" applyFont="1" applyFill="1" applyBorder="1" applyProtection="1"/>
    <xf numFmtId="0" fontId="14" fillId="0" borderId="91" xfId="0" applyFont="1" applyBorder="1"/>
    <xf numFmtId="0" fontId="6" fillId="10" borderId="84" xfId="0" applyFont="1" applyFill="1" applyBorder="1" applyAlignment="1">
      <alignment horizontal="right" wrapText="1"/>
    </xf>
    <xf numFmtId="0" fontId="6" fillId="11" borderId="14" xfId="0" applyFont="1" applyFill="1" applyBorder="1"/>
    <xf numFmtId="0" fontId="7" fillId="0" borderId="92" xfId="2" applyBorder="1" applyAlignment="1">
      <alignment horizontal="right" indent="3"/>
      <protection locked="0"/>
    </xf>
    <xf numFmtId="0" fontId="7" fillId="0" borderId="93" xfId="2" applyBorder="1" applyAlignment="1">
      <alignment horizontal="right" indent="3"/>
      <protection locked="0"/>
    </xf>
    <xf numFmtId="0" fontId="7" fillId="0" borderId="94" xfId="2" applyBorder="1" applyAlignment="1">
      <alignment horizontal="right" indent="3"/>
      <protection locked="0"/>
    </xf>
    <xf numFmtId="0" fontId="7" fillId="0" borderId="95" xfId="2" applyBorder="1" applyAlignment="1">
      <alignment horizontal="right" indent="3"/>
      <protection locked="0"/>
    </xf>
    <xf numFmtId="0" fontId="7" fillId="0" borderId="96" xfId="2" applyBorder="1" applyAlignment="1">
      <alignment horizontal="right" indent="3"/>
      <protection locked="0"/>
    </xf>
    <xf numFmtId="0" fontId="7" fillId="0" borderId="97" xfId="2" applyBorder="1" applyAlignment="1">
      <alignment horizontal="right" indent="3"/>
      <protection locked="0"/>
    </xf>
    <xf numFmtId="0" fontId="7" fillId="0" borderId="98" xfId="2" applyBorder="1" applyAlignment="1">
      <alignment horizontal="right" indent="3"/>
      <protection locked="0"/>
    </xf>
    <xf numFmtId="0" fontId="7" fillId="0" borderId="99" xfId="2" applyBorder="1" applyAlignment="1">
      <alignment horizontal="right" indent="3"/>
      <protection locked="0"/>
    </xf>
    <xf numFmtId="0" fontId="7" fillId="0" borderId="100" xfId="2" applyBorder="1" applyAlignment="1">
      <alignment horizontal="right" indent="3"/>
      <protection locked="0"/>
    </xf>
    <xf numFmtId="41" fontId="2" fillId="10" borderId="88" xfId="0" applyNumberFormat="1" applyFont="1" applyFill="1" applyBorder="1"/>
    <xf numFmtId="41" fontId="2" fillId="10" borderId="89" xfId="0" applyNumberFormat="1" applyFont="1" applyFill="1" applyBorder="1"/>
    <xf numFmtId="41" fontId="2" fillId="10" borderId="90" xfId="0" applyNumberFormat="1" applyFont="1" applyFill="1" applyBorder="1"/>
    <xf numFmtId="41" fontId="10" fillId="4" borderId="0" xfId="0" applyNumberFormat="1" applyFont="1" applyFill="1" applyBorder="1"/>
    <xf numFmtId="164" fontId="2" fillId="0" borderId="68" xfId="0" applyNumberFormat="1" applyFont="1" applyBorder="1"/>
    <xf numFmtId="164" fontId="2" fillId="0" borderId="69" xfId="0" applyNumberFormat="1" applyFont="1" applyBorder="1"/>
    <xf numFmtId="164" fontId="2" fillId="0" borderId="72" xfId="0" applyNumberFormat="1" applyFont="1" applyBorder="1"/>
    <xf numFmtId="164" fontId="2" fillId="0" borderId="70" xfId="0" applyNumberFormat="1" applyFont="1" applyBorder="1"/>
    <xf numFmtId="164" fontId="2" fillId="0" borderId="71" xfId="0" applyNumberFormat="1" applyFont="1" applyBorder="1"/>
    <xf numFmtId="164" fontId="2" fillId="0" borderId="73" xfId="0" applyNumberFormat="1" applyFont="1" applyBorder="1"/>
    <xf numFmtId="164" fontId="2" fillId="0" borderId="74" xfId="0" applyNumberFormat="1" applyFont="1" applyBorder="1"/>
    <xf numFmtId="164" fontId="2" fillId="0" borderId="75" xfId="0" applyNumberFormat="1" applyFont="1" applyBorder="1"/>
    <xf numFmtId="164" fontId="2" fillId="0" borderId="76" xfId="0" applyNumberFormat="1" applyFont="1" applyBorder="1"/>
    <xf numFmtId="164" fontId="10" fillId="4" borderId="0" xfId="0" applyNumberFormat="1" applyFont="1" applyFill="1" applyBorder="1"/>
    <xf numFmtId="0" fontId="5" fillId="0" borderId="0" xfId="0" applyFont="1"/>
    <xf numFmtId="0" fontId="0" fillId="0" borderId="101" xfId="0" applyBorder="1"/>
    <xf numFmtId="0" fontId="5" fillId="0" borderId="102" xfId="0" applyFont="1" applyBorder="1"/>
    <xf numFmtId="43" fontId="2" fillId="0" borderId="103" xfId="0" applyNumberFormat="1" applyFont="1" applyBorder="1"/>
    <xf numFmtId="43" fontId="2" fillId="0" borderId="104" xfId="0" applyNumberFormat="1" applyFont="1" applyBorder="1"/>
    <xf numFmtId="0" fontId="6" fillId="0" borderId="105" xfId="0" applyFont="1" applyBorder="1" applyAlignment="1">
      <alignment horizontal="right"/>
    </xf>
    <xf numFmtId="43" fontId="2" fillId="0" borderId="107" xfId="0" applyNumberFormat="1" applyFont="1" applyBorder="1"/>
    <xf numFmtId="43" fontId="2" fillId="0" borderId="108" xfId="0" applyNumberFormat="1" applyFont="1" applyBorder="1"/>
    <xf numFmtId="0" fontId="5" fillId="0" borderId="109" xfId="0" applyFont="1" applyBorder="1" applyAlignment="1">
      <alignment horizontal="right" wrapText="1"/>
    </xf>
    <xf numFmtId="0" fontId="5" fillId="0" borderId="106" xfId="0" applyFont="1" applyBorder="1" applyAlignment="1">
      <alignment horizontal="right" wrapText="1"/>
    </xf>
    <xf numFmtId="43" fontId="0" fillId="0" borderId="111" xfId="0" applyNumberFormat="1" applyBorder="1"/>
    <xf numFmtId="43" fontId="0" fillId="0" borderId="112" xfId="0" applyNumberFormat="1" applyBorder="1"/>
    <xf numFmtId="43" fontId="2" fillId="0" borderId="113" xfId="0" applyNumberFormat="1" applyFont="1" applyBorder="1"/>
    <xf numFmtId="43" fontId="2" fillId="0" borderId="110" xfId="0" applyNumberFormat="1" applyFont="1" applyBorder="1"/>
    <xf numFmtId="0" fontId="5" fillId="0" borderId="114" xfId="0" applyFont="1" applyBorder="1" applyAlignment="1">
      <alignment horizontal="right" wrapText="1"/>
    </xf>
    <xf numFmtId="43" fontId="2" fillId="0" borderId="115" xfId="0" applyNumberFormat="1" applyFont="1" applyBorder="1"/>
    <xf numFmtId="43" fontId="2" fillId="0" borderId="116" xfId="0" applyNumberFormat="1" applyFont="1" applyBorder="1"/>
    <xf numFmtId="43" fontId="2" fillId="0" borderId="117" xfId="0" applyNumberFormat="1" applyFont="1" applyBorder="1"/>
    <xf numFmtId="0" fontId="5" fillId="0" borderId="9" xfId="0" applyFont="1" applyBorder="1"/>
    <xf numFmtId="43" fontId="0" fillId="10" borderId="119" xfId="0" applyNumberFormat="1" applyFill="1" applyBorder="1"/>
    <xf numFmtId="0" fontId="5" fillId="0" borderId="118" xfId="0" applyFont="1" applyBorder="1"/>
    <xf numFmtId="0" fontId="0" fillId="0" borderId="0" xfId="0" applyAlignment="1">
      <alignment horizontal="right"/>
    </xf>
    <xf numFmtId="0" fontId="5" fillId="10" borderId="120" xfId="0" applyFont="1" applyFill="1" applyBorder="1" applyAlignment="1">
      <alignment horizontal="right" wrapText="1"/>
    </xf>
    <xf numFmtId="0" fontId="5" fillId="0" borderId="122" xfId="0" applyFont="1" applyBorder="1" applyAlignment="1">
      <alignment horizontal="right" wrapText="1"/>
    </xf>
    <xf numFmtId="0" fontId="5" fillId="0" borderId="121" xfId="0" applyFont="1" applyBorder="1" applyAlignment="1">
      <alignment horizontal="right" wrapText="1"/>
    </xf>
    <xf numFmtId="0" fontId="6" fillId="10" borderId="7" xfId="0" applyFont="1" applyFill="1" applyBorder="1"/>
    <xf numFmtId="0" fontId="7" fillId="0" borderId="15" xfId="2" applyBorder="1">
      <protection locked="0"/>
    </xf>
    <xf numFmtId="0" fontId="4" fillId="0" borderId="15" xfId="1" applyBorder="1">
      <protection locked="0"/>
    </xf>
    <xf numFmtId="9" fontId="7" fillId="0" borderId="15" xfId="2" applyNumberFormat="1" applyBorder="1">
      <protection locked="0"/>
    </xf>
    <xf numFmtId="0" fontId="4" fillId="0" borderId="16" xfId="1" applyBorder="1" applyAlignment="1">
      <alignment horizontal="left" wrapText="1"/>
      <protection locked="0"/>
    </xf>
    <xf numFmtId="0" fontId="7" fillId="0" borderId="126" xfId="2" applyBorder="1">
      <protection locked="0"/>
    </xf>
    <xf numFmtId="0" fontId="4" fillId="0" borderId="127" xfId="1" applyBorder="1">
      <protection locked="0"/>
    </xf>
    <xf numFmtId="9" fontId="7" fillId="0" borderId="127" xfId="2" applyNumberFormat="1" applyBorder="1">
      <protection locked="0"/>
    </xf>
    <xf numFmtId="0" fontId="4" fillId="0" borderId="128" xfId="1" applyBorder="1" applyAlignment="1">
      <alignment horizontal="left" wrapText="1"/>
      <protection locked="0"/>
    </xf>
    <xf numFmtId="165" fontId="1" fillId="7" borderId="33" xfId="0" applyNumberFormat="1" applyFont="1" applyFill="1" applyBorder="1"/>
    <xf numFmtId="165" fontId="1" fillId="7" borderId="34" xfId="0" applyNumberFormat="1" applyFont="1" applyFill="1" applyBorder="1"/>
    <xf numFmtId="165" fontId="1" fillId="7" borderId="81" xfId="0" applyNumberFormat="1" applyFont="1" applyFill="1" applyBorder="1"/>
    <xf numFmtId="165" fontId="1" fillId="7" borderId="42" xfId="0" applyNumberFormat="1" applyFont="1" applyFill="1" applyBorder="1"/>
    <xf numFmtId="165" fontId="1" fillId="7" borderId="35" xfId="0" applyNumberFormat="1" applyFont="1" applyFill="1" applyBorder="1"/>
    <xf numFmtId="165" fontId="1" fillId="7" borderId="36" xfId="0" applyNumberFormat="1" applyFont="1" applyFill="1" applyBorder="1"/>
    <xf numFmtId="165" fontId="1" fillId="7" borderId="82" xfId="0" applyNumberFormat="1" applyFont="1" applyFill="1" applyBorder="1"/>
    <xf numFmtId="165" fontId="1" fillId="7" borderId="44" xfId="0" applyNumberFormat="1" applyFont="1" applyFill="1" applyBorder="1"/>
    <xf numFmtId="165" fontId="1" fillId="7" borderId="46" xfId="0" applyNumberFormat="1" applyFont="1" applyFill="1" applyBorder="1"/>
    <xf numFmtId="165" fontId="1" fillId="7" borderId="47" xfId="0" applyNumberFormat="1" applyFont="1" applyFill="1" applyBorder="1"/>
    <xf numFmtId="165" fontId="1" fillId="7" borderId="83" xfId="0" applyNumberFormat="1" applyFont="1" applyFill="1" applyBorder="1"/>
    <xf numFmtId="165" fontId="1" fillId="7" borderId="48" xfId="0" applyNumberFormat="1" applyFont="1" applyFill="1" applyBorder="1"/>
    <xf numFmtId="0" fontId="0" fillId="3" borderId="0" xfId="0" applyFill="1" applyBorder="1"/>
    <xf numFmtId="0" fontId="6" fillId="3" borderId="4" xfId="0" applyFont="1" applyFill="1" applyBorder="1" applyAlignment="1">
      <alignment horizontal="right"/>
    </xf>
    <xf numFmtId="41" fontId="10" fillId="3" borderId="0" xfId="0" applyNumberFormat="1" applyFont="1" applyFill="1" applyBorder="1"/>
    <xf numFmtId="3" fontId="7" fillId="0" borderId="52" xfId="0" applyNumberFormat="1" applyFont="1" applyBorder="1" applyProtection="1">
      <protection locked="0"/>
    </xf>
    <xf numFmtId="3" fontId="7" fillId="0" borderId="53" xfId="0" applyNumberFormat="1" applyFont="1" applyFill="1" applyBorder="1" applyAlignment="1" applyProtection="1">
      <alignment horizontal="right"/>
      <protection locked="0"/>
    </xf>
    <xf numFmtId="3" fontId="7" fillId="0" borderId="53" xfId="2" applyNumberFormat="1" applyBorder="1">
      <protection locked="0"/>
    </xf>
    <xf numFmtId="3" fontId="7" fillId="0" borderId="78" xfId="2" applyNumberFormat="1" applyBorder="1">
      <protection locked="0"/>
    </xf>
    <xf numFmtId="3" fontId="7" fillId="0" borderId="54" xfId="2" applyNumberFormat="1" applyBorder="1">
      <protection locked="0"/>
    </xf>
    <xf numFmtId="3" fontId="7" fillId="0" borderId="55" xfId="0" applyNumberFormat="1" applyFont="1" applyBorder="1" applyProtection="1">
      <protection locked="0"/>
    </xf>
    <xf numFmtId="3" fontId="7" fillId="0" borderId="56" xfId="0" applyNumberFormat="1" applyFont="1" applyFill="1" applyBorder="1" applyAlignment="1" applyProtection="1">
      <alignment horizontal="right"/>
      <protection locked="0"/>
    </xf>
    <xf numFmtId="3" fontId="7" fillId="11" borderId="57" xfId="0" applyNumberFormat="1" applyFont="1" applyFill="1" applyBorder="1" applyProtection="1">
      <protection locked="0"/>
    </xf>
    <xf numFmtId="3" fontId="8" fillId="11" borderId="58" xfId="0" applyNumberFormat="1" applyFont="1" applyFill="1" applyBorder="1" applyAlignment="1" applyProtection="1">
      <alignment horizontal="right"/>
      <protection locked="0"/>
    </xf>
    <xf numFmtId="3" fontId="7" fillId="11" borderId="59" xfId="2" applyNumberFormat="1" applyFill="1" applyBorder="1">
      <protection locked="0"/>
    </xf>
    <xf numFmtId="3" fontId="7" fillId="11" borderId="79" xfId="2" applyNumberFormat="1" applyFill="1" applyBorder="1">
      <protection locked="0"/>
    </xf>
    <xf numFmtId="3" fontId="7" fillId="11" borderId="60" xfId="2" applyNumberFormat="1" applyFill="1" applyBorder="1">
      <protection locked="0"/>
    </xf>
    <xf numFmtId="0" fontId="6" fillId="5" borderId="3" xfId="0" applyFont="1" applyFill="1" applyBorder="1" applyAlignment="1" applyProtection="1">
      <alignment horizontal="left"/>
      <protection locked="0"/>
    </xf>
    <xf numFmtId="0" fontId="17" fillId="15" borderId="85" xfId="0" applyFont="1" applyFill="1" applyBorder="1"/>
    <xf numFmtId="43" fontId="0" fillId="0" borderId="0" xfId="0" applyNumberFormat="1"/>
    <xf numFmtId="164" fontId="0" fillId="0" borderId="0" xfId="0" applyNumberFormat="1"/>
    <xf numFmtId="0" fontId="9" fillId="2" borderId="0" xfId="0" applyNumberFormat="1" applyFont="1" applyFill="1" applyAlignment="1">
      <alignment horizontal="right" vertical="center"/>
    </xf>
    <xf numFmtId="164" fontId="10" fillId="2" borderId="0" xfId="0" applyNumberFormat="1" applyFont="1" applyFill="1" applyBorder="1"/>
    <xf numFmtId="164" fontId="1" fillId="2" borderId="130" xfId="0" applyNumberFormat="1" applyFont="1" applyFill="1" applyBorder="1"/>
    <xf numFmtId="164" fontId="1" fillId="2" borderId="131" xfId="0" applyNumberFormat="1" applyFont="1" applyFill="1" applyBorder="1"/>
    <xf numFmtId="164" fontId="1" fillId="2" borderId="132" xfId="0" applyNumberFormat="1" applyFont="1" applyFill="1" applyBorder="1"/>
    <xf numFmtId="0" fontId="0" fillId="2" borderId="0" xfId="0" applyFill="1"/>
    <xf numFmtId="0" fontId="14" fillId="0" borderId="133" xfId="0" applyFont="1" applyFill="1" applyBorder="1"/>
    <xf numFmtId="43" fontId="10" fillId="4" borderId="0" xfId="0" applyNumberFormat="1" applyFont="1" applyFill="1" applyBorder="1"/>
    <xf numFmtId="0" fontId="0" fillId="0" borderId="0" xfId="0" applyFill="1"/>
    <xf numFmtId="0" fontId="9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Border="1"/>
    <xf numFmtId="164" fontId="10" fillId="0" borderId="0" xfId="0" applyNumberFormat="1" applyFont="1" applyFill="1" applyBorder="1"/>
    <xf numFmtId="0" fontId="18" fillId="15" borderId="129" xfId="0" applyFont="1" applyFill="1" applyBorder="1" applyAlignment="1" applyProtection="1">
      <alignment horizontal="left"/>
    </xf>
    <xf numFmtId="43" fontId="19" fillId="16" borderId="0" xfId="0" applyNumberFormat="1" applyFont="1" applyFill="1"/>
    <xf numFmtId="9" fontId="7" fillId="0" borderId="135" xfId="2" applyNumberFormat="1" applyBorder="1">
      <protection locked="0"/>
    </xf>
    <xf numFmtId="0" fontId="6" fillId="10" borderId="123" xfId="0" applyFont="1" applyFill="1" applyBorder="1"/>
    <xf numFmtId="0" fontId="6" fillId="10" borderId="124" xfId="0" applyFont="1" applyFill="1" applyBorder="1" applyAlignment="1">
      <alignment horizontal="right" wrapText="1"/>
    </xf>
    <xf numFmtId="0" fontId="6" fillId="10" borderId="124" xfId="0" applyFont="1" applyFill="1" applyBorder="1" applyAlignment="1">
      <alignment wrapText="1"/>
    </xf>
    <xf numFmtId="0" fontId="6" fillId="10" borderId="134" xfId="0" applyFont="1" applyFill="1" applyBorder="1" applyAlignment="1">
      <alignment wrapText="1"/>
    </xf>
    <xf numFmtId="0" fontId="6" fillId="10" borderId="125" xfId="0" applyFont="1" applyFill="1" applyBorder="1" applyAlignment="1">
      <alignment wrapText="1"/>
    </xf>
    <xf numFmtId="0" fontId="1" fillId="17" borderId="136" xfId="0" applyFont="1" applyFill="1" applyBorder="1"/>
    <xf numFmtId="0" fontId="0" fillId="0" borderId="137" xfId="0" applyBorder="1" applyProtection="1">
      <protection locked="0"/>
    </xf>
    <xf numFmtId="0" fontId="0" fillId="0" borderId="138" xfId="0" applyBorder="1" applyProtection="1">
      <protection locked="0"/>
    </xf>
    <xf numFmtId="0" fontId="0" fillId="0" borderId="138" xfId="0" applyFill="1" applyBorder="1" applyProtection="1">
      <protection locked="0"/>
    </xf>
    <xf numFmtId="0" fontId="0" fillId="0" borderId="139" xfId="0" applyBorder="1" applyProtection="1">
      <protection locked="0"/>
    </xf>
    <xf numFmtId="166" fontId="7" fillId="0" borderId="1" xfId="2" applyNumberFormat="1" applyBorder="1">
      <protection locked="0"/>
    </xf>
    <xf numFmtId="166" fontId="7" fillId="0" borderId="5" xfId="2" applyNumberFormat="1" applyBorder="1">
      <protection locked="0"/>
    </xf>
    <xf numFmtId="166" fontId="7" fillId="0" borderId="0" xfId="2" applyNumberFormat="1" applyBorder="1">
      <protection locked="0"/>
    </xf>
    <xf numFmtId="43" fontId="0" fillId="10" borderId="140" xfId="0" applyNumberFormat="1" applyFill="1" applyBorder="1"/>
    <xf numFmtId="166" fontId="7" fillId="0" borderId="15" xfId="2" applyNumberFormat="1" applyBorder="1">
      <protection locked="0"/>
    </xf>
    <xf numFmtId="166" fontId="7" fillId="0" borderId="16" xfId="2" applyNumberFormat="1" applyBorder="1">
      <protection locked="0"/>
    </xf>
    <xf numFmtId="0" fontId="0" fillId="0" borderId="118" xfId="0" applyBorder="1"/>
    <xf numFmtId="41" fontId="0" fillId="0" borderId="0" xfId="0" applyNumberFormat="1" applyBorder="1" applyAlignment="1">
      <alignment horizontal="right"/>
    </xf>
    <xf numFmtId="41" fontId="1" fillId="2" borderId="15" xfId="0" applyNumberFormat="1" applyFont="1" applyFill="1" applyBorder="1"/>
    <xf numFmtId="41" fontId="1" fillId="2" borderId="16" xfId="0" applyNumberFormat="1" applyFont="1" applyFill="1" applyBorder="1"/>
    <xf numFmtId="0" fontId="3" fillId="0" borderId="0" xfId="0" applyFont="1"/>
    <xf numFmtId="0" fontId="6" fillId="19" borderId="0" xfId="0" applyFont="1" applyFill="1"/>
    <xf numFmtId="0" fontId="0" fillId="19" borderId="0" xfId="0" applyFill="1"/>
    <xf numFmtId="0" fontId="0" fillId="19" borderId="0" xfId="0" applyFill="1" applyAlignment="1">
      <alignment horizontal="right"/>
    </xf>
    <xf numFmtId="0" fontId="6" fillId="18" borderId="0" xfId="0" applyFont="1" applyFill="1"/>
    <xf numFmtId="0" fontId="1" fillId="18" borderId="0" xfId="0" applyFont="1" applyFill="1"/>
    <xf numFmtId="0" fontId="1" fillId="18" borderId="141" xfId="0" applyFont="1" applyFill="1" applyBorder="1" applyAlignment="1">
      <alignment horizontal="right"/>
    </xf>
    <xf numFmtId="0" fontId="1" fillId="18" borderId="142" xfId="0" applyFont="1" applyFill="1" applyBorder="1" applyAlignment="1">
      <alignment horizontal="right"/>
    </xf>
    <xf numFmtId="167" fontId="1" fillId="18" borderId="142" xfId="0" applyNumberFormat="1" applyFont="1" applyFill="1" applyBorder="1" applyAlignment="1">
      <alignment horizontal="right"/>
    </xf>
    <xf numFmtId="0" fontId="1" fillId="18" borderId="143" xfId="0" applyFont="1" applyFill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41" fontId="0" fillId="0" borderId="0" xfId="0" applyNumberFormat="1" applyFill="1" applyBorder="1" applyAlignment="1">
      <alignment horizontal="right"/>
    </xf>
    <xf numFmtId="41" fontId="1" fillId="0" borderId="0" xfId="0" applyNumberFormat="1" applyFont="1" applyFill="1" applyBorder="1"/>
    <xf numFmtId="0" fontId="0" fillId="0" borderId="0" xfId="0" applyFill="1" applyAlignment="1">
      <alignment horizontal="right"/>
    </xf>
    <xf numFmtId="0" fontId="5" fillId="0" borderId="147" xfId="0" applyFont="1" applyBorder="1"/>
    <xf numFmtId="0" fontId="0" fillId="0" borderId="148" xfId="0" applyBorder="1"/>
    <xf numFmtId="0" fontId="5" fillId="0" borderId="149" xfId="0" applyFont="1" applyBorder="1"/>
    <xf numFmtId="0" fontId="0" fillId="0" borderId="150" xfId="0" applyBorder="1"/>
    <xf numFmtId="0" fontId="5" fillId="0" borderId="151" xfId="0" applyFont="1" applyBorder="1"/>
    <xf numFmtId="0" fontId="0" fillId="0" borderId="152" xfId="0" applyBorder="1"/>
    <xf numFmtId="41" fontId="0" fillId="0" borderId="148" xfId="0" applyNumberFormat="1" applyBorder="1" applyAlignment="1">
      <alignment horizontal="right"/>
    </xf>
    <xf numFmtId="41" fontId="1" fillId="18" borderId="144" xfId="0" applyNumberFormat="1" applyFont="1" applyFill="1" applyBorder="1" applyAlignment="1">
      <alignment horizontal="right"/>
    </xf>
    <xf numFmtId="41" fontId="0" fillId="0" borderId="150" xfId="0" applyNumberFormat="1" applyBorder="1" applyAlignment="1">
      <alignment horizontal="right"/>
    </xf>
    <xf numFmtId="41" fontId="1" fillId="18" borderId="145" xfId="0" applyNumberFormat="1" applyFont="1" applyFill="1" applyBorder="1" applyAlignment="1">
      <alignment horizontal="right"/>
    </xf>
    <xf numFmtId="41" fontId="0" fillId="0" borderId="152" xfId="0" applyNumberFormat="1" applyBorder="1" applyAlignment="1">
      <alignment horizontal="right"/>
    </xf>
    <xf numFmtId="41" fontId="1" fillId="18" borderId="146" xfId="0" applyNumberFormat="1" applyFont="1" applyFill="1" applyBorder="1" applyAlignment="1">
      <alignment horizontal="right"/>
    </xf>
    <xf numFmtId="0" fontId="5" fillId="0" borderId="153" xfId="0" applyFont="1" applyBorder="1"/>
    <xf numFmtId="41" fontId="0" fillId="0" borderId="154" xfId="0" applyNumberFormat="1" applyBorder="1"/>
    <xf numFmtId="41" fontId="0" fillId="0" borderId="154" xfId="0" applyNumberFormat="1" applyBorder="1" applyAlignment="1">
      <alignment horizontal="right"/>
    </xf>
    <xf numFmtId="41" fontId="0" fillId="0" borderId="155" xfId="0" applyNumberFormat="1" applyBorder="1" applyAlignment="1">
      <alignment horizontal="right"/>
    </xf>
    <xf numFmtId="0" fontId="5" fillId="0" borderId="156" xfId="0" applyFont="1" applyBorder="1"/>
    <xf numFmtId="41" fontId="0" fillId="0" borderId="157" xfId="0" applyNumberFormat="1" applyBorder="1"/>
    <xf numFmtId="41" fontId="0" fillId="0" borderId="157" xfId="0" applyNumberFormat="1" applyBorder="1" applyAlignment="1">
      <alignment horizontal="right"/>
    </xf>
    <xf numFmtId="41" fontId="0" fillId="0" borderId="158" xfId="0" applyNumberFormat="1" applyBorder="1" applyAlignment="1">
      <alignment horizontal="right"/>
    </xf>
    <xf numFmtId="0" fontId="5" fillId="0" borderId="159" xfId="0" applyFont="1" applyBorder="1"/>
    <xf numFmtId="41" fontId="0" fillId="0" borderId="160" xfId="0" applyNumberFormat="1" applyBorder="1"/>
    <xf numFmtId="41" fontId="0" fillId="0" borderId="160" xfId="0" applyNumberFormat="1" applyBorder="1" applyAlignment="1">
      <alignment horizontal="right"/>
    </xf>
    <xf numFmtId="41" fontId="0" fillId="0" borderId="161" xfId="0" applyNumberFormat="1" applyBorder="1" applyAlignment="1">
      <alignment horizontal="right"/>
    </xf>
    <xf numFmtId="0" fontId="1" fillId="17" borderId="0" xfId="0" applyFont="1" applyFill="1" applyBorder="1" applyAlignment="1">
      <alignment horizontal="right"/>
    </xf>
    <xf numFmtId="0" fontId="6" fillId="0" borderId="162" xfId="0" applyFont="1" applyBorder="1" applyAlignment="1" applyProtection="1">
      <alignment horizontal="left"/>
      <protection locked="0"/>
    </xf>
    <xf numFmtId="41" fontId="1" fillId="21" borderId="163" xfId="0" applyNumberFormat="1" applyFont="1" applyFill="1" applyBorder="1"/>
    <xf numFmtId="41" fontId="1" fillId="21" borderId="119" xfId="0" applyNumberFormat="1" applyFont="1" applyFill="1" applyBorder="1"/>
    <xf numFmtId="0" fontId="1" fillId="21" borderId="164" xfId="0" applyFont="1" applyFill="1" applyBorder="1"/>
    <xf numFmtId="0" fontId="6" fillId="21" borderId="165" xfId="0" applyFont="1" applyFill="1" applyBorder="1" applyAlignment="1">
      <alignment horizontal="right"/>
    </xf>
    <xf numFmtId="0" fontId="0" fillId="0" borderId="0" xfId="0" applyAlignment="1">
      <alignment horizontal="right" wrapText="1"/>
    </xf>
    <xf numFmtId="0" fontId="5" fillId="0" borderId="166" xfId="0" applyFont="1" applyBorder="1"/>
    <xf numFmtId="0" fontId="5" fillId="0" borderId="167" xfId="0" applyFont="1" applyBorder="1"/>
    <xf numFmtId="9" fontId="7" fillId="0" borderId="1" xfId="2" applyNumberFormat="1" applyBorder="1">
      <protection locked="0"/>
    </xf>
    <xf numFmtId="9" fontId="7" fillId="0" borderId="170" xfId="2" applyNumberFormat="1" applyBorder="1">
      <protection locked="0"/>
    </xf>
    <xf numFmtId="0" fontId="5" fillId="18" borderId="177" xfId="0" applyFont="1" applyFill="1" applyBorder="1" applyAlignment="1">
      <alignment horizontal="right" wrapText="1"/>
    </xf>
    <xf numFmtId="0" fontId="5" fillId="18" borderId="178" xfId="0" applyFont="1" applyFill="1" applyBorder="1" applyAlignment="1">
      <alignment horizontal="right" wrapText="1"/>
    </xf>
    <xf numFmtId="0" fontId="5" fillId="18" borderId="179" xfId="0" applyFont="1" applyFill="1" applyBorder="1" applyAlignment="1">
      <alignment horizontal="right" wrapText="1"/>
    </xf>
    <xf numFmtId="0" fontId="5" fillId="18" borderId="180" xfId="0" applyFont="1" applyFill="1" applyBorder="1" applyAlignment="1">
      <alignment horizontal="right" wrapText="1"/>
    </xf>
    <xf numFmtId="0" fontId="5" fillId="18" borderId="181" xfId="0" applyFont="1" applyFill="1" applyBorder="1" applyAlignment="1">
      <alignment horizontal="right" wrapText="1"/>
    </xf>
    <xf numFmtId="0" fontId="6" fillId="0" borderId="169" xfId="0" applyFont="1" applyBorder="1"/>
    <xf numFmtId="0" fontId="6" fillId="0" borderId="170" xfId="0" applyFont="1" applyBorder="1" applyAlignment="1">
      <alignment horizontal="right"/>
    </xf>
    <xf numFmtId="167" fontId="0" fillId="0" borderId="182" xfId="0" applyNumberFormat="1" applyBorder="1"/>
    <xf numFmtId="167" fontId="0" fillId="0" borderId="171" xfId="0" applyNumberFormat="1" applyBorder="1"/>
    <xf numFmtId="167" fontId="0" fillId="0" borderId="172" xfId="0" applyNumberFormat="1" applyBorder="1"/>
    <xf numFmtId="167" fontId="0" fillId="0" borderId="183" xfId="0" applyNumberFormat="1" applyBorder="1"/>
    <xf numFmtId="167" fontId="0" fillId="0" borderId="173" xfId="0" applyNumberFormat="1" applyBorder="1"/>
    <xf numFmtId="167" fontId="0" fillId="0" borderId="174" xfId="0" applyNumberFormat="1" applyBorder="1"/>
    <xf numFmtId="167" fontId="0" fillId="0" borderId="184" xfId="0" applyNumberFormat="1" applyBorder="1"/>
    <xf numFmtId="167" fontId="0" fillId="0" borderId="175" xfId="0" applyNumberFormat="1" applyBorder="1"/>
    <xf numFmtId="167" fontId="0" fillId="0" borderId="176" xfId="0" applyNumberFormat="1" applyBorder="1"/>
    <xf numFmtId="167" fontId="1" fillId="17" borderId="185" xfId="0" applyNumberFormat="1" applyFont="1" applyFill="1" applyBorder="1"/>
    <xf numFmtId="167" fontId="1" fillId="17" borderId="186" xfId="0" applyNumberFormat="1" applyFont="1" applyFill="1" applyBorder="1"/>
    <xf numFmtId="167" fontId="1" fillId="17" borderId="187" xfId="0" applyNumberFormat="1" applyFont="1" applyFill="1" applyBorder="1"/>
    <xf numFmtId="0" fontId="6" fillId="20" borderId="188" xfId="0" applyFont="1" applyFill="1" applyBorder="1"/>
    <xf numFmtId="0" fontId="6" fillId="20" borderId="189" xfId="0" applyFont="1" applyFill="1" applyBorder="1" applyAlignment="1">
      <alignment horizontal="right"/>
    </xf>
    <xf numFmtId="0" fontId="6" fillId="17" borderId="189" xfId="0" applyFont="1" applyFill="1" applyBorder="1" applyAlignment="1">
      <alignment horizontal="right"/>
    </xf>
    <xf numFmtId="0" fontId="0" fillId="0" borderId="190" xfId="0" applyBorder="1"/>
    <xf numFmtId="0" fontId="0" fillId="0" borderId="191" xfId="0" applyBorder="1"/>
    <xf numFmtId="0" fontId="6" fillId="20" borderId="192" xfId="0" applyFont="1" applyFill="1" applyBorder="1" applyAlignment="1">
      <alignment horizontal="right"/>
    </xf>
    <xf numFmtId="167" fontId="0" fillId="0" borderId="193" xfId="0" applyNumberFormat="1" applyBorder="1"/>
    <xf numFmtId="167" fontId="0" fillId="0" borderId="149" xfId="0" applyNumberFormat="1" applyBorder="1"/>
    <xf numFmtId="167" fontId="0" fillId="0" borderId="194" xfId="0" applyNumberFormat="1" applyBorder="1"/>
    <xf numFmtId="0" fontId="4" fillId="0" borderId="195" xfId="1" applyBorder="1">
      <protection locked="0"/>
    </xf>
    <xf numFmtId="44" fontId="7" fillId="0" borderId="196" xfId="2" applyNumberFormat="1" applyBorder="1">
      <protection locked="0"/>
    </xf>
    <xf numFmtId="9" fontId="7" fillId="0" borderId="197" xfId="2" applyNumberFormat="1" applyBorder="1">
      <protection locked="0"/>
    </xf>
    <xf numFmtId="0" fontId="4" fillId="0" borderId="198" xfId="1" applyBorder="1">
      <protection locked="0"/>
    </xf>
    <xf numFmtId="44" fontId="7" fillId="0" borderId="150" xfId="2" applyNumberFormat="1" applyBorder="1">
      <protection locked="0"/>
    </xf>
    <xf numFmtId="9" fontId="7" fillId="0" borderId="199" xfId="2" applyNumberFormat="1" applyBorder="1">
      <protection locked="0"/>
    </xf>
    <xf numFmtId="0" fontId="4" fillId="0" borderId="200" xfId="1" applyBorder="1">
      <protection locked="0"/>
    </xf>
    <xf numFmtId="44" fontId="7" fillId="0" borderId="152" xfId="2" applyNumberFormat="1" applyBorder="1">
      <protection locked="0"/>
    </xf>
    <xf numFmtId="9" fontId="7" fillId="0" borderId="201" xfId="2" applyNumberFormat="1" applyBorder="1">
      <protection locked="0"/>
    </xf>
    <xf numFmtId="0" fontId="6" fillId="17" borderId="202" xfId="0" applyFont="1" applyFill="1" applyBorder="1" applyAlignment="1">
      <alignment horizontal="right"/>
    </xf>
    <xf numFmtId="42" fontId="1" fillId="18" borderId="203" xfId="0" applyNumberFormat="1" applyFont="1" applyFill="1" applyBorder="1"/>
    <xf numFmtId="42" fontId="1" fillId="18" borderId="204" xfId="0" applyNumberFormat="1" applyFont="1" applyFill="1" applyBorder="1"/>
    <xf numFmtId="42" fontId="1" fillId="18" borderId="205" xfId="0" applyNumberFormat="1" applyFont="1" applyFill="1" applyBorder="1"/>
    <xf numFmtId="42" fontId="1" fillId="18" borderId="206" xfId="0" applyNumberFormat="1" applyFont="1" applyFill="1" applyBorder="1"/>
    <xf numFmtId="0" fontId="6" fillId="2" borderId="12" xfId="0" applyFont="1" applyFill="1" applyBorder="1" applyAlignment="1">
      <alignment vertical="top" wrapText="1"/>
    </xf>
    <xf numFmtId="0" fontId="9" fillId="5" borderId="3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vertical="top" wrapText="1"/>
    </xf>
    <xf numFmtId="0" fontId="18" fillId="15" borderId="86" xfId="0" applyFont="1" applyFill="1" applyBorder="1" applyAlignment="1" applyProtection="1">
      <alignment horizontal="left"/>
      <protection locked="0"/>
    </xf>
    <xf numFmtId="0" fontId="9" fillId="5" borderId="7" xfId="0" applyFont="1" applyFill="1" applyBorder="1" applyAlignment="1">
      <alignment horizontal="center"/>
    </xf>
    <xf numFmtId="0" fontId="6" fillId="11" borderId="86" xfId="0" applyFont="1" applyFill="1" applyBorder="1" applyAlignment="1" applyProtection="1">
      <alignment horizontal="left"/>
      <protection locked="0"/>
    </xf>
    <xf numFmtId="0" fontId="6" fillId="11" borderId="87" xfId="0" applyFont="1" applyFill="1" applyBorder="1" applyAlignment="1" applyProtection="1">
      <alignment horizontal="left"/>
      <protection locked="0"/>
    </xf>
    <xf numFmtId="0" fontId="6" fillId="2" borderId="24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17" borderId="167" xfId="0" applyFont="1" applyFill="1" applyBorder="1" applyAlignment="1">
      <alignment horizontal="center"/>
    </xf>
    <xf numFmtId="0" fontId="6" fillId="17" borderId="168" xfId="0" applyFont="1" applyFill="1" applyBorder="1" applyAlignment="1">
      <alignment horizontal="center"/>
    </xf>
  </cellXfs>
  <cellStyles count="4">
    <cellStyle name="Entry_data" xfId="2"/>
    <cellStyle name="Entry_list" xfId="1"/>
    <cellStyle name="myResults" xfId="3"/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 patternType="lightUp">
          <fgColor rgb="FF7030A0"/>
        </patternFill>
      </fill>
    </dxf>
  </dxfs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4.xml"/><Relationship Id="rId26" Type="http://schemas.openxmlformats.org/officeDocument/2006/relationships/worksheet" Target="worksheets/sheet22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7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3.xml"/><Relationship Id="rId25" Type="http://schemas.openxmlformats.org/officeDocument/2006/relationships/worksheet" Target="worksheets/sheet2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2.xml"/><Relationship Id="rId20" Type="http://schemas.openxmlformats.org/officeDocument/2006/relationships/worksheet" Target="worksheets/sheet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7.xml"/><Relationship Id="rId24" Type="http://schemas.openxmlformats.org/officeDocument/2006/relationships/worksheet" Target="worksheets/sheet20.xml"/><Relationship Id="rId32" Type="http://schemas.openxmlformats.org/officeDocument/2006/relationships/calcChain" Target="calcChain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1.xml"/><Relationship Id="rId23" Type="http://schemas.openxmlformats.org/officeDocument/2006/relationships/worksheet" Target="worksheets/sheet19.xml"/><Relationship Id="rId28" Type="http://schemas.openxmlformats.org/officeDocument/2006/relationships/worksheet" Target="worksheets/sheet24.xml"/><Relationship Id="rId10" Type="http://schemas.openxmlformats.org/officeDocument/2006/relationships/worksheet" Target="worksheets/sheet6.xml"/><Relationship Id="rId19" Type="http://schemas.openxmlformats.org/officeDocument/2006/relationships/worksheet" Target="worksheets/sheet15.xml"/><Relationship Id="rId31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worksheet" Target="worksheets/sheet18.xml"/><Relationship Id="rId27" Type="http://schemas.openxmlformats.org/officeDocument/2006/relationships/worksheet" Target="worksheets/sheet23.xml"/><Relationship Id="rId30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0.13606008507179526"/>
          <c:y val="1.8917001655237669E-2"/>
          <c:w val="0.63546957325958042"/>
          <c:h val="0.97046751434749012"/>
        </c:manualLayout>
      </c:layout>
      <c:pieChart>
        <c:varyColors val="1"/>
        <c:ser>
          <c:idx val="0"/>
          <c:order val="0"/>
          <c:dLbls>
            <c:numFmt formatCode="#,##0" sourceLinked="0"/>
            <c:spPr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BP'!$C$18:$M$18</c:f>
              <c:numCache>
                <c:formatCode>_(* #,##0.00_);_(* \(#,##0.00\);_(* "-"??_);_(@_)</c:formatCode>
                <c:ptCount val="11"/>
                <c:pt idx="0">
                  <c:v>129</c:v>
                </c:pt>
                <c:pt idx="1">
                  <c:v>70</c:v>
                </c:pt>
                <c:pt idx="2">
                  <c:v>69</c:v>
                </c:pt>
                <c:pt idx="3">
                  <c:v>69</c:v>
                </c:pt>
                <c:pt idx="4">
                  <c:v>69</c:v>
                </c:pt>
                <c:pt idx="5">
                  <c:v>385.00000000000006</c:v>
                </c:pt>
                <c:pt idx="6">
                  <c:v>174</c:v>
                </c:pt>
                <c:pt idx="7">
                  <c:v>69.999999999999986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7.0829315709326296E-2"/>
          <c:y val="1.8917001655237672E-2"/>
          <c:w val="0.90454649687976252"/>
          <c:h val="0.9704675143474901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BP'!$C$18:$M$18</c:f>
              <c:numCache>
                <c:formatCode>_(* #,##0.00_);_(* \(#,##0.00\);_(* "-"??_);_(@_)</c:formatCode>
                <c:ptCount val="11"/>
                <c:pt idx="0">
                  <c:v>129</c:v>
                </c:pt>
                <c:pt idx="1">
                  <c:v>70</c:v>
                </c:pt>
                <c:pt idx="2">
                  <c:v>69</c:v>
                </c:pt>
                <c:pt idx="3">
                  <c:v>69</c:v>
                </c:pt>
                <c:pt idx="4">
                  <c:v>69</c:v>
                </c:pt>
                <c:pt idx="5">
                  <c:v>385.00000000000006</c:v>
                </c:pt>
                <c:pt idx="6">
                  <c:v>174</c:v>
                </c:pt>
                <c:pt idx="7">
                  <c:v>69.999999999999986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1079168"/>
        <c:axId val="53666944"/>
      </c:barChart>
      <c:catAx>
        <c:axId val="51079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53666944"/>
        <c:crosses val="autoZero"/>
        <c:auto val="1"/>
        <c:lblAlgn val="ctr"/>
        <c:lblOffset val="100"/>
        <c:noMultiLvlLbl val="0"/>
      </c:catAx>
      <c:valAx>
        <c:axId val="53666944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5107916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'Staff by BP'!$B$3</c:f>
              <c:strCache>
                <c:ptCount val="1"/>
                <c:pt idx="0">
                  <c:v>გასაცემლები - მარტივი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BP'!$C$3:$M$3</c:f>
              <c:numCache>
                <c:formatCode>_(* #,##0.00_);_(* \(#,##0.00\);_(* "-"??_);_(@_)</c:formatCode>
                <c:ptCount val="11"/>
                <c:pt idx="0">
                  <c:v>39.964115086527237</c:v>
                </c:pt>
                <c:pt idx="1">
                  <c:v>23.761467889908253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'Staff by BP'!$B$4</c:f>
              <c:strCache>
                <c:ptCount val="1"/>
                <c:pt idx="0">
                  <c:v>გასაცემლები - საშუალო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BP'!$C$4:$M$4</c:f>
              <c:numCache>
                <c:formatCode>_(* #,##0.00_);_(* \(#,##0.00\);_(* "-"??_);_(@_)</c:formatCode>
                <c:ptCount val="11"/>
                <c:pt idx="0">
                  <c:v>2.7254485614184114</c:v>
                </c:pt>
                <c:pt idx="1">
                  <c:v>22.477064220183482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11.003344481605362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'Staff by BP'!$B$5</c:f>
              <c:strCache>
                <c:ptCount val="1"/>
                <c:pt idx="0">
                  <c:v>გასაცემლები - რთული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BP'!$C$5:$M$5</c:f>
              <c:numCache>
                <c:formatCode>_(* #,##0.00_);_(* \(#,##0.00\);_(* "-"??_);_(@_)</c:formatCode>
                <c:ptCount val="11"/>
                <c:pt idx="0">
                  <c:v>13.462894150122089</c:v>
                </c:pt>
                <c:pt idx="1">
                  <c:v>23.761467889908257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53.612040133779239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'Staff by BP'!$B$6</c:f>
              <c:strCache>
                <c:ptCount val="1"/>
                <c:pt idx="0">
                  <c:v>უმწეოები - დათვლა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BP'!$C$6:$M$6</c:f>
              <c:numCache>
                <c:formatCode>_(* #,##0.00_);_(* \(#,##0.00\);_(* "-"??_);_(@_)</c:formatCode>
                <c:ptCount val="11"/>
                <c:pt idx="0">
                  <c:v>43.908482853806127</c:v>
                </c:pt>
                <c:pt idx="1">
                  <c:v>0</c:v>
                </c:pt>
                <c:pt idx="2">
                  <c:v>69</c:v>
                </c:pt>
                <c:pt idx="3">
                  <c:v>0</c:v>
                </c:pt>
                <c:pt idx="4">
                  <c:v>0</c:v>
                </c:pt>
                <c:pt idx="5">
                  <c:v>315.78478036472075</c:v>
                </c:pt>
                <c:pt idx="6">
                  <c:v>0</c:v>
                </c:pt>
                <c:pt idx="7">
                  <c:v>0</c:v>
                </c:pt>
                <c:pt idx="8">
                  <c:v>69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'Staff by BP'!$B$7</c:f>
              <c:strCache>
                <c:ptCount val="1"/>
                <c:pt idx="0">
                  <c:v>უმწეოები - დანიშვნა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BP'!$C$7:$M$7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68.453521045991522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'Staff by BP'!$B$8</c:f>
              <c:strCache>
                <c:ptCount val="1"/>
                <c:pt idx="0">
                  <c:v>უმწეოები - მონაცემების განახლება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BP'!$C$8:$M$8</c:f>
              <c:numCache>
                <c:formatCode>_(* #,##0.00_);_(* \(#,##0.00\);_(* "-"??_);_(@_)</c:formatCode>
                <c:ptCount val="11"/>
                <c:pt idx="0">
                  <c:v>4.2456736383904872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0.7616985892877628</c:v>
                </c:pt>
                <c:pt idx="6">
                  <c:v>0</c:v>
                </c:pt>
                <c:pt idx="7">
                  <c:v>5.3846153846153904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'Staff by BP'!$B$9</c:f>
              <c:strCache>
                <c:ptCount val="1"/>
                <c:pt idx="0">
                  <c:v>ზრუნვა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BP'!$C$9:$M$9</c:f>
              <c:numCache>
                <c:formatCode>_(* #,##0.00_);_(* \(#,##0.00\);_(* "-"??_);_(@_)</c:formatCode>
                <c:ptCount val="11"/>
                <c:pt idx="0">
                  <c:v>3.4376260749548777</c:v>
                </c:pt>
                <c:pt idx="1">
                  <c:v>0</c:v>
                </c:pt>
                <c:pt idx="2">
                  <c:v>0</c:v>
                </c:pt>
                <c:pt idx="3">
                  <c:v>69</c:v>
                </c:pt>
                <c:pt idx="4">
                  <c:v>0</c:v>
                </c:pt>
                <c:pt idx="5">
                  <c:v>0</c:v>
                </c:pt>
                <c:pt idx="6">
                  <c:v>172.17626807436309</c:v>
                </c:pt>
                <c:pt idx="7">
                  <c:v>0</c:v>
                </c:pt>
                <c:pt idx="8">
                  <c:v>0</c:v>
                </c:pt>
                <c:pt idx="9">
                  <c:v>26.517467248908293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'Staff by BP'!$B$10</c:f>
              <c:strCache>
                <c:ptCount val="1"/>
                <c:pt idx="0">
                  <c:v>მეურვეობა/მზრუნველობა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BP'!$C$10:$M$10</c:f>
              <c:numCache>
                <c:formatCode>_(* #,##0.00_);_(* \(#,##0.00\);_(* "-"??_);_(@_)</c:formatCode>
                <c:ptCount val="11"/>
                <c:pt idx="0">
                  <c:v>0.78065612060728373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1.8237319256369071</c:v>
                </c:pt>
                <c:pt idx="7">
                  <c:v>0</c:v>
                </c:pt>
                <c:pt idx="8">
                  <c:v>0</c:v>
                </c:pt>
                <c:pt idx="9">
                  <c:v>8.6353711790393142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'Staff by BP'!$B$11</c:f>
              <c:strCache>
                <c:ptCount val="1"/>
                <c:pt idx="0">
                  <c:v>ცნობები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BP'!$C$11:$M$11</c:f>
              <c:numCache>
                <c:formatCode>_(* #,##0.00_);_(* \(#,##0.00\);_(* "-"??_);_(@_)</c:formatCode>
                <c:ptCount val="11"/>
                <c:pt idx="0">
                  <c:v>11.764624694765903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'Staff by BP'!$B$12</c:f>
              <c:strCache>
                <c:ptCount val="1"/>
                <c:pt idx="0">
                  <c:v>საჩივრები</c:v>
                </c:pt>
              </c:strCache>
            </c:strRef>
          </c:tx>
          <c:invertIfNegative val="0"/>
          <c:cat>
            <c:strRef>
              <c:f>'Staff by BP'!$C$2:$M$2</c:f>
              <c:strCache>
                <c:ptCount val="11"/>
                <c:pt idx="0">
                  <c:v>ოფიცერი (FO)</c:v>
                </c:pt>
                <c:pt idx="1">
                  <c:v>ექსპერტი (გასაცემლები)</c:v>
                </c:pt>
                <c:pt idx="2">
                  <c:v>ექსპერტი (უმწეოები)</c:v>
                </c:pt>
                <c:pt idx="3">
                  <c:v>ექსპერტი (მზრუნველობა)</c:v>
                </c:pt>
                <c:pt idx="4">
                  <c:v>ექსპერტი (სხვა)</c:v>
                </c:pt>
                <c:pt idx="5">
                  <c:v>სოციალური აგენტი</c:v>
                </c:pt>
                <c:pt idx="6">
                  <c:v>სოციალური მუშაკი</c:v>
                </c:pt>
                <c:pt idx="7">
                  <c:v>ოფიცერი (გასაცემლები)</c:v>
                </c:pt>
                <c:pt idx="8">
                  <c:v>მონიტორი</c:v>
                </c:pt>
                <c:pt idx="9">
                  <c:v>ექსპერტი (იურისტი)</c:v>
                </c:pt>
                <c:pt idx="10">
                  <c:v>უფროსობა</c:v>
                </c:pt>
              </c:strCache>
            </c:strRef>
          </c:cat>
          <c:val>
            <c:numRef>
              <c:f>'Staff by BP'!$C$12:$M$12</c:f>
              <c:numCache>
                <c:formatCode>_(* #,##0.00_);_(* \(#,##0.00\);_(* "-"??_);_(@_)</c:formatCode>
                <c:ptCount val="11"/>
                <c:pt idx="0">
                  <c:v>8.7104788194075837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34.8471615720524</c:v>
                </c:pt>
                <c:pt idx="10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153856"/>
        <c:axId val="53668672"/>
      </c:barChart>
      <c:catAx>
        <c:axId val="92153856"/>
        <c:scaling>
          <c:orientation val="minMax"/>
        </c:scaling>
        <c:delete val="0"/>
        <c:axPos val="b"/>
        <c:majorTickMark val="out"/>
        <c:minorTickMark val="none"/>
        <c:tickLblPos val="nextTo"/>
        <c:crossAx val="53668672"/>
        <c:crosses val="autoZero"/>
        <c:auto val="1"/>
        <c:lblAlgn val="ctr"/>
        <c:lblOffset val="100"/>
        <c:noMultiLvlLbl val="0"/>
      </c:catAx>
      <c:valAx>
        <c:axId val="53668672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92153856"/>
        <c:crosses val="autoZero"/>
        <c:crossBetween val="between"/>
      </c:valAx>
    </c:plotArea>
    <c:legend>
      <c:legendPos val="tr"/>
      <c:overlay val="1"/>
      <c:txPr>
        <a:bodyPr/>
        <a:lstStyle/>
        <a:p>
          <a:pPr>
            <a:defRPr sz="1400">
              <a:latin typeface="Sylfaen" pitchFamily="18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'Staff by Rayons'!$B$3:$B$72</c:f>
              <c:strCache>
                <c:ptCount val="70"/>
                <c:pt idx="0">
                  <c:v>გლდანი-ნაძალადევი</c:v>
                </c:pt>
                <c:pt idx="1">
                  <c:v>დიდუბე-ჩუღურეთი</c:v>
                </c:pt>
                <c:pt idx="2">
                  <c:v>ისანი-სამგორი</c:v>
                </c:pt>
                <c:pt idx="3">
                  <c:v>ვაკე-საბურთალო</c:v>
                </c:pt>
                <c:pt idx="4">
                  <c:v>დიდგორი</c:v>
                </c:pt>
                <c:pt idx="5">
                  <c:v>ძველი თბილისი</c:v>
                </c:pt>
                <c:pt idx="6">
                  <c:v>ლანჩხუთი</c:v>
                </c:pt>
                <c:pt idx="7">
                  <c:v>ოზურგეთი</c:v>
                </c:pt>
                <c:pt idx="8">
                  <c:v>ჩოხატაური</c:v>
                </c:pt>
                <c:pt idx="9">
                  <c:v>ამბროლაური</c:v>
                </c:pt>
                <c:pt idx="10">
                  <c:v>ლენტეხი</c:v>
                </c:pt>
                <c:pt idx="11">
                  <c:v>ონი</c:v>
                </c:pt>
                <c:pt idx="12">
                  <c:v>ცაგერი</c:v>
                </c:pt>
                <c:pt idx="13">
                  <c:v>ახმეტი</c:v>
                </c:pt>
                <c:pt idx="14">
                  <c:v>გურჯაანი</c:v>
                </c:pt>
                <c:pt idx="15">
                  <c:v>დედოფლის წყარო</c:v>
                </c:pt>
                <c:pt idx="16">
                  <c:v>თელავი</c:v>
                </c:pt>
                <c:pt idx="17">
                  <c:v>ლაგოდეხი</c:v>
                </c:pt>
                <c:pt idx="18">
                  <c:v>საგარეჯო</c:v>
                </c:pt>
                <c:pt idx="19">
                  <c:v>სიღნაღი</c:v>
                </c:pt>
                <c:pt idx="20">
                  <c:v>ყვარელი</c:v>
                </c:pt>
                <c:pt idx="21">
                  <c:v>ბაღდათი</c:v>
                </c:pt>
                <c:pt idx="22">
                  <c:v>ვანი</c:v>
                </c:pt>
                <c:pt idx="23">
                  <c:v>ზესტაფონი</c:v>
                </c:pt>
                <c:pt idx="24">
                  <c:v>თერჯოლა</c:v>
                </c:pt>
                <c:pt idx="25">
                  <c:v>სამტრედია</c:v>
                </c:pt>
                <c:pt idx="26">
                  <c:v>საჩხერი</c:v>
                </c:pt>
                <c:pt idx="27">
                  <c:v>ტყიბული</c:v>
                </c:pt>
                <c:pt idx="28">
                  <c:v>ქუთაისი</c:v>
                </c:pt>
                <c:pt idx="29">
                  <c:v>წყალტუბო</c:v>
                </c:pt>
                <c:pt idx="30">
                  <c:v>ჭიათური</c:v>
                </c:pt>
                <c:pt idx="31">
                  <c:v>ხარაგაული</c:v>
                </c:pt>
                <c:pt idx="32">
                  <c:v>ხონი</c:v>
                </c:pt>
                <c:pt idx="33">
                  <c:v>ახალგორი</c:v>
                </c:pt>
                <c:pt idx="34">
                  <c:v>დუშეთი</c:v>
                </c:pt>
                <c:pt idx="35">
                  <c:v>თიანეთი</c:v>
                </c:pt>
                <c:pt idx="36">
                  <c:v>მცხეთი</c:v>
                </c:pt>
                <c:pt idx="37">
                  <c:v>ყაზბეგი</c:v>
                </c:pt>
                <c:pt idx="38">
                  <c:v>აბაშა</c:v>
                </c:pt>
                <c:pt idx="39">
                  <c:v>ზუგდიდი</c:v>
                </c:pt>
                <c:pt idx="40">
                  <c:v>მარტვილი</c:v>
                </c:pt>
                <c:pt idx="41">
                  <c:v>მესტია</c:v>
                </c:pt>
                <c:pt idx="42">
                  <c:v>სენაკი</c:v>
                </c:pt>
                <c:pt idx="43">
                  <c:v>ფოთი</c:v>
                </c:pt>
                <c:pt idx="44">
                  <c:v>ჩხოროწყუ</c:v>
                </c:pt>
                <c:pt idx="45">
                  <c:v>წალენჯიხი</c:v>
                </c:pt>
                <c:pt idx="46">
                  <c:v>ხობი</c:v>
                </c:pt>
                <c:pt idx="47">
                  <c:v>ადიგენი</c:v>
                </c:pt>
                <c:pt idx="48">
                  <c:v>ასპინძი</c:v>
                </c:pt>
                <c:pt idx="49">
                  <c:v>ახალქალაქი</c:v>
                </c:pt>
                <c:pt idx="50">
                  <c:v>ახალციხი</c:v>
                </c:pt>
                <c:pt idx="51">
                  <c:v>ბორჯომი</c:v>
                </c:pt>
                <c:pt idx="52">
                  <c:v>ნინოწმინდა</c:v>
                </c:pt>
                <c:pt idx="53">
                  <c:v>ბოლნისი</c:v>
                </c:pt>
                <c:pt idx="54">
                  <c:v>გარდაბნი</c:v>
                </c:pt>
                <c:pt idx="55">
                  <c:v>დმანისი</c:v>
                </c:pt>
                <c:pt idx="56">
                  <c:v>თეთრი წყარო</c:v>
                </c:pt>
                <c:pt idx="57">
                  <c:v>მარნეული</c:v>
                </c:pt>
                <c:pt idx="58">
                  <c:v>რუსთავი</c:v>
                </c:pt>
                <c:pt idx="59">
                  <c:v>წალკი</c:v>
                </c:pt>
                <c:pt idx="60">
                  <c:v>გორი</c:v>
                </c:pt>
                <c:pt idx="61">
                  <c:v>კასპი</c:v>
                </c:pt>
                <c:pt idx="62">
                  <c:v>ქარელი</c:v>
                </c:pt>
                <c:pt idx="63">
                  <c:v>ხაშური</c:v>
                </c:pt>
                <c:pt idx="64">
                  <c:v>ბათუმი</c:v>
                </c:pt>
                <c:pt idx="65">
                  <c:v>ქედი</c:v>
                </c:pt>
                <c:pt idx="66">
                  <c:v>ქობულეთი</c:v>
                </c:pt>
                <c:pt idx="67">
                  <c:v>შუახევი</c:v>
                </c:pt>
                <c:pt idx="68">
                  <c:v>ხელვაჩაური</c:v>
                </c:pt>
                <c:pt idx="69">
                  <c:v>ხულო</c:v>
                </c:pt>
              </c:strCache>
            </c:strRef>
          </c:cat>
          <c:val>
            <c:numRef>
              <c:f>'Staff by Rayons'!$T$3:$T$72</c:f>
              <c:numCache>
                <c:formatCode>_(* #,##0.00_);_(* \(#,##0.00\);_(* "-"_);_(@_)</c:formatCode>
                <c:ptCount val="70"/>
                <c:pt idx="0">
                  <c:v>39</c:v>
                </c:pt>
                <c:pt idx="1">
                  <c:v>25</c:v>
                </c:pt>
                <c:pt idx="2">
                  <c:v>36</c:v>
                </c:pt>
                <c:pt idx="3">
                  <c:v>30</c:v>
                </c:pt>
                <c:pt idx="4">
                  <c:v>6</c:v>
                </c:pt>
                <c:pt idx="5">
                  <c:v>24</c:v>
                </c:pt>
                <c:pt idx="6">
                  <c:v>14</c:v>
                </c:pt>
                <c:pt idx="7">
                  <c:v>20</c:v>
                </c:pt>
                <c:pt idx="8">
                  <c:v>15</c:v>
                </c:pt>
                <c:pt idx="9">
                  <c:v>14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20</c:v>
                </c:pt>
                <c:pt idx="14">
                  <c:v>21</c:v>
                </c:pt>
                <c:pt idx="15">
                  <c:v>14</c:v>
                </c:pt>
                <c:pt idx="16">
                  <c:v>26</c:v>
                </c:pt>
                <c:pt idx="17">
                  <c:v>17</c:v>
                </c:pt>
                <c:pt idx="18">
                  <c:v>16</c:v>
                </c:pt>
                <c:pt idx="19">
                  <c:v>15</c:v>
                </c:pt>
                <c:pt idx="20">
                  <c:v>15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  <c:pt idx="24">
                  <c:v>14</c:v>
                </c:pt>
                <c:pt idx="25">
                  <c:v>16</c:v>
                </c:pt>
                <c:pt idx="26">
                  <c:v>17</c:v>
                </c:pt>
                <c:pt idx="27">
                  <c:v>14</c:v>
                </c:pt>
                <c:pt idx="28">
                  <c:v>32</c:v>
                </c:pt>
                <c:pt idx="29">
                  <c:v>21</c:v>
                </c:pt>
                <c:pt idx="30">
                  <c:v>20</c:v>
                </c:pt>
                <c:pt idx="31">
                  <c:v>14</c:v>
                </c:pt>
                <c:pt idx="32">
                  <c:v>14</c:v>
                </c:pt>
                <c:pt idx="33">
                  <c:v>6</c:v>
                </c:pt>
                <c:pt idx="34">
                  <c:v>18</c:v>
                </c:pt>
                <c:pt idx="35">
                  <c:v>15</c:v>
                </c:pt>
                <c:pt idx="36">
                  <c:v>19</c:v>
                </c:pt>
                <c:pt idx="37">
                  <c:v>12</c:v>
                </c:pt>
                <c:pt idx="38">
                  <c:v>15</c:v>
                </c:pt>
                <c:pt idx="39">
                  <c:v>28</c:v>
                </c:pt>
                <c:pt idx="40">
                  <c:v>17</c:v>
                </c:pt>
                <c:pt idx="41">
                  <c:v>12</c:v>
                </c:pt>
                <c:pt idx="42">
                  <c:v>16</c:v>
                </c:pt>
                <c:pt idx="43">
                  <c:v>15</c:v>
                </c:pt>
                <c:pt idx="44">
                  <c:v>14</c:v>
                </c:pt>
                <c:pt idx="45">
                  <c:v>14</c:v>
                </c:pt>
                <c:pt idx="46">
                  <c:v>14</c:v>
                </c:pt>
                <c:pt idx="47">
                  <c:v>12</c:v>
                </c:pt>
                <c:pt idx="48">
                  <c:v>12</c:v>
                </c:pt>
                <c:pt idx="49">
                  <c:v>13</c:v>
                </c:pt>
                <c:pt idx="50">
                  <c:v>15</c:v>
                </c:pt>
                <c:pt idx="51">
                  <c:v>15</c:v>
                </c:pt>
                <c:pt idx="52">
                  <c:v>11</c:v>
                </c:pt>
                <c:pt idx="53">
                  <c:v>17</c:v>
                </c:pt>
                <c:pt idx="54">
                  <c:v>17</c:v>
                </c:pt>
                <c:pt idx="55">
                  <c:v>15</c:v>
                </c:pt>
                <c:pt idx="56">
                  <c:v>15</c:v>
                </c:pt>
                <c:pt idx="57">
                  <c:v>21</c:v>
                </c:pt>
                <c:pt idx="58">
                  <c:v>23</c:v>
                </c:pt>
                <c:pt idx="59">
                  <c:v>11</c:v>
                </c:pt>
                <c:pt idx="60">
                  <c:v>38</c:v>
                </c:pt>
                <c:pt idx="61">
                  <c:v>18</c:v>
                </c:pt>
                <c:pt idx="62">
                  <c:v>19</c:v>
                </c:pt>
                <c:pt idx="63">
                  <c:v>19</c:v>
                </c:pt>
                <c:pt idx="64">
                  <c:v>24</c:v>
                </c:pt>
                <c:pt idx="65">
                  <c:v>14</c:v>
                </c:pt>
                <c:pt idx="66">
                  <c:v>25</c:v>
                </c:pt>
                <c:pt idx="67">
                  <c:v>14</c:v>
                </c:pt>
                <c:pt idx="68">
                  <c:v>19</c:v>
                </c:pt>
                <c:pt idx="69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68928"/>
        <c:axId val="53672128"/>
      </c:barChart>
      <c:catAx>
        <c:axId val="55868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Sylfaen" pitchFamily="18" charset="0"/>
              </a:defRPr>
            </a:pPr>
            <a:endParaRPr lang="en-US"/>
          </a:p>
        </c:txPr>
        <c:crossAx val="53672128"/>
        <c:crosses val="autoZero"/>
        <c:auto val="1"/>
        <c:lblAlgn val="ctr"/>
        <c:lblOffset val="100"/>
        <c:tickLblSkip val="1"/>
        <c:noMultiLvlLbl val="0"/>
      </c:catAx>
      <c:valAx>
        <c:axId val="53672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586892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-0.249977111117893"/>
  </sheetPr>
  <sheetViews>
    <sheetView zoomScale="77" workbookViewId="0" zoomToFit="1"/>
    <sheetView zoomScale="77" workbookViewId="1" zoomToFit="1"/>
  </sheetViews>
  <sheetProtection password="C6E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-0.249977111117893"/>
  </sheetPr>
  <sheetViews>
    <sheetView zoomScale="77" workbookViewId="0" zoomToFit="1"/>
    <sheetView zoomScale="77" workbookViewId="1" zoomToFit="1"/>
  </sheetViews>
  <sheetProtection password="C6E0" content="1" objects="1"/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-0.249977111117893"/>
  </sheetPr>
  <sheetViews>
    <sheetView zoomScale="77" workbookViewId="0" zoomToFit="1"/>
    <sheetView zoomScale="77" workbookViewId="1" zoomToFit="1"/>
  </sheetViews>
  <sheetProtection password="C6E0" content="1" objects="1"/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  <sheetView zoomScale="77" workbookViewId="1" zoomToFit="1"/>
  </sheetViews>
  <sheetProtection password="C6E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45283" cy="61193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45283" cy="61193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0.07942</cdr:x>
      <cdr:y>0.01617</cdr:y>
    </cdr:from>
    <cdr:to>
      <cdr:x>0.81274</cdr:x>
      <cdr:y>0.08094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2202" y="98950"/>
          <a:ext cx="6853095" cy="396327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ka-GE" sz="1800" b="1"/>
            <a:t>ჯამში</a:t>
          </a:r>
          <a:r>
            <a:rPr lang="ka-GE" sz="1800" b="1" baseline="0"/>
            <a:t> დაახლოებით</a:t>
          </a:r>
          <a:r>
            <a:rPr lang="en-US" sz="1800" b="1" baseline="0"/>
            <a:t> 1250 </a:t>
          </a:r>
          <a:r>
            <a:rPr lang="ka-GE" sz="1800" b="1" baseline="0"/>
            <a:t>პროფესიონალი და ადმინისტრატორი</a:t>
          </a:r>
          <a:endParaRPr lang="en-US" sz="18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45283" cy="61193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43571" cy="61232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B19"/>
  <sheetViews>
    <sheetView showGridLines="0" zoomScale="110" zoomScaleNormal="110" workbookViewId="0">
      <selection activeCell="A2" sqref="A2"/>
    </sheetView>
    <sheetView workbookViewId="1"/>
  </sheetViews>
  <sheetFormatPr defaultColWidth="0" defaultRowHeight="15" zeroHeight="1" x14ac:dyDescent="0.25"/>
  <cols>
    <col min="1" max="1" width="4.140625" customWidth="1"/>
    <col min="2" max="2" width="39.28515625" bestFit="1" customWidth="1"/>
    <col min="3" max="16" width="14.7109375" customWidth="1"/>
    <col min="17" max="17" width="14.7109375" style="2" customWidth="1"/>
    <col min="18" max="18" width="14.7109375" customWidth="1"/>
    <col min="19" max="19" width="9.5703125" bestFit="1" customWidth="1"/>
    <col min="20" max="16384" width="9.140625" hidden="1"/>
  </cols>
  <sheetData>
    <row r="1" spans="2:54" ht="16.5" thickBot="1" x14ac:dyDescent="0.35">
      <c r="B1" s="189" t="str">
        <f>'Staff by Rayons'!B1:C1</f>
        <v>აამგრვალე</v>
      </c>
      <c r="C1" s="2"/>
      <c r="V1" s="112">
        <f>'Staff by Rayons'!W1</f>
        <v>3</v>
      </c>
    </row>
    <row r="2" spans="2:54" ht="46.5" thickTop="1" thickBot="1" x14ac:dyDescent="0.35">
      <c r="B2" s="113"/>
      <c r="C2" s="120" t="str">
        <f>'Staff by Rayons'!D2</f>
        <v>ოფიცერი (FO)</v>
      </c>
      <c r="D2" s="120" t="str">
        <f>'Staff by Rayons'!E2</f>
        <v>ექსპერტი (გასაცემლები)</v>
      </c>
      <c r="E2" s="120" t="str">
        <f>'Staff by Rayons'!F2</f>
        <v>ექსპერტი (უმწეოები)</v>
      </c>
      <c r="F2" s="120" t="str">
        <f>'Staff by Rayons'!G2</f>
        <v>ექსპერტი (მზრუნველობა)</v>
      </c>
      <c r="G2" s="120" t="str">
        <f>'Staff by Rayons'!H2</f>
        <v>ექსპერტი (სხვა)</v>
      </c>
      <c r="H2" s="120" t="str">
        <f>'Staff by Rayons'!I2</f>
        <v>სოციალური აგენტი</v>
      </c>
      <c r="I2" s="120" t="str">
        <f>'Staff by Rayons'!J2</f>
        <v>სოციალური მუშაკი</v>
      </c>
      <c r="J2" s="120" t="str">
        <f>'Staff by Rayons'!K2</f>
        <v>ოფიცერი (გასაცემლები)</v>
      </c>
      <c r="K2" s="120" t="str">
        <f>'Staff by Rayons'!L2</f>
        <v>მონიტორი</v>
      </c>
      <c r="L2" s="120" t="str">
        <f>'Staff by Rayons'!M2</f>
        <v>ექსპერტი (იურისტი)</v>
      </c>
      <c r="M2" s="120" t="str">
        <f>'Staff by Rayons'!N2</f>
        <v>უფროსობა</v>
      </c>
      <c r="N2" s="120" t="str">
        <f>'Staff by Rayons'!O2</f>
        <v/>
      </c>
      <c r="O2" s="120" t="str">
        <f>'Staff by Rayons'!P2</f>
        <v/>
      </c>
      <c r="P2" s="120" t="str">
        <f>'Staff by Rayons'!Q2</f>
        <v/>
      </c>
      <c r="Q2" s="126" t="str">
        <f>'Staff by Rayons'!R2</f>
        <v/>
      </c>
      <c r="R2" s="121" t="str">
        <f>'Staff by Rayons'!S2</f>
        <v/>
      </c>
      <c r="S2" s="112"/>
      <c r="T2" s="112"/>
      <c r="U2" s="112"/>
      <c r="V2" s="175">
        <f>SUM(V3:V17)</f>
        <v>94.189999999999984</v>
      </c>
      <c r="W2" s="175">
        <f t="shared" ref="W2:AK2" si="0">SUM(W3:W17)</f>
        <v>2.1800000000000015</v>
      </c>
      <c r="X2" s="175">
        <f t="shared" si="0"/>
        <v>2.9699999999999989</v>
      </c>
      <c r="Y2" s="175">
        <f t="shared" si="0"/>
        <v>0.97000000000000053</v>
      </c>
      <c r="Z2" s="175">
        <f t="shared" si="0"/>
        <v>7.5300000000000029</v>
      </c>
      <c r="AA2" s="175">
        <f t="shared" si="0"/>
        <v>348.76</v>
      </c>
      <c r="AB2" s="175">
        <f t="shared" si="0"/>
        <v>130.70999999999998</v>
      </c>
      <c r="AC2" s="175">
        <f t="shared" si="0"/>
        <v>8.9699999999999953</v>
      </c>
      <c r="AD2" s="175">
        <f t="shared" si="0"/>
        <v>0.69000000000000039</v>
      </c>
      <c r="AE2" s="175">
        <f t="shared" si="0"/>
        <v>9.1599999999999895</v>
      </c>
      <c r="AF2" s="175">
        <f t="shared" si="0"/>
        <v>17.719999999999988</v>
      </c>
      <c r="AG2" s="175">
        <f t="shared" si="0"/>
        <v>0</v>
      </c>
      <c r="AH2" s="175">
        <f t="shared" si="0"/>
        <v>0</v>
      </c>
      <c r="AI2" s="175">
        <f t="shared" si="0"/>
        <v>0</v>
      </c>
      <c r="AJ2" s="175">
        <f t="shared" si="0"/>
        <v>0</v>
      </c>
      <c r="AK2" s="175">
        <f t="shared" si="0"/>
        <v>0</v>
      </c>
      <c r="AM2">
        <f>'Staff by Rayons'!D75</f>
        <v>129</v>
      </c>
      <c r="AN2" s="2">
        <f>'Staff by Rayons'!E75</f>
        <v>70</v>
      </c>
      <c r="AO2" s="2">
        <f>'Staff by Rayons'!F75</f>
        <v>69</v>
      </c>
      <c r="AP2" s="2">
        <f>'Staff by Rayons'!G75</f>
        <v>69</v>
      </c>
      <c r="AQ2" s="2">
        <f>'Staff by Rayons'!H75</f>
        <v>69</v>
      </c>
      <c r="AR2" s="2">
        <f>'Staff by Rayons'!I75</f>
        <v>385</v>
      </c>
      <c r="AS2" s="2">
        <f>'Staff by Rayons'!J75</f>
        <v>174</v>
      </c>
      <c r="AT2" s="2">
        <f>'Staff by Rayons'!K75</f>
        <v>70</v>
      </c>
      <c r="AU2" s="2">
        <f>'Staff by Rayons'!L75</f>
        <v>69</v>
      </c>
      <c r="AV2" s="2">
        <f>'Staff by Rayons'!M75</f>
        <v>70</v>
      </c>
      <c r="AW2" s="2">
        <f>'Staff by Rayons'!N75</f>
        <v>71</v>
      </c>
      <c r="AX2" s="2">
        <f>'Staff by Rayons'!O75</f>
        <v>0</v>
      </c>
      <c r="AY2" s="2">
        <f>'Staff by Rayons'!P75</f>
        <v>0</v>
      </c>
      <c r="AZ2" s="2">
        <f>'Staff by Rayons'!Q75</f>
        <v>0</v>
      </c>
      <c r="BA2" s="2">
        <f>'Staff by Rayons'!R75</f>
        <v>0</v>
      </c>
      <c r="BB2" s="2">
        <f>'Staff by Rayons'!S75</f>
        <v>0</v>
      </c>
    </row>
    <row r="3" spans="2:54" ht="16.5" thickTop="1" x14ac:dyDescent="0.3">
      <c r="B3" s="114" t="str">
        <f>IF('BP01'!$B$1="","",'BP01'!$B$1)</f>
        <v>გასაცემლები - მარტივი</v>
      </c>
      <c r="C3" s="118">
        <f>IF($V$1=1,V3,AM3)</f>
        <v>39.964115086527237</v>
      </c>
      <c r="D3" s="118">
        <f t="shared" ref="D3:D17" si="1">IF($V$1=1,W3,AN3)</f>
        <v>23.761467889908253</v>
      </c>
      <c r="E3" s="118">
        <f t="shared" ref="E3:E17" si="2">IF($V$1=1,X3,AO3)</f>
        <v>0</v>
      </c>
      <c r="F3" s="118">
        <f t="shared" ref="F3:F17" si="3">IF($V$1=1,Y3,AP3)</f>
        <v>0</v>
      </c>
      <c r="G3" s="118">
        <f t="shared" ref="G3:G17" si="4">IF($V$1=1,Z3,AQ3)</f>
        <v>0</v>
      </c>
      <c r="H3" s="118">
        <f t="shared" ref="H3:H17" si="5">IF($V$1=1,AA3,AR3)</f>
        <v>0</v>
      </c>
      <c r="I3" s="118">
        <f t="shared" ref="I3:I17" si="6">IF($V$1=1,AB3,AS3)</f>
        <v>0</v>
      </c>
      <c r="J3" s="118">
        <f t="shared" ref="J3:J17" si="7">IF($V$1=1,AC3,AT3)</f>
        <v>0</v>
      </c>
      <c r="K3" s="118">
        <f t="shared" ref="K3:K17" si="8">IF($V$1=1,AD3,AU3)</f>
        <v>0</v>
      </c>
      <c r="L3" s="118">
        <f t="shared" ref="L3:L17" si="9">IF($V$1=1,AE3,AV3)</f>
        <v>0</v>
      </c>
      <c r="M3" s="118">
        <f t="shared" ref="M3:M17" si="10">IF($V$1=1,AF3,AW3)</f>
        <v>0</v>
      </c>
      <c r="N3" s="118">
        <f t="shared" ref="N3:N17" si="11">IF($V$1=1,AG3,AX3)</f>
        <v>0</v>
      </c>
      <c r="O3" s="118">
        <f t="shared" ref="O3:O17" si="12">IF($V$1=1,AH3,AY3)</f>
        <v>0</v>
      </c>
      <c r="P3" s="118">
        <f t="shared" ref="P3:P17" si="13">IF($V$1=1,AI3,AZ3)</f>
        <v>0</v>
      </c>
      <c r="Q3" s="127">
        <f t="shared" ref="Q3:Q17" si="14">IF($V$1=1,AJ3,BA3)</f>
        <v>0</v>
      </c>
      <c r="R3" s="119">
        <f t="shared" ref="R3:R17" si="15">IF($V$1=1,AK3,BB3)</f>
        <v>0</v>
      </c>
      <c r="V3" s="118">
        <f>'BP01'!D$75</f>
        <v>29.179999999999996</v>
      </c>
      <c r="W3" s="118">
        <f>'BP01'!E$75</f>
        <v>0.74000000000000044</v>
      </c>
      <c r="X3" s="118">
        <f>'BP01'!F$75</f>
        <v>0</v>
      </c>
      <c r="Y3" s="118">
        <f>'BP01'!G$75</f>
        <v>0</v>
      </c>
      <c r="Z3" s="118">
        <f>'BP01'!H$75</f>
        <v>0</v>
      </c>
      <c r="AA3" s="118">
        <f>'BP01'!I$75</f>
        <v>0</v>
      </c>
      <c r="AB3" s="118">
        <f>'BP01'!J$75</f>
        <v>0</v>
      </c>
      <c r="AC3" s="118">
        <f>'BP01'!K$75</f>
        <v>0</v>
      </c>
      <c r="AD3" s="118">
        <f>'BP01'!L$75</f>
        <v>0</v>
      </c>
      <c r="AE3" s="118">
        <f>'BP01'!M$75</f>
        <v>0</v>
      </c>
      <c r="AF3" s="118">
        <f>'BP01'!N$75</f>
        <v>0</v>
      </c>
      <c r="AG3" s="118">
        <f>'BP01'!O$75</f>
        <v>0</v>
      </c>
      <c r="AH3" s="118">
        <f>'BP01'!P$75</f>
        <v>0</v>
      </c>
      <c r="AI3" s="118">
        <f>'BP01'!Q$75</f>
        <v>0</v>
      </c>
      <c r="AJ3" s="127">
        <f>'BP01'!R$75</f>
        <v>0</v>
      </c>
      <c r="AK3" s="119">
        <f>'BP01'!S$75</f>
        <v>0</v>
      </c>
      <c r="AM3">
        <f>IF(V3=0,0,AM$2/V$2*V3)</f>
        <v>39.964115086527237</v>
      </c>
      <c r="AN3" s="2">
        <f t="shared" ref="AN3:BB17" si="16">IF(W3=0,0,AN$2/W$2*W3)</f>
        <v>23.761467889908253</v>
      </c>
      <c r="AO3" s="2">
        <f t="shared" si="16"/>
        <v>0</v>
      </c>
      <c r="AP3" s="2">
        <f t="shared" si="16"/>
        <v>0</v>
      </c>
      <c r="AQ3" s="2">
        <f t="shared" si="16"/>
        <v>0</v>
      </c>
      <c r="AR3" s="2">
        <f t="shared" si="16"/>
        <v>0</v>
      </c>
      <c r="AS3" s="2">
        <f t="shared" si="16"/>
        <v>0</v>
      </c>
      <c r="AT3" s="2">
        <f t="shared" si="16"/>
        <v>0</v>
      </c>
      <c r="AU3" s="2">
        <f t="shared" si="16"/>
        <v>0</v>
      </c>
      <c r="AV3" s="2">
        <f t="shared" si="16"/>
        <v>0</v>
      </c>
      <c r="AW3" s="2">
        <f t="shared" si="16"/>
        <v>0</v>
      </c>
      <c r="AX3" s="2">
        <f t="shared" si="16"/>
        <v>0</v>
      </c>
      <c r="AY3" s="2">
        <f t="shared" si="16"/>
        <v>0</v>
      </c>
      <c r="AZ3" s="2">
        <f t="shared" si="16"/>
        <v>0</v>
      </c>
      <c r="BA3" s="2">
        <f t="shared" si="16"/>
        <v>0</v>
      </c>
      <c r="BB3" s="2">
        <f t="shared" si="16"/>
        <v>0</v>
      </c>
    </row>
    <row r="4" spans="2:54" ht="15.75" x14ac:dyDescent="0.3">
      <c r="B4" s="114" t="str">
        <f>IF('BP02'!$B$1="","",'BP02'!$B$1)</f>
        <v>გასაცემლები - საშუალო</v>
      </c>
      <c r="C4" s="115">
        <f t="shared" ref="C4:C17" si="17">IF($V$1=1,V4,AM4)</f>
        <v>2.7254485614184114</v>
      </c>
      <c r="D4" s="115">
        <f t="shared" si="1"/>
        <v>22.477064220183482</v>
      </c>
      <c r="E4" s="115">
        <f t="shared" si="2"/>
        <v>0</v>
      </c>
      <c r="F4" s="115">
        <f t="shared" si="3"/>
        <v>0</v>
      </c>
      <c r="G4" s="115">
        <f t="shared" si="4"/>
        <v>0</v>
      </c>
      <c r="H4" s="115">
        <f t="shared" si="5"/>
        <v>0</v>
      </c>
      <c r="I4" s="115">
        <f t="shared" si="6"/>
        <v>0</v>
      </c>
      <c r="J4" s="115">
        <f t="shared" si="7"/>
        <v>11.003344481605362</v>
      </c>
      <c r="K4" s="115">
        <f t="shared" si="8"/>
        <v>0</v>
      </c>
      <c r="L4" s="115">
        <f t="shared" si="9"/>
        <v>0</v>
      </c>
      <c r="M4" s="115">
        <f t="shared" si="10"/>
        <v>0</v>
      </c>
      <c r="N4" s="115">
        <f t="shared" si="11"/>
        <v>0</v>
      </c>
      <c r="O4" s="115">
        <f t="shared" si="12"/>
        <v>0</v>
      </c>
      <c r="P4" s="115">
        <f t="shared" si="13"/>
        <v>0</v>
      </c>
      <c r="Q4" s="128">
        <f t="shared" si="14"/>
        <v>0</v>
      </c>
      <c r="R4" s="116">
        <f t="shared" si="15"/>
        <v>0</v>
      </c>
      <c r="V4" s="115">
        <f>'BP02'!D$75</f>
        <v>1.9900000000000009</v>
      </c>
      <c r="W4" s="115">
        <f>'BP02'!E$75</f>
        <v>0.7000000000000004</v>
      </c>
      <c r="X4" s="115">
        <f>'BP02'!F$75</f>
        <v>0</v>
      </c>
      <c r="Y4" s="115">
        <f>'BP02'!G$75</f>
        <v>0</v>
      </c>
      <c r="Z4" s="115">
        <f>'BP02'!H$75</f>
        <v>0</v>
      </c>
      <c r="AA4" s="115">
        <f>'BP02'!I$75</f>
        <v>0</v>
      </c>
      <c r="AB4" s="115">
        <f>'BP02'!J$75</f>
        <v>0</v>
      </c>
      <c r="AC4" s="115">
        <f>'BP02'!K$75</f>
        <v>1.4100000000000006</v>
      </c>
      <c r="AD4" s="115">
        <f>'BP02'!L$75</f>
        <v>0</v>
      </c>
      <c r="AE4" s="115">
        <f>'BP02'!M$75</f>
        <v>0</v>
      </c>
      <c r="AF4" s="115">
        <f>'BP02'!N$75</f>
        <v>0</v>
      </c>
      <c r="AG4" s="115">
        <f>'BP02'!O$75</f>
        <v>0</v>
      </c>
      <c r="AH4" s="115">
        <f>'BP02'!P$75</f>
        <v>0</v>
      </c>
      <c r="AI4" s="115">
        <f>'BP02'!Q$75</f>
        <v>0</v>
      </c>
      <c r="AJ4" s="128">
        <f>'BP02'!R$75</f>
        <v>0</v>
      </c>
      <c r="AK4" s="116">
        <f>'BP02'!S$75</f>
        <v>0</v>
      </c>
      <c r="AM4" s="2">
        <f t="shared" ref="AM4:AM17" si="18">IF(V4=0,0,AM$2/V$2*V4)</f>
        <v>2.7254485614184114</v>
      </c>
      <c r="AN4" s="2">
        <f t="shared" si="16"/>
        <v>22.477064220183482</v>
      </c>
      <c r="AO4" s="2">
        <f t="shared" si="16"/>
        <v>0</v>
      </c>
      <c r="AP4" s="2">
        <f t="shared" si="16"/>
        <v>0</v>
      </c>
      <c r="AQ4" s="2">
        <f t="shared" si="16"/>
        <v>0</v>
      </c>
      <c r="AR4" s="2">
        <f t="shared" si="16"/>
        <v>0</v>
      </c>
      <c r="AS4" s="2">
        <f t="shared" si="16"/>
        <v>0</v>
      </c>
      <c r="AT4" s="2">
        <f t="shared" si="16"/>
        <v>11.003344481605362</v>
      </c>
      <c r="AU4" s="2">
        <f t="shared" si="16"/>
        <v>0</v>
      </c>
      <c r="AV4" s="2">
        <f t="shared" si="16"/>
        <v>0</v>
      </c>
      <c r="AW4" s="2">
        <f t="shared" si="16"/>
        <v>0</v>
      </c>
      <c r="AX4" s="2">
        <f t="shared" si="16"/>
        <v>0</v>
      </c>
      <c r="AY4" s="2">
        <f t="shared" si="16"/>
        <v>0</v>
      </c>
      <c r="AZ4" s="2">
        <f t="shared" si="16"/>
        <v>0</v>
      </c>
      <c r="BA4" s="2">
        <f t="shared" si="16"/>
        <v>0</v>
      </c>
      <c r="BB4" s="2">
        <f t="shared" si="16"/>
        <v>0</v>
      </c>
    </row>
    <row r="5" spans="2:54" ht="15.75" x14ac:dyDescent="0.3">
      <c r="B5" s="114" t="str">
        <f>IF('BP03'!$B$1="","",'BP03'!$B$1)</f>
        <v>გასაცემლები - რთული</v>
      </c>
      <c r="C5" s="115">
        <f t="shared" si="17"/>
        <v>13.462894150122089</v>
      </c>
      <c r="D5" s="115">
        <f t="shared" si="1"/>
        <v>23.761467889908257</v>
      </c>
      <c r="E5" s="115">
        <f t="shared" si="2"/>
        <v>0</v>
      </c>
      <c r="F5" s="115">
        <f t="shared" si="3"/>
        <v>0</v>
      </c>
      <c r="G5" s="115">
        <f t="shared" si="4"/>
        <v>0</v>
      </c>
      <c r="H5" s="115">
        <f t="shared" si="5"/>
        <v>0</v>
      </c>
      <c r="I5" s="115">
        <f t="shared" si="6"/>
        <v>0</v>
      </c>
      <c r="J5" s="115">
        <f t="shared" si="7"/>
        <v>53.612040133779239</v>
      </c>
      <c r="K5" s="115">
        <f t="shared" si="8"/>
        <v>0</v>
      </c>
      <c r="L5" s="115">
        <f t="shared" si="9"/>
        <v>0</v>
      </c>
      <c r="M5" s="115">
        <f t="shared" si="10"/>
        <v>0</v>
      </c>
      <c r="N5" s="115">
        <f t="shared" si="11"/>
        <v>0</v>
      </c>
      <c r="O5" s="115">
        <f t="shared" si="12"/>
        <v>0</v>
      </c>
      <c r="P5" s="115">
        <f t="shared" si="13"/>
        <v>0</v>
      </c>
      <c r="Q5" s="128">
        <f t="shared" si="14"/>
        <v>0</v>
      </c>
      <c r="R5" s="116">
        <f t="shared" si="15"/>
        <v>0</v>
      </c>
      <c r="V5" s="115">
        <f>'BP03'!D$75</f>
        <v>9.8299999999999947</v>
      </c>
      <c r="W5" s="115">
        <f>'BP03'!E$75</f>
        <v>0.74000000000000055</v>
      </c>
      <c r="X5" s="115">
        <f>'BP03'!F$75</f>
        <v>0</v>
      </c>
      <c r="Y5" s="115">
        <f>'BP03'!G$75</f>
        <v>0</v>
      </c>
      <c r="Z5" s="115">
        <f>'BP03'!H$75</f>
        <v>0</v>
      </c>
      <c r="AA5" s="115">
        <f>'BP03'!I$75</f>
        <v>0</v>
      </c>
      <c r="AB5" s="115">
        <f>'BP03'!J$75</f>
        <v>0</v>
      </c>
      <c r="AC5" s="115">
        <f>'BP03'!K$75</f>
        <v>6.869999999999993</v>
      </c>
      <c r="AD5" s="115">
        <f>'BP03'!L$75</f>
        <v>0</v>
      </c>
      <c r="AE5" s="115">
        <f>'BP03'!M$75</f>
        <v>0</v>
      </c>
      <c r="AF5" s="115">
        <f>'BP03'!N$75</f>
        <v>0</v>
      </c>
      <c r="AG5" s="115">
        <f>'BP03'!O$75</f>
        <v>0</v>
      </c>
      <c r="AH5" s="115">
        <f>'BP03'!P$75</f>
        <v>0</v>
      </c>
      <c r="AI5" s="115">
        <f>'BP03'!Q$75</f>
        <v>0</v>
      </c>
      <c r="AJ5" s="128">
        <f>'BP03'!R$75</f>
        <v>0</v>
      </c>
      <c r="AK5" s="116">
        <f>'BP03'!S$75</f>
        <v>0</v>
      </c>
      <c r="AM5" s="2">
        <f t="shared" si="18"/>
        <v>13.462894150122089</v>
      </c>
      <c r="AN5" s="2">
        <f t="shared" si="16"/>
        <v>23.761467889908257</v>
      </c>
      <c r="AO5" s="2">
        <f t="shared" si="16"/>
        <v>0</v>
      </c>
      <c r="AP5" s="2">
        <f t="shared" si="16"/>
        <v>0</v>
      </c>
      <c r="AQ5" s="2">
        <f t="shared" si="16"/>
        <v>0</v>
      </c>
      <c r="AR5" s="2">
        <f t="shared" si="16"/>
        <v>0</v>
      </c>
      <c r="AS5" s="2">
        <f t="shared" si="16"/>
        <v>0</v>
      </c>
      <c r="AT5" s="2">
        <f t="shared" si="16"/>
        <v>53.612040133779239</v>
      </c>
      <c r="AU5" s="2">
        <f t="shared" si="16"/>
        <v>0</v>
      </c>
      <c r="AV5" s="2">
        <f t="shared" si="16"/>
        <v>0</v>
      </c>
      <c r="AW5" s="2">
        <f t="shared" si="16"/>
        <v>0</v>
      </c>
      <c r="AX5" s="2">
        <f t="shared" si="16"/>
        <v>0</v>
      </c>
      <c r="AY5" s="2">
        <f t="shared" si="16"/>
        <v>0</v>
      </c>
      <c r="AZ5" s="2">
        <f t="shared" si="16"/>
        <v>0</v>
      </c>
      <c r="BA5" s="2">
        <f t="shared" si="16"/>
        <v>0</v>
      </c>
      <c r="BB5" s="2">
        <f t="shared" si="16"/>
        <v>0</v>
      </c>
    </row>
    <row r="6" spans="2:54" ht="15.75" x14ac:dyDescent="0.3">
      <c r="B6" s="114" t="str">
        <f>IF('BP04'!$B$1="","",'BP04'!$B$1)</f>
        <v>უმწეოები - დათვლა</v>
      </c>
      <c r="C6" s="115">
        <f t="shared" si="17"/>
        <v>43.908482853806127</v>
      </c>
      <c r="D6" s="115">
        <f t="shared" si="1"/>
        <v>0</v>
      </c>
      <c r="E6" s="115">
        <f t="shared" si="2"/>
        <v>69</v>
      </c>
      <c r="F6" s="115">
        <f t="shared" si="3"/>
        <v>0</v>
      </c>
      <c r="G6" s="115">
        <f t="shared" si="4"/>
        <v>0</v>
      </c>
      <c r="H6" s="115">
        <f t="shared" si="5"/>
        <v>315.78478036472075</v>
      </c>
      <c r="I6" s="115">
        <f t="shared" si="6"/>
        <v>0</v>
      </c>
      <c r="J6" s="115">
        <f t="shared" si="7"/>
        <v>0</v>
      </c>
      <c r="K6" s="115">
        <f t="shared" si="8"/>
        <v>69</v>
      </c>
      <c r="L6" s="115">
        <f t="shared" si="9"/>
        <v>0</v>
      </c>
      <c r="M6" s="115">
        <f t="shared" si="10"/>
        <v>0</v>
      </c>
      <c r="N6" s="115">
        <f t="shared" si="11"/>
        <v>0</v>
      </c>
      <c r="O6" s="115">
        <f t="shared" si="12"/>
        <v>0</v>
      </c>
      <c r="P6" s="115">
        <f t="shared" si="13"/>
        <v>0</v>
      </c>
      <c r="Q6" s="128">
        <f t="shared" si="14"/>
        <v>0</v>
      </c>
      <c r="R6" s="116">
        <f t="shared" si="15"/>
        <v>0</v>
      </c>
      <c r="V6" s="115">
        <f>'BP04'!D$75</f>
        <v>32.059999999999988</v>
      </c>
      <c r="W6" s="115">
        <f>'BP04'!E$75</f>
        <v>0</v>
      </c>
      <c r="X6" s="115">
        <f>'BP04'!F$75</f>
        <v>2.9699999999999989</v>
      </c>
      <c r="Y6" s="115">
        <f>'BP04'!G$75</f>
        <v>0</v>
      </c>
      <c r="Z6" s="115">
        <f>'BP04'!H$75</f>
        <v>0</v>
      </c>
      <c r="AA6" s="115">
        <f>'BP04'!I$75</f>
        <v>286.06</v>
      </c>
      <c r="AB6" s="115">
        <f>'BP04'!J$75</f>
        <v>0</v>
      </c>
      <c r="AC6" s="115">
        <f>'BP04'!K$75</f>
        <v>0</v>
      </c>
      <c r="AD6" s="115">
        <f>'BP04'!L$75</f>
        <v>0.69000000000000039</v>
      </c>
      <c r="AE6" s="115">
        <f>'BP04'!M$75</f>
        <v>0</v>
      </c>
      <c r="AF6" s="115">
        <f>'BP04'!N$75</f>
        <v>0</v>
      </c>
      <c r="AG6" s="115">
        <f>'BP04'!O$75</f>
        <v>0</v>
      </c>
      <c r="AH6" s="115">
        <f>'BP04'!P$75</f>
        <v>0</v>
      </c>
      <c r="AI6" s="115">
        <f>'BP04'!Q$75</f>
        <v>0</v>
      </c>
      <c r="AJ6" s="128">
        <f>'BP04'!R$75</f>
        <v>0</v>
      </c>
      <c r="AK6" s="116">
        <f>'BP04'!S$75</f>
        <v>0</v>
      </c>
      <c r="AM6" s="2">
        <f t="shared" si="18"/>
        <v>43.908482853806127</v>
      </c>
      <c r="AN6" s="2">
        <f t="shared" si="16"/>
        <v>0</v>
      </c>
      <c r="AO6" s="2">
        <f t="shared" si="16"/>
        <v>69</v>
      </c>
      <c r="AP6" s="2">
        <f t="shared" si="16"/>
        <v>0</v>
      </c>
      <c r="AQ6" s="2">
        <f t="shared" si="16"/>
        <v>0</v>
      </c>
      <c r="AR6" s="2">
        <f t="shared" si="16"/>
        <v>315.78478036472075</v>
      </c>
      <c r="AS6" s="2">
        <f t="shared" si="16"/>
        <v>0</v>
      </c>
      <c r="AT6" s="2">
        <f t="shared" si="16"/>
        <v>0</v>
      </c>
      <c r="AU6" s="2">
        <f t="shared" si="16"/>
        <v>69</v>
      </c>
      <c r="AV6" s="2">
        <f t="shared" si="16"/>
        <v>0</v>
      </c>
      <c r="AW6" s="2">
        <f t="shared" si="16"/>
        <v>0</v>
      </c>
      <c r="AX6" s="2">
        <f t="shared" si="16"/>
        <v>0</v>
      </c>
      <c r="AY6" s="2">
        <f t="shared" si="16"/>
        <v>0</v>
      </c>
      <c r="AZ6" s="2">
        <f t="shared" si="16"/>
        <v>0</v>
      </c>
      <c r="BA6" s="2">
        <f t="shared" si="16"/>
        <v>0</v>
      </c>
      <c r="BB6" s="2">
        <f t="shared" si="16"/>
        <v>0</v>
      </c>
    </row>
    <row r="7" spans="2:54" ht="15.75" x14ac:dyDescent="0.3">
      <c r="B7" s="114" t="str">
        <f>IF('BP05'!$B$1="","",'BP05'!$B$1)</f>
        <v>უმწეოები - დანიშვნა</v>
      </c>
      <c r="C7" s="115">
        <f t="shared" si="17"/>
        <v>0</v>
      </c>
      <c r="D7" s="115">
        <f t="shared" si="1"/>
        <v>0</v>
      </c>
      <c r="E7" s="115">
        <f t="shared" si="2"/>
        <v>0</v>
      </c>
      <c r="F7" s="115">
        <f t="shared" si="3"/>
        <v>0</v>
      </c>
      <c r="G7" s="115">
        <f t="shared" si="4"/>
        <v>0</v>
      </c>
      <c r="H7" s="115">
        <f t="shared" si="5"/>
        <v>68.453521045991522</v>
      </c>
      <c r="I7" s="115">
        <f t="shared" si="6"/>
        <v>0</v>
      </c>
      <c r="J7" s="115">
        <f t="shared" si="7"/>
        <v>0</v>
      </c>
      <c r="K7" s="115">
        <f t="shared" si="8"/>
        <v>0</v>
      </c>
      <c r="L7" s="115">
        <f t="shared" si="9"/>
        <v>0</v>
      </c>
      <c r="M7" s="115">
        <f t="shared" si="10"/>
        <v>0</v>
      </c>
      <c r="N7" s="115">
        <f t="shared" si="11"/>
        <v>0</v>
      </c>
      <c r="O7" s="115">
        <f t="shared" si="12"/>
        <v>0</v>
      </c>
      <c r="P7" s="115">
        <f t="shared" si="13"/>
        <v>0</v>
      </c>
      <c r="Q7" s="128">
        <f t="shared" si="14"/>
        <v>0</v>
      </c>
      <c r="R7" s="116">
        <f t="shared" si="15"/>
        <v>0</v>
      </c>
      <c r="V7" s="115">
        <f>'BP05'!D$75</f>
        <v>0</v>
      </c>
      <c r="W7" s="115">
        <f>'BP05'!E$75</f>
        <v>0</v>
      </c>
      <c r="X7" s="115">
        <f>'BP05'!F$75</f>
        <v>0</v>
      </c>
      <c r="Y7" s="115">
        <f>'BP05'!G$75</f>
        <v>0</v>
      </c>
      <c r="Z7" s="115">
        <f>'BP05'!H$75</f>
        <v>0</v>
      </c>
      <c r="AA7" s="115">
        <f>'BP05'!I$75</f>
        <v>62.010000000000005</v>
      </c>
      <c r="AB7" s="115">
        <f>'BP05'!J$75</f>
        <v>0</v>
      </c>
      <c r="AC7" s="115">
        <f>'BP05'!K$75</f>
        <v>0</v>
      </c>
      <c r="AD7" s="115">
        <f>'BP05'!L$75</f>
        <v>0</v>
      </c>
      <c r="AE7" s="115">
        <f>'BP05'!M$75</f>
        <v>0</v>
      </c>
      <c r="AF7" s="115">
        <f>'BP05'!N$75</f>
        <v>0</v>
      </c>
      <c r="AG7" s="115">
        <f>'BP05'!O$75</f>
        <v>0</v>
      </c>
      <c r="AH7" s="115">
        <f>'BP05'!P$75</f>
        <v>0</v>
      </c>
      <c r="AI7" s="115">
        <f>'BP05'!Q$75</f>
        <v>0</v>
      </c>
      <c r="AJ7" s="128">
        <f>'BP05'!R$75</f>
        <v>0</v>
      </c>
      <c r="AK7" s="116">
        <f>'BP05'!S$75</f>
        <v>0</v>
      </c>
      <c r="AM7" s="2">
        <f t="shared" si="18"/>
        <v>0</v>
      </c>
      <c r="AN7" s="2">
        <f t="shared" si="16"/>
        <v>0</v>
      </c>
      <c r="AO7" s="2">
        <f t="shared" si="16"/>
        <v>0</v>
      </c>
      <c r="AP7" s="2">
        <f t="shared" si="16"/>
        <v>0</v>
      </c>
      <c r="AQ7" s="2">
        <f t="shared" si="16"/>
        <v>0</v>
      </c>
      <c r="AR7" s="2">
        <f t="shared" si="16"/>
        <v>68.453521045991522</v>
      </c>
      <c r="AS7" s="2">
        <f t="shared" si="16"/>
        <v>0</v>
      </c>
      <c r="AT7" s="2">
        <f t="shared" si="16"/>
        <v>0</v>
      </c>
      <c r="AU7" s="2">
        <f t="shared" si="16"/>
        <v>0</v>
      </c>
      <c r="AV7" s="2">
        <f t="shared" si="16"/>
        <v>0</v>
      </c>
      <c r="AW7" s="2">
        <f t="shared" si="16"/>
        <v>0</v>
      </c>
      <c r="AX7" s="2">
        <f t="shared" si="16"/>
        <v>0</v>
      </c>
      <c r="AY7" s="2">
        <f t="shared" si="16"/>
        <v>0</v>
      </c>
      <c r="AZ7" s="2">
        <f t="shared" si="16"/>
        <v>0</v>
      </c>
      <c r="BA7" s="2">
        <f t="shared" si="16"/>
        <v>0</v>
      </c>
      <c r="BB7" s="2">
        <f t="shared" si="16"/>
        <v>0</v>
      </c>
    </row>
    <row r="8" spans="2:54" ht="15.75" x14ac:dyDescent="0.3">
      <c r="B8" s="114" t="str">
        <f>IF('BP06'!$B$1="","",'BP06'!$B$1)</f>
        <v>უმწეოები - მონაცემების განახლება</v>
      </c>
      <c r="C8" s="115">
        <f t="shared" si="17"/>
        <v>4.2456736383904872</v>
      </c>
      <c r="D8" s="115">
        <f t="shared" si="1"/>
        <v>0</v>
      </c>
      <c r="E8" s="115">
        <f t="shared" si="2"/>
        <v>0</v>
      </c>
      <c r="F8" s="115">
        <f t="shared" si="3"/>
        <v>0</v>
      </c>
      <c r="G8" s="115">
        <f t="shared" si="4"/>
        <v>0</v>
      </c>
      <c r="H8" s="115">
        <f t="shared" si="5"/>
        <v>0.7616985892877628</v>
      </c>
      <c r="I8" s="115">
        <f t="shared" si="6"/>
        <v>0</v>
      </c>
      <c r="J8" s="115">
        <f t="shared" si="7"/>
        <v>5.3846153846153904</v>
      </c>
      <c r="K8" s="115">
        <f t="shared" si="8"/>
        <v>0</v>
      </c>
      <c r="L8" s="115">
        <f t="shared" si="9"/>
        <v>0</v>
      </c>
      <c r="M8" s="115">
        <f t="shared" si="10"/>
        <v>0</v>
      </c>
      <c r="N8" s="115">
        <f t="shared" si="11"/>
        <v>0</v>
      </c>
      <c r="O8" s="115">
        <f t="shared" si="12"/>
        <v>0</v>
      </c>
      <c r="P8" s="115">
        <f t="shared" si="13"/>
        <v>0</v>
      </c>
      <c r="Q8" s="128">
        <f t="shared" si="14"/>
        <v>0</v>
      </c>
      <c r="R8" s="116">
        <f t="shared" si="15"/>
        <v>0</v>
      </c>
      <c r="V8" s="115">
        <f>'BP06'!D$75</f>
        <v>3.0999999999999992</v>
      </c>
      <c r="W8" s="115">
        <f>'BP06'!E$75</f>
        <v>0</v>
      </c>
      <c r="X8" s="115">
        <f>'BP06'!F$75</f>
        <v>0</v>
      </c>
      <c r="Y8" s="115">
        <f>'BP06'!G$75</f>
        <v>0</v>
      </c>
      <c r="Z8" s="115">
        <f>'BP06'!H$75</f>
        <v>0</v>
      </c>
      <c r="AA8" s="115">
        <f>'BP06'!I$75</f>
        <v>0.69000000000000039</v>
      </c>
      <c r="AB8" s="115">
        <f>'BP06'!J$75</f>
        <v>0</v>
      </c>
      <c r="AC8" s="115">
        <f>'BP06'!K$75</f>
        <v>0.69000000000000039</v>
      </c>
      <c r="AD8" s="115">
        <f>'BP06'!L$75</f>
        <v>0</v>
      </c>
      <c r="AE8" s="115">
        <f>'BP06'!M$75</f>
        <v>0</v>
      </c>
      <c r="AF8" s="115">
        <f>'BP06'!N$75</f>
        <v>0</v>
      </c>
      <c r="AG8" s="115">
        <f>'BP06'!O$75</f>
        <v>0</v>
      </c>
      <c r="AH8" s="115">
        <f>'BP06'!P$75</f>
        <v>0</v>
      </c>
      <c r="AI8" s="115">
        <f>'BP06'!Q$75</f>
        <v>0</v>
      </c>
      <c r="AJ8" s="128">
        <f>'BP06'!R$75</f>
        <v>0</v>
      </c>
      <c r="AK8" s="116">
        <f>'BP06'!S$75</f>
        <v>0</v>
      </c>
      <c r="AM8" s="2">
        <f t="shared" si="18"/>
        <v>4.2456736383904872</v>
      </c>
      <c r="AN8" s="2">
        <f t="shared" si="16"/>
        <v>0</v>
      </c>
      <c r="AO8" s="2">
        <f t="shared" si="16"/>
        <v>0</v>
      </c>
      <c r="AP8" s="2">
        <f t="shared" si="16"/>
        <v>0</v>
      </c>
      <c r="AQ8" s="2">
        <f t="shared" si="16"/>
        <v>0</v>
      </c>
      <c r="AR8" s="2">
        <f t="shared" si="16"/>
        <v>0.7616985892877628</v>
      </c>
      <c r="AS8" s="2">
        <f t="shared" si="16"/>
        <v>0</v>
      </c>
      <c r="AT8" s="2">
        <f t="shared" si="16"/>
        <v>5.3846153846153904</v>
      </c>
      <c r="AU8" s="2">
        <f t="shared" si="16"/>
        <v>0</v>
      </c>
      <c r="AV8" s="2">
        <f t="shared" si="16"/>
        <v>0</v>
      </c>
      <c r="AW8" s="2">
        <f t="shared" si="16"/>
        <v>0</v>
      </c>
      <c r="AX8" s="2">
        <f t="shared" si="16"/>
        <v>0</v>
      </c>
      <c r="AY8" s="2">
        <f t="shared" si="16"/>
        <v>0</v>
      </c>
      <c r="AZ8" s="2">
        <f t="shared" si="16"/>
        <v>0</v>
      </c>
      <c r="BA8" s="2">
        <f t="shared" si="16"/>
        <v>0</v>
      </c>
      <c r="BB8" s="2">
        <f t="shared" si="16"/>
        <v>0</v>
      </c>
    </row>
    <row r="9" spans="2:54" ht="15.75" x14ac:dyDescent="0.3">
      <c r="B9" s="114" t="str">
        <f>IF('BP07'!$B$1="","",'BP07'!$B$1)</f>
        <v>ზრუნვა</v>
      </c>
      <c r="C9" s="115">
        <f t="shared" si="17"/>
        <v>3.4376260749548777</v>
      </c>
      <c r="D9" s="115">
        <f t="shared" si="1"/>
        <v>0</v>
      </c>
      <c r="E9" s="115">
        <f t="shared" si="2"/>
        <v>0</v>
      </c>
      <c r="F9" s="115">
        <f t="shared" si="3"/>
        <v>69</v>
      </c>
      <c r="G9" s="115">
        <f t="shared" si="4"/>
        <v>0</v>
      </c>
      <c r="H9" s="115">
        <f t="shared" si="5"/>
        <v>0</v>
      </c>
      <c r="I9" s="115">
        <f t="shared" si="6"/>
        <v>172.17626807436309</v>
      </c>
      <c r="J9" s="115">
        <f t="shared" si="7"/>
        <v>0</v>
      </c>
      <c r="K9" s="115">
        <f t="shared" si="8"/>
        <v>0</v>
      </c>
      <c r="L9" s="115">
        <f t="shared" si="9"/>
        <v>26.517467248908293</v>
      </c>
      <c r="M9" s="115">
        <f t="shared" si="10"/>
        <v>0</v>
      </c>
      <c r="N9" s="115">
        <f t="shared" si="11"/>
        <v>0</v>
      </c>
      <c r="O9" s="115">
        <f t="shared" si="12"/>
        <v>0</v>
      </c>
      <c r="P9" s="115">
        <f t="shared" si="13"/>
        <v>0</v>
      </c>
      <c r="Q9" s="128">
        <f t="shared" si="14"/>
        <v>0</v>
      </c>
      <c r="R9" s="116">
        <f t="shared" si="15"/>
        <v>0</v>
      </c>
      <c r="V9" s="115">
        <f>'BP07'!D$75</f>
        <v>2.5099999999999989</v>
      </c>
      <c r="W9" s="115">
        <f>'BP07'!E$75</f>
        <v>0</v>
      </c>
      <c r="X9" s="115">
        <f>'BP07'!F$75</f>
        <v>0</v>
      </c>
      <c r="Y9" s="115">
        <f>'BP07'!G$75</f>
        <v>0.97000000000000053</v>
      </c>
      <c r="Z9" s="115">
        <f>'BP07'!H$75</f>
        <v>0</v>
      </c>
      <c r="AA9" s="115">
        <f>'BP07'!I$75</f>
        <v>0</v>
      </c>
      <c r="AB9" s="115">
        <f>'BP07'!J$75</f>
        <v>129.33999999999997</v>
      </c>
      <c r="AC9" s="115">
        <f>'BP07'!K$75</f>
        <v>0</v>
      </c>
      <c r="AD9" s="115">
        <f>'BP07'!L$75</f>
        <v>0</v>
      </c>
      <c r="AE9" s="115">
        <f>'BP07'!M$75</f>
        <v>3.4699999999999953</v>
      </c>
      <c r="AF9" s="115">
        <f>'BP07'!N$75</f>
        <v>0</v>
      </c>
      <c r="AG9" s="115">
        <f>'BP07'!O$75</f>
        <v>0</v>
      </c>
      <c r="AH9" s="115">
        <f>'BP07'!P$75</f>
        <v>0</v>
      </c>
      <c r="AI9" s="115">
        <f>'BP07'!Q$75</f>
        <v>0</v>
      </c>
      <c r="AJ9" s="128">
        <f>'BP07'!R$75</f>
        <v>0</v>
      </c>
      <c r="AK9" s="116">
        <f>'BP07'!S$75</f>
        <v>0</v>
      </c>
      <c r="AM9" s="2">
        <f t="shared" si="18"/>
        <v>3.4376260749548777</v>
      </c>
      <c r="AN9" s="2">
        <f t="shared" si="16"/>
        <v>0</v>
      </c>
      <c r="AO9" s="2">
        <f t="shared" si="16"/>
        <v>0</v>
      </c>
      <c r="AP9" s="2">
        <f t="shared" si="16"/>
        <v>69</v>
      </c>
      <c r="AQ9" s="2">
        <f t="shared" si="16"/>
        <v>0</v>
      </c>
      <c r="AR9" s="2">
        <f t="shared" si="16"/>
        <v>0</v>
      </c>
      <c r="AS9" s="2">
        <f t="shared" si="16"/>
        <v>172.17626807436309</v>
      </c>
      <c r="AT9" s="2">
        <f t="shared" si="16"/>
        <v>0</v>
      </c>
      <c r="AU9" s="2">
        <f t="shared" si="16"/>
        <v>0</v>
      </c>
      <c r="AV9" s="2">
        <f t="shared" si="16"/>
        <v>26.517467248908293</v>
      </c>
      <c r="AW9" s="2">
        <f t="shared" si="16"/>
        <v>0</v>
      </c>
      <c r="AX9" s="2">
        <f t="shared" si="16"/>
        <v>0</v>
      </c>
      <c r="AY9" s="2">
        <f t="shared" si="16"/>
        <v>0</v>
      </c>
      <c r="AZ9" s="2">
        <f t="shared" si="16"/>
        <v>0</v>
      </c>
      <c r="BA9" s="2">
        <f t="shared" si="16"/>
        <v>0</v>
      </c>
      <c r="BB9" s="2">
        <f t="shared" si="16"/>
        <v>0</v>
      </c>
    </row>
    <row r="10" spans="2:54" ht="15.75" x14ac:dyDescent="0.3">
      <c r="B10" s="114" t="str">
        <f>IF('BP08'!$B$1="","",'BP08'!$B$1)</f>
        <v>მეურვეობა/მზრუნველობა</v>
      </c>
      <c r="C10" s="115">
        <f t="shared" si="17"/>
        <v>0.78065612060728373</v>
      </c>
      <c r="D10" s="115">
        <f t="shared" si="1"/>
        <v>0</v>
      </c>
      <c r="E10" s="115">
        <f t="shared" si="2"/>
        <v>0</v>
      </c>
      <c r="F10" s="115">
        <f t="shared" si="3"/>
        <v>0</v>
      </c>
      <c r="G10" s="115">
        <f t="shared" si="4"/>
        <v>0</v>
      </c>
      <c r="H10" s="115">
        <f t="shared" si="5"/>
        <v>0</v>
      </c>
      <c r="I10" s="115">
        <f t="shared" si="6"/>
        <v>1.8237319256369071</v>
      </c>
      <c r="J10" s="115">
        <f t="shared" si="7"/>
        <v>0</v>
      </c>
      <c r="K10" s="115">
        <f t="shared" si="8"/>
        <v>0</v>
      </c>
      <c r="L10" s="115">
        <f t="shared" si="9"/>
        <v>8.6353711790393142</v>
      </c>
      <c r="M10" s="115">
        <f t="shared" si="10"/>
        <v>0</v>
      </c>
      <c r="N10" s="115">
        <f t="shared" si="11"/>
        <v>0</v>
      </c>
      <c r="O10" s="115">
        <f t="shared" si="12"/>
        <v>0</v>
      </c>
      <c r="P10" s="115">
        <f t="shared" si="13"/>
        <v>0</v>
      </c>
      <c r="Q10" s="128">
        <f t="shared" si="14"/>
        <v>0</v>
      </c>
      <c r="R10" s="116">
        <f t="shared" si="15"/>
        <v>0</v>
      </c>
      <c r="V10" s="115">
        <f>'BP08'!D$75</f>
        <v>0.57000000000000028</v>
      </c>
      <c r="W10" s="115">
        <f>'BP08'!E$75</f>
        <v>0</v>
      </c>
      <c r="X10" s="115">
        <f>'BP08'!F$75</f>
        <v>0</v>
      </c>
      <c r="Y10" s="115">
        <f>'BP08'!G$75</f>
        <v>0</v>
      </c>
      <c r="Z10" s="115">
        <f>'BP08'!H$75</f>
        <v>0</v>
      </c>
      <c r="AA10" s="115">
        <f>'BP08'!I$75</f>
        <v>0</v>
      </c>
      <c r="AB10" s="115">
        <f>'BP08'!J$75</f>
        <v>1.3700000000000006</v>
      </c>
      <c r="AC10" s="115">
        <f>'BP08'!K$75</f>
        <v>0</v>
      </c>
      <c r="AD10" s="115">
        <f>'BP08'!L$75</f>
        <v>0</v>
      </c>
      <c r="AE10" s="115">
        <f>'BP08'!M$75</f>
        <v>1.1300000000000003</v>
      </c>
      <c r="AF10" s="115">
        <f>'BP08'!N$75</f>
        <v>0</v>
      </c>
      <c r="AG10" s="115">
        <f>'BP08'!O$75</f>
        <v>0</v>
      </c>
      <c r="AH10" s="115">
        <f>'BP08'!P$75</f>
        <v>0</v>
      </c>
      <c r="AI10" s="115">
        <f>'BP08'!Q$75</f>
        <v>0</v>
      </c>
      <c r="AJ10" s="128">
        <f>'BP08'!R$75</f>
        <v>0</v>
      </c>
      <c r="AK10" s="116">
        <f>'BP08'!S$75</f>
        <v>0</v>
      </c>
      <c r="AM10" s="2">
        <f t="shared" si="18"/>
        <v>0.78065612060728373</v>
      </c>
      <c r="AN10" s="2">
        <f t="shared" si="16"/>
        <v>0</v>
      </c>
      <c r="AO10" s="2">
        <f t="shared" si="16"/>
        <v>0</v>
      </c>
      <c r="AP10" s="2">
        <f t="shared" si="16"/>
        <v>0</v>
      </c>
      <c r="AQ10" s="2">
        <f t="shared" si="16"/>
        <v>0</v>
      </c>
      <c r="AR10" s="2">
        <f t="shared" si="16"/>
        <v>0</v>
      </c>
      <c r="AS10" s="2">
        <f t="shared" si="16"/>
        <v>1.8237319256369071</v>
      </c>
      <c r="AT10" s="2">
        <f t="shared" si="16"/>
        <v>0</v>
      </c>
      <c r="AU10" s="2">
        <f t="shared" si="16"/>
        <v>0</v>
      </c>
      <c r="AV10" s="2">
        <f t="shared" si="16"/>
        <v>8.6353711790393142</v>
      </c>
      <c r="AW10" s="2">
        <f t="shared" si="16"/>
        <v>0</v>
      </c>
      <c r="AX10" s="2">
        <f t="shared" si="16"/>
        <v>0</v>
      </c>
      <c r="AY10" s="2">
        <f t="shared" si="16"/>
        <v>0</v>
      </c>
      <c r="AZ10" s="2">
        <f t="shared" si="16"/>
        <v>0</v>
      </c>
      <c r="BA10" s="2">
        <f t="shared" si="16"/>
        <v>0</v>
      </c>
      <c r="BB10" s="2">
        <f t="shared" si="16"/>
        <v>0</v>
      </c>
    </row>
    <row r="11" spans="2:54" ht="15.75" x14ac:dyDescent="0.3">
      <c r="B11" s="114" t="str">
        <f>IF('BP09'!$B$1="","",'BP09'!$B$1)</f>
        <v>ცნობები</v>
      </c>
      <c r="C11" s="115">
        <f t="shared" si="17"/>
        <v>11.764624694765903</v>
      </c>
      <c r="D11" s="115">
        <f t="shared" si="1"/>
        <v>0</v>
      </c>
      <c r="E11" s="115">
        <f t="shared" si="2"/>
        <v>0</v>
      </c>
      <c r="F11" s="115">
        <f t="shared" si="3"/>
        <v>0</v>
      </c>
      <c r="G11" s="115">
        <f t="shared" si="4"/>
        <v>0</v>
      </c>
      <c r="H11" s="115">
        <f t="shared" si="5"/>
        <v>0</v>
      </c>
      <c r="I11" s="115">
        <f t="shared" si="6"/>
        <v>0</v>
      </c>
      <c r="J11" s="115">
        <f t="shared" si="7"/>
        <v>0</v>
      </c>
      <c r="K11" s="115">
        <f t="shared" si="8"/>
        <v>0</v>
      </c>
      <c r="L11" s="115">
        <f t="shared" si="9"/>
        <v>0</v>
      </c>
      <c r="M11" s="115">
        <f t="shared" si="10"/>
        <v>0</v>
      </c>
      <c r="N11" s="115">
        <f t="shared" si="11"/>
        <v>0</v>
      </c>
      <c r="O11" s="115">
        <f t="shared" si="12"/>
        <v>0</v>
      </c>
      <c r="P11" s="115">
        <f t="shared" si="13"/>
        <v>0</v>
      </c>
      <c r="Q11" s="128">
        <f t="shared" si="14"/>
        <v>0</v>
      </c>
      <c r="R11" s="116">
        <f t="shared" si="15"/>
        <v>0</v>
      </c>
      <c r="V11" s="115">
        <f>'BP09'!D$75</f>
        <v>8.5900000000000016</v>
      </c>
      <c r="W11" s="115">
        <f>'BP09'!E$75</f>
        <v>0</v>
      </c>
      <c r="X11" s="115">
        <f>'BP09'!F$75</f>
        <v>0</v>
      </c>
      <c r="Y11" s="115">
        <f>'BP09'!G$75</f>
        <v>0</v>
      </c>
      <c r="Z11" s="115">
        <f>'BP09'!H$75</f>
        <v>0</v>
      </c>
      <c r="AA11" s="115">
        <f>'BP09'!I$75</f>
        <v>0</v>
      </c>
      <c r="AB11" s="115">
        <f>'BP09'!J$75</f>
        <v>0</v>
      </c>
      <c r="AC11" s="115">
        <f>'BP09'!K$75</f>
        <v>0</v>
      </c>
      <c r="AD11" s="115">
        <f>'BP09'!L$75</f>
        <v>0</v>
      </c>
      <c r="AE11" s="115">
        <f>'BP09'!M$75</f>
        <v>0</v>
      </c>
      <c r="AF11" s="115">
        <f>'BP09'!N$75</f>
        <v>0</v>
      </c>
      <c r="AG11" s="115">
        <f>'BP09'!O$75</f>
        <v>0</v>
      </c>
      <c r="AH11" s="115">
        <f>'BP09'!P$75</f>
        <v>0</v>
      </c>
      <c r="AI11" s="115">
        <f>'BP09'!Q$75</f>
        <v>0</v>
      </c>
      <c r="AJ11" s="128">
        <f>'BP09'!R$75</f>
        <v>0</v>
      </c>
      <c r="AK11" s="116">
        <f>'BP09'!S$75</f>
        <v>0</v>
      </c>
      <c r="AM11" s="2">
        <f t="shared" si="18"/>
        <v>11.764624694765903</v>
      </c>
      <c r="AN11" s="2">
        <f t="shared" si="16"/>
        <v>0</v>
      </c>
      <c r="AO11" s="2">
        <f t="shared" si="16"/>
        <v>0</v>
      </c>
      <c r="AP11" s="2">
        <f t="shared" si="16"/>
        <v>0</v>
      </c>
      <c r="AQ11" s="2">
        <f t="shared" si="16"/>
        <v>0</v>
      </c>
      <c r="AR11" s="2">
        <f t="shared" si="16"/>
        <v>0</v>
      </c>
      <c r="AS11" s="2">
        <f t="shared" si="16"/>
        <v>0</v>
      </c>
      <c r="AT11" s="2">
        <f t="shared" si="16"/>
        <v>0</v>
      </c>
      <c r="AU11" s="2">
        <f t="shared" si="16"/>
        <v>0</v>
      </c>
      <c r="AV11" s="2">
        <f t="shared" si="16"/>
        <v>0</v>
      </c>
      <c r="AW11" s="2">
        <f t="shared" si="16"/>
        <v>0</v>
      </c>
      <c r="AX11" s="2">
        <f t="shared" si="16"/>
        <v>0</v>
      </c>
      <c r="AY11" s="2">
        <f t="shared" si="16"/>
        <v>0</v>
      </c>
      <c r="AZ11" s="2">
        <f t="shared" si="16"/>
        <v>0</v>
      </c>
      <c r="BA11" s="2">
        <f t="shared" si="16"/>
        <v>0</v>
      </c>
      <c r="BB11" s="2">
        <f t="shared" si="16"/>
        <v>0</v>
      </c>
    </row>
    <row r="12" spans="2:54" ht="15.75" x14ac:dyDescent="0.3">
      <c r="B12" s="114" t="str">
        <f>IF('BP10'!$B$1="","",'BP10'!$B$1)</f>
        <v>საჩივრები</v>
      </c>
      <c r="C12" s="115">
        <f t="shared" si="17"/>
        <v>8.7104788194075837</v>
      </c>
      <c r="D12" s="115">
        <f t="shared" si="1"/>
        <v>0</v>
      </c>
      <c r="E12" s="115">
        <f t="shared" si="2"/>
        <v>0</v>
      </c>
      <c r="F12" s="115">
        <f t="shared" si="3"/>
        <v>0</v>
      </c>
      <c r="G12" s="115">
        <f t="shared" si="4"/>
        <v>69</v>
      </c>
      <c r="H12" s="115">
        <f t="shared" si="5"/>
        <v>0</v>
      </c>
      <c r="I12" s="115">
        <f t="shared" si="6"/>
        <v>0</v>
      </c>
      <c r="J12" s="115">
        <f t="shared" si="7"/>
        <v>0</v>
      </c>
      <c r="K12" s="115">
        <f t="shared" si="8"/>
        <v>0</v>
      </c>
      <c r="L12" s="115">
        <f t="shared" si="9"/>
        <v>34.8471615720524</v>
      </c>
      <c r="M12" s="115">
        <f t="shared" si="10"/>
        <v>71</v>
      </c>
      <c r="N12" s="115">
        <f t="shared" si="11"/>
        <v>0</v>
      </c>
      <c r="O12" s="115">
        <f t="shared" si="12"/>
        <v>0</v>
      </c>
      <c r="P12" s="115">
        <f t="shared" si="13"/>
        <v>0</v>
      </c>
      <c r="Q12" s="128">
        <f t="shared" si="14"/>
        <v>0</v>
      </c>
      <c r="R12" s="116">
        <f t="shared" si="15"/>
        <v>0</v>
      </c>
      <c r="V12" s="115">
        <f>'BP10'!D$75</f>
        <v>6.3600000000000012</v>
      </c>
      <c r="W12" s="115">
        <f>'BP10'!E$75</f>
        <v>0</v>
      </c>
      <c r="X12" s="115">
        <f>'BP10'!F$75</f>
        <v>0</v>
      </c>
      <c r="Y12" s="115">
        <f>'BP10'!G$75</f>
        <v>0</v>
      </c>
      <c r="Z12" s="115">
        <f>'BP10'!H$75</f>
        <v>7.5300000000000029</v>
      </c>
      <c r="AA12" s="115">
        <f>'BP10'!I$75</f>
        <v>0</v>
      </c>
      <c r="AB12" s="115">
        <f>'BP10'!J$75</f>
        <v>0</v>
      </c>
      <c r="AC12" s="115">
        <f>'BP10'!K$75</f>
        <v>0</v>
      </c>
      <c r="AD12" s="115">
        <f>'BP10'!L$75</f>
        <v>0</v>
      </c>
      <c r="AE12" s="115">
        <f>'BP10'!M$75</f>
        <v>4.5599999999999943</v>
      </c>
      <c r="AF12" s="115">
        <f>'BP10'!N$75</f>
        <v>17.719999999999988</v>
      </c>
      <c r="AG12" s="115">
        <f>'BP10'!O$75</f>
        <v>0</v>
      </c>
      <c r="AH12" s="115">
        <f>'BP10'!P$75</f>
        <v>0</v>
      </c>
      <c r="AI12" s="115">
        <f>'BP10'!Q$75</f>
        <v>0</v>
      </c>
      <c r="AJ12" s="128">
        <f>'BP10'!R$75</f>
        <v>0</v>
      </c>
      <c r="AK12" s="116">
        <f>'BP10'!S$75</f>
        <v>0</v>
      </c>
      <c r="AM12" s="2">
        <f t="shared" si="18"/>
        <v>8.7104788194075837</v>
      </c>
      <c r="AN12" s="2">
        <f t="shared" si="16"/>
        <v>0</v>
      </c>
      <c r="AO12" s="2">
        <f t="shared" si="16"/>
        <v>0</v>
      </c>
      <c r="AP12" s="2">
        <f t="shared" si="16"/>
        <v>0</v>
      </c>
      <c r="AQ12" s="2">
        <f t="shared" si="16"/>
        <v>69</v>
      </c>
      <c r="AR12" s="2">
        <f t="shared" si="16"/>
        <v>0</v>
      </c>
      <c r="AS12" s="2">
        <f t="shared" si="16"/>
        <v>0</v>
      </c>
      <c r="AT12" s="2">
        <f t="shared" si="16"/>
        <v>0</v>
      </c>
      <c r="AU12" s="2">
        <f t="shared" si="16"/>
        <v>0</v>
      </c>
      <c r="AV12" s="2">
        <f t="shared" si="16"/>
        <v>34.8471615720524</v>
      </c>
      <c r="AW12" s="2">
        <f t="shared" si="16"/>
        <v>71</v>
      </c>
      <c r="AX12" s="2">
        <f t="shared" si="16"/>
        <v>0</v>
      </c>
      <c r="AY12" s="2">
        <f t="shared" si="16"/>
        <v>0</v>
      </c>
      <c r="AZ12" s="2">
        <f t="shared" si="16"/>
        <v>0</v>
      </c>
      <c r="BA12" s="2">
        <f t="shared" si="16"/>
        <v>0</v>
      </c>
      <c r="BB12" s="2">
        <f t="shared" si="16"/>
        <v>0</v>
      </c>
    </row>
    <row r="13" spans="2:54" ht="15.75" x14ac:dyDescent="0.3">
      <c r="B13" s="114" t="str">
        <f>IF('BP11'!$B$1="","",'BP11'!$B$1)</f>
        <v/>
      </c>
      <c r="C13" s="115">
        <f t="shared" si="17"/>
        <v>0</v>
      </c>
      <c r="D13" s="115">
        <f t="shared" si="1"/>
        <v>0</v>
      </c>
      <c r="E13" s="115">
        <f t="shared" si="2"/>
        <v>0</v>
      </c>
      <c r="F13" s="115">
        <f t="shared" si="3"/>
        <v>0</v>
      </c>
      <c r="G13" s="115">
        <f t="shared" si="4"/>
        <v>0</v>
      </c>
      <c r="H13" s="115">
        <f t="shared" si="5"/>
        <v>0</v>
      </c>
      <c r="I13" s="115">
        <f t="shared" si="6"/>
        <v>0</v>
      </c>
      <c r="J13" s="115">
        <f t="shared" si="7"/>
        <v>0</v>
      </c>
      <c r="K13" s="115">
        <f t="shared" si="8"/>
        <v>0</v>
      </c>
      <c r="L13" s="115">
        <f t="shared" si="9"/>
        <v>0</v>
      </c>
      <c r="M13" s="115">
        <f t="shared" si="10"/>
        <v>0</v>
      </c>
      <c r="N13" s="115">
        <f t="shared" si="11"/>
        <v>0</v>
      </c>
      <c r="O13" s="115">
        <f t="shared" si="12"/>
        <v>0</v>
      </c>
      <c r="P13" s="115">
        <f t="shared" si="13"/>
        <v>0</v>
      </c>
      <c r="Q13" s="128">
        <f t="shared" si="14"/>
        <v>0</v>
      </c>
      <c r="R13" s="116">
        <f t="shared" si="15"/>
        <v>0</v>
      </c>
      <c r="V13" s="115">
        <f>'BP11'!D$75</f>
        <v>0</v>
      </c>
      <c r="W13" s="115">
        <f>'BP11'!E$75</f>
        <v>0</v>
      </c>
      <c r="X13" s="115">
        <f>'BP11'!F$75</f>
        <v>0</v>
      </c>
      <c r="Y13" s="115">
        <f>'BP11'!G$75</f>
        <v>0</v>
      </c>
      <c r="Z13" s="115">
        <f>'BP11'!H$75</f>
        <v>0</v>
      </c>
      <c r="AA13" s="115">
        <f>'BP11'!I$75</f>
        <v>0</v>
      </c>
      <c r="AB13" s="115">
        <f>'BP11'!J$75</f>
        <v>0</v>
      </c>
      <c r="AC13" s="115">
        <f>'BP11'!K$75</f>
        <v>0</v>
      </c>
      <c r="AD13" s="115">
        <f>'BP11'!L$75</f>
        <v>0</v>
      </c>
      <c r="AE13" s="115">
        <f>'BP11'!M$75</f>
        <v>0</v>
      </c>
      <c r="AF13" s="115">
        <f>'BP11'!N$75</f>
        <v>0</v>
      </c>
      <c r="AG13" s="115">
        <f>'BP11'!O$75</f>
        <v>0</v>
      </c>
      <c r="AH13" s="115">
        <f>'BP11'!P$75</f>
        <v>0</v>
      </c>
      <c r="AI13" s="115">
        <f>'BP11'!Q$75</f>
        <v>0</v>
      </c>
      <c r="AJ13" s="128">
        <f>'BP11'!R$75</f>
        <v>0</v>
      </c>
      <c r="AK13" s="116">
        <f>'BP11'!S$75</f>
        <v>0</v>
      </c>
      <c r="AM13" s="2">
        <f t="shared" si="18"/>
        <v>0</v>
      </c>
      <c r="AN13" s="2">
        <f t="shared" si="16"/>
        <v>0</v>
      </c>
      <c r="AO13" s="2">
        <f t="shared" si="16"/>
        <v>0</v>
      </c>
      <c r="AP13" s="2">
        <f t="shared" si="16"/>
        <v>0</v>
      </c>
      <c r="AQ13" s="2">
        <f t="shared" si="16"/>
        <v>0</v>
      </c>
      <c r="AR13" s="2">
        <f t="shared" si="16"/>
        <v>0</v>
      </c>
      <c r="AS13" s="2">
        <f t="shared" si="16"/>
        <v>0</v>
      </c>
      <c r="AT13" s="2">
        <f t="shared" si="16"/>
        <v>0</v>
      </c>
      <c r="AU13" s="2">
        <f t="shared" si="16"/>
        <v>0</v>
      </c>
      <c r="AV13" s="2">
        <f t="shared" si="16"/>
        <v>0</v>
      </c>
      <c r="AW13" s="2">
        <f t="shared" si="16"/>
        <v>0</v>
      </c>
      <c r="AX13" s="2">
        <f t="shared" si="16"/>
        <v>0</v>
      </c>
      <c r="AY13" s="2">
        <f t="shared" si="16"/>
        <v>0</v>
      </c>
      <c r="AZ13" s="2">
        <f t="shared" si="16"/>
        <v>0</v>
      </c>
      <c r="BA13" s="2">
        <f t="shared" si="16"/>
        <v>0</v>
      </c>
      <c r="BB13" s="2">
        <f t="shared" si="16"/>
        <v>0</v>
      </c>
    </row>
    <row r="14" spans="2:54" ht="15.75" x14ac:dyDescent="0.3">
      <c r="B14" s="114" t="str">
        <f>IF('BP12'!$B$1="","",'BP12'!$B$1)</f>
        <v/>
      </c>
      <c r="C14" s="115">
        <f t="shared" si="17"/>
        <v>0</v>
      </c>
      <c r="D14" s="115">
        <f t="shared" si="1"/>
        <v>0</v>
      </c>
      <c r="E14" s="115">
        <f t="shared" si="2"/>
        <v>0</v>
      </c>
      <c r="F14" s="115">
        <f t="shared" si="3"/>
        <v>0</v>
      </c>
      <c r="G14" s="115">
        <f t="shared" si="4"/>
        <v>0</v>
      </c>
      <c r="H14" s="115">
        <f t="shared" si="5"/>
        <v>0</v>
      </c>
      <c r="I14" s="115">
        <f t="shared" si="6"/>
        <v>0</v>
      </c>
      <c r="J14" s="115">
        <f t="shared" si="7"/>
        <v>0</v>
      </c>
      <c r="K14" s="115">
        <f t="shared" si="8"/>
        <v>0</v>
      </c>
      <c r="L14" s="115">
        <f t="shared" si="9"/>
        <v>0</v>
      </c>
      <c r="M14" s="115">
        <f t="shared" si="10"/>
        <v>0</v>
      </c>
      <c r="N14" s="115">
        <f t="shared" si="11"/>
        <v>0</v>
      </c>
      <c r="O14" s="115">
        <f t="shared" si="12"/>
        <v>0</v>
      </c>
      <c r="P14" s="115">
        <f t="shared" si="13"/>
        <v>0</v>
      </c>
      <c r="Q14" s="128">
        <f t="shared" si="14"/>
        <v>0</v>
      </c>
      <c r="R14" s="116">
        <f t="shared" si="15"/>
        <v>0</v>
      </c>
      <c r="V14" s="115">
        <f>'BP12'!D$75</f>
        <v>0</v>
      </c>
      <c r="W14" s="115">
        <f>'BP12'!E$75</f>
        <v>0</v>
      </c>
      <c r="X14" s="115">
        <f>'BP12'!F$75</f>
        <v>0</v>
      </c>
      <c r="Y14" s="115">
        <f>'BP12'!G$75</f>
        <v>0</v>
      </c>
      <c r="Z14" s="115">
        <f>'BP12'!H$75</f>
        <v>0</v>
      </c>
      <c r="AA14" s="115">
        <f>'BP12'!I$75</f>
        <v>0</v>
      </c>
      <c r="AB14" s="115">
        <f>'BP12'!J$75</f>
        <v>0</v>
      </c>
      <c r="AC14" s="115">
        <f>'BP12'!K$75</f>
        <v>0</v>
      </c>
      <c r="AD14" s="115">
        <f>'BP12'!L$75</f>
        <v>0</v>
      </c>
      <c r="AE14" s="115">
        <f>'BP12'!M$75</f>
        <v>0</v>
      </c>
      <c r="AF14" s="115">
        <f>'BP12'!N$75</f>
        <v>0</v>
      </c>
      <c r="AG14" s="115">
        <f>'BP12'!O$75</f>
        <v>0</v>
      </c>
      <c r="AH14" s="115">
        <f>'BP12'!P$75</f>
        <v>0</v>
      </c>
      <c r="AI14" s="115">
        <f>'BP12'!Q$75</f>
        <v>0</v>
      </c>
      <c r="AJ14" s="128">
        <f>'BP12'!R$75</f>
        <v>0</v>
      </c>
      <c r="AK14" s="116">
        <f>'BP12'!S$75</f>
        <v>0</v>
      </c>
      <c r="AM14" s="2">
        <f t="shared" si="18"/>
        <v>0</v>
      </c>
      <c r="AN14" s="2">
        <f t="shared" si="16"/>
        <v>0</v>
      </c>
      <c r="AO14" s="2">
        <f t="shared" si="16"/>
        <v>0</v>
      </c>
      <c r="AP14" s="2">
        <f t="shared" si="16"/>
        <v>0</v>
      </c>
      <c r="AQ14" s="2">
        <f t="shared" si="16"/>
        <v>0</v>
      </c>
      <c r="AR14" s="2">
        <f t="shared" si="16"/>
        <v>0</v>
      </c>
      <c r="AS14" s="2">
        <f t="shared" si="16"/>
        <v>0</v>
      </c>
      <c r="AT14" s="2">
        <f t="shared" si="16"/>
        <v>0</v>
      </c>
      <c r="AU14" s="2">
        <f t="shared" si="16"/>
        <v>0</v>
      </c>
      <c r="AV14" s="2">
        <f t="shared" si="16"/>
        <v>0</v>
      </c>
      <c r="AW14" s="2">
        <f t="shared" si="16"/>
        <v>0</v>
      </c>
      <c r="AX14" s="2">
        <f t="shared" si="16"/>
        <v>0</v>
      </c>
      <c r="AY14" s="2">
        <f t="shared" si="16"/>
        <v>0</v>
      </c>
      <c r="AZ14" s="2">
        <f t="shared" si="16"/>
        <v>0</v>
      </c>
      <c r="BA14" s="2">
        <f t="shared" si="16"/>
        <v>0</v>
      </c>
      <c r="BB14" s="2">
        <f t="shared" si="16"/>
        <v>0</v>
      </c>
    </row>
    <row r="15" spans="2:54" ht="15.75" x14ac:dyDescent="0.3">
      <c r="B15" s="114" t="str">
        <f>IF('BP13'!$B$1="","",'BP13'!$B$1)</f>
        <v/>
      </c>
      <c r="C15" s="115">
        <f t="shared" si="17"/>
        <v>0</v>
      </c>
      <c r="D15" s="115">
        <f t="shared" si="1"/>
        <v>0</v>
      </c>
      <c r="E15" s="115">
        <f t="shared" si="2"/>
        <v>0</v>
      </c>
      <c r="F15" s="115">
        <f t="shared" si="3"/>
        <v>0</v>
      </c>
      <c r="G15" s="115">
        <f t="shared" si="4"/>
        <v>0</v>
      </c>
      <c r="H15" s="115">
        <f t="shared" si="5"/>
        <v>0</v>
      </c>
      <c r="I15" s="115">
        <f t="shared" si="6"/>
        <v>0</v>
      </c>
      <c r="J15" s="115">
        <f t="shared" si="7"/>
        <v>0</v>
      </c>
      <c r="K15" s="115">
        <f t="shared" si="8"/>
        <v>0</v>
      </c>
      <c r="L15" s="115">
        <f t="shared" si="9"/>
        <v>0</v>
      </c>
      <c r="M15" s="115">
        <f t="shared" si="10"/>
        <v>0</v>
      </c>
      <c r="N15" s="115">
        <f t="shared" si="11"/>
        <v>0</v>
      </c>
      <c r="O15" s="115">
        <f t="shared" si="12"/>
        <v>0</v>
      </c>
      <c r="P15" s="115">
        <f t="shared" si="13"/>
        <v>0</v>
      </c>
      <c r="Q15" s="128">
        <f t="shared" si="14"/>
        <v>0</v>
      </c>
      <c r="R15" s="116">
        <f t="shared" si="15"/>
        <v>0</v>
      </c>
      <c r="V15" s="115">
        <f>'BP13'!D$75</f>
        <v>0</v>
      </c>
      <c r="W15" s="115">
        <f>'BP13'!E$75</f>
        <v>0</v>
      </c>
      <c r="X15" s="115">
        <f>'BP13'!F$75</f>
        <v>0</v>
      </c>
      <c r="Y15" s="115">
        <f>'BP13'!G$75</f>
        <v>0</v>
      </c>
      <c r="Z15" s="115">
        <f>'BP13'!H$75</f>
        <v>0</v>
      </c>
      <c r="AA15" s="115">
        <f>'BP13'!I$75</f>
        <v>0</v>
      </c>
      <c r="AB15" s="115">
        <f>'BP13'!J$75</f>
        <v>0</v>
      </c>
      <c r="AC15" s="115">
        <f>'BP13'!K$75</f>
        <v>0</v>
      </c>
      <c r="AD15" s="115">
        <f>'BP13'!L$75</f>
        <v>0</v>
      </c>
      <c r="AE15" s="115">
        <f>'BP13'!M$75</f>
        <v>0</v>
      </c>
      <c r="AF15" s="115">
        <f>'BP13'!N$75</f>
        <v>0</v>
      </c>
      <c r="AG15" s="115">
        <f>'BP13'!O$75</f>
        <v>0</v>
      </c>
      <c r="AH15" s="115">
        <f>'BP13'!P$75</f>
        <v>0</v>
      </c>
      <c r="AI15" s="115">
        <f>'BP13'!Q$75</f>
        <v>0</v>
      </c>
      <c r="AJ15" s="128">
        <f>'BP13'!R$75</f>
        <v>0</v>
      </c>
      <c r="AK15" s="116">
        <f>'BP13'!S$75</f>
        <v>0</v>
      </c>
      <c r="AM15" s="2">
        <f t="shared" si="18"/>
        <v>0</v>
      </c>
      <c r="AN15" s="2">
        <f t="shared" si="16"/>
        <v>0</v>
      </c>
      <c r="AO15" s="2">
        <f t="shared" si="16"/>
        <v>0</v>
      </c>
      <c r="AP15" s="2">
        <f t="shared" si="16"/>
        <v>0</v>
      </c>
      <c r="AQ15" s="2">
        <f t="shared" si="16"/>
        <v>0</v>
      </c>
      <c r="AR15" s="2">
        <f t="shared" si="16"/>
        <v>0</v>
      </c>
      <c r="AS15" s="2">
        <f t="shared" si="16"/>
        <v>0</v>
      </c>
      <c r="AT15" s="2">
        <f t="shared" si="16"/>
        <v>0</v>
      </c>
      <c r="AU15" s="2">
        <f t="shared" si="16"/>
        <v>0</v>
      </c>
      <c r="AV15" s="2">
        <f t="shared" si="16"/>
        <v>0</v>
      </c>
      <c r="AW15" s="2">
        <f t="shared" si="16"/>
        <v>0</v>
      </c>
      <c r="AX15" s="2">
        <f t="shared" si="16"/>
        <v>0</v>
      </c>
      <c r="AY15" s="2">
        <f t="shared" si="16"/>
        <v>0</v>
      </c>
      <c r="AZ15" s="2">
        <f t="shared" si="16"/>
        <v>0</v>
      </c>
      <c r="BA15" s="2">
        <f t="shared" si="16"/>
        <v>0</v>
      </c>
      <c r="BB15" s="2">
        <f t="shared" si="16"/>
        <v>0</v>
      </c>
    </row>
    <row r="16" spans="2:54" ht="15.75" x14ac:dyDescent="0.3">
      <c r="B16" s="114" t="str">
        <f>IF('BP14'!$B$1="","",'BP14'!$B$1)</f>
        <v/>
      </c>
      <c r="C16" s="115">
        <f t="shared" si="17"/>
        <v>0</v>
      </c>
      <c r="D16" s="115">
        <f t="shared" si="1"/>
        <v>0</v>
      </c>
      <c r="E16" s="115">
        <f t="shared" si="2"/>
        <v>0</v>
      </c>
      <c r="F16" s="115">
        <f t="shared" si="3"/>
        <v>0</v>
      </c>
      <c r="G16" s="115">
        <f t="shared" si="4"/>
        <v>0</v>
      </c>
      <c r="H16" s="115">
        <f t="shared" si="5"/>
        <v>0</v>
      </c>
      <c r="I16" s="115">
        <f t="shared" si="6"/>
        <v>0</v>
      </c>
      <c r="J16" s="115">
        <f t="shared" si="7"/>
        <v>0</v>
      </c>
      <c r="K16" s="115">
        <f t="shared" si="8"/>
        <v>0</v>
      </c>
      <c r="L16" s="115">
        <f t="shared" si="9"/>
        <v>0</v>
      </c>
      <c r="M16" s="115">
        <f t="shared" si="10"/>
        <v>0</v>
      </c>
      <c r="N16" s="115">
        <f t="shared" si="11"/>
        <v>0</v>
      </c>
      <c r="O16" s="115">
        <f t="shared" si="12"/>
        <v>0</v>
      </c>
      <c r="P16" s="115">
        <f t="shared" si="13"/>
        <v>0</v>
      </c>
      <c r="Q16" s="128">
        <f t="shared" si="14"/>
        <v>0</v>
      </c>
      <c r="R16" s="116">
        <f t="shared" si="15"/>
        <v>0</v>
      </c>
      <c r="V16" s="115">
        <f>'BP14'!D$75</f>
        <v>0</v>
      </c>
      <c r="W16" s="115">
        <f>'BP14'!E$75</f>
        <v>0</v>
      </c>
      <c r="X16" s="115">
        <f>'BP14'!F$75</f>
        <v>0</v>
      </c>
      <c r="Y16" s="115">
        <f>'BP14'!G$75</f>
        <v>0</v>
      </c>
      <c r="Z16" s="115">
        <f>'BP14'!H$75</f>
        <v>0</v>
      </c>
      <c r="AA16" s="115">
        <f>'BP14'!I$75</f>
        <v>0</v>
      </c>
      <c r="AB16" s="115">
        <f>'BP14'!J$75</f>
        <v>0</v>
      </c>
      <c r="AC16" s="115">
        <f>'BP14'!K$75</f>
        <v>0</v>
      </c>
      <c r="AD16" s="115">
        <f>'BP14'!L$75</f>
        <v>0</v>
      </c>
      <c r="AE16" s="115">
        <f>'BP14'!M$75</f>
        <v>0</v>
      </c>
      <c r="AF16" s="115">
        <f>'BP14'!N$75</f>
        <v>0</v>
      </c>
      <c r="AG16" s="115">
        <f>'BP14'!O$75</f>
        <v>0</v>
      </c>
      <c r="AH16" s="115">
        <f>'BP14'!P$75</f>
        <v>0</v>
      </c>
      <c r="AI16" s="115">
        <f>'BP14'!Q$75</f>
        <v>0</v>
      </c>
      <c r="AJ16" s="128">
        <f>'BP14'!R$75</f>
        <v>0</v>
      </c>
      <c r="AK16" s="116">
        <f>'BP14'!S$75</f>
        <v>0</v>
      </c>
      <c r="AM16" s="2">
        <f t="shared" si="18"/>
        <v>0</v>
      </c>
      <c r="AN16" s="2">
        <f t="shared" si="16"/>
        <v>0</v>
      </c>
      <c r="AO16" s="2">
        <f t="shared" si="16"/>
        <v>0</v>
      </c>
      <c r="AP16" s="2">
        <f t="shared" si="16"/>
        <v>0</v>
      </c>
      <c r="AQ16" s="2">
        <f t="shared" si="16"/>
        <v>0</v>
      </c>
      <c r="AR16" s="2">
        <f t="shared" si="16"/>
        <v>0</v>
      </c>
      <c r="AS16" s="2">
        <f t="shared" si="16"/>
        <v>0</v>
      </c>
      <c r="AT16" s="2">
        <f t="shared" si="16"/>
        <v>0</v>
      </c>
      <c r="AU16" s="2">
        <f t="shared" si="16"/>
        <v>0</v>
      </c>
      <c r="AV16" s="2">
        <f t="shared" si="16"/>
        <v>0</v>
      </c>
      <c r="AW16" s="2">
        <f t="shared" si="16"/>
        <v>0</v>
      </c>
      <c r="AX16" s="2">
        <f t="shared" si="16"/>
        <v>0</v>
      </c>
      <c r="AY16" s="2">
        <f t="shared" si="16"/>
        <v>0</v>
      </c>
      <c r="AZ16" s="2">
        <f t="shared" si="16"/>
        <v>0</v>
      </c>
      <c r="BA16" s="2">
        <f t="shared" si="16"/>
        <v>0</v>
      </c>
      <c r="BB16" s="2">
        <f t="shared" si="16"/>
        <v>0</v>
      </c>
    </row>
    <row r="17" spans="2:54" ht="16.5" thickBot="1" x14ac:dyDescent="0.35">
      <c r="B17" s="114" t="str">
        <f>IF('BP15'!$B$1="","",'BP15'!$B$1)</f>
        <v/>
      </c>
      <c r="C17" s="124">
        <f t="shared" si="17"/>
        <v>0</v>
      </c>
      <c r="D17" s="124">
        <f t="shared" si="1"/>
        <v>0</v>
      </c>
      <c r="E17" s="124">
        <f t="shared" si="2"/>
        <v>0</v>
      </c>
      <c r="F17" s="124">
        <f t="shared" si="3"/>
        <v>0</v>
      </c>
      <c r="G17" s="124">
        <f t="shared" si="4"/>
        <v>0</v>
      </c>
      <c r="H17" s="124">
        <f t="shared" si="5"/>
        <v>0</v>
      </c>
      <c r="I17" s="124">
        <f t="shared" si="6"/>
        <v>0</v>
      </c>
      <c r="J17" s="124">
        <f t="shared" si="7"/>
        <v>0</v>
      </c>
      <c r="K17" s="124">
        <f t="shared" si="8"/>
        <v>0</v>
      </c>
      <c r="L17" s="124">
        <f t="shared" si="9"/>
        <v>0</v>
      </c>
      <c r="M17" s="124">
        <f t="shared" si="10"/>
        <v>0</v>
      </c>
      <c r="N17" s="124">
        <f t="shared" si="11"/>
        <v>0</v>
      </c>
      <c r="O17" s="124">
        <f t="shared" si="12"/>
        <v>0</v>
      </c>
      <c r="P17" s="124">
        <f t="shared" si="13"/>
        <v>0</v>
      </c>
      <c r="Q17" s="129">
        <f t="shared" si="14"/>
        <v>0</v>
      </c>
      <c r="R17" s="125">
        <f t="shared" si="15"/>
        <v>0</v>
      </c>
      <c r="V17" s="124">
        <f>'BP15'!D$75</f>
        <v>0</v>
      </c>
      <c r="W17" s="124">
        <f>'BP15'!E$75</f>
        <v>0</v>
      </c>
      <c r="X17" s="124">
        <f>'BP15'!F$75</f>
        <v>0</v>
      </c>
      <c r="Y17" s="124">
        <f>'BP15'!G$75</f>
        <v>0</v>
      </c>
      <c r="Z17" s="124">
        <f>'BP15'!H$75</f>
        <v>0</v>
      </c>
      <c r="AA17" s="124">
        <f>'BP15'!I$75</f>
        <v>0</v>
      </c>
      <c r="AB17" s="124">
        <f>'BP15'!J$75</f>
        <v>0</v>
      </c>
      <c r="AC17" s="124">
        <f>'BP15'!K$75</f>
        <v>0</v>
      </c>
      <c r="AD17" s="124">
        <f>'BP15'!L$75</f>
        <v>0</v>
      </c>
      <c r="AE17" s="124">
        <f>'BP15'!M$75</f>
        <v>0</v>
      </c>
      <c r="AF17" s="124">
        <f>'BP15'!N$75</f>
        <v>0</v>
      </c>
      <c r="AG17" s="124">
        <f>'BP15'!O$75</f>
        <v>0</v>
      </c>
      <c r="AH17" s="124">
        <f>'BP15'!P$75</f>
        <v>0</v>
      </c>
      <c r="AI17" s="124">
        <f>'BP15'!Q$75</f>
        <v>0</v>
      </c>
      <c r="AJ17" s="129">
        <f>'BP15'!R$75</f>
        <v>0</v>
      </c>
      <c r="AK17" s="125">
        <f>'BP15'!S$75</f>
        <v>0</v>
      </c>
      <c r="AM17" s="2">
        <f t="shared" si="18"/>
        <v>0</v>
      </c>
      <c r="AN17" s="2">
        <f t="shared" si="16"/>
        <v>0</v>
      </c>
      <c r="AO17" s="2">
        <f t="shared" si="16"/>
        <v>0</v>
      </c>
      <c r="AP17" s="2">
        <f t="shared" si="16"/>
        <v>0</v>
      </c>
      <c r="AQ17" s="2">
        <f t="shared" si="16"/>
        <v>0</v>
      </c>
      <c r="AR17" s="2">
        <f t="shared" si="16"/>
        <v>0</v>
      </c>
      <c r="AS17" s="2">
        <f t="shared" si="16"/>
        <v>0</v>
      </c>
      <c r="AT17" s="2">
        <f t="shared" si="16"/>
        <v>0</v>
      </c>
      <c r="AU17" s="2">
        <f t="shared" si="16"/>
        <v>0</v>
      </c>
      <c r="AV17" s="2">
        <f t="shared" si="16"/>
        <v>0</v>
      </c>
      <c r="AW17" s="2">
        <f t="shared" si="16"/>
        <v>0</v>
      </c>
      <c r="AX17" s="2">
        <f t="shared" si="16"/>
        <v>0</v>
      </c>
      <c r="AY17" s="2">
        <f t="shared" si="16"/>
        <v>0</v>
      </c>
      <c r="AZ17" s="2">
        <f t="shared" si="16"/>
        <v>0</v>
      </c>
      <c r="BA17" s="2">
        <f t="shared" si="16"/>
        <v>0</v>
      </c>
      <c r="BB17" s="2">
        <f t="shared" si="16"/>
        <v>0</v>
      </c>
    </row>
    <row r="18" spans="2:54" ht="17.25" thickTop="1" thickBot="1" x14ac:dyDescent="0.35">
      <c r="B18" s="117" t="s">
        <v>99</v>
      </c>
      <c r="C18" s="122">
        <f>SUM(C3:C17)</f>
        <v>129</v>
      </c>
      <c r="D18" s="122">
        <f t="shared" ref="D18:R18" si="19">SUM(D3:D17)</f>
        <v>70</v>
      </c>
      <c r="E18" s="122">
        <f t="shared" si="19"/>
        <v>69</v>
      </c>
      <c r="F18" s="122">
        <f t="shared" si="19"/>
        <v>69</v>
      </c>
      <c r="G18" s="122">
        <f t="shared" si="19"/>
        <v>69</v>
      </c>
      <c r="H18" s="122">
        <f t="shared" si="19"/>
        <v>385.00000000000006</v>
      </c>
      <c r="I18" s="122">
        <f t="shared" si="19"/>
        <v>174</v>
      </c>
      <c r="J18" s="122">
        <f t="shared" si="19"/>
        <v>69.999999999999986</v>
      </c>
      <c r="K18" s="122">
        <f t="shared" si="19"/>
        <v>69</v>
      </c>
      <c r="L18" s="122">
        <f t="shared" si="19"/>
        <v>70</v>
      </c>
      <c r="M18" s="122">
        <f t="shared" si="19"/>
        <v>71</v>
      </c>
      <c r="N18" s="122">
        <f t="shared" si="19"/>
        <v>0</v>
      </c>
      <c r="O18" s="122">
        <f t="shared" si="19"/>
        <v>0</v>
      </c>
      <c r="P18" s="122">
        <f t="shared" si="19"/>
        <v>0</v>
      </c>
      <c r="Q18" s="122">
        <f t="shared" si="19"/>
        <v>0</v>
      </c>
      <c r="R18" s="123">
        <f t="shared" si="19"/>
        <v>0</v>
      </c>
      <c r="S18" s="190">
        <f>SUM(C18:R18)</f>
        <v>1245</v>
      </c>
      <c r="AM18">
        <f>SUM(AM3:AM17)</f>
        <v>129</v>
      </c>
      <c r="AN18" s="2">
        <f t="shared" ref="AN18:BB18" si="20">SUM(AN3:AN17)</f>
        <v>70</v>
      </c>
      <c r="AO18" s="2">
        <f t="shared" si="20"/>
        <v>69</v>
      </c>
      <c r="AP18" s="2">
        <f t="shared" si="20"/>
        <v>69</v>
      </c>
      <c r="AQ18" s="2">
        <f t="shared" si="20"/>
        <v>69</v>
      </c>
      <c r="AR18" s="2">
        <f t="shared" si="20"/>
        <v>385.00000000000006</v>
      </c>
      <c r="AS18" s="2">
        <f t="shared" si="20"/>
        <v>174</v>
      </c>
      <c r="AT18" s="2">
        <f t="shared" si="20"/>
        <v>69.999999999999986</v>
      </c>
      <c r="AU18" s="2">
        <f t="shared" si="20"/>
        <v>69</v>
      </c>
      <c r="AV18" s="2">
        <f t="shared" si="20"/>
        <v>70</v>
      </c>
      <c r="AW18" s="2">
        <f t="shared" si="20"/>
        <v>71</v>
      </c>
      <c r="AX18" s="2">
        <f t="shared" si="20"/>
        <v>0</v>
      </c>
      <c r="AY18" s="2">
        <f t="shared" si="20"/>
        <v>0</v>
      </c>
      <c r="AZ18" s="2">
        <f t="shared" si="20"/>
        <v>0</v>
      </c>
      <c r="BA18" s="2">
        <f t="shared" si="20"/>
        <v>0</v>
      </c>
      <c r="BB18" s="2">
        <f t="shared" si="20"/>
        <v>0</v>
      </c>
    </row>
    <row r="19" spans="2:54" ht="15.75" thickTop="1" x14ac:dyDescent="0.25">
      <c r="AM19" s="175">
        <f>C18</f>
        <v>129</v>
      </c>
      <c r="AN19" s="175">
        <f t="shared" ref="AN19:BB19" si="21">D18</f>
        <v>70</v>
      </c>
      <c r="AO19" s="175">
        <f t="shared" si="21"/>
        <v>69</v>
      </c>
      <c r="AP19" s="175">
        <f t="shared" si="21"/>
        <v>69</v>
      </c>
      <c r="AQ19" s="175">
        <f t="shared" si="21"/>
        <v>69</v>
      </c>
      <c r="AR19" s="175">
        <f t="shared" si="21"/>
        <v>385.00000000000006</v>
      </c>
      <c r="AS19" s="175">
        <f t="shared" si="21"/>
        <v>174</v>
      </c>
      <c r="AT19" s="175">
        <f t="shared" si="21"/>
        <v>69.999999999999986</v>
      </c>
      <c r="AU19" s="175">
        <f t="shared" si="21"/>
        <v>69</v>
      </c>
      <c r="AV19" s="175">
        <f t="shared" si="21"/>
        <v>70</v>
      </c>
      <c r="AW19" s="175">
        <f t="shared" si="21"/>
        <v>71</v>
      </c>
      <c r="AX19" s="175">
        <f t="shared" si="21"/>
        <v>0</v>
      </c>
      <c r="AY19" s="175">
        <f t="shared" si="21"/>
        <v>0</v>
      </c>
      <c r="AZ19" s="175">
        <f t="shared" si="21"/>
        <v>0</v>
      </c>
      <c r="BA19" s="175">
        <f t="shared" si="21"/>
        <v>0</v>
      </c>
      <c r="BB19" s="175">
        <f t="shared" si="21"/>
        <v>0</v>
      </c>
    </row>
  </sheetData>
  <sheetProtection password="C6E0" sheet="1" objects="1" scenarios="1"/>
  <pageMargins left="0.19685039370078741" right="0.19685039370078741" top="0.39370078740157483" bottom="0.39370078740157483" header="0.31496062992125984" footer="0.31496062992125984"/>
  <pageSetup paperSize="9" scale="55" orientation="landscape" horizontalDpi="720" verticalDpi="72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topLeftCell="A19" workbookViewId="0">
      <selection activeCell="B22" sqref="B22"/>
    </sheetView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 t="str">
        <f>Lists!B10</f>
        <v>მეურვეობა/მზრუნველობა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8</v>
      </c>
      <c r="W1" s="2">
        <f>IF(V1="","",INDEX(Lists!D3:D17,V1))</f>
        <v>1.1000000000000001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42</v>
      </c>
      <c r="D3" s="83">
        <f t="shared" ref="D3:D34" si="1">IF(AM3=0,"",IF(AM3&gt;my_rothresh,ROUNDUP(AM3,0),ROUNDUP(AM3,2)))</f>
        <v>0.01</v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>
        <f t="shared" ref="J3:J34" si="7">IF(AS3=0,"",IF(AS3&gt;my_rothresh,ROUNDUP(AS3,0),ROUNDUP(AS3,2)))</f>
        <v>9.9999999999999992E-2</v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>
        <f t="shared" ref="M3:M34" si="10">IF(AV3=0,"",IF(AV3&gt;my_rothresh,ROUNDUP(AV3,0),ROUNDUP(AV3,2)))</f>
        <v>0.08</v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>
        <f>IF($V$1="","",IF(V$2="","",INDEX(Work!$C$45:$Q$60,V$2,$V$1)))</f>
        <v>8892</v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>
        <f>IF($V$1="","",IF(AB$2="","",INDEX(Work!$C$45:$Q$60,AB$2,$V$1)))</f>
        <v>494</v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>
        <f>IF($V$1="","",IF(AE$2="","",INDEX(Work!$C$45:$Q$60,AE$2,$V$1)))</f>
        <v>617.5</v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5.1956815114709851E-3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9.3522267206477744E-2</v>
      </c>
      <c r="AT3" s="86">
        <f t="shared" si="17"/>
        <v>0</v>
      </c>
      <c r="AU3" s="86">
        <f t="shared" si="17"/>
        <v>0</v>
      </c>
      <c r="AV3" s="86">
        <f t="shared" si="17"/>
        <v>7.4817813765182192E-2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25</v>
      </c>
      <c r="D4" s="67">
        <f t="shared" si="1"/>
        <v>0.01</v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>
        <f t="shared" si="7"/>
        <v>6.0000000000000005E-2</v>
      </c>
      <c r="K4" s="68" t="str">
        <f t="shared" si="8"/>
        <v/>
      </c>
      <c r="L4" s="68" t="str">
        <f t="shared" si="9"/>
        <v/>
      </c>
      <c r="M4" s="68">
        <f t="shared" si="10"/>
        <v>0.05</v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3.0926675663517774E-3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5.5668016194331989E-2</v>
      </c>
      <c r="AT4" s="86">
        <f t="shared" si="17"/>
        <v>0</v>
      </c>
      <c r="AU4" s="86">
        <f t="shared" si="17"/>
        <v>0</v>
      </c>
      <c r="AV4" s="86">
        <f t="shared" si="17"/>
        <v>4.4534412955465591E-2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28</v>
      </c>
      <c r="D5" s="67">
        <f t="shared" si="1"/>
        <v>0.01</v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>
        <f t="shared" si="7"/>
        <v>6.9999999999999993E-2</v>
      </c>
      <c r="K5" s="68" t="str">
        <f t="shared" si="8"/>
        <v/>
      </c>
      <c r="L5" s="68" t="str">
        <f t="shared" si="9"/>
        <v/>
      </c>
      <c r="M5" s="68">
        <f t="shared" si="10"/>
        <v>0.05</v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3.4637876743139908E-3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6.2348178137651832E-2</v>
      </c>
      <c r="AT5" s="86">
        <f t="shared" si="17"/>
        <v>0</v>
      </c>
      <c r="AU5" s="86">
        <f t="shared" si="17"/>
        <v>0</v>
      </c>
      <c r="AV5" s="86">
        <f t="shared" si="17"/>
        <v>4.9878542510121464E-2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52</v>
      </c>
      <c r="D6" s="67">
        <f t="shared" si="1"/>
        <v>0.01</v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>
        <f t="shared" si="7"/>
        <v>0.12</v>
      </c>
      <c r="K6" s="68" t="str">
        <f t="shared" si="8"/>
        <v/>
      </c>
      <c r="L6" s="68" t="str">
        <f t="shared" si="9"/>
        <v/>
      </c>
      <c r="M6" s="68">
        <f t="shared" si="10"/>
        <v>9.9999999999999992E-2</v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6.4327485380116962E-3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0.11578947368421053</v>
      </c>
      <c r="AT6" s="86">
        <f t="shared" si="17"/>
        <v>0</v>
      </c>
      <c r="AU6" s="86">
        <f t="shared" si="17"/>
        <v>0</v>
      </c>
      <c r="AV6" s="86">
        <f t="shared" si="17"/>
        <v>9.2631578947368426E-2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0</v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16</v>
      </c>
      <c r="D8" s="67">
        <f t="shared" si="1"/>
        <v>0.01</v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>
        <f t="shared" si="7"/>
        <v>0.04</v>
      </c>
      <c r="K8" s="68" t="str">
        <f t="shared" si="8"/>
        <v/>
      </c>
      <c r="L8" s="68" t="str">
        <f t="shared" si="9"/>
        <v/>
      </c>
      <c r="M8" s="68">
        <f t="shared" si="10"/>
        <v>0.03</v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1.9793072424651374E-3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3.5627530364372474E-2</v>
      </c>
      <c r="AT8" s="86">
        <f t="shared" si="17"/>
        <v>0</v>
      </c>
      <c r="AU8" s="86">
        <f t="shared" si="17"/>
        <v>0</v>
      </c>
      <c r="AV8" s="86">
        <f t="shared" si="17"/>
        <v>2.8502024291497979E-2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0</v>
      </c>
      <c r="D9" s="67" t="str">
        <f t="shared" si="1"/>
        <v/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0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8</v>
      </c>
      <c r="D10" s="67">
        <f t="shared" si="1"/>
        <v>0.01</v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>
        <f t="shared" si="7"/>
        <v>0.02</v>
      </c>
      <c r="K10" s="68" t="str">
        <f t="shared" si="8"/>
        <v/>
      </c>
      <c r="L10" s="68" t="str">
        <f t="shared" si="9"/>
        <v/>
      </c>
      <c r="M10" s="68">
        <f t="shared" si="10"/>
        <v>0.02</v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9.896536212325687E-4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1.7813765182186237E-2</v>
      </c>
      <c r="AT10" s="86">
        <f t="shared" si="17"/>
        <v>0</v>
      </c>
      <c r="AU10" s="86">
        <f t="shared" si="17"/>
        <v>0</v>
      </c>
      <c r="AV10" s="86">
        <f t="shared" si="17"/>
        <v>1.425101214574899E-2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0</v>
      </c>
      <c r="D11" s="67" t="str">
        <f t="shared" si="1"/>
        <v/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0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2</v>
      </c>
      <c r="D12" s="67">
        <f t="shared" si="1"/>
        <v>0.01</v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>
        <f t="shared" si="7"/>
        <v>0.01</v>
      </c>
      <c r="K12" s="68" t="str">
        <f t="shared" si="8"/>
        <v/>
      </c>
      <c r="L12" s="68" t="str">
        <f t="shared" si="9"/>
        <v/>
      </c>
      <c r="M12" s="68">
        <f t="shared" si="10"/>
        <v>0.01</v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2.4741340530814218E-4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4.4534412955465593E-3</v>
      </c>
      <c r="AT12" s="86">
        <f t="shared" si="17"/>
        <v>0</v>
      </c>
      <c r="AU12" s="86">
        <f t="shared" si="17"/>
        <v>0</v>
      </c>
      <c r="AV12" s="86">
        <f t="shared" si="17"/>
        <v>3.5627530364372474E-3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0</v>
      </c>
      <c r="D13" s="67" t="str">
        <f t="shared" si="1"/>
        <v/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0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4</v>
      </c>
      <c r="D14" s="67">
        <f t="shared" si="1"/>
        <v>0.01</v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>
        <f t="shared" si="7"/>
        <v>0.01</v>
      </c>
      <c r="K14" s="68" t="str">
        <f t="shared" si="8"/>
        <v/>
      </c>
      <c r="L14" s="68" t="str">
        <f t="shared" si="9"/>
        <v/>
      </c>
      <c r="M14" s="68">
        <f t="shared" si="10"/>
        <v>0.01</v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4.9482681061628435E-4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8.9068825910931185E-3</v>
      </c>
      <c r="AT14" s="86">
        <f t="shared" si="17"/>
        <v>0</v>
      </c>
      <c r="AU14" s="86">
        <f t="shared" si="17"/>
        <v>0</v>
      </c>
      <c r="AV14" s="86">
        <f t="shared" si="17"/>
        <v>7.1255060728744948E-3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0</v>
      </c>
      <c r="D15" s="67" t="str">
        <f t="shared" si="1"/>
        <v/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0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10</v>
      </c>
      <c r="D16" s="67">
        <f t="shared" si="1"/>
        <v>0.01</v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>
        <f t="shared" si="7"/>
        <v>0.03</v>
      </c>
      <c r="K16" s="68" t="str">
        <f t="shared" si="8"/>
        <v/>
      </c>
      <c r="L16" s="68" t="str">
        <f t="shared" si="9"/>
        <v/>
      </c>
      <c r="M16" s="68">
        <f t="shared" si="10"/>
        <v>0.02</v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1.2370670265407107E-3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2.2267206477732792E-2</v>
      </c>
      <c r="AT16" s="86">
        <f t="shared" si="17"/>
        <v>0</v>
      </c>
      <c r="AU16" s="86">
        <f t="shared" si="17"/>
        <v>0</v>
      </c>
      <c r="AV16" s="86">
        <f t="shared" si="17"/>
        <v>1.7813765182186234E-2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4</v>
      </c>
      <c r="D17" s="67">
        <f t="shared" si="1"/>
        <v>0.01</v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>
        <f t="shared" si="7"/>
        <v>0.01</v>
      </c>
      <c r="K17" s="68" t="str">
        <f t="shared" si="8"/>
        <v/>
      </c>
      <c r="L17" s="68" t="str">
        <f t="shared" si="9"/>
        <v/>
      </c>
      <c r="M17" s="68">
        <f t="shared" si="10"/>
        <v>0.01</v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4.9482681061628435E-4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8.9068825910931185E-3</v>
      </c>
      <c r="AT17" s="86">
        <f t="shared" si="17"/>
        <v>0</v>
      </c>
      <c r="AU17" s="86">
        <f t="shared" si="17"/>
        <v>0</v>
      </c>
      <c r="AV17" s="86">
        <f t="shared" si="17"/>
        <v>7.1255060728744948E-3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3</v>
      </c>
      <c r="D18" s="67">
        <f t="shared" si="1"/>
        <v>0.01</v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>
        <f t="shared" si="7"/>
        <v>0.01</v>
      </c>
      <c r="K18" s="68" t="str">
        <f t="shared" si="8"/>
        <v/>
      </c>
      <c r="L18" s="68" t="str">
        <f t="shared" si="9"/>
        <v/>
      </c>
      <c r="M18" s="68">
        <f t="shared" si="10"/>
        <v>0.01</v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3.7112010796221324E-4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6.6801619433198385E-3</v>
      </c>
      <c r="AT18" s="86">
        <f t="shared" si="17"/>
        <v>0</v>
      </c>
      <c r="AU18" s="86">
        <f t="shared" si="17"/>
        <v>0</v>
      </c>
      <c r="AV18" s="86">
        <f t="shared" si="17"/>
        <v>5.3441295546558711E-3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21</v>
      </c>
      <c r="D19" s="67">
        <f t="shared" si="1"/>
        <v>0.01</v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>
        <f t="shared" si="7"/>
        <v>0.05</v>
      </c>
      <c r="K19" s="68" t="str">
        <f t="shared" si="8"/>
        <v/>
      </c>
      <c r="L19" s="68" t="str">
        <f t="shared" si="9"/>
        <v/>
      </c>
      <c r="M19" s="68">
        <f t="shared" si="10"/>
        <v>0.04</v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2.5978407557354925E-3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</v>
      </c>
      <c r="AS19" s="86">
        <f t="shared" si="18"/>
        <v>4.6761133603238872E-2</v>
      </c>
      <c r="AT19" s="86">
        <f t="shared" si="18"/>
        <v>0</v>
      </c>
      <c r="AU19" s="86">
        <f t="shared" si="18"/>
        <v>0</v>
      </c>
      <c r="AV19" s="86">
        <f t="shared" si="18"/>
        <v>3.7408906882591096E-2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2</v>
      </c>
      <c r="D20" s="67">
        <f t="shared" si="1"/>
        <v>0.01</v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>
        <f t="shared" si="7"/>
        <v>0.01</v>
      </c>
      <c r="K20" s="68" t="str">
        <f t="shared" si="8"/>
        <v/>
      </c>
      <c r="L20" s="68" t="str">
        <f t="shared" si="9"/>
        <v/>
      </c>
      <c r="M20" s="68">
        <f t="shared" si="10"/>
        <v>0.01</v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2.4741340530814218E-4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</v>
      </c>
      <c r="AS20" s="86">
        <f t="shared" si="18"/>
        <v>4.4534412955465593E-3</v>
      </c>
      <c r="AT20" s="86">
        <f t="shared" si="18"/>
        <v>0</v>
      </c>
      <c r="AU20" s="86">
        <f t="shared" si="18"/>
        <v>0</v>
      </c>
      <c r="AV20" s="86">
        <f t="shared" si="18"/>
        <v>3.5627530364372474E-3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2</v>
      </c>
      <c r="D21" s="67">
        <f t="shared" si="1"/>
        <v>0.01</v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>
        <f t="shared" si="7"/>
        <v>0.01</v>
      </c>
      <c r="K21" s="68" t="str">
        <f t="shared" si="8"/>
        <v/>
      </c>
      <c r="L21" s="68" t="str">
        <f t="shared" si="9"/>
        <v/>
      </c>
      <c r="M21" s="68">
        <f t="shared" si="10"/>
        <v>0.01</v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2.4741340530814218E-4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</v>
      </c>
      <c r="AS21" s="86">
        <f t="shared" si="18"/>
        <v>4.4534412955465593E-3</v>
      </c>
      <c r="AT21" s="86">
        <f t="shared" si="18"/>
        <v>0</v>
      </c>
      <c r="AU21" s="86">
        <f t="shared" si="18"/>
        <v>0</v>
      </c>
      <c r="AV21" s="86">
        <f t="shared" si="18"/>
        <v>3.5627530364372474E-3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0</v>
      </c>
      <c r="D22" s="67" t="str">
        <f t="shared" si="1"/>
        <v/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0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</v>
      </c>
      <c r="AS22" s="86">
        <f t="shared" si="18"/>
        <v>0</v>
      </c>
      <c r="AT22" s="86">
        <f t="shared" si="18"/>
        <v>0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0</v>
      </c>
      <c r="D23" s="67" t="str">
        <f t="shared" si="1"/>
        <v/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0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</v>
      </c>
      <c r="AS23" s="86">
        <f t="shared" si="18"/>
        <v>0</v>
      </c>
      <c r="AT23" s="86">
        <f t="shared" si="18"/>
        <v>0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5</v>
      </c>
      <c r="D24" s="67">
        <f t="shared" si="1"/>
        <v>0.01</v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>
        <f t="shared" si="7"/>
        <v>0.02</v>
      </c>
      <c r="K24" s="68" t="str">
        <f t="shared" si="8"/>
        <v/>
      </c>
      <c r="L24" s="68" t="str">
        <f t="shared" si="9"/>
        <v/>
      </c>
      <c r="M24" s="68">
        <f t="shared" si="10"/>
        <v>0.01</v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6.1853351327035536E-4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</v>
      </c>
      <c r="AS24" s="86">
        <f t="shared" si="18"/>
        <v>1.1133603238866396E-2</v>
      </c>
      <c r="AT24" s="86">
        <f t="shared" si="18"/>
        <v>0</v>
      </c>
      <c r="AU24" s="86">
        <f t="shared" si="18"/>
        <v>0</v>
      </c>
      <c r="AV24" s="86">
        <f t="shared" si="18"/>
        <v>8.9068825910931168E-3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1</v>
      </c>
      <c r="D25" s="67">
        <f t="shared" si="1"/>
        <v>0.01</v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>
        <f t="shared" si="7"/>
        <v>0.01</v>
      </c>
      <c r="K25" s="68" t="str">
        <f t="shared" si="8"/>
        <v/>
      </c>
      <c r="L25" s="68" t="str">
        <f t="shared" si="9"/>
        <v/>
      </c>
      <c r="M25" s="68">
        <f t="shared" si="10"/>
        <v>0.01</v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1.2370670265407109E-4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</v>
      </c>
      <c r="AS25" s="86">
        <f t="shared" si="18"/>
        <v>2.2267206477732796E-3</v>
      </c>
      <c r="AT25" s="86">
        <f t="shared" si="18"/>
        <v>0</v>
      </c>
      <c r="AU25" s="86">
        <f t="shared" si="18"/>
        <v>0</v>
      </c>
      <c r="AV25" s="86">
        <f t="shared" si="18"/>
        <v>1.7813765182186237E-3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11</v>
      </c>
      <c r="D26" s="67">
        <f t="shared" si="1"/>
        <v>0.01</v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>
        <f t="shared" si="7"/>
        <v>0.03</v>
      </c>
      <c r="K26" s="68" t="str">
        <f t="shared" si="8"/>
        <v/>
      </c>
      <c r="L26" s="68" t="str">
        <f t="shared" si="9"/>
        <v/>
      </c>
      <c r="M26" s="68">
        <f t="shared" si="10"/>
        <v>0.02</v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1.360773729194782E-3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</v>
      </c>
      <c r="AS26" s="86">
        <f t="shared" si="18"/>
        <v>2.4493927125506076E-2</v>
      </c>
      <c r="AT26" s="86">
        <f t="shared" si="18"/>
        <v>0</v>
      </c>
      <c r="AU26" s="86">
        <f t="shared" si="18"/>
        <v>0</v>
      </c>
      <c r="AV26" s="86">
        <f t="shared" si="18"/>
        <v>1.9595141700404859E-2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3</v>
      </c>
      <c r="D27" s="67">
        <f t="shared" si="1"/>
        <v>0.01</v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>
        <f t="shared" si="7"/>
        <v>0.01</v>
      </c>
      <c r="K27" s="68" t="str">
        <f t="shared" si="8"/>
        <v/>
      </c>
      <c r="L27" s="68" t="str">
        <f t="shared" si="9"/>
        <v/>
      </c>
      <c r="M27" s="68">
        <f t="shared" si="10"/>
        <v>0.01</v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3.7112010796221324E-4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</v>
      </c>
      <c r="AS27" s="86">
        <f t="shared" si="18"/>
        <v>6.6801619433198385E-3</v>
      </c>
      <c r="AT27" s="86">
        <f t="shared" si="18"/>
        <v>0</v>
      </c>
      <c r="AU27" s="86">
        <f t="shared" si="18"/>
        <v>0</v>
      </c>
      <c r="AV27" s="86">
        <f t="shared" si="18"/>
        <v>5.3441295546558711E-3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2</v>
      </c>
      <c r="D28" s="67">
        <f t="shared" si="1"/>
        <v>0.01</v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>
        <f t="shared" si="7"/>
        <v>0.01</v>
      </c>
      <c r="K28" s="68" t="str">
        <f t="shared" si="8"/>
        <v/>
      </c>
      <c r="L28" s="68" t="str">
        <f t="shared" si="9"/>
        <v/>
      </c>
      <c r="M28" s="68">
        <f t="shared" si="10"/>
        <v>0.01</v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2.4741340530814218E-4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</v>
      </c>
      <c r="AS28" s="86">
        <f t="shared" si="18"/>
        <v>4.4534412955465593E-3</v>
      </c>
      <c r="AT28" s="86">
        <f t="shared" si="18"/>
        <v>0</v>
      </c>
      <c r="AU28" s="86">
        <f t="shared" si="18"/>
        <v>0</v>
      </c>
      <c r="AV28" s="86">
        <f t="shared" si="18"/>
        <v>3.5627530364372474E-3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4</v>
      </c>
      <c r="D29" s="67">
        <f t="shared" si="1"/>
        <v>0.01</v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>
        <f t="shared" si="7"/>
        <v>0.01</v>
      </c>
      <c r="K29" s="68" t="str">
        <f t="shared" si="8"/>
        <v/>
      </c>
      <c r="L29" s="68" t="str">
        <f t="shared" si="9"/>
        <v/>
      </c>
      <c r="M29" s="68">
        <f t="shared" si="10"/>
        <v>0.01</v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4.9482681061628435E-4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</v>
      </c>
      <c r="AS29" s="86">
        <f t="shared" si="18"/>
        <v>8.9068825910931185E-3</v>
      </c>
      <c r="AT29" s="86">
        <f t="shared" si="18"/>
        <v>0</v>
      </c>
      <c r="AU29" s="86">
        <f t="shared" si="18"/>
        <v>0</v>
      </c>
      <c r="AV29" s="86">
        <f t="shared" si="18"/>
        <v>7.1255060728744948E-3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4</v>
      </c>
      <c r="D30" s="67">
        <f t="shared" si="1"/>
        <v>0.01</v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>
        <f t="shared" si="7"/>
        <v>0.01</v>
      </c>
      <c r="K30" s="68" t="str">
        <f t="shared" si="8"/>
        <v/>
      </c>
      <c r="L30" s="68" t="str">
        <f t="shared" si="9"/>
        <v/>
      </c>
      <c r="M30" s="68">
        <f t="shared" si="10"/>
        <v>0.01</v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4.9482681061628435E-4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</v>
      </c>
      <c r="AS30" s="86">
        <f t="shared" si="18"/>
        <v>8.9068825910931185E-3</v>
      </c>
      <c r="AT30" s="86">
        <f t="shared" si="18"/>
        <v>0</v>
      </c>
      <c r="AU30" s="86">
        <f t="shared" si="18"/>
        <v>0</v>
      </c>
      <c r="AV30" s="86">
        <f t="shared" si="18"/>
        <v>7.1255060728744948E-3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47</v>
      </c>
      <c r="D31" s="67">
        <f t="shared" si="1"/>
        <v>0.01</v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>
        <f t="shared" si="7"/>
        <v>0.11</v>
      </c>
      <c r="K31" s="68" t="str">
        <f t="shared" si="8"/>
        <v/>
      </c>
      <c r="L31" s="68" t="str">
        <f t="shared" si="9"/>
        <v/>
      </c>
      <c r="M31" s="68">
        <f t="shared" si="10"/>
        <v>0.09</v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5.8142150247413411E-3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0</v>
      </c>
      <c r="AS31" s="86">
        <f t="shared" si="18"/>
        <v>0.10465587044534413</v>
      </c>
      <c r="AT31" s="86">
        <f t="shared" si="18"/>
        <v>0</v>
      </c>
      <c r="AU31" s="86">
        <f t="shared" si="18"/>
        <v>0</v>
      </c>
      <c r="AV31" s="86">
        <f t="shared" si="18"/>
        <v>8.3724696356275302E-2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5</v>
      </c>
      <c r="D32" s="67">
        <f t="shared" si="1"/>
        <v>0.01</v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>
        <f t="shared" si="7"/>
        <v>0.02</v>
      </c>
      <c r="K32" s="68" t="str">
        <f t="shared" si="8"/>
        <v/>
      </c>
      <c r="L32" s="68" t="str">
        <f t="shared" si="9"/>
        <v/>
      </c>
      <c r="M32" s="68">
        <f t="shared" si="10"/>
        <v>0.01</v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6.1853351327035536E-4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0</v>
      </c>
      <c r="AS32" s="86">
        <f t="shared" si="18"/>
        <v>1.1133603238866396E-2</v>
      </c>
      <c r="AT32" s="86">
        <f t="shared" si="18"/>
        <v>0</v>
      </c>
      <c r="AU32" s="86">
        <f t="shared" si="18"/>
        <v>0</v>
      </c>
      <c r="AV32" s="86">
        <f t="shared" si="18"/>
        <v>8.9068825910931168E-3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2</v>
      </c>
      <c r="D33" s="67">
        <f t="shared" si="1"/>
        <v>0.01</v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>
        <f t="shared" si="7"/>
        <v>0.01</v>
      </c>
      <c r="K33" s="68" t="str">
        <f t="shared" si="8"/>
        <v/>
      </c>
      <c r="L33" s="68" t="str">
        <f t="shared" si="9"/>
        <v/>
      </c>
      <c r="M33" s="68">
        <f t="shared" si="10"/>
        <v>0.01</v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2.4741340530814218E-4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0</v>
      </c>
      <c r="AS33" s="86">
        <f t="shared" si="18"/>
        <v>4.4534412955465593E-3</v>
      </c>
      <c r="AT33" s="86">
        <f t="shared" si="18"/>
        <v>0</v>
      </c>
      <c r="AU33" s="86">
        <f t="shared" si="18"/>
        <v>0</v>
      </c>
      <c r="AV33" s="86">
        <f t="shared" si="18"/>
        <v>3.5627530364372474E-3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3</v>
      </c>
      <c r="D34" s="67">
        <f t="shared" si="1"/>
        <v>0.01</v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>
        <f t="shared" si="7"/>
        <v>0.01</v>
      </c>
      <c r="K34" s="68" t="str">
        <f t="shared" si="8"/>
        <v/>
      </c>
      <c r="L34" s="68" t="str">
        <f t="shared" si="9"/>
        <v/>
      </c>
      <c r="M34" s="68">
        <f t="shared" si="10"/>
        <v>0.01</v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3.7112010796221324E-4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</v>
      </c>
      <c r="AS34" s="86">
        <f t="shared" si="19"/>
        <v>6.6801619433198385E-3</v>
      </c>
      <c r="AT34" s="86">
        <f t="shared" si="19"/>
        <v>0</v>
      </c>
      <c r="AU34" s="86">
        <f t="shared" si="19"/>
        <v>0</v>
      </c>
      <c r="AV34" s="86">
        <f t="shared" si="19"/>
        <v>5.3441295546558711E-3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0</v>
      </c>
      <c r="D35" s="67" t="str">
        <f t="shared" ref="D35:D66" si="20">IF(AM35=0,"",IF(AM35&gt;my_rothresh,ROUNDUP(AM35,0),ROUNDUP(AM35,2)))</f>
        <v/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0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</v>
      </c>
      <c r="AS35" s="86">
        <f t="shared" si="19"/>
        <v>0</v>
      </c>
      <c r="AT35" s="86">
        <f t="shared" si="19"/>
        <v>0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1</v>
      </c>
      <c r="D36" s="67">
        <f t="shared" si="20"/>
        <v>0.01</v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>
        <f t="shared" si="26"/>
        <v>0.01</v>
      </c>
      <c r="K36" s="68" t="str">
        <f t="shared" si="27"/>
        <v/>
      </c>
      <c r="L36" s="68" t="str">
        <f t="shared" si="28"/>
        <v/>
      </c>
      <c r="M36" s="68">
        <f t="shared" si="29"/>
        <v>0.01</v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1.2370670265407109E-4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2.2267206477732796E-3</v>
      </c>
      <c r="AT36" s="86">
        <f t="shared" si="19"/>
        <v>0</v>
      </c>
      <c r="AU36" s="86">
        <f t="shared" si="19"/>
        <v>0</v>
      </c>
      <c r="AV36" s="86">
        <f t="shared" si="19"/>
        <v>1.7813765182186237E-3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3</v>
      </c>
      <c r="D37" s="67">
        <f t="shared" si="20"/>
        <v>0.01</v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 t="str">
        <f t="shared" si="25"/>
        <v/>
      </c>
      <c r="J37" s="68">
        <f t="shared" si="26"/>
        <v>0.01</v>
      </c>
      <c r="K37" s="68" t="str">
        <f t="shared" si="27"/>
        <v/>
      </c>
      <c r="L37" s="68" t="str">
        <f t="shared" si="28"/>
        <v/>
      </c>
      <c r="M37" s="68">
        <f t="shared" si="29"/>
        <v>0.01</v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3.7112010796221324E-4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0</v>
      </c>
      <c r="AS37" s="86">
        <f t="shared" si="19"/>
        <v>6.6801619433198385E-3</v>
      </c>
      <c r="AT37" s="86">
        <f t="shared" si="19"/>
        <v>0</v>
      </c>
      <c r="AU37" s="86">
        <f t="shared" si="19"/>
        <v>0</v>
      </c>
      <c r="AV37" s="86">
        <f t="shared" si="19"/>
        <v>5.3441295546558711E-3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2</v>
      </c>
      <c r="D38" s="67">
        <f t="shared" si="20"/>
        <v>0.01</v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 t="str">
        <f t="shared" si="25"/>
        <v/>
      </c>
      <c r="J38" s="68">
        <f t="shared" si="26"/>
        <v>0.01</v>
      </c>
      <c r="K38" s="68" t="str">
        <f t="shared" si="27"/>
        <v/>
      </c>
      <c r="L38" s="68" t="str">
        <f t="shared" si="28"/>
        <v/>
      </c>
      <c r="M38" s="68">
        <f t="shared" si="29"/>
        <v>0.01</v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2.4741340530814218E-4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</v>
      </c>
      <c r="AS38" s="86">
        <f t="shared" si="19"/>
        <v>4.4534412955465593E-3</v>
      </c>
      <c r="AT38" s="86">
        <f t="shared" si="19"/>
        <v>0</v>
      </c>
      <c r="AU38" s="86">
        <f t="shared" si="19"/>
        <v>0</v>
      </c>
      <c r="AV38" s="86">
        <f t="shared" si="19"/>
        <v>3.5627530364372474E-3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8</v>
      </c>
      <c r="D39" s="67">
        <f t="shared" si="20"/>
        <v>0.01</v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 t="str">
        <f t="shared" si="25"/>
        <v/>
      </c>
      <c r="J39" s="68">
        <f t="shared" si="26"/>
        <v>0.02</v>
      </c>
      <c r="K39" s="68" t="str">
        <f t="shared" si="27"/>
        <v/>
      </c>
      <c r="L39" s="68" t="str">
        <f t="shared" si="28"/>
        <v/>
      </c>
      <c r="M39" s="68">
        <f t="shared" si="29"/>
        <v>0.02</v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9.896536212325687E-4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0</v>
      </c>
      <c r="AS39" s="86">
        <f t="shared" si="19"/>
        <v>1.7813765182186237E-2</v>
      </c>
      <c r="AT39" s="86">
        <f t="shared" si="19"/>
        <v>0</v>
      </c>
      <c r="AU39" s="86">
        <f t="shared" si="19"/>
        <v>0</v>
      </c>
      <c r="AV39" s="86">
        <f t="shared" si="19"/>
        <v>1.425101214574899E-2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0</v>
      </c>
      <c r="D40" s="67" t="str">
        <f t="shared" si="20"/>
        <v/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 t="str">
        <f t="shared" si="25"/>
        <v/>
      </c>
      <c r="J40" s="68" t="str">
        <f t="shared" si="26"/>
        <v/>
      </c>
      <c r="K40" s="68" t="str">
        <f t="shared" si="27"/>
        <v/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0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</v>
      </c>
      <c r="AS40" s="86">
        <f t="shared" si="19"/>
        <v>0</v>
      </c>
      <c r="AT40" s="86">
        <f t="shared" si="19"/>
        <v>0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2</v>
      </c>
      <c r="D41" s="67">
        <f t="shared" si="20"/>
        <v>0.01</v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>
        <f t="shared" si="26"/>
        <v>0.01</v>
      </c>
      <c r="K41" s="68" t="str">
        <f t="shared" si="27"/>
        <v/>
      </c>
      <c r="L41" s="68" t="str">
        <f t="shared" si="28"/>
        <v/>
      </c>
      <c r="M41" s="68">
        <f t="shared" si="29"/>
        <v>0.01</v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2.4741340530814218E-4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4.4534412955465593E-3</v>
      </c>
      <c r="AT41" s="86">
        <f t="shared" si="19"/>
        <v>0</v>
      </c>
      <c r="AU41" s="86">
        <f t="shared" si="19"/>
        <v>0</v>
      </c>
      <c r="AV41" s="86">
        <f t="shared" si="19"/>
        <v>3.5627530364372474E-3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16</v>
      </c>
      <c r="D42" s="67">
        <f t="shared" si="20"/>
        <v>0.01</v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 t="str">
        <f t="shared" si="25"/>
        <v/>
      </c>
      <c r="J42" s="68">
        <f t="shared" si="26"/>
        <v>0.04</v>
      </c>
      <c r="K42" s="68" t="str">
        <f t="shared" si="27"/>
        <v/>
      </c>
      <c r="L42" s="68" t="str">
        <f t="shared" si="28"/>
        <v/>
      </c>
      <c r="M42" s="68">
        <f t="shared" si="29"/>
        <v>0.03</v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1.9793072424651374E-3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0</v>
      </c>
      <c r="AS42" s="86">
        <f t="shared" si="19"/>
        <v>3.5627530364372474E-2</v>
      </c>
      <c r="AT42" s="86">
        <f t="shared" si="19"/>
        <v>0</v>
      </c>
      <c r="AU42" s="86">
        <f t="shared" si="19"/>
        <v>0</v>
      </c>
      <c r="AV42" s="86">
        <f t="shared" si="19"/>
        <v>2.8502024291497979E-2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1</v>
      </c>
      <c r="D43" s="67">
        <f t="shared" si="20"/>
        <v>0.01</v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 t="str">
        <f t="shared" si="25"/>
        <v/>
      </c>
      <c r="J43" s="68">
        <f t="shared" si="26"/>
        <v>0.01</v>
      </c>
      <c r="K43" s="68" t="str">
        <f t="shared" si="27"/>
        <v/>
      </c>
      <c r="L43" s="68" t="str">
        <f t="shared" si="28"/>
        <v/>
      </c>
      <c r="M43" s="68">
        <f t="shared" si="29"/>
        <v>0.01</v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1.2370670265407109E-4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0</v>
      </c>
      <c r="AS43" s="86">
        <f t="shared" si="19"/>
        <v>2.2267206477732796E-3</v>
      </c>
      <c r="AT43" s="86">
        <f t="shared" si="19"/>
        <v>0</v>
      </c>
      <c r="AU43" s="86">
        <f t="shared" si="19"/>
        <v>0</v>
      </c>
      <c r="AV43" s="86">
        <f t="shared" si="19"/>
        <v>1.7813765182186237E-3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1</v>
      </c>
      <c r="D44" s="67">
        <f t="shared" si="20"/>
        <v>0.01</v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 t="str">
        <f t="shared" si="25"/>
        <v/>
      </c>
      <c r="J44" s="68">
        <f t="shared" si="26"/>
        <v>0.01</v>
      </c>
      <c r="K44" s="68" t="str">
        <f t="shared" si="27"/>
        <v/>
      </c>
      <c r="L44" s="68" t="str">
        <f t="shared" si="28"/>
        <v/>
      </c>
      <c r="M44" s="68">
        <f t="shared" si="29"/>
        <v>0.01</v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1.2370670265407109E-4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</v>
      </c>
      <c r="AS44" s="86">
        <f t="shared" si="19"/>
        <v>2.2267206477732796E-3</v>
      </c>
      <c r="AT44" s="86">
        <f t="shared" si="19"/>
        <v>0</v>
      </c>
      <c r="AU44" s="86">
        <f t="shared" si="19"/>
        <v>0</v>
      </c>
      <c r="AV44" s="86">
        <f t="shared" si="19"/>
        <v>1.7813765182186237E-3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4</v>
      </c>
      <c r="D45" s="67">
        <f t="shared" si="20"/>
        <v>0.01</v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 t="str">
        <f t="shared" si="25"/>
        <v/>
      </c>
      <c r="J45" s="68">
        <f t="shared" si="26"/>
        <v>0.01</v>
      </c>
      <c r="K45" s="68" t="str">
        <f t="shared" si="27"/>
        <v/>
      </c>
      <c r="L45" s="68" t="str">
        <f t="shared" si="28"/>
        <v/>
      </c>
      <c r="M45" s="68">
        <f t="shared" si="29"/>
        <v>0.01</v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4.9482681061628435E-4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</v>
      </c>
      <c r="AS45" s="86">
        <f t="shared" si="19"/>
        <v>8.9068825910931185E-3</v>
      </c>
      <c r="AT45" s="86">
        <f t="shared" si="19"/>
        <v>0</v>
      </c>
      <c r="AU45" s="86">
        <f t="shared" si="19"/>
        <v>0</v>
      </c>
      <c r="AV45" s="86">
        <f t="shared" si="19"/>
        <v>7.1255060728744948E-3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7</v>
      </c>
      <c r="D46" s="67">
        <f t="shared" si="20"/>
        <v>0.01</v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 t="str">
        <f t="shared" si="25"/>
        <v/>
      </c>
      <c r="J46" s="68">
        <f t="shared" si="26"/>
        <v>0.02</v>
      </c>
      <c r="K46" s="68" t="str">
        <f t="shared" si="27"/>
        <v/>
      </c>
      <c r="L46" s="68" t="str">
        <f t="shared" si="28"/>
        <v/>
      </c>
      <c r="M46" s="68">
        <f t="shared" si="29"/>
        <v>0.02</v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8.659469185784977E-4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</v>
      </c>
      <c r="AS46" s="86">
        <f t="shared" si="19"/>
        <v>1.5587044534412958E-2</v>
      </c>
      <c r="AT46" s="86">
        <f t="shared" si="19"/>
        <v>0</v>
      </c>
      <c r="AU46" s="86">
        <f t="shared" si="19"/>
        <v>0</v>
      </c>
      <c r="AV46" s="86">
        <f t="shared" si="19"/>
        <v>1.2469635627530366E-2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2</v>
      </c>
      <c r="D47" s="67">
        <f t="shared" si="20"/>
        <v>0.01</v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 t="str">
        <f t="shared" si="25"/>
        <v/>
      </c>
      <c r="J47" s="68">
        <f t="shared" si="26"/>
        <v>0.01</v>
      </c>
      <c r="K47" s="68" t="str">
        <f t="shared" si="27"/>
        <v/>
      </c>
      <c r="L47" s="68" t="str">
        <f t="shared" si="28"/>
        <v/>
      </c>
      <c r="M47" s="68">
        <f t="shared" si="29"/>
        <v>0.01</v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2.4741340530814218E-4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</v>
      </c>
      <c r="AS47" s="86">
        <f t="shared" si="19"/>
        <v>4.4534412955465593E-3</v>
      </c>
      <c r="AT47" s="86">
        <f t="shared" si="19"/>
        <v>0</v>
      </c>
      <c r="AU47" s="86">
        <f t="shared" si="19"/>
        <v>0</v>
      </c>
      <c r="AV47" s="86">
        <f t="shared" si="19"/>
        <v>3.5627530364372474E-3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3</v>
      </c>
      <c r="D48" s="67">
        <f t="shared" si="20"/>
        <v>0.01</v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 t="str">
        <f t="shared" si="25"/>
        <v/>
      </c>
      <c r="J48" s="68">
        <f t="shared" si="26"/>
        <v>0.01</v>
      </c>
      <c r="K48" s="68" t="str">
        <f t="shared" si="27"/>
        <v/>
      </c>
      <c r="L48" s="68" t="str">
        <f t="shared" si="28"/>
        <v/>
      </c>
      <c r="M48" s="68">
        <f t="shared" si="29"/>
        <v>0.01</v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3.7112010796221324E-4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</v>
      </c>
      <c r="AS48" s="86">
        <f t="shared" si="19"/>
        <v>6.6801619433198385E-3</v>
      </c>
      <c r="AT48" s="86">
        <f t="shared" si="19"/>
        <v>0</v>
      </c>
      <c r="AU48" s="86">
        <f t="shared" si="19"/>
        <v>0</v>
      </c>
      <c r="AV48" s="86">
        <f t="shared" si="19"/>
        <v>5.3441295546558711E-3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1</v>
      </c>
      <c r="D49" s="67">
        <f t="shared" si="20"/>
        <v>0.01</v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 t="str">
        <f t="shared" si="25"/>
        <v/>
      </c>
      <c r="J49" s="68">
        <f t="shared" si="26"/>
        <v>0.01</v>
      </c>
      <c r="K49" s="68" t="str">
        <f t="shared" si="27"/>
        <v/>
      </c>
      <c r="L49" s="68" t="str">
        <f t="shared" si="28"/>
        <v/>
      </c>
      <c r="M49" s="68">
        <f t="shared" si="29"/>
        <v>0.01</v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1.2370670265407109E-4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</v>
      </c>
      <c r="AS49" s="86">
        <f t="shared" si="19"/>
        <v>2.2267206477732796E-3</v>
      </c>
      <c r="AT49" s="86">
        <f t="shared" si="19"/>
        <v>0</v>
      </c>
      <c r="AU49" s="86">
        <f t="shared" si="19"/>
        <v>0</v>
      </c>
      <c r="AV49" s="86">
        <f t="shared" si="19"/>
        <v>1.7813765182186237E-3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5</v>
      </c>
      <c r="D50" s="67">
        <f t="shared" si="20"/>
        <v>0.01</v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 t="str">
        <f t="shared" si="25"/>
        <v/>
      </c>
      <c r="J50" s="68">
        <f t="shared" si="26"/>
        <v>0.02</v>
      </c>
      <c r="K50" s="68" t="str">
        <f t="shared" si="27"/>
        <v/>
      </c>
      <c r="L50" s="68" t="str">
        <f t="shared" si="28"/>
        <v/>
      </c>
      <c r="M50" s="68">
        <f t="shared" si="29"/>
        <v>0.01</v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6.1853351327035536E-4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</v>
      </c>
      <c r="AS50" s="86">
        <f t="shared" si="37"/>
        <v>1.1133603238866396E-2</v>
      </c>
      <c r="AT50" s="86">
        <f t="shared" si="37"/>
        <v>0</v>
      </c>
      <c r="AU50" s="86">
        <f t="shared" si="37"/>
        <v>0</v>
      </c>
      <c r="AV50" s="86">
        <f t="shared" si="37"/>
        <v>8.9068825910931168E-3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0</v>
      </c>
      <c r="D51" s="67" t="str">
        <f t="shared" si="20"/>
        <v/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 t="str">
        <f t="shared" si="25"/>
        <v/>
      </c>
      <c r="J51" s="68" t="str">
        <f t="shared" si="26"/>
        <v/>
      </c>
      <c r="K51" s="68" t="str">
        <f t="shared" si="27"/>
        <v/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0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</v>
      </c>
      <c r="AS51" s="86">
        <f t="shared" si="37"/>
        <v>0</v>
      </c>
      <c r="AT51" s="86">
        <f t="shared" si="37"/>
        <v>0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3</v>
      </c>
      <c r="D52" s="67">
        <f t="shared" si="20"/>
        <v>0.01</v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 t="str">
        <f t="shared" si="25"/>
        <v/>
      </c>
      <c r="J52" s="68">
        <f t="shared" si="26"/>
        <v>0.01</v>
      </c>
      <c r="K52" s="68" t="str">
        <f t="shared" si="27"/>
        <v/>
      </c>
      <c r="L52" s="68" t="str">
        <f t="shared" si="28"/>
        <v/>
      </c>
      <c r="M52" s="68">
        <f t="shared" si="29"/>
        <v>0.01</v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3.7112010796221324E-4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</v>
      </c>
      <c r="AS52" s="86">
        <f t="shared" si="37"/>
        <v>6.6801619433198385E-3</v>
      </c>
      <c r="AT52" s="86">
        <f t="shared" si="37"/>
        <v>0</v>
      </c>
      <c r="AU52" s="86">
        <f t="shared" si="37"/>
        <v>0</v>
      </c>
      <c r="AV52" s="86">
        <f t="shared" si="37"/>
        <v>5.3441295546558711E-3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10</v>
      </c>
      <c r="D53" s="67">
        <f t="shared" si="20"/>
        <v>0.01</v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 t="str">
        <f t="shared" si="25"/>
        <v/>
      </c>
      <c r="J53" s="68">
        <f t="shared" si="26"/>
        <v>0.03</v>
      </c>
      <c r="K53" s="68" t="str">
        <f t="shared" si="27"/>
        <v/>
      </c>
      <c r="L53" s="68" t="str">
        <f t="shared" si="28"/>
        <v/>
      </c>
      <c r="M53" s="68">
        <f t="shared" si="29"/>
        <v>0.02</v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1.2370670265407107E-3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</v>
      </c>
      <c r="AS53" s="86">
        <f t="shared" si="37"/>
        <v>2.2267206477732792E-2</v>
      </c>
      <c r="AT53" s="86">
        <f t="shared" si="37"/>
        <v>0</v>
      </c>
      <c r="AU53" s="86">
        <f t="shared" si="37"/>
        <v>0</v>
      </c>
      <c r="AV53" s="86">
        <f t="shared" si="37"/>
        <v>1.7813765182186234E-2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0</v>
      </c>
      <c r="D54" s="67" t="str">
        <f t="shared" si="20"/>
        <v/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 t="str">
        <f t="shared" si="25"/>
        <v/>
      </c>
      <c r="J54" s="68" t="str">
        <f t="shared" si="26"/>
        <v/>
      </c>
      <c r="K54" s="68" t="str">
        <f t="shared" si="27"/>
        <v/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0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</v>
      </c>
      <c r="AS54" s="86">
        <f t="shared" si="37"/>
        <v>0</v>
      </c>
      <c r="AT54" s="86">
        <f t="shared" si="37"/>
        <v>0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1</v>
      </c>
      <c r="D55" s="67">
        <f t="shared" si="20"/>
        <v>0.01</v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 t="str">
        <f t="shared" si="25"/>
        <v/>
      </c>
      <c r="J55" s="68">
        <f t="shared" si="26"/>
        <v>0.01</v>
      </c>
      <c r="K55" s="68" t="str">
        <f t="shared" si="27"/>
        <v/>
      </c>
      <c r="L55" s="68" t="str">
        <f t="shared" si="28"/>
        <v/>
      </c>
      <c r="M55" s="68">
        <f t="shared" si="29"/>
        <v>0.01</v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1.2370670265407109E-4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</v>
      </c>
      <c r="AS55" s="86">
        <f t="shared" si="37"/>
        <v>2.2267206477732796E-3</v>
      </c>
      <c r="AT55" s="86">
        <f t="shared" si="37"/>
        <v>0</v>
      </c>
      <c r="AU55" s="86">
        <f t="shared" si="37"/>
        <v>0</v>
      </c>
      <c r="AV55" s="86">
        <f t="shared" si="37"/>
        <v>1.7813765182186237E-3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4</v>
      </c>
      <c r="D56" s="67">
        <f t="shared" si="20"/>
        <v>0.01</v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 t="str">
        <f t="shared" si="25"/>
        <v/>
      </c>
      <c r="J56" s="68">
        <f t="shared" si="26"/>
        <v>0.01</v>
      </c>
      <c r="K56" s="68" t="str">
        <f t="shared" si="27"/>
        <v/>
      </c>
      <c r="L56" s="68" t="str">
        <f t="shared" si="28"/>
        <v/>
      </c>
      <c r="M56" s="68">
        <f t="shared" si="29"/>
        <v>0.01</v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4.9482681061628435E-4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</v>
      </c>
      <c r="AS56" s="86">
        <f t="shared" si="37"/>
        <v>8.9068825910931185E-3</v>
      </c>
      <c r="AT56" s="86">
        <f t="shared" si="37"/>
        <v>0</v>
      </c>
      <c r="AU56" s="86">
        <f t="shared" si="37"/>
        <v>0</v>
      </c>
      <c r="AV56" s="86">
        <f t="shared" si="37"/>
        <v>7.1255060728744948E-3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9</v>
      </c>
      <c r="D57" s="67">
        <f t="shared" si="20"/>
        <v>0.01</v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 t="str">
        <f t="shared" si="25"/>
        <v/>
      </c>
      <c r="J57" s="68">
        <f t="shared" si="26"/>
        <v>0.03</v>
      </c>
      <c r="K57" s="68" t="str">
        <f t="shared" si="27"/>
        <v/>
      </c>
      <c r="L57" s="68" t="str">
        <f t="shared" si="28"/>
        <v/>
      </c>
      <c r="M57" s="68">
        <f t="shared" si="29"/>
        <v>0.02</v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1.1133603238866398E-3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</v>
      </c>
      <c r="AS57" s="86">
        <f t="shared" si="37"/>
        <v>2.0040485829959515E-2</v>
      </c>
      <c r="AT57" s="86">
        <f t="shared" si="37"/>
        <v>0</v>
      </c>
      <c r="AU57" s="86">
        <f t="shared" si="37"/>
        <v>0</v>
      </c>
      <c r="AV57" s="86">
        <f t="shared" si="37"/>
        <v>1.6032388663967612E-2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3</v>
      </c>
      <c r="D58" s="67">
        <f t="shared" si="20"/>
        <v>0.01</v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 t="str">
        <f t="shared" si="25"/>
        <v/>
      </c>
      <c r="J58" s="68">
        <f t="shared" si="26"/>
        <v>0.01</v>
      </c>
      <c r="K58" s="68" t="str">
        <f t="shared" si="27"/>
        <v/>
      </c>
      <c r="L58" s="68" t="str">
        <f t="shared" si="28"/>
        <v/>
      </c>
      <c r="M58" s="68">
        <f t="shared" si="29"/>
        <v>0.01</v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3.7112010796221324E-4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</v>
      </c>
      <c r="AS58" s="86">
        <f t="shared" si="37"/>
        <v>6.6801619433198385E-3</v>
      </c>
      <c r="AT58" s="86">
        <f t="shared" si="37"/>
        <v>0</v>
      </c>
      <c r="AU58" s="86">
        <f t="shared" si="37"/>
        <v>0</v>
      </c>
      <c r="AV58" s="86">
        <f t="shared" si="37"/>
        <v>5.3441295546558711E-3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4</v>
      </c>
      <c r="D59" s="67">
        <f t="shared" si="20"/>
        <v>0.01</v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 t="str">
        <f t="shared" si="25"/>
        <v/>
      </c>
      <c r="J59" s="68">
        <f t="shared" si="26"/>
        <v>0.01</v>
      </c>
      <c r="K59" s="68" t="str">
        <f t="shared" si="27"/>
        <v/>
      </c>
      <c r="L59" s="68" t="str">
        <f t="shared" si="28"/>
        <v/>
      </c>
      <c r="M59" s="68">
        <f t="shared" si="29"/>
        <v>0.01</v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4.9482681061628435E-4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0</v>
      </c>
      <c r="AS59" s="86">
        <f t="shared" si="37"/>
        <v>8.9068825910931185E-3</v>
      </c>
      <c r="AT59" s="86">
        <f t="shared" si="37"/>
        <v>0</v>
      </c>
      <c r="AU59" s="86">
        <f t="shared" si="37"/>
        <v>0</v>
      </c>
      <c r="AV59" s="86">
        <f t="shared" si="37"/>
        <v>7.1255060728744948E-3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13</v>
      </c>
      <c r="D60" s="67">
        <f t="shared" si="20"/>
        <v>0.01</v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 t="str">
        <f t="shared" si="25"/>
        <v/>
      </c>
      <c r="J60" s="68">
        <f t="shared" si="26"/>
        <v>0.03</v>
      </c>
      <c r="K60" s="68" t="str">
        <f t="shared" si="27"/>
        <v/>
      </c>
      <c r="L60" s="68" t="str">
        <f t="shared" si="28"/>
        <v/>
      </c>
      <c r="M60" s="68">
        <f t="shared" si="29"/>
        <v>0.03</v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1.6081871345029241E-3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0</v>
      </c>
      <c r="AS60" s="86">
        <f t="shared" si="37"/>
        <v>2.8947368421052631E-2</v>
      </c>
      <c r="AT60" s="86">
        <f t="shared" si="37"/>
        <v>0</v>
      </c>
      <c r="AU60" s="86">
        <f t="shared" si="37"/>
        <v>0</v>
      </c>
      <c r="AV60" s="86">
        <f t="shared" si="37"/>
        <v>2.3157894736842106E-2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6</v>
      </c>
      <c r="D61" s="67">
        <f t="shared" si="20"/>
        <v>0.01</v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 t="str">
        <f t="shared" si="25"/>
        <v/>
      </c>
      <c r="J61" s="68">
        <f t="shared" si="26"/>
        <v>0.02</v>
      </c>
      <c r="K61" s="68" t="str">
        <f t="shared" si="27"/>
        <v/>
      </c>
      <c r="L61" s="68" t="str">
        <f t="shared" si="28"/>
        <v/>
      </c>
      <c r="M61" s="68">
        <f t="shared" si="29"/>
        <v>0.02</v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7.4224021592442647E-4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0</v>
      </c>
      <c r="AS61" s="86">
        <f t="shared" si="37"/>
        <v>1.3360323886639677E-2</v>
      </c>
      <c r="AT61" s="86">
        <f t="shared" si="37"/>
        <v>0</v>
      </c>
      <c r="AU61" s="86">
        <f t="shared" si="37"/>
        <v>0</v>
      </c>
      <c r="AV61" s="86">
        <f t="shared" si="37"/>
        <v>1.0688259109311742E-2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0</v>
      </c>
      <c r="D62" s="67" t="str">
        <f t="shared" si="20"/>
        <v/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 t="str">
        <f t="shared" si="25"/>
        <v/>
      </c>
      <c r="J62" s="68" t="str">
        <f t="shared" si="26"/>
        <v/>
      </c>
      <c r="K62" s="68" t="str">
        <f t="shared" si="27"/>
        <v/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0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</v>
      </c>
      <c r="AS62" s="86">
        <f t="shared" si="37"/>
        <v>0</v>
      </c>
      <c r="AT62" s="86">
        <f t="shared" si="37"/>
        <v>0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13</v>
      </c>
      <c r="D63" s="67">
        <f t="shared" si="20"/>
        <v>0.01</v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 t="str">
        <f t="shared" si="25"/>
        <v/>
      </c>
      <c r="J63" s="68">
        <f t="shared" si="26"/>
        <v>0.03</v>
      </c>
      <c r="K63" s="68" t="str">
        <f t="shared" si="27"/>
        <v/>
      </c>
      <c r="L63" s="68" t="str">
        <f t="shared" si="28"/>
        <v/>
      </c>
      <c r="M63" s="68">
        <f t="shared" si="29"/>
        <v>0.03</v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1.6081871345029241E-3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0</v>
      </c>
      <c r="AS63" s="86">
        <f t="shared" si="37"/>
        <v>2.8947368421052631E-2</v>
      </c>
      <c r="AT63" s="86">
        <f t="shared" si="37"/>
        <v>0</v>
      </c>
      <c r="AU63" s="86">
        <f t="shared" si="37"/>
        <v>0</v>
      </c>
      <c r="AV63" s="86">
        <f t="shared" si="37"/>
        <v>2.3157894736842106E-2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5</v>
      </c>
      <c r="D64" s="67">
        <f t="shared" si="20"/>
        <v>0.01</v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 t="str">
        <f t="shared" si="25"/>
        <v/>
      </c>
      <c r="J64" s="68">
        <f t="shared" si="26"/>
        <v>0.02</v>
      </c>
      <c r="K64" s="68" t="str">
        <f t="shared" si="27"/>
        <v/>
      </c>
      <c r="L64" s="68" t="str">
        <f t="shared" si="28"/>
        <v/>
      </c>
      <c r="M64" s="68">
        <f t="shared" si="29"/>
        <v>0.01</v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6.1853351327035536E-4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</v>
      </c>
      <c r="AS64" s="86">
        <f t="shared" si="37"/>
        <v>1.1133603238866396E-2</v>
      </c>
      <c r="AT64" s="86">
        <f t="shared" si="37"/>
        <v>0</v>
      </c>
      <c r="AU64" s="86">
        <f t="shared" si="37"/>
        <v>0</v>
      </c>
      <c r="AV64" s="86">
        <f t="shared" si="37"/>
        <v>8.9068825910931168E-3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5</v>
      </c>
      <c r="D65" s="67">
        <f t="shared" si="20"/>
        <v>0.01</v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 t="str">
        <f t="shared" si="25"/>
        <v/>
      </c>
      <c r="J65" s="68">
        <f t="shared" si="26"/>
        <v>0.02</v>
      </c>
      <c r="K65" s="68" t="str">
        <f t="shared" si="27"/>
        <v/>
      </c>
      <c r="L65" s="68" t="str">
        <f t="shared" si="28"/>
        <v/>
      </c>
      <c r="M65" s="68">
        <f t="shared" si="29"/>
        <v>0.01</v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6.1853351327035536E-4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0</v>
      </c>
      <c r="AS65" s="86">
        <f t="shared" si="37"/>
        <v>1.1133603238866396E-2</v>
      </c>
      <c r="AT65" s="86">
        <f t="shared" si="37"/>
        <v>0</v>
      </c>
      <c r="AU65" s="86">
        <f t="shared" si="37"/>
        <v>0</v>
      </c>
      <c r="AV65" s="86">
        <f t="shared" si="37"/>
        <v>8.9068825910931168E-3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6</v>
      </c>
      <c r="D66" s="67">
        <f t="shared" si="20"/>
        <v>0.01</v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 t="str">
        <f t="shared" si="25"/>
        <v/>
      </c>
      <c r="J66" s="68">
        <f t="shared" si="26"/>
        <v>0.02</v>
      </c>
      <c r="K66" s="68" t="str">
        <f t="shared" si="27"/>
        <v/>
      </c>
      <c r="L66" s="68" t="str">
        <f t="shared" si="28"/>
        <v/>
      </c>
      <c r="M66" s="68">
        <f t="shared" si="29"/>
        <v>0.02</v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7.4224021592442647E-4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</v>
      </c>
      <c r="AS66" s="86">
        <f t="shared" si="37"/>
        <v>1.3360323886639677E-2</v>
      </c>
      <c r="AT66" s="86">
        <f t="shared" si="37"/>
        <v>0</v>
      </c>
      <c r="AU66" s="86">
        <f t="shared" si="37"/>
        <v>0</v>
      </c>
      <c r="AV66" s="86">
        <f t="shared" si="37"/>
        <v>1.0688259109311742E-2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14</v>
      </c>
      <c r="D67" s="67">
        <f t="shared" ref="D67:D74" si="38">IF(AM67=0,"",IF(AM67&gt;my_rothresh,ROUNDUP(AM67,0),ROUNDUP(AM67,2)))</f>
        <v>0.01</v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>
        <f t="shared" ref="J67:J74" si="44">IF(AS67=0,"",IF(AS67&gt;my_rothresh,ROUNDUP(AS67,0),ROUNDUP(AS67,2)))</f>
        <v>0.04</v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>
        <f t="shared" ref="M67:M74" si="47">IF(AV67=0,"",IF(AV67&gt;my_rothresh,ROUNDUP(AV67,0),ROUNDUP(AV67,2)))</f>
        <v>0.03</v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1.7318938371569954E-3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</v>
      </c>
      <c r="AS67" s="86">
        <f t="shared" si="54"/>
        <v>3.1174089068825916E-2</v>
      </c>
      <c r="AT67" s="86">
        <f t="shared" si="54"/>
        <v>0</v>
      </c>
      <c r="AU67" s="86">
        <f t="shared" si="54"/>
        <v>0</v>
      </c>
      <c r="AV67" s="86">
        <f t="shared" si="54"/>
        <v>2.4939271255060732E-2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0</v>
      </c>
      <c r="D68" s="67" t="str">
        <f t="shared" si="38"/>
        <v/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 t="str">
        <f t="shared" si="43"/>
        <v/>
      </c>
      <c r="J68" s="68" t="str">
        <f t="shared" si="44"/>
        <v/>
      </c>
      <c r="K68" s="68" t="str">
        <f t="shared" si="45"/>
        <v/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0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</v>
      </c>
      <c r="AS68" s="86">
        <f t="shared" si="54"/>
        <v>0</v>
      </c>
      <c r="AT68" s="86">
        <f t="shared" si="54"/>
        <v>0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3</v>
      </c>
      <c r="D69" s="67">
        <f t="shared" si="38"/>
        <v>0.01</v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 t="str">
        <f t="shared" si="43"/>
        <v/>
      </c>
      <c r="J69" s="68">
        <f t="shared" si="44"/>
        <v>0.01</v>
      </c>
      <c r="K69" s="68" t="str">
        <f t="shared" si="45"/>
        <v/>
      </c>
      <c r="L69" s="68" t="str">
        <f t="shared" si="46"/>
        <v/>
      </c>
      <c r="M69" s="68">
        <f t="shared" si="47"/>
        <v>0.01</v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3.7112010796221324E-4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0</v>
      </c>
      <c r="AS69" s="86">
        <f t="shared" si="54"/>
        <v>6.6801619433198385E-3</v>
      </c>
      <c r="AT69" s="86">
        <f t="shared" si="54"/>
        <v>0</v>
      </c>
      <c r="AU69" s="86">
        <f t="shared" si="54"/>
        <v>0</v>
      </c>
      <c r="AV69" s="86">
        <f t="shared" si="54"/>
        <v>5.3441295546558711E-3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0</v>
      </c>
      <c r="D70" s="67" t="str">
        <f t="shared" si="38"/>
        <v/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 t="str">
        <f t="shared" si="43"/>
        <v/>
      </c>
      <c r="J70" s="68" t="str">
        <f t="shared" si="44"/>
        <v/>
      </c>
      <c r="K70" s="68" t="str">
        <f t="shared" si="45"/>
        <v/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0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</v>
      </c>
      <c r="AS70" s="86">
        <f t="shared" si="54"/>
        <v>0</v>
      </c>
      <c r="AT70" s="86">
        <f t="shared" si="54"/>
        <v>0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9</v>
      </c>
      <c r="D71" s="67">
        <f t="shared" si="38"/>
        <v>0.01</v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 t="str">
        <f t="shared" si="43"/>
        <v/>
      </c>
      <c r="J71" s="68">
        <f t="shared" si="44"/>
        <v>0.03</v>
      </c>
      <c r="K71" s="68" t="str">
        <f t="shared" si="45"/>
        <v/>
      </c>
      <c r="L71" s="68" t="str">
        <f t="shared" si="46"/>
        <v/>
      </c>
      <c r="M71" s="68">
        <f t="shared" si="47"/>
        <v>0.02</v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1.1133603238866398E-3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0</v>
      </c>
      <c r="AS71" s="86">
        <f t="shared" si="54"/>
        <v>2.0040485829959515E-2</v>
      </c>
      <c r="AT71" s="86">
        <f t="shared" si="54"/>
        <v>0</v>
      </c>
      <c r="AU71" s="86">
        <f t="shared" si="54"/>
        <v>0</v>
      </c>
      <c r="AV71" s="86">
        <f t="shared" si="54"/>
        <v>1.6032388663967612E-2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3</v>
      </c>
      <c r="D72" s="67">
        <f t="shared" si="38"/>
        <v>0.01</v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 t="str">
        <f t="shared" si="43"/>
        <v/>
      </c>
      <c r="J72" s="68">
        <f t="shared" si="44"/>
        <v>0.01</v>
      </c>
      <c r="K72" s="68" t="str">
        <f t="shared" si="45"/>
        <v/>
      </c>
      <c r="L72" s="68" t="str">
        <f t="shared" si="46"/>
        <v/>
      </c>
      <c r="M72" s="68">
        <f t="shared" si="47"/>
        <v>0.01</v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3.7112010796221324E-4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0</v>
      </c>
      <c r="AS72" s="86">
        <f t="shared" si="54"/>
        <v>6.6801619433198385E-3</v>
      </c>
      <c r="AT72" s="86">
        <f t="shared" si="54"/>
        <v>0</v>
      </c>
      <c r="AU72" s="86">
        <f t="shared" si="54"/>
        <v>0</v>
      </c>
      <c r="AV72" s="86">
        <f t="shared" si="54"/>
        <v>5.3441295546558711E-3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11</v>
      </c>
      <c r="D74" s="71">
        <f t="shared" si="38"/>
        <v>0.01</v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>
        <f t="shared" si="44"/>
        <v>0.03</v>
      </c>
      <c r="K74" s="72" t="str">
        <f t="shared" si="45"/>
        <v/>
      </c>
      <c r="L74" s="72" t="str">
        <f t="shared" si="46"/>
        <v/>
      </c>
      <c r="M74" s="72">
        <f t="shared" si="47"/>
        <v>0.02</v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1.360773729194782E-3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2.4493927125506076E-2</v>
      </c>
      <c r="AT74" s="86">
        <f t="shared" si="54"/>
        <v>0</v>
      </c>
      <c r="AU74" s="86">
        <f t="shared" si="54"/>
        <v>0</v>
      </c>
      <c r="AV74" s="86">
        <f t="shared" si="54"/>
        <v>1.9595141700404859E-2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473</v>
      </c>
      <c r="D75" s="184">
        <f>SUM(D3:D74)</f>
        <v>0.57000000000000028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</v>
      </c>
      <c r="J75" s="184">
        <f t="shared" si="55"/>
        <v>1.3700000000000006</v>
      </c>
      <c r="K75" s="184">
        <f t="shared" si="55"/>
        <v>0</v>
      </c>
      <c r="L75" s="184">
        <f t="shared" si="55"/>
        <v>0</v>
      </c>
      <c r="M75" s="184">
        <f t="shared" si="55"/>
        <v>1.1300000000000003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/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 t="str">
        <f>Lists!B11</f>
        <v>ცნობები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9</v>
      </c>
      <c r="W1" s="2">
        <f>IF(V1="","",INDEX(Lists!D3:D17,V1))</f>
        <v>1.05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5400</v>
      </c>
      <c r="D3" s="83">
        <f t="shared" ref="D3:D34" si="1">IF(AM3=0,"",IF(AM3&gt;my_rothresh,ROUNDUP(AM3,0),ROUNDUP(AM3,2)))</f>
        <v>0.32</v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>
        <f>IF($V$1="","",IF(V$2="","",INDEX(Work!$C$45:$Q$60,V$2,$V$1)))</f>
        <v>17784</v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0.31882591093117407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0</v>
      </c>
      <c r="AT3" s="86">
        <f t="shared" si="17"/>
        <v>0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3600</v>
      </c>
      <c r="D4" s="67">
        <f t="shared" si="1"/>
        <v>0.22</v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 t="str">
        <f t="shared" si="7"/>
        <v/>
      </c>
      <c r="K4" s="68" t="str">
        <f t="shared" si="8"/>
        <v/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0.2125506072874494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0</v>
      </c>
      <c r="AT4" s="86">
        <f t="shared" si="17"/>
        <v>0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5400</v>
      </c>
      <c r="D5" s="67">
        <f t="shared" si="1"/>
        <v>0.32</v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 t="str">
        <f t="shared" si="7"/>
        <v/>
      </c>
      <c r="K5" s="68" t="str">
        <f t="shared" si="8"/>
        <v/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0.31882591093117407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0</v>
      </c>
      <c r="AT5" s="86">
        <f t="shared" si="17"/>
        <v>0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1800</v>
      </c>
      <c r="D6" s="67">
        <f t="shared" si="1"/>
        <v>0.11</v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 t="str">
        <f t="shared" si="7"/>
        <v/>
      </c>
      <c r="K6" s="68" t="str">
        <f t="shared" si="8"/>
        <v/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0.1062753036437247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</v>
      </c>
      <c r="AT6" s="86">
        <f t="shared" si="17"/>
        <v>0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0</v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4500</v>
      </c>
      <c r="D8" s="67">
        <f t="shared" si="1"/>
        <v>0.27</v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 t="str">
        <f t="shared" si="7"/>
        <v/>
      </c>
      <c r="K8" s="68" t="str">
        <f t="shared" si="8"/>
        <v/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0.26568825910931176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0</v>
      </c>
      <c r="AT8" s="86">
        <f t="shared" si="17"/>
        <v>0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720</v>
      </c>
      <c r="D9" s="67">
        <f t="shared" si="1"/>
        <v>0.05</v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4.2510121457489877E-2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1440</v>
      </c>
      <c r="D10" s="67">
        <f t="shared" si="1"/>
        <v>0.09</v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 t="str">
        <f t="shared" si="7"/>
        <v/>
      </c>
      <c r="K10" s="68" t="str">
        <f t="shared" si="8"/>
        <v/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8.5020242914979755E-2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0</v>
      </c>
      <c r="AT10" s="86">
        <f t="shared" si="17"/>
        <v>0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540</v>
      </c>
      <c r="D11" s="67">
        <f t="shared" si="1"/>
        <v>0.04</v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3.1882591093117411E-2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1080</v>
      </c>
      <c r="D12" s="67">
        <f t="shared" si="1"/>
        <v>6.9999999999999993E-2</v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 t="str">
        <f t="shared" si="7"/>
        <v/>
      </c>
      <c r="K12" s="68" t="str">
        <f t="shared" si="8"/>
        <v/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6.3765182186234823E-2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0</v>
      </c>
      <c r="AT12" s="86">
        <f t="shared" si="17"/>
        <v>0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3600</v>
      </c>
      <c r="D13" s="67">
        <f t="shared" si="1"/>
        <v>0.22</v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0.2125506072874494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1800</v>
      </c>
      <c r="D14" s="67">
        <f t="shared" si="1"/>
        <v>0.11</v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 t="str">
        <f t="shared" si="7"/>
        <v/>
      </c>
      <c r="K14" s="68" t="str">
        <f t="shared" si="8"/>
        <v/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0.1062753036437247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0</v>
      </c>
      <c r="AT14" s="86">
        <f t="shared" si="17"/>
        <v>0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1260</v>
      </c>
      <c r="D15" s="67">
        <f t="shared" si="1"/>
        <v>0.08</v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7.4392712550607282E-2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1260</v>
      </c>
      <c r="D16" s="67">
        <f t="shared" si="1"/>
        <v>0.08</v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 t="str">
        <f t="shared" si="7"/>
        <v/>
      </c>
      <c r="K16" s="68" t="str">
        <f t="shared" si="8"/>
        <v/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7.4392712550607282E-2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0</v>
      </c>
      <c r="AT16" s="86">
        <f t="shared" si="17"/>
        <v>0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1080</v>
      </c>
      <c r="D17" s="67">
        <f t="shared" si="1"/>
        <v>6.9999999999999993E-2</v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 t="str">
        <f t="shared" si="7"/>
        <v/>
      </c>
      <c r="K17" s="68" t="str">
        <f t="shared" si="8"/>
        <v/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6.3765182186234823E-2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0</v>
      </c>
      <c r="AT17" s="86">
        <f t="shared" si="17"/>
        <v>0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1800</v>
      </c>
      <c r="D18" s="67">
        <f t="shared" si="1"/>
        <v>0.11</v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 t="str">
        <f t="shared" si="7"/>
        <v/>
      </c>
      <c r="K18" s="68" t="str">
        <f t="shared" si="8"/>
        <v/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0.1062753036437247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0</v>
      </c>
      <c r="AT18" s="86">
        <f t="shared" si="17"/>
        <v>0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1080</v>
      </c>
      <c r="D19" s="67">
        <f t="shared" si="1"/>
        <v>6.9999999999999993E-2</v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 t="str">
        <f t="shared" si="7"/>
        <v/>
      </c>
      <c r="K19" s="68" t="str">
        <f t="shared" si="8"/>
        <v/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6.3765182186234823E-2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</v>
      </c>
      <c r="AS19" s="86">
        <f t="shared" si="18"/>
        <v>0</v>
      </c>
      <c r="AT19" s="86">
        <f t="shared" si="18"/>
        <v>0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540</v>
      </c>
      <c r="D20" s="67">
        <f t="shared" si="1"/>
        <v>0.04</v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 t="str">
        <f t="shared" si="7"/>
        <v/>
      </c>
      <c r="K20" s="68" t="str">
        <f t="shared" si="8"/>
        <v/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3.1882591093117411E-2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</v>
      </c>
      <c r="AS20" s="86">
        <f t="shared" si="18"/>
        <v>0</v>
      </c>
      <c r="AT20" s="86">
        <f t="shared" si="18"/>
        <v>0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900</v>
      </c>
      <c r="D21" s="67">
        <f t="shared" si="1"/>
        <v>6.0000000000000005E-2</v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 t="str">
        <f t="shared" si="7"/>
        <v/>
      </c>
      <c r="K21" s="68" t="str">
        <f t="shared" si="8"/>
        <v/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5.313765182186235E-2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</v>
      </c>
      <c r="AS21" s="86">
        <f t="shared" si="18"/>
        <v>0</v>
      </c>
      <c r="AT21" s="86">
        <f t="shared" si="18"/>
        <v>0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720</v>
      </c>
      <c r="D22" s="67">
        <f t="shared" si="1"/>
        <v>0.05</v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4.2510121457489877E-2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</v>
      </c>
      <c r="AS22" s="86">
        <f t="shared" si="18"/>
        <v>0</v>
      </c>
      <c r="AT22" s="86">
        <f t="shared" si="18"/>
        <v>0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360</v>
      </c>
      <c r="D23" s="67">
        <f t="shared" si="1"/>
        <v>0.03</v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2.1255060728744939E-2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</v>
      </c>
      <c r="AS23" s="86">
        <f t="shared" si="18"/>
        <v>0</v>
      </c>
      <c r="AT23" s="86">
        <f t="shared" si="18"/>
        <v>0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900</v>
      </c>
      <c r="D24" s="67">
        <f t="shared" si="1"/>
        <v>6.0000000000000005E-2</v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 t="str">
        <f t="shared" si="7"/>
        <v/>
      </c>
      <c r="K24" s="68" t="str">
        <f t="shared" si="8"/>
        <v/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5.313765182186235E-2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</v>
      </c>
      <c r="AS24" s="86">
        <f t="shared" si="18"/>
        <v>0</v>
      </c>
      <c r="AT24" s="86">
        <f t="shared" si="18"/>
        <v>0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3600</v>
      </c>
      <c r="D25" s="67">
        <f t="shared" si="1"/>
        <v>0.22</v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 t="str">
        <f t="shared" si="7"/>
        <v/>
      </c>
      <c r="K25" s="68" t="str">
        <f t="shared" si="8"/>
        <v/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0.2125506072874494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</v>
      </c>
      <c r="AS25" s="86">
        <f t="shared" si="18"/>
        <v>0</v>
      </c>
      <c r="AT25" s="86">
        <f t="shared" si="18"/>
        <v>0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1800</v>
      </c>
      <c r="D26" s="67">
        <f t="shared" si="1"/>
        <v>0.11</v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 t="str">
        <f t="shared" si="7"/>
        <v/>
      </c>
      <c r="K26" s="68" t="str">
        <f t="shared" si="8"/>
        <v/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0.1062753036437247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</v>
      </c>
      <c r="AS26" s="86">
        <f t="shared" si="18"/>
        <v>0</v>
      </c>
      <c r="AT26" s="86">
        <f t="shared" si="18"/>
        <v>0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540</v>
      </c>
      <c r="D27" s="67">
        <f t="shared" si="1"/>
        <v>0.04</v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 t="str">
        <f t="shared" si="7"/>
        <v/>
      </c>
      <c r="K27" s="68" t="str">
        <f t="shared" si="8"/>
        <v/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3.1882591093117411E-2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</v>
      </c>
      <c r="AS27" s="86">
        <f t="shared" si="18"/>
        <v>0</v>
      </c>
      <c r="AT27" s="86">
        <f t="shared" si="18"/>
        <v>0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720</v>
      </c>
      <c r="D28" s="67">
        <f t="shared" si="1"/>
        <v>0.05</v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 t="str">
        <f t="shared" si="7"/>
        <v/>
      </c>
      <c r="K28" s="68" t="str">
        <f t="shared" si="8"/>
        <v/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4.2510121457489877E-2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</v>
      </c>
      <c r="AS28" s="86">
        <f t="shared" si="18"/>
        <v>0</v>
      </c>
      <c r="AT28" s="86">
        <f t="shared" si="18"/>
        <v>0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1260</v>
      </c>
      <c r="D29" s="67">
        <f t="shared" si="1"/>
        <v>0.08</v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 t="str">
        <f t="shared" si="7"/>
        <v/>
      </c>
      <c r="K29" s="68" t="str">
        <f t="shared" si="8"/>
        <v/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7.4392712550607282E-2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</v>
      </c>
      <c r="AS29" s="86">
        <f t="shared" si="18"/>
        <v>0</v>
      </c>
      <c r="AT29" s="86">
        <f t="shared" si="18"/>
        <v>0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1260</v>
      </c>
      <c r="D30" s="67">
        <f t="shared" si="1"/>
        <v>0.08</v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 t="str">
        <f t="shared" si="7"/>
        <v/>
      </c>
      <c r="K30" s="68" t="str">
        <f t="shared" si="8"/>
        <v/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7.4392712550607282E-2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</v>
      </c>
      <c r="AS30" s="86">
        <f t="shared" si="18"/>
        <v>0</v>
      </c>
      <c r="AT30" s="86">
        <f t="shared" si="18"/>
        <v>0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2160</v>
      </c>
      <c r="D31" s="67">
        <f t="shared" si="1"/>
        <v>0.13</v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 t="str">
        <f t="shared" si="7"/>
        <v/>
      </c>
      <c r="K31" s="68" t="str">
        <f t="shared" si="8"/>
        <v/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0.12753036437246965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0</v>
      </c>
      <c r="AS31" s="86">
        <f t="shared" si="18"/>
        <v>0</v>
      </c>
      <c r="AT31" s="86">
        <f t="shared" si="18"/>
        <v>0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540</v>
      </c>
      <c r="D32" s="67">
        <f t="shared" si="1"/>
        <v>0.04</v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 t="str">
        <f t="shared" si="7"/>
        <v/>
      </c>
      <c r="K32" s="68" t="str">
        <f t="shared" si="8"/>
        <v/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3.1882591093117411E-2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0</v>
      </c>
      <c r="AS32" s="86">
        <f t="shared" si="18"/>
        <v>0</v>
      </c>
      <c r="AT32" s="86">
        <f t="shared" si="18"/>
        <v>0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900</v>
      </c>
      <c r="D33" s="67">
        <f t="shared" si="1"/>
        <v>6.0000000000000005E-2</v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 t="str">
        <f t="shared" si="7"/>
        <v/>
      </c>
      <c r="K33" s="68" t="str">
        <f t="shared" si="8"/>
        <v/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5.313765182186235E-2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0</v>
      </c>
      <c r="AS33" s="86">
        <f t="shared" si="18"/>
        <v>0</v>
      </c>
      <c r="AT33" s="86">
        <f t="shared" si="18"/>
        <v>0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3600</v>
      </c>
      <c r="D34" s="67">
        <f t="shared" si="1"/>
        <v>0.22</v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 t="str">
        <f t="shared" si="7"/>
        <v/>
      </c>
      <c r="K34" s="68" t="str">
        <f t="shared" si="8"/>
        <v/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0.2125506072874494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</v>
      </c>
      <c r="AS34" s="86">
        <f t="shared" si="19"/>
        <v>0</v>
      </c>
      <c r="AT34" s="86">
        <f t="shared" si="19"/>
        <v>0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1800</v>
      </c>
      <c r="D35" s="67">
        <f t="shared" ref="D35:D66" si="20">IF(AM35=0,"",IF(AM35&gt;my_rothresh,ROUNDUP(AM35,0),ROUNDUP(AM35,2)))</f>
        <v>0.11</v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0.1062753036437247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</v>
      </c>
      <c r="AS35" s="86">
        <f t="shared" si="19"/>
        <v>0</v>
      </c>
      <c r="AT35" s="86">
        <f t="shared" si="19"/>
        <v>0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0</v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540</v>
      </c>
      <c r="D37" s="67">
        <f t="shared" si="20"/>
        <v>0.04</v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 t="str">
        <f t="shared" si="25"/>
        <v/>
      </c>
      <c r="J37" s="68" t="str">
        <f t="shared" si="26"/>
        <v/>
      </c>
      <c r="K37" s="68" t="str">
        <f t="shared" si="27"/>
        <v/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3.1882591093117411E-2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0</v>
      </c>
      <c r="AS37" s="86">
        <f t="shared" si="19"/>
        <v>0</v>
      </c>
      <c r="AT37" s="86">
        <f t="shared" si="19"/>
        <v>0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360</v>
      </c>
      <c r="D38" s="67">
        <f t="shared" si="20"/>
        <v>0.03</v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 t="str">
        <f t="shared" si="25"/>
        <v/>
      </c>
      <c r="J38" s="68" t="str">
        <f t="shared" si="26"/>
        <v/>
      </c>
      <c r="K38" s="68" t="str">
        <f t="shared" si="27"/>
        <v/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2.1255060728744939E-2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</v>
      </c>
      <c r="AS38" s="86">
        <f t="shared" si="19"/>
        <v>0</v>
      </c>
      <c r="AT38" s="86">
        <f t="shared" si="19"/>
        <v>0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180</v>
      </c>
      <c r="D39" s="67">
        <f t="shared" si="20"/>
        <v>0.02</v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 t="str">
        <f t="shared" si="25"/>
        <v/>
      </c>
      <c r="J39" s="68" t="str">
        <f t="shared" si="26"/>
        <v/>
      </c>
      <c r="K39" s="68" t="str">
        <f t="shared" si="27"/>
        <v/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1.0627530364372469E-2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0</v>
      </c>
      <c r="AS39" s="86">
        <f t="shared" si="19"/>
        <v>0</v>
      </c>
      <c r="AT39" s="86">
        <f t="shared" si="19"/>
        <v>0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360</v>
      </c>
      <c r="D40" s="67">
        <f t="shared" si="20"/>
        <v>0.03</v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 t="str">
        <f t="shared" si="25"/>
        <v/>
      </c>
      <c r="J40" s="68" t="str">
        <f t="shared" si="26"/>
        <v/>
      </c>
      <c r="K40" s="68" t="str">
        <f t="shared" si="27"/>
        <v/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2.1255060728744939E-2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</v>
      </c>
      <c r="AS40" s="86">
        <f t="shared" si="19"/>
        <v>0</v>
      </c>
      <c r="AT40" s="86">
        <f t="shared" si="19"/>
        <v>0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900</v>
      </c>
      <c r="D41" s="67">
        <f t="shared" si="20"/>
        <v>6.0000000000000005E-2</v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 t="str">
        <f t="shared" si="26"/>
        <v/>
      </c>
      <c r="K41" s="68" t="str">
        <f t="shared" si="27"/>
        <v/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5.313765182186235E-2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0</v>
      </c>
      <c r="AT41" s="86">
        <f t="shared" si="19"/>
        <v>0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1440</v>
      </c>
      <c r="D42" s="67">
        <f t="shared" si="20"/>
        <v>0.09</v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 t="str">
        <f t="shared" si="25"/>
        <v/>
      </c>
      <c r="J42" s="68" t="str">
        <f t="shared" si="26"/>
        <v/>
      </c>
      <c r="K42" s="68" t="str">
        <f t="shared" si="27"/>
        <v/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8.5020242914979755E-2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0</v>
      </c>
      <c r="AS42" s="86">
        <f t="shared" si="19"/>
        <v>0</v>
      </c>
      <c r="AT42" s="86">
        <f t="shared" si="19"/>
        <v>0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1260</v>
      </c>
      <c r="D43" s="67">
        <f t="shared" si="20"/>
        <v>0.08</v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 t="str">
        <f t="shared" si="25"/>
        <v/>
      </c>
      <c r="J43" s="68" t="str">
        <f t="shared" si="26"/>
        <v/>
      </c>
      <c r="K43" s="68" t="str">
        <f t="shared" si="27"/>
        <v/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7.4392712550607282E-2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0</v>
      </c>
      <c r="AS43" s="86">
        <f t="shared" si="19"/>
        <v>0</v>
      </c>
      <c r="AT43" s="86">
        <f t="shared" si="19"/>
        <v>0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540</v>
      </c>
      <c r="D44" s="67">
        <f t="shared" si="20"/>
        <v>0.04</v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 t="str">
        <f t="shared" si="25"/>
        <v/>
      </c>
      <c r="J44" s="68" t="str">
        <f t="shared" si="26"/>
        <v/>
      </c>
      <c r="K44" s="68" t="str">
        <f t="shared" si="27"/>
        <v/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3.1882591093117411E-2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</v>
      </c>
      <c r="AS44" s="86">
        <f t="shared" si="19"/>
        <v>0</v>
      </c>
      <c r="AT44" s="86">
        <f t="shared" si="19"/>
        <v>0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2700</v>
      </c>
      <c r="D45" s="67">
        <f t="shared" si="20"/>
        <v>0.16</v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 t="str">
        <f t="shared" si="25"/>
        <v/>
      </c>
      <c r="J45" s="68" t="str">
        <f t="shared" si="26"/>
        <v/>
      </c>
      <c r="K45" s="68" t="str">
        <f t="shared" si="27"/>
        <v/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0.15941295546558704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</v>
      </c>
      <c r="AS45" s="86">
        <f t="shared" si="19"/>
        <v>0</v>
      </c>
      <c r="AT45" s="86">
        <f t="shared" si="19"/>
        <v>0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360</v>
      </c>
      <c r="D46" s="67">
        <f t="shared" si="20"/>
        <v>0.03</v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 t="str">
        <f t="shared" si="25"/>
        <v/>
      </c>
      <c r="J46" s="68" t="str">
        <f t="shared" si="26"/>
        <v/>
      </c>
      <c r="K46" s="68" t="str">
        <f t="shared" si="27"/>
        <v/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2.1255060728744939E-2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</v>
      </c>
      <c r="AS46" s="86">
        <f t="shared" si="19"/>
        <v>0</v>
      </c>
      <c r="AT46" s="86">
        <f t="shared" si="19"/>
        <v>0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180</v>
      </c>
      <c r="D47" s="67">
        <f t="shared" si="20"/>
        <v>0.02</v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 t="str">
        <f t="shared" si="25"/>
        <v/>
      </c>
      <c r="J47" s="68" t="str">
        <f t="shared" si="26"/>
        <v/>
      </c>
      <c r="K47" s="68" t="str">
        <f t="shared" si="27"/>
        <v/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1.0627530364372469E-2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</v>
      </c>
      <c r="AS47" s="86">
        <f t="shared" si="19"/>
        <v>0</v>
      </c>
      <c r="AT47" s="86">
        <f t="shared" si="19"/>
        <v>0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360</v>
      </c>
      <c r="D48" s="67">
        <f t="shared" si="20"/>
        <v>0.03</v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 t="str">
        <f t="shared" si="25"/>
        <v/>
      </c>
      <c r="J48" s="68" t="str">
        <f t="shared" si="26"/>
        <v/>
      </c>
      <c r="K48" s="68" t="str">
        <f t="shared" si="27"/>
        <v/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2.1255060728744939E-2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</v>
      </c>
      <c r="AS48" s="86">
        <f t="shared" si="19"/>
        <v>0</v>
      </c>
      <c r="AT48" s="86">
        <f t="shared" si="19"/>
        <v>0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720</v>
      </c>
      <c r="D49" s="67">
        <f t="shared" si="20"/>
        <v>0.05</v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 t="str">
        <f t="shared" si="25"/>
        <v/>
      </c>
      <c r="J49" s="68" t="str">
        <f t="shared" si="26"/>
        <v/>
      </c>
      <c r="K49" s="68" t="str">
        <f t="shared" si="27"/>
        <v/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4.2510121457489877E-2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</v>
      </c>
      <c r="AS49" s="86">
        <f t="shared" si="19"/>
        <v>0</v>
      </c>
      <c r="AT49" s="86">
        <f t="shared" si="19"/>
        <v>0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1620</v>
      </c>
      <c r="D50" s="67">
        <f t="shared" si="20"/>
        <v>9.9999999999999992E-2</v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 t="str">
        <f t="shared" si="25"/>
        <v/>
      </c>
      <c r="J50" s="68" t="str">
        <f t="shared" si="26"/>
        <v/>
      </c>
      <c r="K50" s="68" t="str">
        <f t="shared" si="27"/>
        <v/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9.5647773279352227E-2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</v>
      </c>
      <c r="AS50" s="86">
        <f t="shared" si="37"/>
        <v>0</v>
      </c>
      <c r="AT50" s="86">
        <f t="shared" si="37"/>
        <v>0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3600</v>
      </c>
      <c r="D51" s="67">
        <f t="shared" si="20"/>
        <v>0.22</v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 t="str">
        <f t="shared" si="25"/>
        <v/>
      </c>
      <c r="J51" s="68" t="str">
        <f t="shared" si="26"/>
        <v/>
      </c>
      <c r="K51" s="68" t="str">
        <f t="shared" si="27"/>
        <v/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0.2125506072874494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</v>
      </c>
      <c r="AS51" s="86">
        <f t="shared" si="37"/>
        <v>0</v>
      </c>
      <c r="AT51" s="86">
        <f t="shared" si="37"/>
        <v>0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9900</v>
      </c>
      <c r="D52" s="67">
        <f t="shared" si="20"/>
        <v>0.59</v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 t="str">
        <f t="shared" si="25"/>
        <v/>
      </c>
      <c r="J52" s="68" t="str">
        <f t="shared" si="26"/>
        <v/>
      </c>
      <c r="K52" s="68" t="str">
        <f t="shared" si="27"/>
        <v/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0.58451417004048578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</v>
      </c>
      <c r="AS52" s="86">
        <f t="shared" si="37"/>
        <v>0</v>
      </c>
      <c r="AT52" s="86">
        <f t="shared" si="37"/>
        <v>0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3240</v>
      </c>
      <c r="D53" s="67">
        <f t="shared" si="20"/>
        <v>0.2</v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 t="str">
        <f t="shared" si="25"/>
        <v/>
      </c>
      <c r="J53" s="68" t="str">
        <f t="shared" si="26"/>
        <v/>
      </c>
      <c r="K53" s="68" t="str">
        <f t="shared" si="27"/>
        <v/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0.19129554655870445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</v>
      </c>
      <c r="AS53" s="86">
        <f t="shared" si="37"/>
        <v>0</v>
      </c>
      <c r="AT53" s="86">
        <f t="shared" si="37"/>
        <v>0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8100</v>
      </c>
      <c r="D54" s="67">
        <f t="shared" si="20"/>
        <v>0.48</v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 t="str">
        <f t="shared" si="25"/>
        <v/>
      </c>
      <c r="J54" s="68" t="str">
        <f t="shared" si="26"/>
        <v/>
      </c>
      <c r="K54" s="68" t="str">
        <f t="shared" si="27"/>
        <v/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0.47823886639676111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</v>
      </c>
      <c r="AS54" s="86">
        <f t="shared" si="37"/>
        <v>0</v>
      </c>
      <c r="AT54" s="86">
        <f t="shared" si="37"/>
        <v>0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8100</v>
      </c>
      <c r="D55" s="67">
        <f t="shared" si="20"/>
        <v>0.48</v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 t="str">
        <f t="shared" si="25"/>
        <v/>
      </c>
      <c r="J55" s="68" t="str">
        <f t="shared" si="26"/>
        <v/>
      </c>
      <c r="K55" s="68" t="str">
        <f t="shared" si="27"/>
        <v/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0.47823886639676111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</v>
      </c>
      <c r="AS55" s="86">
        <f t="shared" si="37"/>
        <v>0</v>
      </c>
      <c r="AT55" s="86">
        <f t="shared" si="37"/>
        <v>0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540</v>
      </c>
      <c r="D56" s="67">
        <f t="shared" si="20"/>
        <v>0.04</v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 t="str">
        <f t="shared" si="25"/>
        <v/>
      </c>
      <c r="J56" s="68" t="str">
        <f t="shared" si="26"/>
        <v/>
      </c>
      <c r="K56" s="68" t="str">
        <f t="shared" si="27"/>
        <v/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3.1882591093117411E-2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</v>
      </c>
      <c r="AS56" s="86">
        <f t="shared" si="37"/>
        <v>0</v>
      </c>
      <c r="AT56" s="86">
        <f t="shared" si="37"/>
        <v>0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540</v>
      </c>
      <c r="D57" s="67">
        <f t="shared" si="20"/>
        <v>0.04</v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 t="str">
        <f t="shared" si="25"/>
        <v/>
      </c>
      <c r="J57" s="68" t="str">
        <f t="shared" si="26"/>
        <v/>
      </c>
      <c r="K57" s="68" t="str">
        <f t="shared" si="27"/>
        <v/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3.1882591093117411E-2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</v>
      </c>
      <c r="AS57" s="86">
        <f t="shared" si="37"/>
        <v>0</v>
      </c>
      <c r="AT57" s="86">
        <f t="shared" si="37"/>
        <v>0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360</v>
      </c>
      <c r="D58" s="67">
        <f t="shared" si="20"/>
        <v>0.03</v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 t="str">
        <f t="shared" si="25"/>
        <v/>
      </c>
      <c r="J58" s="68" t="str">
        <f t="shared" si="26"/>
        <v/>
      </c>
      <c r="K58" s="68" t="str">
        <f t="shared" si="27"/>
        <v/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2.1255060728744939E-2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</v>
      </c>
      <c r="AS58" s="86">
        <f t="shared" si="37"/>
        <v>0</v>
      </c>
      <c r="AT58" s="86">
        <f t="shared" si="37"/>
        <v>0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540</v>
      </c>
      <c r="D59" s="67">
        <f t="shared" si="20"/>
        <v>0.04</v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 t="str">
        <f t="shared" si="25"/>
        <v/>
      </c>
      <c r="J59" s="68" t="str">
        <f t="shared" si="26"/>
        <v/>
      </c>
      <c r="K59" s="68" t="str">
        <f t="shared" si="27"/>
        <v/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3.1882591093117411E-2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0</v>
      </c>
      <c r="AS59" s="86">
        <f t="shared" si="37"/>
        <v>0</v>
      </c>
      <c r="AT59" s="86">
        <f t="shared" si="37"/>
        <v>0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360</v>
      </c>
      <c r="D60" s="67">
        <f t="shared" si="20"/>
        <v>0.03</v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 t="str">
        <f t="shared" si="25"/>
        <v/>
      </c>
      <c r="J60" s="68" t="str">
        <f t="shared" si="26"/>
        <v/>
      </c>
      <c r="K60" s="68" t="str">
        <f t="shared" si="27"/>
        <v/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2.1255060728744939E-2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0</v>
      </c>
      <c r="AS60" s="86">
        <f t="shared" si="37"/>
        <v>0</v>
      </c>
      <c r="AT60" s="86">
        <f t="shared" si="37"/>
        <v>0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360</v>
      </c>
      <c r="D61" s="67">
        <f t="shared" si="20"/>
        <v>0.03</v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 t="str">
        <f t="shared" si="25"/>
        <v/>
      </c>
      <c r="J61" s="68" t="str">
        <f t="shared" si="26"/>
        <v/>
      </c>
      <c r="K61" s="68" t="str">
        <f t="shared" si="27"/>
        <v/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2.1255060728744939E-2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0</v>
      </c>
      <c r="AS61" s="86">
        <f t="shared" si="37"/>
        <v>0</v>
      </c>
      <c r="AT61" s="86">
        <f t="shared" si="37"/>
        <v>0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360</v>
      </c>
      <c r="D62" s="67">
        <f t="shared" si="20"/>
        <v>0.03</v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 t="str">
        <f t="shared" si="25"/>
        <v/>
      </c>
      <c r="J62" s="68" t="str">
        <f t="shared" si="26"/>
        <v/>
      </c>
      <c r="K62" s="68" t="str">
        <f t="shared" si="27"/>
        <v/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2.1255060728744939E-2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</v>
      </c>
      <c r="AS62" s="86">
        <f t="shared" si="37"/>
        <v>0</v>
      </c>
      <c r="AT62" s="86">
        <f t="shared" si="37"/>
        <v>0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9000</v>
      </c>
      <c r="D63" s="67">
        <f t="shared" si="20"/>
        <v>0.54</v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 t="str">
        <f t="shared" si="25"/>
        <v/>
      </c>
      <c r="J63" s="68" t="str">
        <f t="shared" si="26"/>
        <v/>
      </c>
      <c r="K63" s="68" t="str">
        <f t="shared" si="27"/>
        <v/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0.53137651821862353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0</v>
      </c>
      <c r="AS63" s="86">
        <f t="shared" si="37"/>
        <v>0</v>
      </c>
      <c r="AT63" s="86">
        <f t="shared" si="37"/>
        <v>0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1800</v>
      </c>
      <c r="D64" s="67">
        <f t="shared" si="20"/>
        <v>0.11</v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 t="str">
        <f t="shared" si="25"/>
        <v/>
      </c>
      <c r="J64" s="68" t="str">
        <f t="shared" si="26"/>
        <v/>
      </c>
      <c r="K64" s="68" t="str">
        <f t="shared" si="27"/>
        <v/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0.1062753036437247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</v>
      </c>
      <c r="AS64" s="86">
        <f t="shared" si="37"/>
        <v>0</v>
      </c>
      <c r="AT64" s="86">
        <f t="shared" si="37"/>
        <v>0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540</v>
      </c>
      <c r="D65" s="67">
        <f t="shared" si="20"/>
        <v>0.04</v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 t="str">
        <f t="shared" si="25"/>
        <v/>
      </c>
      <c r="J65" s="68" t="str">
        <f t="shared" si="26"/>
        <v/>
      </c>
      <c r="K65" s="68" t="str">
        <f t="shared" si="27"/>
        <v/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3.1882591093117411E-2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0</v>
      </c>
      <c r="AS65" s="86">
        <f t="shared" si="37"/>
        <v>0</v>
      </c>
      <c r="AT65" s="86">
        <f t="shared" si="37"/>
        <v>0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1080</v>
      </c>
      <c r="D66" s="67">
        <f t="shared" si="20"/>
        <v>6.9999999999999993E-2</v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 t="str">
        <f t="shared" si="25"/>
        <v/>
      </c>
      <c r="J66" s="68" t="str">
        <f t="shared" si="26"/>
        <v/>
      </c>
      <c r="K66" s="68" t="str">
        <f t="shared" si="27"/>
        <v/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6.3765182186234823E-2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</v>
      </c>
      <c r="AS66" s="86">
        <f t="shared" si="37"/>
        <v>0</v>
      </c>
      <c r="AT66" s="86">
        <f t="shared" si="37"/>
        <v>0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4500</v>
      </c>
      <c r="D67" s="67">
        <f t="shared" ref="D67:D74" si="38">IF(AM67=0,"",IF(AM67&gt;my_rothresh,ROUNDUP(AM67,0),ROUNDUP(AM67,2)))</f>
        <v>0.27</v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 t="str">
        <f t="shared" ref="J67:J74" si="44">IF(AS67=0,"",IF(AS67&gt;my_rothresh,ROUNDUP(AS67,0),ROUNDUP(AS67,2)))</f>
        <v/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0.26568825910931176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</v>
      </c>
      <c r="AS67" s="86">
        <f t="shared" si="54"/>
        <v>0</v>
      </c>
      <c r="AT67" s="86">
        <f t="shared" si="54"/>
        <v>0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900</v>
      </c>
      <c r="D68" s="67">
        <f t="shared" si="38"/>
        <v>6.0000000000000005E-2</v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 t="str">
        <f t="shared" si="43"/>
        <v/>
      </c>
      <c r="J68" s="68" t="str">
        <f t="shared" si="44"/>
        <v/>
      </c>
      <c r="K68" s="68" t="str">
        <f t="shared" si="45"/>
        <v/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5.313765182186235E-2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</v>
      </c>
      <c r="AS68" s="86">
        <f t="shared" si="54"/>
        <v>0</v>
      </c>
      <c r="AT68" s="86">
        <f t="shared" si="54"/>
        <v>0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5760</v>
      </c>
      <c r="D69" s="67">
        <f t="shared" si="38"/>
        <v>0.35000000000000003</v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 t="str">
        <f t="shared" si="43"/>
        <v/>
      </c>
      <c r="J69" s="68" t="str">
        <f t="shared" si="44"/>
        <v/>
      </c>
      <c r="K69" s="68" t="str">
        <f t="shared" si="45"/>
        <v/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0.34008097165991902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0</v>
      </c>
      <c r="AS69" s="86">
        <f t="shared" si="54"/>
        <v>0</v>
      </c>
      <c r="AT69" s="86">
        <f t="shared" si="54"/>
        <v>0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1620</v>
      </c>
      <c r="D70" s="67">
        <f t="shared" si="38"/>
        <v>9.9999999999999992E-2</v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 t="str">
        <f t="shared" si="43"/>
        <v/>
      </c>
      <c r="J70" s="68" t="str">
        <f t="shared" si="44"/>
        <v/>
      </c>
      <c r="K70" s="68" t="str">
        <f t="shared" si="45"/>
        <v/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9.5647773279352227E-2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</v>
      </c>
      <c r="AS70" s="86">
        <f t="shared" si="54"/>
        <v>0</v>
      </c>
      <c r="AT70" s="86">
        <f t="shared" si="54"/>
        <v>0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3420</v>
      </c>
      <c r="D71" s="67">
        <f t="shared" si="38"/>
        <v>0.21000000000000002</v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 t="str">
        <f t="shared" si="43"/>
        <v/>
      </c>
      <c r="J71" s="68" t="str">
        <f t="shared" si="44"/>
        <v/>
      </c>
      <c r="K71" s="68" t="str">
        <f t="shared" si="45"/>
        <v/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0.20192307692307693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0</v>
      </c>
      <c r="AS71" s="86">
        <f t="shared" si="54"/>
        <v>0</v>
      </c>
      <c r="AT71" s="86">
        <f t="shared" si="54"/>
        <v>0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2880</v>
      </c>
      <c r="D72" s="67">
        <f t="shared" si="38"/>
        <v>0.18000000000000002</v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 t="str">
        <f t="shared" si="43"/>
        <v/>
      </c>
      <c r="J72" s="68" t="str">
        <f t="shared" si="44"/>
        <v/>
      </c>
      <c r="K72" s="68" t="str">
        <f t="shared" si="45"/>
        <v/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0.17004048582995951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0</v>
      </c>
      <c r="AS72" s="86">
        <f t="shared" si="54"/>
        <v>0</v>
      </c>
      <c r="AT72" s="86">
        <f t="shared" si="54"/>
        <v>0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900</v>
      </c>
      <c r="D74" s="71">
        <f t="shared" si="38"/>
        <v>6.0000000000000005E-2</v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5.313765182186235E-2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136980</v>
      </c>
      <c r="D75" s="184">
        <f>SUM(D3:D74)</f>
        <v>8.5900000000000016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</v>
      </c>
      <c r="J75" s="184">
        <f t="shared" si="55"/>
        <v>0</v>
      </c>
      <c r="K75" s="184">
        <f t="shared" si="55"/>
        <v>0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/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16384" width="9.140625" style="2" hidden="1"/>
  </cols>
  <sheetData>
    <row r="1" spans="1:54" ht="16.5" thickBot="1" x14ac:dyDescent="0.35">
      <c r="A1" s="77" t="s">
        <v>113</v>
      </c>
      <c r="B1" s="309" t="str">
        <f>Lists!B12</f>
        <v>საჩივრები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10</v>
      </c>
      <c r="W1" s="2">
        <f>IF(V1="","",INDEX(Lists!D3:D17,V1))</f>
        <v>1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540</v>
      </c>
      <c r="D3" s="83">
        <f t="shared" ref="D3:D34" si="1">IF(AM3=0,"",IF(AM3&gt;my_rothresh,ROUNDUP(AM3,0),ROUNDUP(AM3,2)))</f>
        <v>9.9999999999999992E-2</v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>
        <f t="shared" ref="H3:H34" si="5">IF(AQ3=0,"",IF(AQ3&gt;my_rothresh,ROUNDUP(AQ3,0),ROUNDUP(AQ3,2)))</f>
        <v>0.12</v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>
        <f t="shared" ref="M3:M34" si="10">IF(AV3=0,"",IF(AV3&gt;my_rothresh,ROUNDUP(AV3,0),ROUNDUP(AV3,2)))</f>
        <v>6.9999999999999993E-2</v>
      </c>
      <c r="N3" s="66">
        <f t="shared" ref="N3:N34" si="11">IF(AW3=0,"",IF(AW3&gt;my_rothresh,ROUNDUP(AW3,0),ROUNDUP(AW3,2)))</f>
        <v>0.28000000000000003</v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>
        <f>IF($V$1="","",IF(V$2="","",INDEX(Work!$C$45:$Q$60,V$2,$V$1)))</f>
        <v>5928</v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>
        <f>IF($V$1="","",IF(Z$2="","",INDEX(Work!$C$45:$Q$60,Z$2,$V$1)))</f>
        <v>4610.666666666667</v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>
        <f>IF($V$1="","",IF(AE$2="","",INDEX(Work!$C$45:$Q$60,AE$2,$V$1)))</f>
        <v>8233.3333333333339</v>
      </c>
      <c r="AF3" s="85">
        <f>IF($V$1="","",IF(AF$2="","",INDEX(Work!$C$45:$Q$60,AF$2,$V$1)))</f>
        <v>1976</v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9.1093117408906882E-2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0.11711972238288026</v>
      </c>
      <c r="AR3" s="86">
        <f t="shared" si="17"/>
        <v>0</v>
      </c>
      <c r="AS3" s="86">
        <f t="shared" si="17"/>
        <v>0</v>
      </c>
      <c r="AT3" s="86">
        <f t="shared" si="17"/>
        <v>0</v>
      </c>
      <c r="AU3" s="86">
        <f t="shared" si="17"/>
        <v>0</v>
      </c>
      <c r="AV3" s="86">
        <f t="shared" si="17"/>
        <v>6.5587044534412955E-2</v>
      </c>
      <c r="AW3" s="86">
        <f t="shared" si="17"/>
        <v>0.27327935222672067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900</v>
      </c>
      <c r="D4" s="67">
        <f t="shared" si="1"/>
        <v>0.16</v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>
        <f t="shared" si="5"/>
        <v>0.2</v>
      </c>
      <c r="I4" s="68" t="str">
        <f t="shared" si="6"/>
        <v/>
      </c>
      <c r="J4" s="68" t="str">
        <f t="shared" si="7"/>
        <v/>
      </c>
      <c r="K4" s="68" t="str">
        <f t="shared" si="8"/>
        <v/>
      </c>
      <c r="L4" s="68" t="str">
        <f t="shared" si="9"/>
        <v/>
      </c>
      <c r="M4" s="68">
        <f t="shared" si="10"/>
        <v>0.11</v>
      </c>
      <c r="N4" s="68">
        <f t="shared" si="11"/>
        <v>0.46</v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0.15182186234817813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0.19519953730480044</v>
      </c>
      <c r="AR4" s="86">
        <f t="shared" si="17"/>
        <v>0</v>
      </c>
      <c r="AS4" s="86">
        <f t="shared" si="17"/>
        <v>0</v>
      </c>
      <c r="AT4" s="86">
        <f t="shared" si="17"/>
        <v>0</v>
      </c>
      <c r="AU4" s="86">
        <f t="shared" si="17"/>
        <v>0</v>
      </c>
      <c r="AV4" s="86">
        <f t="shared" si="17"/>
        <v>0.10931174089068825</v>
      </c>
      <c r="AW4" s="86">
        <f t="shared" si="17"/>
        <v>0.45546558704453444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540</v>
      </c>
      <c r="D5" s="67">
        <f t="shared" si="1"/>
        <v>9.9999999999999992E-2</v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>
        <f t="shared" si="5"/>
        <v>0.12</v>
      </c>
      <c r="I5" s="68" t="str">
        <f t="shared" si="6"/>
        <v/>
      </c>
      <c r="J5" s="68" t="str">
        <f t="shared" si="7"/>
        <v/>
      </c>
      <c r="K5" s="68" t="str">
        <f t="shared" si="8"/>
        <v/>
      </c>
      <c r="L5" s="68" t="str">
        <f t="shared" si="9"/>
        <v/>
      </c>
      <c r="M5" s="68">
        <f t="shared" si="10"/>
        <v>6.9999999999999993E-2</v>
      </c>
      <c r="N5" s="68">
        <f t="shared" si="11"/>
        <v>0.28000000000000003</v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9.1093117408906882E-2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0.11711972238288026</v>
      </c>
      <c r="AR5" s="86">
        <f t="shared" si="17"/>
        <v>0</v>
      </c>
      <c r="AS5" s="86">
        <f t="shared" si="17"/>
        <v>0</v>
      </c>
      <c r="AT5" s="86">
        <f t="shared" si="17"/>
        <v>0</v>
      </c>
      <c r="AU5" s="86">
        <f t="shared" si="17"/>
        <v>0</v>
      </c>
      <c r="AV5" s="86">
        <f t="shared" si="17"/>
        <v>6.5587044534412955E-2</v>
      </c>
      <c r="AW5" s="86">
        <f t="shared" si="17"/>
        <v>0.27327935222672067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180</v>
      </c>
      <c r="D6" s="67">
        <f t="shared" si="1"/>
        <v>0.04</v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>
        <f t="shared" si="5"/>
        <v>0.04</v>
      </c>
      <c r="I6" s="68" t="str">
        <f t="shared" si="6"/>
        <v/>
      </c>
      <c r="J6" s="68" t="str">
        <f t="shared" si="7"/>
        <v/>
      </c>
      <c r="K6" s="68" t="str">
        <f t="shared" si="8"/>
        <v/>
      </c>
      <c r="L6" s="68" t="str">
        <f t="shared" si="9"/>
        <v/>
      </c>
      <c r="M6" s="68">
        <f t="shared" si="10"/>
        <v>0.03</v>
      </c>
      <c r="N6" s="68">
        <f t="shared" si="11"/>
        <v>9.9999999999999992E-2</v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3.0364372469635626E-2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3.9039907460960088E-2</v>
      </c>
      <c r="AR6" s="86">
        <f t="shared" si="17"/>
        <v>0</v>
      </c>
      <c r="AS6" s="86">
        <f t="shared" si="17"/>
        <v>0</v>
      </c>
      <c r="AT6" s="86">
        <f t="shared" si="17"/>
        <v>0</v>
      </c>
      <c r="AU6" s="86">
        <f t="shared" si="17"/>
        <v>0</v>
      </c>
      <c r="AV6" s="86">
        <f t="shared" si="17"/>
        <v>2.1862348178137651E-2</v>
      </c>
      <c r="AW6" s="86">
        <f t="shared" si="17"/>
        <v>9.1093117408906882E-2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0</v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360</v>
      </c>
      <c r="D8" s="67">
        <f t="shared" si="1"/>
        <v>6.9999999999999993E-2</v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>
        <f t="shared" si="5"/>
        <v>0.08</v>
      </c>
      <c r="I8" s="68" t="str">
        <f t="shared" si="6"/>
        <v/>
      </c>
      <c r="J8" s="68" t="str">
        <f t="shared" si="7"/>
        <v/>
      </c>
      <c r="K8" s="68" t="str">
        <f t="shared" si="8"/>
        <v/>
      </c>
      <c r="L8" s="68" t="str">
        <f t="shared" si="9"/>
        <v/>
      </c>
      <c r="M8" s="68">
        <f t="shared" si="10"/>
        <v>0.05</v>
      </c>
      <c r="N8" s="68">
        <f t="shared" si="11"/>
        <v>0.19</v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6.0728744939271252E-2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7.8079814921920176E-2</v>
      </c>
      <c r="AR8" s="86">
        <f t="shared" si="17"/>
        <v>0</v>
      </c>
      <c r="AS8" s="86">
        <f t="shared" si="17"/>
        <v>0</v>
      </c>
      <c r="AT8" s="86">
        <f t="shared" si="17"/>
        <v>0</v>
      </c>
      <c r="AU8" s="86">
        <f t="shared" si="17"/>
        <v>0</v>
      </c>
      <c r="AV8" s="86">
        <f t="shared" si="17"/>
        <v>4.3724696356275301E-2</v>
      </c>
      <c r="AW8" s="86">
        <f t="shared" si="17"/>
        <v>0.18218623481781376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540</v>
      </c>
      <c r="D9" s="67">
        <f t="shared" si="1"/>
        <v>9.9999999999999992E-2</v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>
        <f t="shared" si="5"/>
        <v>0.12</v>
      </c>
      <c r="I9" s="68" t="str">
        <f t="shared" si="6"/>
        <v/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>
        <f t="shared" si="10"/>
        <v>6.9999999999999993E-2</v>
      </c>
      <c r="N9" s="68">
        <f t="shared" si="11"/>
        <v>0.28000000000000003</v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9.1093117408906882E-2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0.11711972238288026</v>
      </c>
      <c r="AR9" s="86">
        <f t="shared" si="17"/>
        <v>0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6.5587044534412955E-2</v>
      </c>
      <c r="AW9" s="86">
        <f t="shared" si="17"/>
        <v>0.27327935222672067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360</v>
      </c>
      <c r="D10" s="67">
        <f t="shared" si="1"/>
        <v>6.9999999999999993E-2</v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>
        <f t="shared" si="5"/>
        <v>0.08</v>
      </c>
      <c r="I10" s="68" t="str">
        <f t="shared" si="6"/>
        <v/>
      </c>
      <c r="J10" s="68" t="str">
        <f t="shared" si="7"/>
        <v/>
      </c>
      <c r="K10" s="68" t="str">
        <f t="shared" si="8"/>
        <v/>
      </c>
      <c r="L10" s="68" t="str">
        <f t="shared" si="9"/>
        <v/>
      </c>
      <c r="M10" s="68">
        <f t="shared" si="10"/>
        <v>0.05</v>
      </c>
      <c r="N10" s="68">
        <f t="shared" si="11"/>
        <v>0.19</v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6.0728744939271252E-2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7.8079814921920176E-2</v>
      </c>
      <c r="AR10" s="86">
        <f t="shared" si="17"/>
        <v>0</v>
      </c>
      <c r="AS10" s="86">
        <f t="shared" si="17"/>
        <v>0</v>
      </c>
      <c r="AT10" s="86">
        <f t="shared" si="17"/>
        <v>0</v>
      </c>
      <c r="AU10" s="86">
        <f t="shared" si="17"/>
        <v>0</v>
      </c>
      <c r="AV10" s="86">
        <f t="shared" si="17"/>
        <v>4.3724696356275301E-2</v>
      </c>
      <c r="AW10" s="86">
        <f t="shared" si="17"/>
        <v>0.18218623481781376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360</v>
      </c>
      <c r="D11" s="67">
        <f t="shared" si="1"/>
        <v>6.9999999999999993E-2</v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>
        <f t="shared" si="5"/>
        <v>0.08</v>
      </c>
      <c r="I11" s="68" t="str">
        <f t="shared" si="6"/>
        <v/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>
        <f t="shared" si="10"/>
        <v>0.05</v>
      </c>
      <c r="N11" s="68">
        <f t="shared" si="11"/>
        <v>0.19</v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6.0728744939271252E-2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7.8079814921920176E-2</v>
      </c>
      <c r="AR11" s="86">
        <f t="shared" si="17"/>
        <v>0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4.3724696356275301E-2</v>
      </c>
      <c r="AW11" s="86">
        <f t="shared" si="17"/>
        <v>0.18218623481781376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180</v>
      </c>
      <c r="D12" s="67">
        <f t="shared" si="1"/>
        <v>0.04</v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>
        <f t="shared" si="5"/>
        <v>0.04</v>
      </c>
      <c r="I12" s="68" t="str">
        <f t="shared" si="6"/>
        <v/>
      </c>
      <c r="J12" s="68" t="str">
        <f t="shared" si="7"/>
        <v/>
      </c>
      <c r="K12" s="68" t="str">
        <f t="shared" si="8"/>
        <v/>
      </c>
      <c r="L12" s="68" t="str">
        <f t="shared" si="9"/>
        <v/>
      </c>
      <c r="M12" s="68">
        <f t="shared" si="10"/>
        <v>0.03</v>
      </c>
      <c r="N12" s="68">
        <f t="shared" si="11"/>
        <v>9.9999999999999992E-2</v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3.0364372469635626E-2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3.9039907460960088E-2</v>
      </c>
      <c r="AR12" s="86">
        <f t="shared" si="17"/>
        <v>0</v>
      </c>
      <c r="AS12" s="86">
        <f t="shared" si="17"/>
        <v>0</v>
      </c>
      <c r="AT12" s="86">
        <f t="shared" si="17"/>
        <v>0</v>
      </c>
      <c r="AU12" s="86">
        <f t="shared" si="17"/>
        <v>0</v>
      </c>
      <c r="AV12" s="86">
        <f t="shared" si="17"/>
        <v>2.1862348178137651E-2</v>
      </c>
      <c r="AW12" s="86">
        <f t="shared" si="17"/>
        <v>9.1093117408906882E-2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180</v>
      </c>
      <c r="D13" s="67">
        <f t="shared" si="1"/>
        <v>0.04</v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>
        <f t="shared" si="5"/>
        <v>0.04</v>
      </c>
      <c r="I13" s="68" t="str">
        <f t="shared" si="6"/>
        <v/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>
        <f t="shared" si="10"/>
        <v>0.03</v>
      </c>
      <c r="N13" s="68">
        <f t="shared" si="11"/>
        <v>9.9999999999999992E-2</v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3.0364372469635626E-2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3.9039907460960088E-2</v>
      </c>
      <c r="AR13" s="86">
        <f t="shared" si="17"/>
        <v>0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2.1862348178137651E-2</v>
      </c>
      <c r="AW13" s="86">
        <f t="shared" si="17"/>
        <v>9.1093117408906882E-2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180</v>
      </c>
      <c r="D14" s="67">
        <f t="shared" si="1"/>
        <v>0.04</v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>
        <f t="shared" si="5"/>
        <v>0.04</v>
      </c>
      <c r="I14" s="68" t="str">
        <f t="shared" si="6"/>
        <v/>
      </c>
      <c r="J14" s="68" t="str">
        <f t="shared" si="7"/>
        <v/>
      </c>
      <c r="K14" s="68" t="str">
        <f t="shared" si="8"/>
        <v/>
      </c>
      <c r="L14" s="68" t="str">
        <f t="shared" si="9"/>
        <v/>
      </c>
      <c r="M14" s="68">
        <f t="shared" si="10"/>
        <v>0.03</v>
      </c>
      <c r="N14" s="68">
        <f t="shared" si="11"/>
        <v>9.9999999999999992E-2</v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3.0364372469635626E-2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3.9039907460960088E-2</v>
      </c>
      <c r="AR14" s="86">
        <f t="shared" si="17"/>
        <v>0</v>
      </c>
      <c r="AS14" s="86">
        <f t="shared" si="17"/>
        <v>0</v>
      </c>
      <c r="AT14" s="86">
        <f t="shared" si="17"/>
        <v>0</v>
      </c>
      <c r="AU14" s="86">
        <f t="shared" si="17"/>
        <v>0</v>
      </c>
      <c r="AV14" s="86">
        <f t="shared" si="17"/>
        <v>2.1862348178137651E-2</v>
      </c>
      <c r="AW14" s="86">
        <f t="shared" si="17"/>
        <v>9.1093117408906882E-2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180</v>
      </c>
      <c r="D15" s="67">
        <f t="shared" si="1"/>
        <v>0.04</v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>
        <f t="shared" si="5"/>
        <v>0.04</v>
      </c>
      <c r="I15" s="68" t="str">
        <f t="shared" si="6"/>
        <v/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>
        <f t="shared" si="10"/>
        <v>0.03</v>
      </c>
      <c r="N15" s="68">
        <f t="shared" si="11"/>
        <v>9.9999999999999992E-2</v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3.0364372469635626E-2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3.9039907460960088E-2</v>
      </c>
      <c r="AR15" s="86">
        <f t="shared" si="17"/>
        <v>0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2.1862348178137651E-2</v>
      </c>
      <c r="AW15" s="86">
        <f t="shared" si="17"/>
        <v>9.1093117408906882E-2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1620</v>
      </c>
      <c r="D16" s="67">
        <f t="shared" si="1"/>
        <v>0.28000000000000003</v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>
        <f t="shared" si="5"/>
        <v>0.36</v>
      </c>
      <c r="I16" s="68" t="str">
        <f t="shared" si="6"/>
        <v/>
      </c>
      <c r="J16" s="68" t="str">
        <f t="shared" si="7"/>
        <v/>
      </c>
      <c r="K16" s="68" t="str">
        <f t="shared" si="8"/>
        <v/>
      </c>
      <c r="L16" s="68" t="str">
        <f t="shared" si="9"/>
        <v/>
      </c>
      <c r="M16" s="68">
        <f t="shared" si="10"/>
        <v>0.2</v>
      </c>
      <c r="N16" s="68">
        <f t="shared" si="11"/>
        <v>0.82000000000000006</v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0.27327935222672067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0.35135916714864079</v>
      </c>
      <c r="AR16" s="86">
        <f t="shared" si="17"/>
        <v>0</v>
      </c>
      <c r="AS16" s="86">
        <f t="shared" si="17"/>
        <v>0</v>
      </c>
      <c r="AT16" s="86">
        <f t="shared" si="17"/>
        <v>0</v>
      </c>
      <c r="AU16" s="86">
        <f t="shared" si="17"/>
        <v>0</v>
      </c>
      <c r="AV16" s="86">
        <f t="shared" si="17"/>
        <v>0.19676113360323885</v>
      </c>
      <c r="AW16" s="86">
        <f t="shared" si="17"/>
        <v>0.81983805668016196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900</v>
      </c>
      <c r="D17" s="67">
        <f t="shared" si="1"/>
        <v>0.16</v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>
        <f t="shared" si="5"/>
        <v>0.2</v>
      </c>
      <c r="I17" s="68" t="str">
        <f t="shared" si="6"/>
        <v/>
      </c>
      <c r="J17" s="68" t="str">
        <f t="shared" si="7"/>
        <v/>
      </c>
      <c r="K17" s="68" t="str">
        <f t="shared" si="8"/>
        <v/>
      </c>
      <c r="L17" s="68" t="str">
        <f t="shared" si="9"/>
        <v/>
      </c>
      <c r="M17" s="68">
        <f t="shared" si="10"/>
        <v>0.11</v>
      </c>
      <c r="N17" s="68">
        <f t="shared" si="11"/>
        <v>0.46</v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0.15182186234817813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0.19519953730480044</v>
      </c>
      <c r="AR17" s="86">
        <f t="shared" si="17"/>
        <v>0</v>
      </c>
      <c r="AS17" s="86">
        <f t="shared" si="17"/>
        <v>0</v>
      </c>
      <c r="AT17" s="86">
        <f t="shared" si="17"/>
        <v>0</v>
      </c>
      <c r="AU17" s="86">
        <f t="shared" si="17"/>
        <v>0</v>
      </c>
      <c r="AV17" s="86">
        <f t="shared" si="17"/>
        <v>0.10931174089068825</v>
      </c>
      <c r="AW17" s="86">
        <f t="shared" si="17"/>
        <v>0.45546558704453444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360</v>
      </c>
      <c r="D18" s="67">
        <f t="shared" si="1"/>
        <v>6.9999999999999993E-2</v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>
        <f t="shared" si="5"/>
        <v>0.08</v>
      </c>
      <c r="I18" s="68" t="str">
        <f t="shared" si="6"/>
        <v/>
      </c>
      <c r="J18" s="68" t="str">
        <f t="shared" si="7"/>
        <v/>
      </c>
      <c r="K18" s="68" t="str">
        <f t="shared" si="8"/>
        <v/>
      </c>
      <c r="L18" s="68" t="str">
        <f t="shared" si="9"/>
        <v/>
      </c>
      <c r="M18" s="68">
        <f t="shared" si="10"/>
        <v>0.05</v>
      </c>
      <c r="N18" s="68">
        <f t="shared" si="11"/>
        <v>0.19</v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6.0728744939271252E-2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7.8079814921920176E-2</v>
      </c>
      <c r="AR18" s="86">
        <f t="shared" si="17"/>
        <v>0</v>
      </c>
      <c r="AS18" s="86">
        <f t="shared" si="17"/>
        <v>0</v>
      </c>
      <c r="AT18" s="86">
        <f t="shared" si="17"/>
        <v>0</v>
      </c>
      <c r="AU18" s="86">
        <f t="shared" si="17"/>
        <v>0</v>
      </c>
      <c r="AV18" s="86">
        <f t="shared" si="17"/>
        <v>4.3724696356275301E-2</v>
      </c>
      <c r="AW18" s="86">
        <f t="shared" si="17"/>
        <v>0.18218623481781376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360</v>
      </c>
      <c r="D19" s="67">
        <f t="shared" si="1"/>
        <v>6.9999999999999993E-2</v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>
        <f t="shared" si="5"/>
        <v>0.08</v>
      </c>
      <c r="I19" s="68" t="str">
        <f t="shared" si="6"/>
        <v/>
      </c>
      <c r="J19" s="68" t="str">
        <f t="shared" si="7"/>
        <v/>
      </c>
      <c r="K19" s="68" t="str">
        <f t="shared" si="8"/>
        <v/>
      </c>
      <c r="L19" s="68" t="str">
        <f t="shared" si="9"/>
        <v/>
      </c>
      <c r="M19" s="68">
        <f t="shared" si="10"/>
        <v>0.05</v>
      </c>
      <c r="N19" s="68">
        <f t="shared" si="11"/>
        <v>0.19</v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6.0728744939271252E-2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7.8079814921920176E-2</v>
      </c>
      <c r="AR19" s="86">
        <f t="shared" si="18"/>
        <v>0</v>
      </c>
      <c r="AS19" s="86">
        <f t="shared" si="18"/>
        <v>0</v>
      </c>
      <c r="AT19" s="86">
        <f t="shared" si="18"/>
        <v>0</v>
      </c>
      <c r="AU19" s="86">
        <f t="shared" si="18"/>
        <v>0</v>
      </c>
      <c r="AV19" s="86">
        <f t="shared" si="18"/>
        <v>4.3724696356275301E-2</v>
      </c>
      <c r="AW19" s="86">
        <f t="shared" si="18"/>
        <v>0.18218623481781376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540</v>
      </c>
      <c r="D20" s="67">
        <f t="shared" si="1"/>
        <v>9.9999999999999992E-2</v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>
        <f t="shared" si="5"/>
        <v>0.12</v>
      </c>
      <c r="I20" s="68" t="str">
        <f t="shared" si="6"/>
        <v/>
      </c>
      <c r="J20" s="68" t="str">
        <f t="shared" si="7"/>
        <v/>
      </c>
      <c r="K20" s="68" t="str">
        <f t="shared" si="8"/>
        <v/>
      </c>
      <c r="L20" s="68" t="str">
        <f t="shared" si="9"/>
        <v/>
      </c>
      <c r="M20" s="68">
        <f t="shared" si="10"/>
        <v>6.9999999999999993E-2</v>
      </c>
      <c r="N20" s="68">
        <f t="shared" si="11"/>
        <v>0.28000000000000003</v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9.1093117408906882E-2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0.11711972238288026</v>
      </c>
      <c r="AR20" s="86">
        <f t="shared" si="18"/>
        <v>0</v>
      </c>
      <c r="AS20" s="86">
        <f t="shared" si="18"/>
        <v>0</v>
      </c>
      <c r="AT20" s="86">
        <f t="shared" si="18"/>
        <v>0</v>
      </c>
      <c r="AU20" s="86">
        <f t="shared" si="18"/>
        <v>0</v>
      </c>
      <c r="AV20" s="86">
        <f t="shared" si="18"/>
        <v>6.5587044534412955E-2</v>
      </c>
      <c r="AW20" s="86">
        <f t="shared" si="18"/>
        <v>0.27327935222672067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1260</v>
      </c>
      <c r="D21" s="67">
        <f t="shared" si="1"/>
        <v>0.22</v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>
        <f t="shared" si="5"/>
        <v>0.28000000000000003</v>
      </c>
      <c r="I21" s="68" t="str">
        <f t="shared" si="6"/>
        <v/>
      </c>
      <c r="J21" s="68" t="str">
        <f t="shared" si="7"/>
        <v/>
      </c>
      <c r="K21" s="68" t="str">
        <f t="shared" si="8"/>
        <v/>
      </c>
      <c r="L21" s="68" t="str">
        <f t="shared" si="9"/>
        <v/>
      </c>
      <c r="M21" s="68">
        <f t="shared" si="10"/>
        <v>0.16</v>
      </c>
      <c r="N21" s="68">
        <f t="shared" si="11"/>
        <v>0.64</v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0.2125506072874494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0.27327935222672062</v>
      </c>
      <c r="AR21" s="86">
        <f t="shared" si="18"/>
        <v>0</v>
      </c>
      <c r="AS21" s="86">
        <f t="shared" si="18"/>
        <v>0</v>
      </c>
      <c r="AT21" s="86">
        <f t="shared" si="18"/>
        <v>0</v>
      </c>
      <c r="AU21" s="86">
        <f t="shared" si="18"/>
        <v>0</v>
      </c>
      <c r="AV21" s="86">
        <f t="shared" si="18"/>
        <v>0.15303643724696356</v>
      </c>
      <c r="AW21" s="86">
        <f t="shared" si="18"/>
        <v>0.63765182186234814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360</v>
      </c>
      <c r="D22" s="67">
        <f t="shared" si="1"/>
        <v>6.9999999999999993E-2</v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>
        <f t="shared" si="5"/>
        <v>0.08</v>
      </c>
      <c r="I22" s="68" t="str">
        <f t="shared" si="6"/>
        <v/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>
        <f t="shared" si="10"/>
        <v>0.05</v>
      </c>
      <c r="N22" s="68">
        <f t="shared" si="11"/>
        <v>0.19</v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6.0728744939271252E-2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7.8079814921920176E-2</v>
      </c>
      <c r="AR22" s="86">
        <f t="shared" si="18"/>
        <v>0</v>
      </c>
      <c r="AS22" s="86">
        <f t="shared" si="18"/>
        <v>0</v>
      </c>
      <c r="AT22" s="86">
        <f t="shared" si="18"/>
        <v>0</v>
      </c>
      <c r="AU22" s="86">
        <f t="shared" si="18"/>
        <v>0</v>
      </c>
      <c r="AV22" s="86">
        <f t="shared" si="18"/>
        <v>4.3724696356275301E-2</v>
      </c>
      <c r="AW22" s="86">
        <f t="shared" si="18"/>
        <v>0.18218623481781376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360</v>
      </c>
      <c r="D23" s="67">
        <f t="shared" si="1"/>
        <v>6.9999999999999993E-2</v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>
        <f t="shared" si="5"/>
        <v>0.08</v>
      </c>
      <c r="I23" s="68" t="str">
        <f t="shared" si="6"/>
        <v/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>
        <f t="shared" si="10"/>
        <v>0.05</v>
      </c>
      <c r="N23" s="68">
        <f t="shared" si="11"/>
        <v>0.19</v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6.0728744939271252E-2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7.8079814921920176E-2</v>
      </c>
      <c r="AR23" s="86">
        <f t="shared" si="18"/>
        <v>0</v>
      </c>
      <c r="AS23" s="86">
        <f t="shared" si="18"/>
        <v>0</v>
      </c>
      <c r="AT23" s="86">
        <f t="shared" si="18"/>
        <v>0</v>
      </c>
      <c r="AU23" s="86">
        <f t="shared" si="18"/>
        <v>0</v>
      </c>
      <c r="AV23" s="86">
        <f t="shared" si="18"/>
        <v>4.3724696356275301E-2</v>
      </c>
      <c r="AW23" s="86">
        <f t="shared" si="18"/>
        <v>0.18218623481781376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360</v>
      </c>
      <c r="D24" s="67">
        <f t="shared" si="1"/>
        <v>6.9999999999999993E-2</v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>
        <f t="shared" si="5"/>
        <v>0.08</v>
      </c>
      <c r="I24" s="68" t="str">
        <f t="shared" si="6"/>
        <v/>
      </c>
      <c r="J24" s="68" t="str">
        <f t="shared" si="7"/>
        <v/>
      </c>
      <c r="K24" s="68" t="str">
        <f t="shared" si="8"/>
        <v/>
      </c>
      <c r="L24" s="68" t="str">
        <f t="shared" si="9"/>
        <v/>
      </c>
      <c r="M24" s="68">
        <f t="shared" si="10"/>
        <v>0.05</v>
      </c>
      <c r="N24" s="68">
        <f t="shared" si="11"/>
        <v>0.19</v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6.0728744939271252E-2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7.8079814921920176E-2</v>
      </c>
      <c r="AR24" s="86">
        <f t="shared" si="18"/>
        <v>0</v>
      </c>
      <c r="AS24" s="86">
        <f t="shared" si="18"/>
        <v>0</v>
      </c>
      <c r="AT24" s="86">
        <f t="shared" si="18"/>
        <v>0</v>
      </c>
      <c r="AU24" s="86">
        <f t="shared" si="18"/>
        <v>0</v>
      </c>
      <c r="AV24" s="86">
        <f t="shared" si="18"/>
        <v>4.3724696356275301E-2</v>
      </c>
      <c r="AW24" s="86">
        <f t="shared" si="18"/>
        <v>0.18218623481781376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360</v>
      </c>
      <c r="D25" s="67">
        <f t="shared" si="1"/>
        <v>6.9999999999999993E-2</v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>
        <f t="shared" si="5"/>
        <v>0.08</v>
      </c>
      <c r="I25" s="68" t="str">
        <f t="shared" si="6"/>
        <v/>
      </c>
      <c r="J25" s="68" t="str">
        <f t="shared" si="7"/>
        <v/>
      </c>
      <c r="K25" s="68" t="str">
        <f t="shared" si="8"/>
        <v/>
      </c>
      <c r="L25" s="68" t="str">
        <f t="shared" si="9"/>
        <v/>
      </c>
      <c r="M25" s="68">
        <f t="shared" si="10"/>
        <v>0.05</v>
      </c>
      <c r="N25" s="68">
        <f t="shared" si="11"/>
        <v>0.19</v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6.0728744939271252E-2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7.8079814921920176E-2</v>
      </c>
      <c r="AR25" s="86">
        <f t="shared" si="18"/>
        <v>0</v>
      </c>
      <c r="AS25" s="86">
        <f t="shared" si="18"/>
        <v>0</v>
      </c>
      <c r="AT25" s="86">
        <f t="shared" si="18"/>
        <v>0</v>
      </c>
      <c r="AU25" s="86">
        <f t="shared" si="18"/>
        <v>0</v>
      </c>
      <c r="AV25" s="86">
        <f t="shared" si="18"/>
        <v>4.3724696356275301E-2</v>
      </c>
      <c r="AW25" s="86">
        <f t="shared" si="18"/>
        <v>0.18218623481781376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180</v>
      </c>
      <c r="D26" s="67">
        <f t="shared" si="1"/>
        <v>0.04</v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>
        <f t="shared" si="5"/>
        <v>0.04</v>
      </c>
      <c r="I26" s="68" t="str">
        <f t="shared" si="6"/>
        <v/>
      </c>
      <c r="J26" s="68" t="str">
        <f t="shared" si="7"/>
        <v/>
      </c>
      <c r="K26" s="68" t="str">
        <f t="shared" si="8"/>
        <v/>
      </c>
      <c r="L26" s="68" t="str">
        <f t="shared" si="9"/>
        <v/>
      </c>
      <c r="M26" s="68">
        <f t="shared" si="10"/>
        <v>0.03</v>
      </c>
      <c r="N26" s="68">
        <f t="shared" si="11"/>
        <v>9.9999999999999992E-2</v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3.0364372469635626E-2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3.9039907460960088E-2</v>
      </c>
      <c r="AR26" s="86">
        <f t="shared" si="18"/>
        <v>0</v>
      </c>
      <c r="AS26" s="86">
        <f t="shared" si="18"/>
        <v>0</v>
      </c>
      <c r="AT26" s="86">
        <f t="shared" si="18"/>
        <v>0</v>
      </c>
      <c r="AU26" s="86">
        <f t="shared" si="18"/>
        <v>0</v>
      </c>
      <c r="AV26" s="86">
        <f t="shared" si="18"/>
        <v>2.1862348178137651E-2</v>
      </c>
      <c r="AW26" s="86">
        <f t="shared" si="18"/>
        <v>9.1093117408906882E-2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180</v>
      </c>
      <c r="D27" s="67">
        <f t="shared" si="1"/>
        <v>0.04</v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>
        <f t="shared" si="5"/>
        <v>0.04</v>
      </c>
      <c r="I27" s="68" t="str">
        <f t="shared" si="6"/>
        <v/>
      </c>
      <c r="J27" s="68" t="str">
        <f t="shared" si="7"/>
        <v/>
      </c>
      <c r="K27" s="68" t="str">
        <f t="shared" si="8"/>
        <v/>
      </c>
      <c r="L27" s="68" t="str">
        <f t="shared" si="9"/>
        <v/>
      </c>
      <c r="M27" s="68">
        <f t="shared" si="10"/>
        <v>0.03</v>
      </c>
      <c r="N27" s="68">
        <f t="shared" si="11"/>
        <v>9.9999999999999992E-2</v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3.0364372469635626E-2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3.9039907460960088E-2</v>
      </c>
      <c r="AR27" s="86">
        <f t="shared" si="18"/>
        <v>0</v>
      </c>
      <c r="AS27" s="86">
        <f t="shared" si="18"/>
        <v>0</v>
      </c>
      <c r="AT27" s="86">
        <f t="shared" si="18"/>
        <v>0</v>
      </c>
      <c r="AU27" s="86">
        <f t="shared" si="18"/>
        <v>0</v>
      </c>
      <c r="AV27" s="86">
        <f t="shared" si="18"/>
        <v>2.1862348178137651E-2</v>
      </c>
      <c r="AW27" s="86">
        <f t="shared" si="18"/>
        <v>9.1093117408906882E-2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360</v>
      </c>
      <c r="D28" s="67">
        <f t="shared" si="1"/>
        <v>6.9999999999999993E-2</v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>
        <f t="shared" si="5"/>
        <v>0.08</v>
      </c>
      <c r="I28" s="68" t="str">
        <f t="shared" si="6"/>
        <v/>
      </c>
      <c r="J28" s="68" t="str">
        <f t="shared" si="7"/>
        <v/>
      </c>
      <c r="K28" s="68" t="str">
        <f t="shared" si="8"/>
        <v/>
      </c>
      <c r="L28" s="68" t="str">
        <f t="shared" si="9"/>
        <v/>
      </c>
      <c r="M28" s="68">
        <f t="shared" si="10"/>
        <v>0.05</v>
      </c>
      <c r="N28" s="68">
        <f t="shared" si="11"/>
        <v>0.19</v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6.0728744939271252E-2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7.8079814921920176E-2</v>
      </c>
      <c r="AR28" s="86">
        <f t="shared" si="18"/>
        <v>0</v>
      </c>
      <c r="AS28" s="86">
        <f t="shared" si="18"/>
        <v>0</v>
      </c>
      <c r="AT28" s="86">
        <f t="shared" si="18"/>
        <v>0</v>
      </c>
      <c r="AU28" s="86">
        <f t="shared" si="18"/>
        <v>0</v>
      </c>
      <c r="AV28" s="86">
        <f t="shared" si="18"/>
        <v>4.3724696356275301E-2</v>
      </c>
      <c r="AW28" s="86">
        <f t="shared" si="18"/>
        <v>0.18218623481781376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720</v>
      </c>
      <c r="D29" s="67">
        <f t="shared" si="1"/>
        <v>0.13</v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>
        <f t="shared" si="5"/>
        <v>0.16</v>
      </c>
      <c r="I29" s="68" t="str">
        <f t="shared" si="6"/>
        <v/>
      </c>
      <c r="J29" s="68" t="str">
        <f t="shared" si="7"/>
        <v/>
      </c>
      <c r="K29" s="68" t="str">
        <f t="shared" si="8"/>
        <v/>
      </c>
      <c r="L29" s="68" t="str">
        <f t="shared" si="9"/>
        <v/>
      </c>
      <c r="M29" s="68">
        <f t="shared" si="10"/>
        <v>0.09</v>
      </c>
      <c r="N29" s="68">
        <f t="shared" si="11"/>
        <v>0.37</v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0.1214574898785425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0.15615962984384035</v>
      </c>
      <c r="AR29" s="86">
        <f t="shared" si="18"/>
        <v>0</v>
      </c>
      <c r="AS29" s="86">
        <f t="shared" si="18"/>
        <v>0</v>
      </c>
      <c r="AT29" s="86">
        <f t="shared" si="18"/>
        <v>0</v>
      </c>
      <c r="AU29" s="86">
        <f t="shared" si="18"/>
        <v>0</v>
      </c>
      <c r="AV29" s="86">
        <f t="shared" si="18"/>
        <v>8.7449392712550603E-2</v>
      </c>
      <c r="AW29" s="86">
        <f t="shared" si="18"/>
        <v>0.36437246963562753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180</v>
      </c>
      <c r="D30" s="67">
        <f t="shared" si="1"/>
        <v>0.04</v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>
        <f t="shared" si="5"/>
        <v>0.04</v>
      </c>
      <c r="I30" s="68" t="str">
        <f t="shared" si="6"/>
        <v/>
      </c>
      <c r="J30" s="68" t="str">
        <f t="shared" si="7"/>
        <v/>
      </c>
      <c r="K30" s="68" t="str">
        <f t="shared" si="8"/>
        <v/>
      </c>
      <c r="L30" s="68" t="str">
        <f t="shared" si="9"/>
        <v/>
      </c>
      <c r="M30" s="68">
        <f t="shared" si="10"/>
        <v>0.03</v>
      </c>
      <c r="N30" s="68">
        <f t="shared" si="11"/>
        <v>9.9999999999999992E-2</v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3.0364372469635626E-2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3.9039907460960088E-2</v>
      </c>
      <c r="AR30" s="86">
        <f t="shared" si="18"/>
        <v>0</v>
      </c>
      <c r="AS30" s="86">
        <f t="shared" si="18"/>
        <v>0</v>
      </c>
      <c r="AT30" s="86">
        <f t="shared" si="18"/>
        <v>0</v>
      </c>
      <c r="AU30" s="86">
        <f t="shared" si="18"/>
        <v>0</v>
      </c>
      <c r="AV30" s="86">
        <f t="shared" si="18"/>
        <v>2.1862348178137651E-2</v>
      </c>
      <c r="AW30" s="86">
        <f t="shared" si="18"/>
        <v>9.1093117408906882E-2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900</v>
      </c>
      <c r="D31" s="67">
        <f t="shared" si="1"/>
        <v>0.16</v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>
        <f t="shared" si="5"/>
        <v>0.2</v>
      </c>
      <c r="I31" s="68" t="str">
        <f t="shared" si="6"/>
        <v/>
      </c>
      <c r="J31" s="68" t="str">
        <f t="shared" si="7"/>
        <v/>
      </c>
      <c r="K31" s="68" t="str">
        <f t="shared" si="8"/>
        <v/>
      </c>
      <c r="L31" s="68" t="str">
        <f t="shared" si="9"/>
        <v/>
      </c>
      <c r="M31" s="68">
        <f t="shared" si="10"/>
        <v>0.11</v>
      </c>
      <c r="N31" s="68">
        <f t="shared" si="11"/>
        <v>0.46</v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0.15182186234817813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0.19519953730480044</v>
      </c>
      <c r="AR31" s="86">
        <f t="shared" si="18"/>
        <v>0</v>
      </c>
      <c r="AS31" s="86">
        <f t="shared" si="18"/>
        <v>0</v>
      </c>
      <c r="AT31" s="86">
        <f t="shared" si="18"/>
        <v>0</v>
      </c>
      <c r="AU31" s="86">
        <f t="shared" si="18"/>
        <v>0</v>
      </c>
      <c r="AV31" s="86">
        <f t="shared" si="18"/>
        <v>0.10931174089068825</v>
      </c>
      <c r="AW31" s="86">
        <f t="shared" si="18"/>
        <v>0.45546558704453444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540</v>
      </c>
      <c r="D32" s="67">
        <f t="shared" si="1"/>
        <v>9.9999999999999992E-2</v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>
        <f t="shared" si="5"/>
        <v>0.12</v>
      </c>
      <c r="I32" s="68" t="str">
        <f t="shared" si="6"/>
        <v/>
      </c>
      <c r="J32" s="68" t="str">
        <f t="shared" si="7"/>
        <v/>
      </c>
      <c r="K32" s="68" t="str">
        <f t="shared" si="8"/>
        <v/>
      </c>
      <c r="L32" s="68" t="str">
        <f t="shared" si="9"/>
        <v/>
      </c>
      <c r="M32" s="68">
        <f t="shared" si="10"/>
        <v>6.9999999999999993E-2</v>
      </c>
      <c r="N32" s="68">
        <f t="shared" si="11"/>
        <v>0.28000000000000003</v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9.1093117408906882E-2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0.11711972238288026</v>
      </c>
      <c r="AR32" s="86">
        <f t="shared" si="18"/>
        <v>0</v>
      </c>
      <c r="AS32" s="86">
        <f t="shared" si="18"/>
        <v>0</v>
      </c>
      <c r="AT32" s="86">
        <f t="shared" si="18"/>
        <v>0</v>
      </c>
      <c r="AU32" s="86">
        <f t="shared" si="18"/>
        <v>0</v>
      </c>
      <c r="AV32" s="86">
        <f t="shared" si="18"/>
        <v>6.5587044534412955E-2</v>
      </c>
      <c r="AW32" s="86">
        <f t="shared" si="18"/>
        <v>0.27327935222672067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1440</v>
      </c>
      <c r="D33" s="67">
        <f t="shared" si="1"/>
        <v>0.25</v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>
        <f t="shared" si="5"/>
        <v>0.32</v>
      </c>
      <c r="I33" s="68" t="str">
        <f t="shared" si="6"/>
        <v/>
      </c>
      <c r="J33" s="68" t="str">
        <f t="shared" si="7"/>
        <v/>
      </c>
      <c r="K33" s="68" t="str">
        <f t="shared" si="8"/>
        <v/>
      </c>
      <c r="L33" s="68" t="str">
        <f t="shared" si="9"/>
        <v/>
      </c>
      <c r="M33" s="68">
        <f t="shared" si="10"/>
        <v>0.18000000000000002</v>
      </c>
      <c r="N33" s="68">
        <f t="shared" si="11"/>
        <v>0.73</v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0.24291497975708501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0.31231925968768071</v>
      </c>
      <c r="AR33" s="86">
        <f t="shared" si="18"/>
        <v>0</v>
      </c>
      <c r="AS33" s="86">
        <f t="shared" si="18"/>
        <v>0</v>
      </c>
      <c r="AT33" s="86">
        <f t="shared" si="18"/>
        <v>0</v>
      </c>
      <c r="AU33" s="86">
        <f t="shared" si="18"/>
        <v>0</v>
      </c>
      <c r="AV33" s="86">
        <f t="shared" si="18"/>
        <v>0.17489878542510121</v>
      </c>
      <c r="AW33" s="86">
        <f t="shared" si="18"/>
        <v>0.72874493927125505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180</v>
      </c>
      <c r="D34" s="67">
        <f t="shared" si="1"/>
        <v>0.04</v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>
        <f t="shared" si="5"/>
        <v>0.04</v>
      </c>
      <c r="I34" s="68" t="str">
        <f t="shared" si="6"/>
        <v/>
      </c>
      <c r="J34" s="68" t="str">
        <f t="shared" si="7"/>
        <v/>
      </c>
      <c r="K34" s="68" t="str">
        <f t="shared" si="8"/>
        <v/>
      </c>
      <c r="L34" s="68" t="str">
        <f t="shared" si="9"/>
        <v/>
      </c>
      <c r="M34" s="68">
        <f t="shared" si="10"/>
        <v>0.03</v>
      </c>
      <c r="N34" s="68">
        <f t="shared" si="11"/>
        <v>9.9999999999999992E-2</v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3.0364372469635626E-2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3.9039907460960088E-2</v>
      </c>
      <c r="AR34" s="86">
        <f t="shared" si="19"/>
        <v>0</v>
      </c>
      <c r="AS34" s="86">
        <f t="shared" si="19"/>
        <v>0</v>
      </c>
      <c r="AT34" s="86">
        <f t="shared" si="19"/>
        <v>0</v>
      </c>
      <c r="AU34" s="86">
        <f t="shared" si="19"/>
        <v>0</v>
      </c>
      <c r="AV34" s="86">
        <f t="shared" si="19"/>
        <v>2.1862348178137651E-2</v>
      </c>
      <c r="AW34" s="86">
        <f t="shared" si="19"/>
        <v>9.1093117408906882E-2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180</v>
      </c>
      <c r="D35" s="67">
        <f t="shared" ref="D35:D66" si="20">IF(AM35=0,"",IF(AM35&gt;my_rothresh,ROUNDUP(AM35,0),ROUNDUP(AM35,2)))</f>
        <v>0.04</v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>
        <f t="shared" ref="H35:H66" si="24">IF(AQ35=0,"",IF(AQ35&gt;my_rothresh,ROUNDUP(AQ35,0),ROUNDUP(AQ35,2)))</f>
        <v>0.04</v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>
        <f t="shared" ref="M35:M66" si="29">IF(AV35=0,"",IF(AV35&gt;my_rothresh,ROUNDUP(AV35,0),ROUNDUP(AV35,2)))</f>
        <v>0.03</v>
      </c>
      <c r="N35" s="68">
        <f t="shared" ref="N35:N66" si="30">IF(AW35=0,"",IF(AW35&gt;my_rothresh,ROUNDUP(AW35,0),ROUNDUP(AW35,2)))</f>
        <v>9.9999999999999992E-2</v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3.0364372469635626E-2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3.9039907460960088E-2</v>
      </c>
      <c r="AR35" s="86">
        <f t="shared" si="19"/>
        <v>0</v>
      </c>
      <c r="AS35" s="86">
        <f t="shared" si="19"/>
        <v>0</v>
      </c>
      <c r="AT35" s="86">
        <f t="shared" si="19"/>
        <v>0</v>
      </c>
      <c r="AU35" s="86">
        <f t="shared" si="19"/>
        <v>0</v>
      </c>
      <c r="AV35" s="86">
        <f t="shared" si="19"/>
        <v>2.1862348178137651E-2</v>
      </c>
      <c r="AW35" s="86">
        <f t="shared" si="19"/>
        <v>9.1093117408906882E-2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0</v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180</v>
      </c>
      <c r="D37" s="67">
        <f t="shared" si="20"/>
        <v>0.04</v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>
        <f t="shared" si="24"/>
        <v>0.04</v>
      </c>
      <c r="I37" s="68" t="str">
        <f t="shared" si="25"/>
        <v/>
      </c>
      <c r="J37" s="68" t="str">
        <f t="shared" si="26"/>
        <v/>
      </c>
      <c r="K37" s="68" t="str">
        <f t="shared" si="27"/>
        <v/>
      </c>
      <c r="L37" s="68" t="str">
        <f t="shared" si="28"/>
        <v/>
      </c>
      <c r="M37" s="68">
        <f t="shared" si="29"/>
        <v>0.03</v>
      </c>
      <c r="N37" s="68">
        <f t="shared" si="30"/>
        <v>9.9999999999999992E-2</v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3.0364372469635626E-2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3.9039907460960088E-2</v>
      </c>
      <c r="AR37" s="86">
        <f t="shared" si="19"/>
        <v>0</v>
      </c>
      <c r="AS37" s="86">
        <f t="shared" si="19"/>
        <v>0</v>
      </c>
      <c r="AT37" s="86">
        <f t="shared" si="19"/>
        <v>0</v>
      </c>
      <c r="AU37" s="86">
        <f t="shared" si="19"/>
        <v>0</v>
      </c>
      <c r="AV37" s="86">
        <f t="shared" si="19"/>
        <v>2.1862348178137651E-2</v>
      </c>
      <c r="AW37" s="86">
        <f t="shared" si="19"/>
        <v>9.1093117408906882E-2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180</v>
      </c>
      <c r="D38" s="67">
        <f t="shared" si="20"/>
        <v>0.04</v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>
        <f t="shared" si="24"/>
        <v>0.04</v>
      </c>
      <c r="I38" s="68" t="str">
        <f t="shared" si="25"/>
        <v/>
      </c>
      <c r="J38" s="68" t="str">
        <f t="shared" si="26"/>
        <v/>
      </c>
      <c r="K38" s="68" t="str">
        <f t="shared" si="27"/>
        <v/>
      </c>
      <c r="L38" s="68" t="str">
        <f t="shared" si="28"/>
        <v/>
      </c>
      <c r="M38" s="68">
        <f t="shared" si="29"/>
        <v>0.03</v>
      </c>
      <c r="N38" s="68">
        <f t="shared" si="30"/>
        <v>9.9999999999999992E-2</v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3.0364372469635626E-2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3.9039907460960088E-2</v>
      </c>
      <c r="AR38" s="86">
        <f t="shared" si="19"/>
        <v>0</v>
      </c>
      <c r="AS38" s="86">
        <f t="shared" si="19"/>
        <v>0</v>
      </c>
      <c r="AT38" s="86">
        <f t="shared" si="19"/>
        <v>0</v>
      </c>
      <c r="AU38" s="86">
        <f t="shared" si="19"/>
        <v>0</v>
      </c>
      <c r="AV38" s="86">
        <f t="shared" si="19"/>
        <v>2.1862348178137651E-2</v>
      </c>
      <c r="AW38" s="86">
        <f t="shared" si="19"/>
        <v>9.1093117408906882E-2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540</v>
      </c>
      <c r="D39" s="67">
        <f t="shared" si="20"/>
        <v>9.9999999999999992E-2</v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>
        <f t="shared" si="24"/>
        <v>0.12</v>
      </c>
      <c r="I39" s="68" t="str">
        <f t="shared" si="25"/>
        <v/>
      </c>
      <c r="J39" s="68" t="str">
        <f t="shared" si="26"/>
        <v/>
      </c>
      <c r="K39" s="68" t="str">
        <f t="shared" si="27"/>
        <v/>
      </c>
      <c r="L39" s="68" t="str">
        <f t="shared" si="28"/>
        <v/>
      </c>
      <c r="M39" s="68">
        <f t="shared" si="29"/>
        <v>6.9999999999999993E-2</v>
      </c>
      <c r="N39" s="68">
        <f t="shared" si="30"/>
        <v>0.28000000000000003</v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9.1093117408906882E-2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0.11711972238288026</v>
      </c>
      <c r="AR39" s="86">
        <f t="shared" si="19"/>
        <v>0</v>
      </c>
      <c r="AS39" s="86">
        <f t="shared" si="19"/>
        <v>0</v>
      </c>
      <c r="AT39" s="86">
        <f t="shared" si="19"/>
        <v>0</v>
      </c>
      <c r="AU39" s="86">
        <f t="shared" si="19"/>
        <v>0</v>
      </c>
      <c r="AV39" s="86">
        <f t="shared" si="19"/>
        <v>6.5587044534412955E-2</v>
      </c>
      <c r="AW39" s="86">
        <f t="shared" si="19"/>
        <v>0.27327935222672067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180</v>
      </c>
      <c r="D40" s="67">
        <f t="shared" si="20"/>
        <v>0.04</v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>
        <f t="shared" si="24"/>
        <v>0.04</v>
      </c>
      <c r="I40" s="68" t="str">
        <f t="shared" si="25"/>
        <v/>
      </c>
      <c r="J40" s="68" t="str">
        <f t="shared" si="26"/>
        <v/>
      </c>
      <c r="K40" s="68" t="str">
        <f t="shared" si="27"/>
        <v/>
      </c>
      <c r="L40" s="68" t="str">
        <f t="shared" si="28"/>
        <v/>
      </c>
      <c r="M40" s="68">
        <f t="shared" si="29"/>
        <v>0.03</v>
      </c>
      <c r="N40" s="68">
        <f t="shared" si="30"/>
        <v>9.9999999999999992E-2</v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3.0364372469635626E-2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3.9039907460960088E-2</v>
      </c>
      <c r="AR40" s="86">
        <f t="shared" si="19"/>
        <v>0</v>
      </c>
      <c r="AS40" s="86">
        <f t="shared" si="19"/>
        <v>0</v>
      </c>
      <c r="AT40" s="86">
        <f t="shared" si="19"/>
        <v>0</v>
      </c>
      <c r="AU40" s="86">
        <f t="shared" si="19"/>
        <v>0</v>
      </c>
      <c r="AV40" s="86">
        <f t="shared" si="19"/>
        <v>2.1862348178137651E-2</v>
      </c>
      <c r="AW40" s="86">
        <f t="shared" si="19"/>
        <v>9.1093117408906882E-2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0</v>
      </c>
      <c r="D41" s="67" t="str">
        <f t="shared" si="20"/>
        <v/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 t="str">
        <f t="shared" si="26"/>
        <v/>
      </c>
      <c r="K41" s="68" t="str">
        <f t="shared" si="27"/>
        <v/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0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0</v>
      </c>
      <c r="AT41" s="86">
        <f t="shared" si="19"/>
        <v>0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180</v>
      </c>
      <c r="D42" s="67">
        <f t="shared" si="20"/>
        <v>0.04</v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>
        <f t="shared" si="24"/>
        <v>0.04</v>
      </c>
      <c r="I42" s="68" t="str">
        <f t="shared" si="25"/>
        <v/>
      </c>
      <c r="J42" s="68" t="str">
        <f t="shared" si="26"/>
        <v/>
      </c>
      <c r="K42" s="68" t="str">
        <f t="shared" si="27"/>
        <v/>
      </c>
      <c r="L42" s="68" t="str">
        <f t="shared" si="28"/>
        <v/>
      </c>
      <c r="M42" s="68">
        <f t="shared" si="29"/>
        <v>0.03</v>
      </c>
      <c r="N42" s="68">
        <f t="shared" si="30"/>
        <v>9.9999999999999992E-2</v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3.0364372469635626E-2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3.9039907460960088E-2</v>
      </c>
      <c r="AR42" s="86">
        <f t="shared" si="19"/>
        <v>0</v>
      </c>
      <c r="AS42" s="86">
        <f t="shared" si="19"/>
        <v>0</v>
      </c>
      <c r="AT42" s="86">
        <f t="shared" si="19"/>
        <v>0</v>
      </c>
      <c r="AU42" s="86">
        <f t="shared" si="19"/>
        <v>0</v>
      </c>
      <c r="AV42" s="86">
        <f t="shared" si="19"/>
        <v>2.1862348178137651E-2</v>
      </c>
      <c r="AW42" s="86">
        <f t="shared" si="19"/>
        <v>9.1093117408906882E-2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360</v>
      </c>
      <c r="D43" s="67">
        <f t="shared" si="20"/>
        <v>6.9999999999999993E-2</v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>
        <f t="shared" si="24"/>
        <v>0.08</v>
      </c>
      <c r="I43" s="68" t="str">
        <f t="shared" si="25"/>
        <v/>
      </c>
      <c r="J43" s="68" t="str">
        <f t="shared" si="26"/>
        <v/>
      </c>
      <c r="K43" s="68" t="str">
        <f t="shared" si="27"/>
        <v/>
      </c>
      <c r="L43" s="68" t="str">
        <f t="shared" si="28"/>
        <v/>
      </c>
      <c r="M43" s="68">
        <f t="shared" si="29"/>
        <v>0.05</v>
      </c>
      <c r="N43" s="68">
        <f t="shared" si="30"/>
        <v>0.19</v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6.0728744939271252E-2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7.8079814921920176E-2</v>
      </c>
      <c r="AR43" s="86">
        <f t="shared" si="19"/>
        <v>0</v>
      </c>
      <c r="AS43" s="86">
        <f t="shared" si="19"/>
        <v>0</v>
      </c>
      <c r="AT43" s="86">
        <f t="shared" si="19"/>
        <v>0</v>
      </c>
      <c r="AU43" s="86">
        <f t="shared" si="19"/>
        <v>0</v>
      </c>
      <c r="AV43" s="86">
        <f t="shared" si="19"/>
        <v>4.3724696356275301E-2</v>
      </c>
      <c r="AW43" s="86">
        <f t="shared" si="19"/>
        <v>0.18218623481781376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180</v>
      </c>
      <c r="D44" s="67">
        <f t="shared" si="20"/>
        <v>0.04</v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>
        <f t="shared" si="24"/>
        <v>0.04</v>
      </c>
      <c r="I44" s="68" t="str">
        <f t="shared" si="25"/>
        <v/>
      </c>
      <c r="J44" s="68" t="str">
        <f t="shared" si="26"/>
        <v/>
      </c>
      <c r="K44" s="68" t="str">
        <f t="shared" si="27"/>
        <v/>
      </c>
      <c r="L44" s="68" t="str">
        <f t="shared" si="28"/>
        <v/>
      </c>
      <c r="M44" s="68">
        <f t="shared" si="29"/>
        <v>0.03</v>
      </c>
      <c r="N44" s="68">
        <f t="shared" si="30"/>
        <v>9.9999999999999992E-2</v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3.0364372469635626E-2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3.9039907460960088E-2</v>
      </c>
      <c r="AR44" s="86">
        <f t="shared" si="19"/>
        <v>0</v>
      </c>
      <c r="AS44" s="86">
        <f t="shared" si="19"/>
        <v>0</v>
      </c>
      <c r="AT44" s="86">
        <f t="shared" si="19"/>
        <v>0</v>
      </c>
      <c r="AU44" s="86">
        <f t="shared" si="19"/>
        <v>0</v>
      </c>
      <c r="AV44" s="86">
        <f t="shared" si="19"/>
        <v>2.1862348178137651E-2</v>
      </c>
      <c r="AW44" s="86">
        <f t="shared" si="19"/>
        <v>9.1093117408906882E-2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360</v>
      </c>
      <c r="D45" s="67">
        <f t="shared" si="20"/>
        <v>6.9999999999999993E-2</v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>
        <f t="shared" si="24"/>
        <v>0.08</v>
      </c>
      <c r="I45" s="68" t="str">
        <f t="shared" si="25"/>
        <v/>
      </c>
      <c r="J45" s="68" t="str">
        <f t="shared" si="26"/>
        <v/>
      </c>
      <c r="K45" s="68" t="str">
        <f t="shared" si="27"/>
        <v/>
      </c>
      <c r="L45" s="68" t="str">
        <f t="shared" si="28"/>
        <v/>
      </c>
      <c r="M45" s="68">
        <f t="shared" si="29"/>
        <v>0.05</v>
      </c>
      <c r="N45" s="68">
        <f t="shared" si="30"/>
        <v>0.19</v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6.0728744939271252E-2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7.8079814921920176E-2</v>
      </c>
      <c r="AR45" s="86">
        <f t="shared" si="19"/>
        <v>0</v>
      </c>
      <c r="AS45" s="86">
        <f t="shared" si="19"/>
        <v>0</v>
      </c>
      <c r="AT45" s="86">
        <f t="shared" si="19"/>
        <v>0</v>
      </c>
      <c r="AU45" s="86">
        <f t="shared" si="19"/>
        <v>0</v>
      </c>
      <c r="AV45" s="86">
        <f t="shared" si="19"/>
        <v>4.3724696356275301E-2</v>
      </c>
      <c r="AW45" s="86">
        <f t="shared" si="19"/>
        <v>0.18218623481781376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360</v>
      </c>
      <c r="D46" s="67">
        <f t="shared" si="20"/>
        <v>6.9999999999999993E-2</v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>
        <f t="shared" si="24"/>
        <v>0.08</v>
      </c>
      <c r="I46" s="68" t="str">
        <f t="shared" si="25"/>
        <v/>
      </c>
      <c r="J46" s="68" t="str">
        <f t="shared" si="26"/>
        <v/>
      </c>
      <c r="K46" s="68" t="str">
        <f t="shared" si="27"/>
        <v/>
      </c>
      <c r="L46" s="68" t="str">
        <f t="shared" si="28"/>
        <v/>
      </c>
      <c r="M46" s="68">
        <f t="shared" si="29"/>
        <v>0.05</v>
      </c>
      <c r="N46" s="68">
        <f t="shared" si="30"/>
        <v>0.19</v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6.0728744939271252E-2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7.8079814921920176E-2</v>
      </c>
      <c r="AR46" s="86">
        <f t="shared" si="19"/>
        <v>0</v>
      </c>
      <c r="AS46" s="86">
        <f t="shared" si="19"/>
        <v>0</v>
      </c>
      <c r="AT46" s="86">
        <f t="shared" si="19"/>
        <v>0</v>
      </c>
      <c r="AU46" s="86">
        <f t="shared" si="19"/>
        <v>0</v>
      </c>
      <c r="AV46" s="86">
        <f t="shared" si="19"/>
        <v>4.3724696356275301E-2</v>
      </c>
      <c r="AW46" s="86">
        <f t="shared" si="19"/>
        <v>0.18218623481781376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180</v>
      </c>
      <c r="D47" s="67">
        <f t="shared" si="20"/>
        <v>0.04</v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>
        <f t="shared" si="24"/>
        <v>0.04</v>
      </c>
      <c r="I47" s="68" t="str">
        <f t="shared" si="25"/>
        <v/>
      </c>
      <c r="J47" s="68" t="str">
        <f t="shared" si="26"/>
        <v/>
      </c>
      <c r="K47" s="68" t="str">
        <f t="shared" si="27"/>
        <v/>
      </c>
      <c r="L47" s="68" t="str">
        <f t="shared" si="28"/>
        <v/>
      </c>
      <c r="M47" s="68">
        <f t="shared" si="29"/>
        <v>0.03</v>
      </c>
      <c r="N47" s="68">
        <f t="shared" si="30"/>
        <v>9.9999999999999992E-2</v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3.0364372469635626E-2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3.9039907460960088E-2</v>
      </c>
      <c r="AR47" s="86">
        <f t="shared" si="19"/>
        <v>0</v>
      </c>
      <c r="AS47" s="86">
        <f t="shared" si="19"/>
        <v>0</v>
      </c>
      <c r="AT47" s="86">
        <f t="shared" si="19"/>
        <v>0</v>
      </c>
      <c r="AU47" s="86">
        <f t="shared" si="19"/>
        <v>0</v>
      </c>
      <c r="AV47" s="86">
        <f t="shared" si="19"/>
        <v>2.1862348178137651E-2</v>
      </c>
      <c r="AW47" s="86">
        <f t="shared" si="19"/>
        <v>9.1093117408906882E-2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180</v>
      </c>
      <c r="D48" s="67">
        <f t="shared" si="20"/>
        <v>0.04</v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>
        <f t="shared" si="24"/>
        <v>0.04</v>
      </c>
      <c r="I48" s="68" t="str">
        <f t="shared" si="25"/>
        <v/>
      </c>
      <c r="J48" s="68" t="str">
        <f t="shared" si="26"/>
        <v/>
      </c>
      <c r="K48" s="68" t="str">
        <f t="shared" si="27"/>
        <v/>
      </c>
      <c r="L48" s="68" t="str">
        <f t="shared" si="28"/>
        <v/>
      </c>
      <c r="M48" s="68">
        <f t="shared" si="29"/>
        <v>0.03</v>
      </c>
      <c r="N48" s="68">
        <f t="shared" si="30"/>
        <v>9.9999999999999992E-2</v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3.0364372469635626E-2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3.9039907460960088E-2</v>
      </c>
      <c r="AR48" s="86">
        <f t="shared" si="19"/>
        <v>0</v>
      </c>
      <c r="AS48" s="86">
        <f t="shared" si="19"/>
        <v>0</v>
      </c>
      <c r="AT48" s="86">
        <f t="shared" si="19"/>
        <v>0</v>
      </c>
      <c r="AU48" s="86">
        <f t="shared" si="19"/>
        <v>0</v>
      </c>
      <c r="AV48" s="86">
        <f t="shared" si="19"/>
        <v>2.1862348178137651E-2</v>
      </c>
      <c r="AW48" s="86">
        <f t="shared" si="19"/>
        <v>9.1093117408906882E-2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180</v>
      </c>
      <c r="D49" s="67">
        <f t="shared" si="20"/>
        <v>0.04</v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>
        <f t="shared" si="24"/>
        <v>0.04</v>
      </c>
      <c r="I49" s="68" t="str">
        <f t="shared" si="25"/>
        <v/>
      </c>
      <c r="J49" s="68" t="str">
        <f t="shared" si="26"/>
        <v/>
      </c>
      <c r="K49" s="68" t="str">
        <f t="shared" si="27"/>
        <v/>
      </c>
      <c r="L49" s="68" t="str">
        <f t="shared" si="28"/>
        <v/>
      </c>
      <c r="M49" s="68">
        <f t="shared" si="29"/>
        <v>0.03</v>
      </c>
      <c r="N49" s="68">
        <f t="shared" si="30"/>
        <v>9.9999999999999992E-2</v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3.0364372469635626E-2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3.9039907460960088E-2</v>
      </c>
      <c r="AR49" s="86">
        <f t="shared" si="19"/>
        <v>0</v>
      </c>
      <c r="AS49" s="86">
        <f t="shared" si="19"/>
        <v>0</v>
      </c>
      <c r="AT49" s="86">
        <f t="shared" si="19"/>
        <v>0</v>
      </c>
      <c r="AU49" s="86">
        <f t="shared" si="19"/>
        <v>0</v>
      </c>
      <c r="AV49" s="86">
        <f t="shared" si="19"/>
        <v>2.1862348178137651E-2</v>
      </c>
      <c r="AW49" s="86">
        <f t="shared" si="19"/>
        <v>9.1093117408906882E-2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720</v>
      </c>
      <c r="D50" s="67">
        <f t="shared" si="20"/>
        <v>0.13</v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>
        <f t="shared" si="24"/>
        <v>0.16</v>
      </c>
      <c r="I50" s="68" t="str">
        <f t="shared" si="25"/>
        <v/>
      </c>
      <c r="J50" s="68" t="str">
        <f t="shared" si="26"/>
        <v/>
      </c>
      <c r="K50" s="68" t="str">
        <f t="shared" si="27"/>
        <v/>
      </c>
      <c r="L50" s="68" t="str">
        <f t="shared" si="28"/>
        <v/>
      </c>
      <c r="M50" s="68">
        <f t="shared" si="29"/>
        <v>0.09</v>
      </c>
      <c r="N50" s="68">
        <f t="shared" si="30"/>
        <v>0.37</v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0.1214574898785425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0.15615962984384035</v>
      </c>
      <c r="AR50" s="86">
        <f t="shared" si="37"/>
        <v>0</v>
      </c>
      <c r="AS50" s="86">
        <f t="shared" si="37"/>
        <v>0</v>
      </c>
      <c r="AT50" s="86">
        <f t="shared" si="37"/>
        <v>0</v>
      </c>
      <c r="AU50" s="86">
        <f t="shared" si="37"/>
        <v>0</v>
      </c>
      <c r="AV50" s="86">
        <f t="shared" si="37"/>
        <v>8.7449392712550603E-2</v>
      </c>
      <c r="AW50" s="86">
        <f t="shared" si="37"/>
        <v>0.36437246963562753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180</v>
      </c>
      <c r="D51" s="67">
        <f t="shared" si="20"/>
        <v>0.04</v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>
        <f t="shared" si="24"/>
        <v>0.04</v>
      </c>
      <c r="I51" s="68" t="str">
        <f t="shared" si="25"/>
        <v/>
      </c>
      <c r="J51" s="68" t="str">
        <f t="shared" si="26"/>
        <v/>
      </c>
      <c r="K51" s="68" t="str">
        <f t="shared" si="27"/>
        <v/>
      </c>
      <c r="L51" s="68" t="str">
        <f t="shared" si="28"/>
        <v/>
      </c>
      <c r="M51" s="68">
        <f t="shared" si="29"/>
        <v>0.03</v>
      </c>
      <c r="N51" s="68">
        <f t="shared" si="30"/>
        <v>9.9999999999999992E-2</v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3.0364372469635626E-2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3.9039907460960088E-2</v>
      </c>
      <c r="AR51" s="86">
        <f t="shared" si="37"/>
        <v>0</v>
      </c>
      <c r="AS51" s="86">
        <f t="shared" si="37"/>
        <v>0</v>
      </c>
      <c r="AT51" s="86">
        <f t="shared" si="37"/>
        <v>0</v>
      </c>
      <c r="AU51" s="86">
        <f t="shared" si="37"/>
        <v>0</v>
      </c>
      <c r="AV51" s="86">
        <f t="shared" si="37"/>
        <v>2.1862348178137651E-2</v>
      </c>
      <c r="AW51" s="86">
        <f t="shared" si="37"/>
        <v>9.1093117408906882E-2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180</v>
      </c>
      <c r="D52" s="67">
        <f t="shared" si="20"/>
        <v>0.04</v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>
        <f t="shared" si="24"/>
        <v>0.04</v>
      </c>
      <c r="I52" s="68" t="str">
        <f t="shared" si="25"/>
        <v/>
      </c>
      <c r="J52" s="68" t="str">
        <f t="shared" si="26"/>
        <v/>
      </c>
      <c r="K52" s="68" t="str">
        <f t="shared" si="27"/>
        <v/>
      </c>
      <c r="L52" s="68" t="str">
        <f t="shared" si="28"/>
        <v/>
      </c>
      <c r="M52" s="68">
        <f t="shared" si="29"/>
        <v>0.03</v>
      </c>
      <c r="N52" s="68">
        <f t="shared" si="30"/>
        <v>9.9999999999999992E-2</v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3.0364372469635626E-2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3.9039907460960088E-2</v>
      </c>
      <c r="AR52" s="86">
        <f t="shared" si="37"/>
        <v>0</v>
      </c>
      <c r="AS52" s="86">
        <f t="shared" si="37"/>
        <v>0</v>
      </c>
      <c r="AT52" s="86">
        <f t="shared" si="37"/>
        <v>0</v>
      </c>
      <c r="AU52" s="86">
        <f t="shared" si="37"/>
        <v>0</v>
      </c>
      <c r="AV52" s="86">
        <f t="shared" si="37"/>
        <v>2.1862348178137651E-2</v>
      </c>
      <c r="AW52" s="86">
        <f t="shared" si="37"/>
        <v>9.1093117408906882E-2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180</v>
      </c>
      <c r="D53" s="67">
        <f t="shared" si="20"/>
        <v>0.04</v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>
        <f t="shared" si="24"/>
        <v>0.04</v>
      </c>
      <c r="I53" s="68" t="str">
        <f t="shared" si="25"/>
        <v/>
      </c>
      <c r="J53" s="68" t="str">
        <f t="shared" si="26"/>
        <v/>
      </c>
      <c r="K53" s="68" t="str">
        <f t="shared" si="27"/>
        <v/>
      </c>
      <c r="L53" s="68" t="str">
        <f t="shared" si="28"/>
        <v/>
      </c>
      <c r="M53" s="68">
        <f t="shared" si="29"/>
        <v>0.03</v>
      </c>
      <c r="N53" s="68">
        <f t="shared" si="30"/>
        <v>9.9999999999999992E-2</v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3.0364372469635626E-2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3.9039907460960088E-2</v>
      </c>
      <c r="AR53" s="86">
        <f t="shared" si="37"/>
        <v>0</v>
      </c>
      <c r="AS53" s="86">
        <f t="shared" si="37"/>
        <v>0</v>
      </c>
      <c r="AT53" s="86">
        <f t="shared" si="37"/>
        <v>0</v>
      </c>
      <c r="AU53" s="86">
        <f t="shared" si="37"/>
        <v>0</v>
      </c>
      <c r="AV53" s="86">
        <f t="shared" si="37"/>
        <v>2.1862348178137651E-2</v>
      </c>
      <c r="AW53" s="86">
        <f t="shared" si="37"/>
        <v>9.1093117408906882E-2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180</v>
      </c>
      <c r="D54" s="67">
        <f t="shared" si="20"/>
        <v>0.04</v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>
        <f t="shared" si="24"/>
        <v>0.04</v>
      </c>
      <c r="I54" s="68" t="str">
        <f t="shared" si="25"/>
        <v/>
      </c>
      <c r="J54" s="68" t="str">
        <f t="shared" si="26"/>
        <v/>
      </c>
      <c r="K54" s="68" t="str">
        <f t="shared" si="27"/>
        <v/>
      </c>
      <c r="L54" s="68" t="str">
        <f t="shared" si="28"/>
        <v/>
      </c>
      <c r="M54" s="68">
        <f t="shared" si="29"/>
        <v>0.03</v>
      </c>
      <c r="N54" s="68">
        <f t="shared" si="30"/>
        <v>9.9999999999999992E-2</v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3.0364372469635626E-2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3.9039907460960088E-2</v>
      </c>
      <c r="AR54" s="86">
        <f t="shared" si="37"/>
        <v>0</v>
      </c>
      <c r="AS54" s="86">
        <f t="shared" si="37"/>
        <v>0</v>
      </c>
      <c r="AT54" s="86">
        <f t="shared" si="37"/>
        <v>0</v>
      </c>
      <c r="AU54" s="86">
        <f t="shared" si="37"/>
        <v>0</v>
      </c>
      <c r="AV54" s="86">
        <f t="shared" si="37"/>
        <v>2.1862348178137651E-2</v>
      </c>
      <c r="AW54" s="86">
        <f t="shared" si="37"/>
        <v>9.1093117408906882E-2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540</v>
      </c>
      <c r="D55" s="67">
        <f t="shared" si="20"/>
        <v>9.9999999999999992E-2</v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>
        <f t="shared" si="24"/>
        <v>0.12</v>
      </c>
      <c r="I55" s="68" t="str">
        <f t="shared" si="25"/>
        <v/>
      </c>
      <c r="J55" s="68" t="str">
        <f t="shared" si="26"/>
        <v/>
      </c>
      <c r="K55" s="68" t="str">
        <f t="shared" si="27"/>
        <v/>
      </c>
      <c r="L55" s="68" t="str">
        <f t="shared" si="28"/>
        <v/>
      </c>
      <c r="M55" s="68">
        <f t="shared" si="29"/>
        <v>6.9999999999999993E-2</v>
      </c>
      <c r="N55" s="68">
        <f t="shared" si="30"/>
        <v>0.28000000000000003</v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9.1093117408906882E-2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0.11711972238288026</v>
      </c>
      <c r="AR55" s="86">
        <f t="shared" si="37"/>
        <v>0</v>
      </c>
      <c r="AS55" s="86">
        <f t="shared" si="37"/>
        <v>0</v>
      </c>
      <c r="AT55" s="86">
        <f t="shared" si="37"/>
        <v>0</v>
      </c>
      <c r="AU55" s="86">
        <f t="shared" si="37"/>
        <v>0</v>
      </c>
      <c r="AV55" s="86">
        <f t="shared" si="37"/>
        <v>6.5587044534412955E-2</v>
      </c>
      <c r="AW55" s="86">
        <f t="shared" si="37"/>
        <v>0.27327935222672067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360</v>
      </c>
      <c r="D56" s="67">
        <f t="shared" si="20"/>
        <v>6.9999999999999993E-2</v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>
        <f t="shared" si="24"/>
        <v>0.08</v>
      </c>
      <c r="I56" s="68" t="str">
        <f t="shared" si="25"/>
        <v/>
      </c>
      <c r="J56" s="68" t="str">
        <f t="shared" si="26"/>
        <v/>
      </c>
      <c r="K56" s="68" t="str">
        <f t="shared" si="27"/>
        <v/>
      </c>
      <c r="L56" s="68" t="str">
        <f t="shared" si="28"/>
        <v/>
      </c>
      <c r="M56" s="68">
        <f t="shared" si="29"/>
        <v>0.05</v>
      </c>
      <c r="N56" s="68">
        <f t="shared" si="30"/>
        <v>0.19</v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6.0728744939271252E-2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7.8079814921920176E-2</v>
      </c>
      <c r="AR56" s="86">
        <f t="shared" si="37"/>
        <v>0</v>
      </c>
      <c r="AS56" s="86">
        <f t="shared" si="37"/>
        <v>0</v>
      </c>
      <c r="AT56" s="86">
        <f t="shared" si="37"/>
        <v>0</v>
      </c>
      <c r="AU56" s="86">
        <f t="shared" si="37"/>
        <v>0</v>
      </c>
      <c r="AV56" s="86">
        <f t="shared" si="37"/>
        <v>4.3724696356275301E-2</v>
      </c>
      <c r="AW56" s="86">
        <f t="shared" si="37"/>
        <v>0.18218623481781376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540</v>
      </c>
      <c r="D57" s="67">
        <f t="shared" si="20"/>
        <v>9.9999999999999992E-2</v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>
        <f t="shared" si="24"/>
        <v>0.12</v>
      </c>
      <c r="I57" s="68" t="str">
        <f t="shared" si="25"/>
        <v/>
      </c>
      <c r="J57" s="68" t="str">
        <f t="shared" si="26"/>
        <v/>
      </c>
      <c r="K57" s="68" t="str">
        <f t="shared" si="27"/>
        <v/>
      </c>
      <c r="L57" s="68" t="str">
        <f t="shared" si="28"/>
        <v/>
      </c>
      <c r="M57" s="68">
        <f t="shared" si="29"/>
        <v>6.9999999999999993E-2</v>
      </c>
      <c r="N57" s="68">
        <f t="shared" si="30"/>
        <v>0.28000000000000003</v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9.1093117408906882E-2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0.11711972238288026</v>
      </c>
      <c r="AR57" s="86">
        <f t="shared" si="37"/>
        <v>0</v>
      </c>
      <c r="AS57" s="86">
        <f t="shared" si="37"/>
        <v>0</v>
      </c>
      <c r="AT57" s="86">
        <f t="shared" si="37"/>
        <v>0</v>
      </c>
      <c r="AU57" s="86">
        <f t="shared" si="37"/>
        <v>0</v>
      </c>
      <c r="AV57" s="86">
        <f t="shared" si="37"/>
        <v>6.5587044534412955E-2</v>
      </c>
      <c r="AW57" s="86">
        <f t="shared" si="37"/>
        <v>0.27327935222672067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180</v>
      </c>
      <c r="D58" s="67">
        <f t="shared" si="20"/>
        <v>0.04</v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>
        <f t="shared" si="24"/>
        <v>0.04</v>
      </c>
      <c r="I58" s="68" t="str">
        <f t="shared" si="25"/>
        <v/>
      </c>
      <c r="J58" s="68" t="str">
        <f t="shared" si="26"/>
        <v/>
      </c>
      <c r="K58" s="68" t="str">
        <f t="shared" si="27"/>
        <v/>
      </c>
      <c r="L58" s="68" t="str">
        <f t="shared" si="28"/>
        <v/>
      </c>
      <c r="M58" s="68">
        <f t="shared" si="29"/>
        <v>0.03</v>
      </c>
      <c r="N58" s="68">
        <f t="shared" si="30"/>
        <v>9.9999999999999992E-2</v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3.0364372469635626E-2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3.9039907460960088E-2</v>
      </c>
      <c r="AR58" s="86">
        <f t="shared" si="37"/>
        <v>0</v>
      </c>
      <c r="AS58" s="86">
        <f t="shared" si="37"/>
        <v>0</v>
      </c>
      <c r="AT58" s="86">
        <f t="shared" si="37"/>
        <v>0</v>
      </c>
      <c r="AU58" s="86">
        <f t="shared" si="37"/>
        <v>0</v>
      </c>
      <c r="AV58" s="86">
        <f t="shared" si="37"/>
        <v>2.1862348178137651E-2</v>
      </c>
      <c r="AW58" s="86">
        <f t="shared" si="37"/>
        <v>9.1093117408906882E-2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180</v>
      </c>
      <c r="D59" s="67">
        <f t="shared" si="20"/>
        <v>0.04</v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>
        <f t="shared" si="24"/>
        <v>0.04</v>
      </c>
      <c r="I59" s="68" t="str">
        <f t="shared" si="25"/>
        <v/>
      </c>
      <c r="J59" s="68" t="str">
        <f t="shared" si="26"/>
        <v/>
      </c>
      <c r="K59" s="68" t="str">
        <f t="shared" si="27"/>
        <v/>
      </c>
      <c r="L59" s="68" t="str">
        <f t="shared" si="28"/>
        <v/>
      </c>
      <c r="M59" s="68">
        <f t="shared" si="29"/>
        <v>0.03</v>
      </c>
      <c r="N59" s="68">
        <f t="shared" si="30"/>
        <v>9.9999999999999992E-2</v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3.0364372469635626E-2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3.9039907460960088E-2</v>
      </c>
      <c r="AR59" s="86">
        <f t="shared" si="37"/>
        <v>0</v>
      </c>
      <c r="AS59" s="86">
        <f t="shared" si="37"/>
        <v>0</v>
      </c>
      <c r="AT59" s="86">
        <f t="shared" si="37"/>
        <v>0</v>
      </c>
      <c r="AU59" s="86">
        <f t="shared" si="37"/>
        <v>0</v>
      </c>
      <c r="AV59" s="86">
        <f t="shared" si="37"/>
        <v>2.1862348178137651E-2</v>
      </c>
      <c r="AW59" s="86">
        <f t="shared" si="37"/>
        <v>9.1093117408906882E-2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180</v>
      </c>
      <c r="D60" s="67">
        <f t="shared" si="20"/>
        <v>0.04</v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>
        <f t="shared" si="24"/>
        <v>0.04</v>
      </c>
      <c r="I60" s="68" t="str">
        <f t="shared" si="25"/>
        <v/>
      </c>
      <c r="J60" s="68" t="str">
        <f t="shared" si="26"/>
        <v/>
      </c>
      <c r="K60" s="68" t="str">
        <f t="shared" si="27"/>
        <v/>
      </c>
      <c r="L60" s="68" t="str">
        <f t="shared" si="28"/>
        <v/>
      </c>
      <c r="M60" s="68">
        <f t="shared" si="29"/>
        <v>0.03</v>
      </c>
      <c r="N60" s="68">
        <f t="shared" si="30"/>
        <v>9.9999999999999992E-2</v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3.0364372469635626E-2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3.9039907460960088E-2</v>
      </c>
      <c r="AR60" s="86">
        <f t="shared" si="37"/>
        <v>0</v>
      </c>
      <c r="AS60" s="86">
        <f t="shared" si="37"/>
        <v>0</v>
      </c>
      <c r="AT60" s="86">
        <f t="shared" si="37"/>
        <v>0</v>
      </c>
      <c r="AU60" s="86">
        <f t="shared" si="37"/>
        <v>0</v>
      </c>
      <c r="AV60" s="86">
        <f t="shared" si="37"/>
        <v>2.1862348178137651E-2</v>
      </c>
      <c r="AW60" s="86">
        <f t="shared" si="37"/>
        <v>9.1093117408906882E-2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360</v>
      </c>
      <c r="D61" s="67">
        <f t="shared" si="20"/>
        <v>6.9999999999999993E-2</v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>
        <f t="shared" si="24"/>
        <v>0.08</v>
      </c>
      <c r="I61" s="68" t="str">
        <f t="shared" si="25"/>
        <v/>
      </c>
      <c r="J61" s="68" t="str">
        <f t="shared" si="26"/>
        <v/>
      </c>
      <c r="K61" s="68" t="str">
        <f t="shared" si="27"/>
        <v/>
      </c>
      <c r="L61" s="68" t="str">
        <f t="shared" si="28"/>
        <v/>
      </c>
      <c r="M61" s="68">
        <f t="shared" si="29"/>
        <v>0.05</v>
      </c>
      <c r="N61" s="68">
        <f t="shared" si="30"/>
        <v>0.19</v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6.0728744939271252E-2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7.8079814921920176E-2</v>
      </c>
      <c r="AR61" s="86">
        <f t="shared" si="37"/>
        <v>0</v>
      </c>
      <c r="AS61" s="86">
        <f t="shared" si="37"/>
        <v>0</v>
      </c>
      <c r="AT61" s="86">
        <f t="shared" si="37"/>
        <v>0</v>
      </c>
      <c r="AU61" s="86">
        <f t="shared" si="37"/>
        <v>0</v>
      </c>
      <c r="AV61" s="86">
        <f t="shared" si="37"/>
        <v>4.3724696356275301E-2</v>
      </c>
      <c r="AW61" s="86">
        <f t="shared" si="37"/>
        <v>0.18218623481781376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180</v>
      </c>
      <c r="D62" s="67">
        <f t="shared" si="20"/>
        <v>0.04</v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>
        <f t="shared" si="24"/>
        <v>0.04</v>
      </c>
      <c r="I62" s="68" t="str">
        <f t="shared" si="25"/>
        <v/>
      </c>
      <c r="J62" s="68" t="str">
        <f t="shared" si="26"/>
        <v/>
      </c>
      <c r="K62" s="68" t="str">
        <f t="shared" si="27"/>
        <v/>
      </c>
      <c r="L62" s="68" t="str">
        <f t="shared" si="28"/>
        <v/>
      </c>
      <c r="M62" s="68">
        <f t="shared" si="29"/>
        <v>0.03</v>
      </c>
      <c r="N62" s="68">
        <f t="shared" si="30"/>
        <v>9.9999999999999992E-2</v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3.0364372469635626E-2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3.9039907460960088E-2</v>
      </c>
      <c r="AR62" s="86">
        <f t="shared" si="37"/>
        <v>0</v>
      </c>
      <c r="AS62" s="86">
        <f t="shared" si="37"/>
        <v>0</v>
      </c>
      <c r="AT62" s="86">
        <f t="shared" si="37"/>
        <v>0</v>
      </c>
      <c r="AU62" s="86">
        <f t="shared" si="37"/>
        <v>0</v>
      </c>
      <c r="AV62" s="86">
        <f t="shared" si="37"/>
        <v>2.1862348178137651E-2</v>
      </c>
      <c r="AW62" s="86">
        <f t="shared" si="37"/>
        <v>9.1093117408906882E-2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360</v>
      </c>
      <c r="D63" s="67">
        <f t="shared" si="20"/>
        <v>6.9999999999999993E-2</v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>
        <f t="shared" si="24"/>
        <v>0.08</v>
      </c>
      <c r="I63" s="68" t="str">
        <f t="shared" si="25"/>
        <v/>
      </c>
      <c r="J63" s="68" t="str">
        <f t="shared" si="26"/>
        <v/>
      </c>
      <c r="K63" s="68" t="str">
        <f t="shared" si="27"/>
        <v/>
      </c>
      <c r="L63" s="68" t="str">
        <f t="shared" si="28"/>
        <v/>
      </c>
      <c r="M63" s="68">
        <f t="shared" si="29"/>
        <v>0.05</v>
      </c>
      <c r="N63" s="68">
        <f t="shared" si="30"/>
        <v>0.19</v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6.0728744939271252E-2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7.8079814921920176E-2</v>
      </c>
      <c r="AR63" s="86">
        <f t="shared" si="37"/>
        <v>0</v>
      </c>
      <c r="AS63" s="86">
        <f t="shared" si="37"/>
        <v>0</v>
      </c>
      <c r="AT63" s="86">
        <f t="shared" si="37"/>
        <v>0</v>
      </c>
      <c r="AU63" s="86">
        <f t="shared" si="37"/>
        <v>0</v>
      </c>
      <c r="AV63" s="86">
        <f t="shared" si="37"/>
        <v>4.3724696356275301E-2</v>
      </c>
      <c r="AW63" s="86">
        <f t="shared" si="37"/>
        <v>0.18218623481781376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180</v>
      </c>
      <c r="D64" s="67">
        <f t="shared" si="20"/>
        <v>0.04</v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>
        <f t="shared" si="24"/>
        <v>0.04</v>
      </c>
      <c r="I64" s="68" t="str">
        <f t="shared" si="25"/>
        <v/>
      </c>
      <c r="J64" s="68" t="str">
        <f t="shared" si="26"/>
        <v/>
      </c>
      <c r="K64" s="68" t="str">
        <f t="shared" si="27"/>
        <v/>
      </c>
      <c r="L64" s="68" t="str">
        <f t="shared" si="28"/>
        <v/>
      </c>
      <c r="M64" s="68">
        <f t="shared" si="29"/>
        <v>0.03</v>
      </c>
      <c r="N64" s="68">
        <f t="shared" si="30"/>
        <v>9.9999999999999992E-2</v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3.0364372469635626E-2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3.9039907460960088E-2</v>
      </c>
      <c r="AR64" s="86">
        <f t="shared" si="37"/>
        <v>0</v>
      </c>
      <c r="AS64" s="86">
        <f t="shared" si="37"/>
        <v>0</v>
      </c>
      <c r="AT64" s="86">
        <f t="shared" si="37"/>
        <v>0</v>
      </c>
      <c r="AU64" s="86">
        <f t="shared" si="37"/>
        <v>0</v>
      </c>
      <c r="AV64" s="86">
        <f t="shared" si="37"/>
        <v>2.1862348178137651E-2</v>
      </c>
      <c r="AW64" s="86">
        <f t="shared" si="37"/>
        <v>9.1093117408906882E-2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180</v>
      </c>
      <c r="D65" s="67">
        <f t="shared" si="20"/>
        <v>0.04</v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>
        <f t="shared" si="24"/>
        <v>0.04</v>
      </c>
      <c r="I65" s="68" t="str">
        <f t="shared" si="25"/>
        <v/>
      </c>
      <c r="J65" s="68" t="str">
        <f t="shared" si="26"/>
        <v/>
      </c>
      <c r="K65" s="68" t="str">
        <f t="shared" si="27"/>
        <v/>
      </c>
      <c r="L65" s="68" t="str">
        <f t="shared" si="28"/>
        <v/>
      </c>
      <c r="M65" s="68">
        <f t="shared" si="29"/>
        <v>0.03</v>
      </c>
      <c r="N65" s="68">
        <f t="shared" si="30"/>
        <v>9.9999999999999992E-2</v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3.0364372469635626E-2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3.9039907460960088E-2</v>
      </c>
      <c r="AR65" s="86">
        <f t="shared" si="37"/>
        <v>0</v>
      </c>
      <c r="AS65" s="86">
        <f t="shared" si="37"/>
        <v>0</v>
      </c>
      <c r="AT65" s="86">
        <f t="shared" si="37"/>
        <v>0</v>
      </c>
      <c r="AU65" s="86">
        <f t="shared" si="37"/>
        <v>0</v>
      </c>
      <c r="AV65" s="86">
        <f t="shared" si="37"/>
        <v>2.1862348178137651E-2</v>
      </c>
      <c r="AW65" s="86">
        <f t="shared" si="37"/>
        <v>9.1093117408906882E-2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180</v>
      </c>
      <c r="D66" s="67">
        <f t="shared" si="20"/>
        <v>0.04</v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>
        <f t="shared" si="24"/>
        <v>0.04</v>
      </c>
      <c r="I66" s="68" t="str">
        <f t="shared" si="25"/>
        <v/>
      </c>
      <c r="J66" s="68" t="str">
        <f t="shared" si="26"/>
        <v/>
      </c>
      <c r="K66" s="68" t="str">
        <f t="shared" si="27"/>
        <v/>
      </c>
      <c r="L66" s="68" t="str">
        <f t="shared" si="28"/>
        <v/>
      </c>
      <c r="M66" s="68">
        <f t="shared" si="29"/>
        <v>0.03</v>
      </c>
      <c r="N66" s="68">
        <f t="shared" si="30"/>
        <v>9.9999999999999992E-2</v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3.0364372469635626E-2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3.9039907460960088E-2</v>
      </c>
      <c r="AR66" s="86">
        <f t="shared" si="37"/>
        <v>0</v>
      </c>
      <c r="AS66" s="86">
        <f t="shared" si="37"/>
        <v>0</v>
      </c>
      <c r="AT66" s="86">
        <f t="shared" si="37"/>
        <v>0</v>
      </c>
      <c r="AU66" s="86">
        <f t="shared" si="37"/>
        <v>0</v>
      </c>
      <c r="AV66" s="86">
        <f t="shared" si="37"/>
        <v>2.1862348178137651E-2</v>
      </c>
      <c r="AW66" s="86">
        <f t="shared" si="37"/>
        <v>9.1093117408906882E-2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900</v>
      </c>
      <c r="D67" s="67">
        <f t="shared" ref="D67:D74" si="38">IF(AM67=0,"",IF(AM67&gt;my_rothresh,ROUNDUP(AM67,0),ROUNDUP(AM67,2)))</f>
        <v>0.16</v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>
        <f t="shared" ref="H67:H74" si="42">IF(AQ67=0,"",IF(AQ67&gt;my_rothresh,ROUNDUP(AQ67,0),ROUNDUP(AQ67,2)))</f>
        <v>0.2</v>
      </c>
      <c r="I67" s="68" t="str">
        <f t="shared" ref="I67:I74" si="43">IF(AR67=0,"",IF(AR67&gt;my_rothresh,ROUNDUP(AR67,0),ROUNDUP(AR67,2)))</f>
        <v/>
      </c>
      <c r="J67" s="68" t="str">
        <f t="shared" ref="J67:J74" si="44">IF(AS67=0,"",IF(AS67&gt;my_rothresh,ROUNDUP(AS67,0),ROUNDUP(AS67,2)))</f>
        <v/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>
        <f t="shared" ref="M67:M74" si="47">IF(AV67=0,"",IF(AV67&gt;my_rothresh,ROUNDUP(AV67,0),ROUNDUP(AV67,2)))</f>
        <v>0.11</v>
      </c>
      <c r="N67" s="68">
        <f t="shared" ref="N67:N74" si="48">IF(AW67=0,"",IF(AW67&gt;my_rothresh,ROUNDUP(AW67,0),ROUNDUP(AW67,2)))</f>
        <v>0.46</v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0.15182186234817813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0.19519953730480044</v>
      </c>
      <c r="AR67" s="86">
        <f t="shared" si="54"/>
        <v>0</v>
      </c>
      <c r="AS67" s="86">
        <f t="shared" si="54"/>
        <v>0</v>
      </c>
      <c r="AT67" s="86">
        <f t="shared" si="54"/>
        <v>0</v>
      </c>
      <c r="AU67" s="86">
        <f t="shared" si="54"/>
        <v>0</v>
      </c>
      <c r="AV67" s="86">
        <f t="shared" si="54"/>
        <v>0.10931174089068825</v>
      </c>
      <c r="AW67" s="86">
        <f t="shared" si="54"/>
        <v>0.45546558704453444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180</v>
      </c>
      <c r="D68" s="67">
        <f t="shared" si="38"/>
        <v>0.04</v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>
        <f t="shared" si="42"/>
        <v>0.04</v>
      </c>
      <c r="I68" s="68" t="str">
        <f t="shared" si="43"/>
        <v/>
      </c>
      <c r="J68" s="68" t="str">
        <f t="shared" si="44"/>
        <v/>
      </c>
      <c r="K68" s="68" t="str">
        <f t="shared" si="45"/>
        <v/>
      </c>
      <c r="L68" s="68" t="str">
        <f t="shared" si="46"/>
        <v/>
      </c>
      <c r="M68" s="68">
        <f t="shared" si="47"/>
        <v>0.03</v>
      </c>
      <c r="N68" s="68">
        <f t="shared" si="48"/>
        <v>9.9999999999999992E-2</v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3.0364372469635626E-2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3.9039907460960088E-2</v>
      </c>
      <c r="AR68" s="86">
        <f t="shared" si="54"/>
        <v>0</v>
      </c>
      <c r="AS68" s="86">
        <f t="shared" si="54"/>
        <v>0</v>
      </c>
      <c r="AT68" s="86">
        <f t="shared" si="54"/>
        <v>0</v>
      </c>
      <c r="AU68" s="86">
        <f t="shared" si="54"/>
        <v>0</v>
      </c>
      <c r="AV68" s="86">
        <f t="shared" si="54"/>
        <v>2.1862348178137651E-2</v>
      </c>
      <c r="AW68" s="86">
        <f t="shared" si="54"/>
        <v>9.1093117408906882E-2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1440</v>
      </c>
      <c r="D69" s="67">
        <f t="shared" si="38"/>
        <v>0.25</v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>
        <f t="shared" si="42"/>
        <v>0.32</v>
      </c>
      <c r="I69" s="68" t="str">
        <f t="shared" si="43"/>
        <v/>
      </c>
      <c r="J69" s="68" t="str">
        <f t="shared" si="44"/>
        <v/>
      </c>
      <c r="K69" s="68" t="str">
        <f t="shared" si="45"/>
        <v/>
      </c>
      <c r="L69" s="68" t="str">
        <f t="shared" si="46"/>
        <v/>
      </c>
      <c r="M69" s="68">
        <f t="shared" si="47"/>
        <v>0.18000000000000002</v>
      </c>
      <c r="N69" s="68">
        <f t="shared" si="48"/>
        <v>0.73</v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0.24291497975708501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0.31231925968768071</v>
      </c>
      <c r="AR69" s="86">
        <f t="shared" si="54"/>
        <v>0</v>
      </c>
      <c r="AS69" s="86">
        <f t="shared" si="54"/>
        <v>0</v>
      </c>
      <c r="AT69" s="86">
        <f t="shared" si="54"/>
        <v>0</v>
      </c>
      <c r="AU69" s="86">
        <f t="shared" si="54"/>
        <v>0</v>
      </c>
      <c r="AV69" s="86">
        <f t="shared" si="54"/>
        <v>0.17489878542510121</v>
      </c>
      <c r="AW69" s="86">
        <f t="shared" si="54"/>
        <v>0.72874493927125505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180</v>
      </c>
      <c r="D70" s="67">
        <f t="shared" si="38"/>
        <v>0.04</v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>
        <f t="shared" si="42"/>
        <v>0.04</v>
      </c>
      <c r="I70" s="68" t="str">
        <f t="shared" si="43"/>
        <v/>
      </c>
      <c r="J70" s="68" t="str">
        <f t="shared" si="44"/>
        <v/>
      </c>
      <c r="K70" s="68" t="str">
        <f t="shared" si="45"/>
        <v/>
      </c>
      <c r="L70" s="68" t="str">
        <f t="shared" si="46"/>
        <v/>
      </c>
      <c r="M70" s="68">
        <f t="shared" si="47"/>
        <v>0.03</v>
      </c>
      <c r="N70" s="68">
        <f t="shared" si="48"/>
        <v>9.9999999999999992E-2</v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3.0364372469635626E-2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3.9039907460960088E-2</v>
      </c>
      <c r="AR70" s="86">
        <f t="shared" si="54"/>
        <v>0</v>
      </c>
      <c r="AS70" s="86">
        <f t="shared" si="54"/>
        <v>0</v>
      </c>
      <c r="AT70" s="86">
        <f t="shared" si="54"/>
        <v>0</v>
      </c>
      <c r="AU70" s="86">
        <f t="shared" si="54"/>
        <v>0</v>
      </c>
      <c r="AV70" s="86">
        <f t="shared" si="54"/>
        <v>2.1862348178137651E-2</v>
      </c>
      <c r="AW70" s="86">
        <f t="shared" si="54"/>
        <v>9.1093117408906882E-2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720</v>
      </c>
      <c r="D71" s="67">
        <f t="shared" si="38"/>
        <v>0.13</v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>
        <f t="shared" si="42"/>
        <v>0.16</v>
      </c>
      <c r="I71" s="68" t="str">
        <f t="shared" si="43"/>
        <v/>
      </c>
      <c r="J71" s="68" t="str">
        <f t="shared" si="44"/>
        <v/>
      </c>
      <c r="K71" s="68" t="str">
        <f t="shared" si="45"/>
        <v/>
      </c>
      <c r="L71" s="68" t="str">
        <f t="shared" si="46"/>
        <v/>
      </c>
      <c r="M71" s="68">
        <f t="shared" si="47"/>
        <v>0.09</v>
      </c>
      <c r="N71" s="68">
        <f t="shared" si="48"/>
        <v>0.37</v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0.1214574898785425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0.15615962984384035</v>
      </c>
      <c r="AR71" s="86">
        <f t="shared" si="54"/>
        <v>0</v>
      </c>
      <c r="AS71" s="86">
        <f t="shared" si="54"/>
        <v>0</v>
      </c>
      <c r="AT71" s="86">
        <f t="shared" si="54"/>
        <v>0</v>
      </c>
      <c r="AU71" s="86">
        <f t="shared" si="54"/>
        <v>0</v>
      </c>
      <c r="AV71" s="86">
        <f t="shared" si="54"/>
        <v>8.7449392712550603E-2</v>
      </c>
      <c r="AW71" s="86">
        <f t="shared" si="54"/>
        <v>0.36437246963562753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540</v>
      </c>
      <c r="D72" s="67">
        <f t="shared" si="38"/>
        <v>9.9999999999999992E-2</v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>
        <f t="shared" si="42"/>
        <v>0.12</v>
      </c>
      <c r="I72" s="68" t="str">
        <f t="shared" si="43"/>
        <v/>
      </c>
      <c r="J72" s="68" t="str">
        <f t="shared" si="44"/>
        <v/>
      </c>
      <c r="K72" s="68" t="str">
        <f t="shared" si="45"/>
        <v/>
      </c>
      <c r="L72" s="68" t="str">
        <f t="shared" si="46"/>
        <v/>
      </c>
      <c r="M72" s="68">
        <f t="shared" si="47"/>
        <v>6.9999999999999993E-2</v>
      </c>
      <c r="N72" s="68">
        <f t="shared" si="48"/>
        <v>0.28000000000000003</v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9.1093117408906882E-2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0.11711972238288026</v>
      </c>
      <c r="AR72" s="86">
        <f t="shared" si="54"/>
        <v>0</v>
      </c>
      <c r="AS72" s="86">
        <f t="shared" si="54"/>
        <v>0</v>
      </c>
      <c r="AT72" s="86">
        <f t="shared" si="54"/>
        <v>0</v>
      </c>
      <c r="AU72" s="86">
        <f t="shared" si="54"/>
        <v>0</v>
      </c>
      <c r="AV72" s="86">
        <f t="shared" si="54"/>
        <v>6.5587044534412955E-2</v>
      </c>
      <c r="AW72" s="86">
        <f t="shared" si="54"/>
        <v>0.27327935222672067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6300</v>
      </c>
      <c r="D74" s="71">
        <f t="shared" si="38"/>
        <v>1.07</v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>
        <f t="shared" si="42"/>
        <v>1.37</v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>
        <f t="shared" si="47"/>
        <v>0.77</v>
      </c>
      <c r="N74" s="72">
        <f t="shared" si="48"/>
        <v>3.19</v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1.0627530364372471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1.3663967611336032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0.76518218623481771</v>
      </c>
      <c r="AW74" s="86">
        <f t="shared" si="54"/>
        <v>3.1882591093117409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27720</v>
      </c>
      <c r="D75" s="184">
        <f>SUM(D3:D74)</f>
        <v>6.3600000000000012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7.5300000000000029</v>
      </c>
      <c r="I75" s="184">
        <f t="shared" si="55"/>
        <v>0</v>
      </c>
      <c r="J75" s="184">
        <f t="shared" si="55"/>
        <v>0</v>
      </c>
      <c r="K75" s="184">
        <f t="shared" si="55"/>
        <v>0</v>
      </c>
      <c r="L75" s="184">
        <f t="shared" si="55"/>
        <v>0</v>
      </c>
      <c r="M75" s="184">
        <f t="shared" si="55"/>
        <v>4.5599999999999943</v>
      </c>
      <c r="N75" s="184">
        <f t="shared" si="55"/>
        <v>17.719999999999988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  <c r="AM75" s="183">
        <f>SUM(AM3:AM74)</f>
        <v>5.7388663967611322</v>
      </c>
      <c r="AN75" s="183">
        <f t="shared" ref="AN75:BB75" si="56">SUM(AN3:AN74)</f>
        <v>0</v>
      </c>
      <c r="AO75" s="183">
        <f t="shared" si="56"/>
        <v>0</v>
      </c>
      <c r="AP75" s="183">
        <f t="shared" si="56"/>
        <v>0</v>
      </c>
      <c r="AQ75" s="183">
        <f t="shared" si="56"/>
        <v>7.3785425101214592</v>
      </c>
      <c r="AR75" s="183">
        <f t="shared" si="56"/>
        <v>0</v>
      </c>
      <c r="AS75" s="183">
        <f t="shared" si="56"/>
        <v>0</v>
      </c>
      <c r="AT75" s="183">
        <f t="shared" si="56"/>
        <v>0</v>
      </c>
      <c r="AU75" s="183">
        <f t="shared" si="56"/>
        <v>0</v>
      </c>
      <c r="AV75" s="183">
        <f t="shared" si="56"/>
        <v>4.1319838056680149</v>
      </c>
      <c r="AW75" s="183">
        <f t="shared" si="56"/>
        <v>17.216599190283389</v>
      </c>
      <c r="AX75" s="183">
        <f t="shared" si="56"/>
        <v>0</v>
      </c>
      <c r="AY75" s="183">
        <f t="shared" si="56"/>
        <v>0</v>
      </c>
      <c r="AZ75" s="183">
        <f t="shared" si="56"/>
        <v>0</v>
      </c>
      <c r="BA75" s="183">
        <f t="shared" si="56"/>
        <v>0</v>
      </c>
      <c r="BB75" s="183">
        <f t="shared" si="56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7">IF(D$2="","",MATCH(D$2,list_specialists,0))</f>
        <v>1</v>
      </c>
      <c r="E79" s="1">
        <f t="shared" si="57"/>
        <v>2</v>
      </c>
      <c r="F79" s="1">
        <f t="shared" si="57"/>
        <v>3</v>
      </c>
      <c r="G79" s="1">
        <f t="shared" si="57"/>
        <v>4</v>
      </c>
      <c r="H79" s="2">
        <f t="shared" si="57"/>
        <v>5</v>
      </c>
      <c r="I79" s="2">
        <f t="shared" si="57"/>
        <v>6</v>
      </c>
      <c r="J79" s="2">
        <f t="shared" si="57"/>
        <v>7</v>
      </c>
      <c r="K79" s="2">
        <f t="shared" si="57"/>
        <v>8</v>
      </c>
      <c r="L79" s="2">
        <f t="shared" si="57"/>
        <v>9</v>
      </c>
      <c r="M79" s="2">
        <f t="shared" si="57"/>
        <v>10</v>
      </c>
      <c r="N79" s="2">
        <f t="shared" si="57"/>
        <v>11</v>
      </c>
      <c r="O79" s="2" t="str">
        <f t="shared" si="57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disablePrompts="1"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/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/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 t="str">
        <f>IF(B1="","",MATCH(B1,List_busproc,0))</f>
        <v/>
      </c>
      <c r="W1" s="2" t="str">
        <f>IF(V1="","",INDEX(Lists!D3:D17,V1))</f>
        <v/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 t="str">
        <f>IF($V$1="","",INDEX(Clients!C3:Q3,1,$V$1))</f>
        <v/>
      </c>
      <c r="D3" s="83" t="str">
        <f t="shared" ref="D3:D34" si="1">IF(AM3=0,"",IF(AM3&gt;my_rothresh,ROUNDUP(AM3,0),ROUNDUP(AM3,2)))</f>
        <v/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 t="str">
        <f>IF($V$1="","",IF(V$2="","",INDEX(Work!$C$45:$Q$60,V$2,$V$1)))</f>
        <v/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0</v>
      </c>
      <c r="AT3" s="86">
        <f t="shared" si="17"/>
        <v>0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 t="str">
        <f>IF($V$1="","",INDEX(Clients!C4:Q4,1,$V$1))</f>
        <v/>
      </c>
      <c r="D4" s="67" t="str">
        <f t="shared" si="1"/>
        <v/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 t="str">
        <f t="shared" si="7"/>
        <v/>
      </c>
      <c r="K4" s="68" t="str">
        <f t="shared" si="8"/>
        <v/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0</v>
      </c>
      <c r="AT4" s="86">
        <f t="shared" si="17"/>
        <v>0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 t="str">
        <f>IF($V$1="","",INDEX(Clients!C5:Q5,1,$V$1))</f>
        <v/>
      </c>
      <c r="D5" s="67" t="str">
        <f t="shared" si="1"/>
        <v/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 t="str">
        <f t="shared" si="7"/>
        <v/>
      </c>
      <c r="K5" s="68" t="str">
        <f t="shared" si="8"/>
        <v/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0</v>
      </c>
      <c r="AT5" s="86">
        <f t="shared" si="17"/>
        <v>0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 t="str">
        <f>IF($V$1="","",INDEX(Clients!C6:Q6,1,$V$1))</f>
        <v/>
      </c>
      <c r="D6" s="67" t="str">
        <f t="shared" si="1"/>
        <v/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 t="str">
        <f t="shared" si="7"/>
        <v/>
      </c>
      <c r="K6" s="68" t="str">
        <f t="shared" si="8"/>
        <v/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</v>
      </c>
      <c r="AT6" s="86">
        <f t="shared" si="17"/>
        <v>0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 t="str">
        <f>IF($V$1="","",INDEX(Clients!C7:Q7,1,$V$1))</f>
        <v/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 t="str">
        <f>IF($V$1="","",INDEX(Clients!C8:Q8,1,$V$1))</f>
        <v/>
      </c>
      <c r="D8" s="67" t="str">
        <f t="shared" si="1"/>
        <v/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 t="str">
        <f t="shared" si="7"/>
        <v/>
      </c>
      <c r="K8" s="68" t="str">
        <f t="shared" si="8"/>
        <v/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0</v>
      </c>
      <c r="AT8" s="86">
        <f t="shared" si="17"/>
        <v>0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 t="str">
        <f>IF($V$1="","",INDEX(Clients!C9:Q9,1,$V$1))</f>
        <v/>
      </c>
      <c r="D9" s="67" t="str">
        <f t="shared" si="1"/>
        <v/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0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 t="str">
        <f>IF($V$1="","",INDEX(Clients!C10:Q10,1,$V$1))</f>
        <v/>
      </c>
      <c r="D10" s="67" t="str">
        <f t="shared" si="1"/>
        <v/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 t="str">
        <f t="shared" si="7"/>
        <v/>
      </c>
      <c r="K10" s="68" t="str">
        <f t="shared" si="8"/>
        <v/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0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0</v>
      </c>
      <c r="AT10" s="86">
        <f t="shared" si="17"/>
        <v>0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 t="str">
        <f>IF($V$1="","",INDEX(Clients!C11:Q11,1,$V$1))</f>
        <v/>
      </c>
      <c r="D11" s="67" t="str">
        <f t="shared" si="1"/>
        <v/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0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 t="str">
        <f>IF($V$1="","",INDEX(Clients!C12:Q12,1,$V$1))</f>
        <v/>
      </c>
      <c r="D12" s="67" t="str">
        <f t="shared" si="1"/>
        <v/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 t="str">
        <f t="shared" si="7"/>
        <v/>
      </c>
      <c r="K12" s="68" t="str">
        <f t="shared" si="8"/>
        <v/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0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0</v>
      </c>
      <c r="AT12" s="86">
        <f t="shared" si="17"/>
        <v>0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 t="str">
        <f>IF($V$1="","",INDEX(Clients!C13:Q13,1,$V$1))</f>
        <v/>
      </c>
      <c r="D13" s="67" t="str">
        <f t="shared" si="1"/>
        <v/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0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 t="str">
        <f>IF($V$1="","",INDEX(Clients!C14:Q14,1,$V$1))</f>
        <v/>
      </c>
      <c r="D14" s="67" t="str">
        <f t="shared" si="1"/>
        <v/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 t="str">
        <f t="shared" si="7"/>
        <v/>
      </c>
      <c r="K14" s="68" t="str">
        <f t="shared" si="8"/>
        <v/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0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0</v>
      </c>
      <c r="AT14" s="86">
        <f t="shared" si="17"/>
        <v>0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 t="str">
        <f>IF($V$1="","",INDEX(Clients!C15:Q15,1,$V$1))</f>
        <v/>
      </c>
      <c r="D15" s="67" t="str">
        <f t="shared" si="1"/>
        <v/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0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 t="str">
        <f>IF($V$1="","",INDEX(Clients!C16:Q16,1,$V$1))</f>
        <v/>
      </c>
      <c r="D16" s="67" t="str">
        <f t="shared" si="1"/>
        <v/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 t="str">
        <f t="shared" si="7"/>
        <v/>
      </c>
      <c r="K16" s="68" t="str">
        <f t="shared" si="8"/>
        <v/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0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0</v>
      </c>
      <c r="AT16" s="86">
        <f t="shared" si="17"/>
        <v>0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 t="str">
        <f>IF($V$1="","",INDEX(Clients!C17:Q17,1,$V$1))</f>
        <v/>
      </c>
      <c r="D17" s="67" t="str">
        <f t="shared" si="1"/>
        <v/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 t="str">
        <f t="shared" si="7"/>
        <v/>
      </c>
      <c r="K17" s="68" t="str">
        <f t="shared" si="8"/>
        <v/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0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0</v>
      </c>
      <c r="AT17" s="86">
        <f t="shared" si="17"/>
        <v>0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 t="str">
        <f>IF($V$1="","",INDEX(Clients!C18:Q18,1,$V$1))</f>
        <v/>
      </c>
      <c r="D18" s="67" t="str">
        <f t="shared" si="1"/>
        <v/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 t="str">
        <f t="shared" si="7"/>
        <v/>
      </c>
      <c r="K18" s="68" t="str">
        <f t="shared" si="8"/>
        <v/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0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0</v>
      </c>
      <c r="AT18" s="86">
        <f t="shared" si="17"/>
        <v>0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 t="str">
        <f>IF($V$1="","",INDEX(Clients!C19:Q19,1,$V$1))</f>
        <v/>
      </c>
      <c r="D19" s="67" t="str">
        <f t="shared" si="1"/>
        <v/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 t="str">
        <f t="shared" si="7"/>
        <v/>
      </c>
      <c r="K19" s="68" t="str">
        <f t="shared" si="8"/>
        <v/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</v>
      </c>
      <c r="AS19" s="86">
        <f t="shared" si="18"/>
        <v>0</v>
      </c>
      <c r="AT19" s="86">
        <f t="shared" si="18"/>
        <v>0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 t="str">
        <f>IF($V$1="","",INDEX(Clients!C20:Q20,1,$V$1))</f>
        <v/>
      </c>
      <c r="D20" s="67" t="str">
        <f t="shared" si="1"/>
        <v/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 t="str">
        <f t="shared" si="7"/>
        <v/>
      </c>
      <c r="K20" s="68" t="str">
        <f t="shared" si="8"/>
        <v/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0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</v>
      </c>
      <c r="AS20" s="86">
        <f t="shared" si="18"/>
        <v>0</v>
      </c>
      <c r="AT20" s="86">
        <f t="shared" si="18"/>
        <v>0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 t="str">
        <f>IF($V$1="","",INDEX(Clients!C21:Q21,1,$V$1))</f>
        <v/>
      </c>
      <c r="D21" s="67" t="str">
        <f t="shared" si="1"/>
        <v/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 t="str">
        <f t="shared" si="7"/>
        <v/>
      </c>
      <c r="K21" s="68" t="str">
        <f t="shared" si="8"/>
        <v/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0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</v>
      </c>
      <c r="AS21" s="86">
        <f t="shared" si="18"/>
        <v>0</v>
      </c>
      <c r="AT21" s="86">
        <f t="shared" si="18"/>
        <v>0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 t="str">
        <f>IF($V$1="","",INDEX(Clients!C22:Q22,1,$V$1))</f>
        <v/>
      </c>
      <c r="D22" s="67" t="str">
        <f t="shared" si="1"/>
        <v/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0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</v>
      </c>
      <c r="AS22" s="86">
        <f t="shared" si="18"/>
        <v>0</v>
      </c>
      <c r="AT22" s="86">
        <f t="shared" si="18"/>
        <v>0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 t="str">
        <f>IF($V$1="","",INDEX(Clients!C23:Q23,1,$V$1))</f>
        <v/>
      </c>
      <c r="D23" s="67" t="str">
        <f t="shared" si="1"/>
        <v/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0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</v>
      </c>
      <c r="AS23" s="86">
        <f t="shared" si="18"/>
        <v>0</v>
      </c>
      <c r="AT23" s="86">
        <f t="shared" si="18"/>
        <v>0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 t="str">
        <f>IF($V$1="","",INDEX(Clients!C24:Q24,1,$V$1))</f>
        <v/>
      </c>
      <c r="D24" s="67" t="str">
        <f t="shared" si="1"/>
        <v/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 t="str">
        <f t="shared" si="7"/>
        <v/>
      </c>
      <c r="K24" s="68" t="str">
        <f t="shared" si="8"/>
        <v/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0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</v>
      </c>
      <c r="AS24" s="86">
        <f t="shared" si="18"/>
        <v>0</v>
      </c>
      <c r="AT24" s="86">
        <f t="shared" si="18"/>
        <v>0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 t="str">
        <f>IF($V$1="","",INDEX(Clients!C25:Q25,1,$V$1))</f>
        <v/>
      </c>
      <c r="D25" s="67" t="str">
        <f t="shared" si="1"/>
        <v/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 t="str">
        <f t="shared" si="7"/>
        <v/>
      </c>
      <c r="K25" s="68" t="str">
        <f t="shared" si="8"/>
        <v/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0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</v>
      </c>
      <c r="AS25" s="86">
        <f t="shared" si="18"/>
        <v>0</v>
      </c>
      <c r="AT25" s="86">
        <f t="shared" si="18"/>
        <v>0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 t="str">
        <f>IF($V$1="","",INDEX(Clients!C26:Q26,1,$V$1))</f>
        <v/>
      </c>
      <c r="D26" s="67" t="str">
        <f t="shared" si="1"/>
        <v/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 t="str">
        <f t="shared" si="7"/>
        <v/>
      </c>
      <c r="K26" s="68" t="str">
        <f t="shared" si="8"/>
        <v/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</v>
      </c>
      <c r="AS26" s="86">
        <f t="shared" si="18"/>
        <v>0</v>
      </c>
      <c r="AT26" s="86">
        <f t="shared" si="18"/>
        <v>0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 t="str">
        <f>IF($V$1="","",INDEX(Clients!C27:Q27,1,$V$1))</f>
        <v/>
      </c>
      <c r="D27" s="67" t="str">
        <f t="shared" si="1"/>
        <v/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 t="str">
        <f t="shared" si="7"/>
        <v/>
      </c>
      <c r="K27" s="68" t="str">
        <f t="shared" si="8"/>
        <v/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0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</v>
      </c>
      <c r="AS27" s="86">
        <f t="shared" si="18"/>
        <v>0</v>
      </c>
      <c r="AT27" s="86">
        <f t="shared" si="18"/>
        <v>0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 t="str">
        <f>IF($V$1="","",INDEX(Clients!C28:Q28,1,$V$1))</f>
        <v/>
      </c>
      <c r="D28" s="67" t="str">
        <f t="shared" si="1"/>
        <v/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 t="str">
        <f t="shared" si="7"/>
        <v/>
      </c>
      <c r="K28" s="68" t="str">
        <f t="shared" si="8"/>
        <v/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0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</v>
      </c>
      <c r="AS28" s="86">
        <f t="shared" si="18"/>
        <v>0</v>
      </c>
      <c r="AT28" s="86">
        <f t="shared" si="18"/>
        <v>0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 t="str">
        <f>IF($V$1="","",INDEX(Clients!C29:Q29,1,$V$1))</f>
        <v/>
      </c>
      <c r="D29" s="67" t="str">
        <f t="shared" si="1"/>
        <v/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 t="str">
        <f t="shared" si="7"/>
        <v/>
      </c>
      <c r="K29" s="68" t="str">
        <f t="shared" si="8"/>
        <v/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0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</v>
      </c>
      <c r="AS29" s="86">
        <f t="shared" si="18"/>
        <v>0</v>
      </c>
      <c r="AT29" s="86">
        <f t="shared" si="18"/>
        <v>0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 t="str">
        <f>IF($V$1="","",INDEX(Clients!C30:Q30,1,$V$1))</f>
        <v/>
      </c>
      <c r="D30" s="67" t="str">
        <f t="shared" si="1"/>
        <v/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 t="str">
        <f t="shared" si="7"/>
        <v/>
      </c>
      <c r="K30" s="68" t="str">
        <f t="shared" si="8"/>
        <v/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0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</v>
      </c>
      <c r="AS30" s="86">
        <f t="shared" si="18"/>
        <v>0</v>
      </c>
      <c r="AT30" s="86">
        <f t="shared" si="18"/>
        <v>0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 t="str">
        <f>IF($V$1="","",INDEX(Clients!C31:Q31,1,$V$1))</f>
        <v/>
      </c>
      <c r="D31" s="67" t="str">
        <f t="shared" si="1"/>
        <v/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 t="str">
        <f t="shared" si="7"/>
        <v/>
      </c>
      <c r="K31" s="68" t="str">
        <f t="shared" si="8"/>
        <v/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0</v>
      </c>
      <c r="AS31" s="86">
        <f t="shared" si="18"/>
        <v>0</v>
      </c>
      <c r="AT31" s="86">
        <f t="shared" si="18"/>
        <v>0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 t="str">
        <f>IF($V$1="","",INDEX(Clients!C32:Q32,1,$V$1))</f>
        <v/>
      </c>
      <c r="D32" s="67" t="str">
        <f t="shared" si="1"/>
        <v/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 t="str">
        <f t="shared" si="7"/>
        <v/>
      </c>
      <c r="K32" s="68" t="str">
        <f t="shared" si="8"/>
        <v/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0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0</v>
      </c>
      <c r="AS32" s="86">
        <f t="shared" si="18"/>
        <v>0</v>
      </c>
      <c r="AT32" s="86">
        <f t="shared" si="18"/>
        <v>0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 t="str">
        <f>IF($V$1="","",INDEX(Clients!C33:Q33,1,$V$1))</f>
        <v/>
      </c>
      <c r="D33" s="67" t="str">
        <f t="shared" si="1"/>
        <v/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 t="str">
        <f t="shared" si="7"/>
        <v/>
      </c>
      <c r="K33" s="68" t="str">
        <f t="shared" si="8"/>
        <v/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0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0</v>
      </c>
      <c r="AS33" s="86">
        <f t="shared" si="18"/>
        <v>0</v>
      </c>
      <c r="AT33" s="86">
        <f t="shared" si="18"/>
        <v>0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 t="str">
        <f>IF($V$1="","",INDEX(Clients!C34:Q34,1,$V$1))</f>
        <v/>
      </c>
      <c r="D34" s="67" t="str">
        <f t="shared" si="1"/>
        <v/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 t="str">
        <f t="shared" si="7"/>
        <v/>
      </c>
      <c r="K34" s="68" t="str">
        <f t="shared" si="8"/>
        <v/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0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</v>
      </c>
      <c r="AS34" s="86">
        <f t="shared" si="19"/>
        <v>0</v>
      </c>
      <c r="AT34" s="86">
        <f t="shared" si="19"/>
        <v>0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 t="str">
        <f>IF($V$1="","",INDEX(Clients!C35:Q35,1,$V$1))</f>
        <v/>
      </c>
      <c r="D35" s="67" t="str">
        <f t="shared" ref="D35:D66" si="20">IF(AM35=0,"",IF(AM35&gt;my_rothresh,ROUNDUP(AM35,0),ROUNDUP(AM35,2)))</f>
        <v/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0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</v>
      </c>
      <c r="AS35" s="86">
        <f t="shared" si="19"/>
        <v>0</v>
      </c>
      <c r="AT35" s="86">
        <f t="shared" si="19"/>
        <v>0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 t="str">
        <f>IF($V$1="","",INDEX(Clients!C36:Q36,1,$V$1))</f>
        <v/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 t="str">
        <f>IF($V$1="","",INDEX(Clients!C37:Q37,1,$V$1))</f>
        <v/>
      </c>
      <c r="D37" s="67" t="str">
        <f t="shared" si="20"/>
        <v/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 t="str">
        <f t="shared" si="25"/>
        <v/>
      </c>
      <c r="J37" s="68" t="str">
        <f t="shared" si="26"/>
        <v/>
      </c>
      <c r="K37" s="68" t="str">
        <f t="shared" si="27"/>
        <v/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0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0</v>
      </c>
      <c r="AS37" s="86">
        <f t="shared" si="19"/>
        <v>0</v>
      </c>
      <c r="AT37" s="86">
        <f t="shared" si="19"/>
        <v>0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 t="str">
        <f>IF($V$1="","",INDEX(Clients!C38:Q38,1,$V$1))</f>
        <v/>
      </c>
      <c r="D38" s="67" t="str">
        <f t="shared" si="20"/>
        <v/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 t="str">
        <f t="shared" si="25"/>
        <v/>
      </c>
      <c r="J38" s="68" t="str">
        <f t="shared" si="26"/>
        <v/>
      </c>
      <c r="K38" s="68" t="str">
        <f t="shared" si="27"/>
        <v/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0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</v>
      </c>
      <c r="AS38" s="86">
        <f t="shared" si="19"/>
        <v>0</v>
      </c>
      <c r="AT38" s="86">
        <f t="shared" si="19"/>
        <v>0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 t="str">
        <f>IF($V$1="","",INDEX(Clients!C39:Q39,1,$V$1))</f>
        <v/>
      </c>
      <c r="D39" s="67" t="str">
        <f t="shared" si="20"/>
        <v/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 t="str">
        <f t="shared" si="25"/>
        <v/>
      </c>
      <c r="J39" s="68" t="str">
        <f t="shared" si="26"/>
        <v/>
      </c>
      <c r="K39" s="68" t="str">
        <f t="shared" si="27"/>
        <v/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0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0</v>
      </c>
      <c r="AS39" s="86">
        <f t="shared" si="19"/>
        <v>0</v>
      </c>
      <c r="AT39" s="86">
        <f t="shared" si="19"/>
        <v>0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 t="str">
        <f>IF($V$1="","",INDEX(Clients!C40:Q40,1,$V$1))</f>
        <v/>
      </c>
      <c r="D40" s="67" t="str">
        <f t="shared" si="20"/>
        <v/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 t="str">
        <f t="shared" si="25"/>
        <v/>
      </c>
      <c r="J40" s="68" t="str">
        <f t="shared" si="26"/>
        <v/>
      </c>
      <c r="K40" s="68" t="str">
        <f t="shared" si="27"/>
        <v/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0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</v>
      </c>
      <c r="AS40" s="86">
        <f t="shared" si="19"/>
        <v>0</v>
      </c>
      <c r="AT40" s="86">
        <f t="shared" si="19"/>
        <v>0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 t="str">
        <f>IF($V$1="","",INDEX(Clients!C41:Q41,1,$V$1))</f>
        <v/>
      </c>
      <c r="D41" s="67" t="str">
        <f t="shared" si="20"/>
        <v/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 t="str">
        <f t="shared" si="26"/>
        <v/>
      </c>
      <c r="K41" s="68" t="str">
        <f t="shared" si="27"/>
        <v/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0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0</v>
      </c>
      <c r="AT41" s="86">
        <f t="shared" si="19"/>
        <v>0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 t="str">
        <f>IF($V$1="","",INDEX(Clients!C42:Q42,1,$V$1))</f>
        <v/>
      </c>
      <c r="D42" s="67" t="str">
        <f t="shared" si="20"/>
        <v/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 t="str">
        <f t="shared" si="25"/>
        <v/>
      </c>
      <c r="J42" s="68" t="str">
        <f t="shared" si="26"/>
        <v/>
      </c>
      <c r="K42" s="68" t="str">
        <f t="shared" si="27"/>
        <v/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0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0</v>
      </c>
      <c r="AS42" s="86">
        <f t="shared" si="19"/>
        <v>0</v>
      </c>
      <c r="AT42" s="86">
        <f t="shared" si="19"/>
        <v>0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 t="str">
        <f>IF($V$1="","",INDEX(Clients!C43:Q43,1,$V$1))</f>
        <v/>
      </c>
      <c r="D43" s="67" t="str">
        <f t="shared" si="20"/>
        <v/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 t="str">
        <f t="shared" si="25"/>
        <v/>
      </c>
      <c r="J43" s="68" t="str">
        <f t="shared" si="26"/>
        <v/>
      </c>
      <c r="K43" s="68" t="str">
        <f t="shared" si="27"/>
        <v/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0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0</v>
      </c>
      <c r="AS43" s="86">
        <f t="shared" si="19"/>
        <v>0</v>
      </c>
      <c r="AT43" s="86">
        <f t="shared" si="19"/>
        <v>0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 t="str">
        <f>IF($V$1="","",INDEX(Clients!C44:Q44,1,$V$1))</f>
        <v/>
      </c>
      <c r="D44" s="67" t="str">
        <f t="shared" si="20"/>
        <v/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 t="str">
        <f t="shared" si="25"/>
        <v/>
      </c>
      <c r="J44" s="68" t="str">
        <f t="shared" si="26"/>
        <v/>
      </c>
      <c r="K44" s="68" t="str">
        <f t="shared" si="27"/>
        <v/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0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</v>
      </c>
      <c r="AS44" s="86">
        <f t="shared" si="19"/>
        <v>0</v>
      </c>
      <c r="AT44" s="86">
        <f t="shared" si="19"/>
        <v>0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 t="str">
        <f>IF($V$1="","",INDEX(Clients!C45:Q45,1,$V$1))</f>
        <v/>
      </c>
      <c r="D45" s="67" t="str">
        <f t="shared" si="20"/>
        <v/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 t="str">
        <f t="shared" si="25"/>
        <v/>
      </c>
      <c r="J45" s="68" t="str">
        <f t="shared" si="26"/>
        <v/>
      </c>
      <c r="K45" s="68" t="str">
        <f t="shared" si="27"/>
        <v/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0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</v>
      </c>
      <c r="AS45" s="86">
        <f t="shared" si="19"/>
        <v>0</v>
      </c>
      <c r="AT45" s="86">
        <f t="shared" si="19"/>
        <v>0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 t="str">
        <f>IF($V$1="","",INDEX(Clients!C46:Q46,1,$V$1))</f>
        <v/>
      </c>
      <c r="D46" s="67" t="str">
        <f t="shared" si="20"/>
        <v/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 t="str">
        <f t="shared" si="25"/>
        <v/>
      </c>
      <c r="J46" s="68" t="str">
        <f t="shared" si="26"/>
        <v/>
      </c>
      <c r="K46" s="68" t="str">
        <f t="shared" si="27"/>
        <v/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0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</v>
      </c>
      <c r="AS46" s="86">
        <f t="shared" si="19"/>
        <v>0</v>
      </c>
      <c r="AT46" s="86">
        <f t="shared" si="19"/>
        <v>0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 t="str">
        <f>IF($V$1="","",INDEX(Clients!C47:Q47,1,$V$1))</f>
        <v/>
      </c>
      <c r="D47" s="67" t="str">
        <f t="shared" si="20"/>
        <v/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 t="str">
        <f t="shared" si="25"/>
        <v/>
      </c>
      <c r="J47" s="68" t="str">
        <f t="shared" si="26"/>
        <v/>
      </c>
      <c r="K47" s="68" t="str">
        <f t="shared" si="27"/>
        <v/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0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</v>
      </c>
      <c r="AS47" s="86">
        <f t="shared" si="19"/>
        <v>0</v>
      </c>
      <c r="AT47" s="86">
        <f t="shared" si="19"/>
        <v>0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 t="str">
        <f>IF($V$1="","",INDEX(Clients!C48:Q48,1,$V$1))</f>
        <v/>
      </c>
      <c r="D48" s="67" t="str">
        <f t="shared" si="20"/>
        <v/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 t="str">
        <f t="shared" si="25"/>
        <v/>
      </c>
      <c r="J48" s="68" t="str">
        <f t="shared" si="26"/>
        <v/>
      </c>
      <c r="K48" s="68" t="str">
        <f t="shared" si="27"/>
        <v/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0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</v>
      </c>
      <c r="AS48" s="86">
        <f t="shared" si="19"/>
        <v>0</v>
      </c>
      <c r="AT48" s="86">
        <f t="shared" si="19"/>
        <v>0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 t="str">
        <f>IF($V$1="","",INDEX(Clients!C49:Q49,1,$V$1))</f>
        <v/>
      </c>
      <c r="D49" s="67" t="str">
        <f t="shared" si="20"/>
        <v/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 t="str">
        <f t="shared" si="25"/>
        <v/>
      </c>
      <c r="J49" s="68" t="str">
        <f t="shared" si="26"/>
        <v/>
      </c>
      <c r="K49" s="68" t="str">
        <f t="shared" si="27"/>
        <v/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0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</v>
      </c>
      <c r="AS49" s="86">
        <f t="shared" si="19"/>
        <v>0</v>
      </c>
      <c r="AT49" s="86">
        <f t="shared" si="19"/>
        <v>0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 t="str">
        <f>IF($V$1="","",INDEX(Clients!C50:Q50,1,$V$1))</f>
        <v/>
      </c>
      <c r="D50" s="67" t="str">
        <f t="shared" si="20"/>
        <v/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 t="str">
        <f t="shared" si="25"/>
        <v/>
      </c>
      <c r="J50" s="68" t="str">
        <f t="shared" si="26"/>
        <v/>
      </c>
      <c r="K50" s="68" t="str">
        <f t="shared" si="27"/>
        <v/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0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</v>
      </c>
      <c r="AS50" s="86">
        <f t="shared" si="37"/>
        <v>0</v>
      </c>
      <c r="AT50" s="86">
        <f t="shared" si="37"/>
        <v>0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 t="str">
        <f>IF($V$1="","",INDEX(Clients!C51:Q51,1,$V$1))</f>
        <v/>
      </c>
      <c r="D51" s="67" t="str">
        <f t="shared" si="20"/>
        <v/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 t="str">
        <f t="shared" si="25"/>
        <v/>
      </c>
      <c r="J51" s="68" t="str">
        <f t="shared" si="26"/>
        <v/>
      </c>
      <c r="K51" s="68" t="str">
        <f t="shared" si="27"/>
        <v/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0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</v>
      </c>
      <c r="AS51" s="86">
        <f t="shared" si="37"/>
        <v>0</v>
      </c>
      <c r="AT51" s="86">
        <f t="shared" si="37"/>
        <v>0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 t="str">
        <f>IF($V$1="","",INDEX(Clients!C52:Q52,1,$V$1))</f>
        <v/>
      </c>
      <c r="D52" s="67" t="str">
        <f t="shared" si="20"/>
        <v/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 t="str">
        <f t="shared" si="25"/>
        <v/>
      </c>
      <c r="J52" s="68" t="str">
        <f t="shared" si="26"/>
        <v/>
      </c>
      <c r="K52" s="68" t="str">
        <f t="shared" si="27"/>
        <v/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0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</v>
      </c>
      <c r="AS52" s="86">
        <f t="shared" si="37"/>
        <v>0</v>
      </c>
      <c r="AT52" s="86">
        <f t="shared" si="37"/>
        <v>0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 t="str">
        <f>IF($V$1="","",INDEX(Clients!C53:Q53,1,$V$1))</f>
        <v/>
      </c>
      <c r="D53" s="67" t="str">
        <f t="shared" si="20"/>
        <v/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 t="str">
        <f t="shared" si="25"/>
        <v/>
      </c>
      <c r="J53" s="68" t="str">
        <f t="shared" si="26"/>
        <v/>
      </c>
      <c r="K53" s="68" t="str">
        <f t="shared" si="27"/>
        <v/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0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</v>
      </c>
      <c r="AS53" s="86">
        <f t="shared" si="37"/>
        <v>0</v>
      </c>
      <c r="AT53" s="86">
        <f t="shared" si="37"/>
        <v>0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 t="str">
        <f>IF($V$1="","",INDEX(Clients!C54:Q54,1,$V$1))</f>
        <v/>
      </c>
      <c r="D54" s="67" t="str">
        <f t="shared" si="20"/>
        <v/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 t="str">
        <f t="shared" si="25"/>
        <v/>
      </c>
      <c r="J54" s="68" t="str">
        <f t="shared" si="26"/>
        <v/>
      </c>
      <c r="K54" s="68" t="str">
        <f t="shared" si="27"/>
        <v/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0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</v>
      </c>
      <c r="AS54" s="86">
        <f t="shared" si="37"/>
        <v>0</v>
      </c>
      <c r="AT54" s="86">
        <f t="shared" si="37"/>
        <v>0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 t="str">
        <f>IF($V$1="","",INDEX(Clients!C55:Q55,1,$V$1))</f>
        <v/>
      </c>
      <c r="D55" s="67" t="str">
        <f t="shared" si="20"/>
        <v/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 t="str">
        <f t="shared" si="25"/>
        <v/>
      </c>
      <c r="J55" s="68" t="str">
        <f t="shared" si="26"/>
        <v/>
      </c>
      <c r="K55" s="68" t="str">
        <f t="shared" si="27"/>
        <v/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0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</v>
      </c>
      <c r="AS55" s="86">
        <f t="shared" si="37"/>
        <v>0</v>
      </c>
      <c r="AT55" s="86">
        <f t="shared" si="37"/>
        <v>0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 t="str">
        <f>IF($V$1="","",INDEX(Clients!C56:Q56,1,$V$1))</f>
        <v/>
      </c>
      <c r="D56" s="67" t="str">
        <f t="shared" si="20"/>
        <v/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 t="str">
        <f t="shared" si="25"/>
        <v/>
      </c>
      <c r="J56" s="68" t="str">
        <f t="shared" si="26"/>
        <v/>
      </c>
      <c r="K56" s="68" t="str">
        <f t="shared" si="27"/>
        <v/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0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</v>
      </c>
      <c r="AS56" s="86">
        <f t="shared" si="37"/>
        <v>0</v>
      </c>
      <c r="AT56" s="86">
        <f t="shared" si="37"/>
        <v>0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 t="str">
        <f>IF($V$1="","",INDEX(Clients!C57:Q57,1,$V$1))</f>
        <v/>
      </c>
      <c r="D57" s="67" t="str">
        <f t="shared" si="20"/>
        <v/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 t="str">
        <f t="shared" si="25"/>
        <v/>
      </c>
      <c r="J57" s="68" t="str">
        <f t="shared" si="26"/>
        <v/>
      </c>
      <c r="K57" s="68" t="str">
        <f t="shared" si="27"/>
        <v/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0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</v>
      </c>
      <c r="AS57" s="86">
        <f t="shared" si="37"/>
        <v>0</v>
      </c>
      <c r="AT57" s="86">
        <f t="shared" si="37"/>
        <v>0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 t="str">
        <f>IF($V$1="","",INDEX(Clients!C58:Q58,1,$V$1))</f>
        <v/>
      </c>
      <c r="D58" s="67" t="str">
        <f t="shared" si="20"/>
        <v/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 t="str">
        <f t="shared" si="25"/>
        <v/>
      </c>
      <c r="J58" s="68" t="str">
        <f t="shared" si="26"/>
        <v/>
      </c>
      <c r="K58" s="68" t="str">
        <f t="shared" si="27"/>
        <v/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0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</v>
      </c>
      <c r="AS58" s="86">
        <f t="shared" si="37"/>
        <v>0</v>
      </c>
      <c r="AT58" s="86">
        <f t="shared" si="37"/>
        <v>0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 t="str">
        <f>IF($V$1="","",INDEX(Clients!C59:Q59,1,$V$1))</f>
        <v/>
      </c>
      <c r="D59" s="67" t="str">
        <f t="shared" si="20"/>
        <v/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 t="str">
        <f t="shared" si="25"/>
        <v/>
      </c>
      <c r="J59" s="68" t="str">
        <f t="shared" si="26"/>
        <v/>
      </c>
      <c r="K59" s="68" t="str">
        <f t="shared" si="27"/>
        <v/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0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0</v>
      </c>
      <c r="AS59" s="86">
        <f t="shared" si="37"/>
        <v>0</v>
      </c>
      <c r="AT59" s="86">
        <f t="shared" si="37"/>
        <v>0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 t="str">
        <f>IF($V$1="","",INDEX(Clients!C60:Q60,1,$V$1))</f>
        <v/>
      </c>
      <c r="D60" s="67" t="str">
        <f t="shared" si="20"/>
        <v/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 t="str">
        <f t="shared" si="25"/>
        <v/>
      </c>
      <c r="J60" s="68" t="str">
        <f t="shared" si="26"/>
        <v/>
      </c>
      <c r="K60" s="68" t="str">
        <f t="shared" si="27"/>
        <v/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0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0</v>
      </c>
      <c r="AS60" s="86">
        <f t="shared" si="37"/>
        <v>0</v>
      </c>
      <c r="AT60" s="86">
        <f t="shared" si="37"/>
        <v>0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 t="str">
        <f>IF($V$1="","",INDEX(Clients!C61:Q61,1,$V$1))</f>
        <v/>
      </c>
      <c r="D61" s="67" t="str">
        <f t="shared" si="20"/>
        <v/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 t="str">
        <f t="shared" si="25"/>
        <v/>
      </c>
      <c r="J61" s="68" t="str">
        <f t="shared" si="26"/>
        <v/>
      </c>
      <c r="K61" s="68" t="str">
        <f t="shared" si="27"/>
        <v/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0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0</v>
      </c>
      <c r="AS61" s="86">
        <f t="shared" si="37"/>
        <v>0</v>
      </c>
      <c r="AT61" s="86">
        <f t="shared" si="37"/>
        <v>0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 t="str">
        <f>IF($V$1="","",INDEX(Clients!C62:Q62,1,$V$1))</f>
        <v/>
      </c>
      <c r="D62" s="67" t="str">
        <f t="shared" si="20"/>
        <v/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 t="str">
        <f t="shared" si="25"/>
        <v/>
      </c>
      <c r="J62" s="68" t="str">
        <f t="shared" si="26"/>
        <v/>
      </c>
      <c r="K62" s="68" t="str">
        <f t="shared" si="27"/>
        <v/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0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</v>
      </c>
      <c r="AS62" s="86">
        <f t="shared" si="37"/>
        <v>0</v>
      </c>
      <c r="AT62" s="86">
        <f t="shared" si="37"/>
        <v>0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 t="str">
        <f>IF($V$1="","",INDEX(Clients!C63:Q63,1,$V$1))</f>
        <v/>
      </c>
      <c r="D63" s="67" t="str">
        <f t="shared" si="20"/>
        <v/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 t="str">
        <f t="shared" si="25"/>
        <v/>
      </c>
      <c r="J63" s="68" t="str">
        <f t="shared" si="26"/>
        <v/>
      </c>
      <c r="K63" s="68" t="str">
        <f t="shared" si="27"/>
        <v/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0</v>
      </c>
      <c r="AS63" s="86">
        <f t="shared" si="37"/>
        <v>0</v>
      </c>
      <c r="AT63" s="86">
        <f t="shared" si="37"/>
        <v>0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 t="str">
        <f>IF($V$1="","",INDEX(Clients!C64:Q64,1,$V$1))</f>
        <v/>
      </c>
      <c r="D64" s="67" t="str">
        <f t="shared" si="20"/>
        <v/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 t="str">
        <f t="shared" si="25"/>
        <v/>
      </c>
      <c r="J64" s="68" t="str">
        <f t="shared" si="26"/>
        <v/>
      </c>
      <c r="K64" s="68" t="str">
        <f t="shared" si="27"/>
        <v/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0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</v>
      </c>
      <c r="AS64" s="86">
        <f t="shared" si="37"/>
        <v>0</v>
      </c>
      <c r="AT64" s="86">
        <f t="shared" si="37"/>
        <v>0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 t="str">
        <f>IF($V$1="","",INDEX(Clients!C65:Q65,1,$V$1))</f>
        <v/>
      </c>
      <c r="D65" s="67" t="str">
        <f t="shared" si="20"/>
        <v/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 t="str">
        <f t="shared" si="25"/>
        <v/>
      </c>
      <c r="J65" s="68" t="str">
        <f t="shared" si="26"/>
        <v/>
      </c>
      <c r="K65" s="68" t="str">
        <f t="shared" si="27"/>
        <v/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0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0</v>
      </c>
      <c r="AS65" s="86">
        <f t="shared" si="37"/>
        <v>0</v>
      </c>
      <c r="AT65" s="86">
        <f t="shared" si="37"/>
        <v>0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 t="str">
        <f>IF($V$1="","",INDEX(Clients!C66:Q66,1,$V$1))</f>
        <v/>
      </c>
      <c r="D66" s="67" t="str">
        <f t="shared" si="20"/>
        <v/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 t="str">
        <f t="shared" si="25"/>
        <v/>
      </c>
      <c r="J66" s="68" t="str">
        <f t="shared" si="26"/>
        <v/>
      </c>
      <c r="K66" s="68" t="str">
        <f t="shared" si="27"/>
        <v/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0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</v>
      </c>
      <c r="AS66" s="86">
        <f t="shared" si="37"/>
        <v>0</v>
      </c>
      <c r="AT66" s="86">
        <f t="shared" si="37"/>
        <v>0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 t="str">
        <f>IF($V$1="","",INDEX(Clients!C67:Q67,1,$V$1))</f>
        <v/>
      </c>
      <c r="D67" s="67" t="str">
        <f t="shared" ref="D67:D74" si="38">IF(AM67=0,"",IF(AM67&gt;my_rothresh,ROUNDUP(AM67,0),ROUNDUP(AM67,2)))</f>
        <v/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 t="str">
        <f t="shared" ref="J67:J74" si="44">IF(AS67=0,"",IF(AS67&gt;my_rothresh,ROUNDUP(AS67,0),ROUNDUP(AS67,2)))</f>
        <v/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</v>
      </c>
      <c r="AS67" s="86">
        <f t="shared" si="54"/>
        <v>0</v>
      </c>
      <c r="AT67" s="86">
        <f t="shared" si="54"/>
        <v>0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 t="str">
        <f>IF($V$1="","",INDEX(Clients!C68:Q68,1,$V$1))</f>
        <v/>
      </c>
      <c r="D68" s="67" t="str">
        <f t="shared" si="38"/>
        <v/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 t="str">
        <f t="shared" si="43"/>
        <v/>
      </c>
      <c r="J68" s="68" t="str">
        <f t="shared" si="44"/>
        <v/>
      </c>
      <c r="K68" s="68" t="str">
        <f t="shared" si="45"/>
        <v/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0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</v>
      </c>
      <c r="AS68" s="86">
        <f t="shared" si="54"/>
        <v>0</v>
      </c>
      <c r="AT68" s="86">
        <f t="shared" si="54"/>
        <v>0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 t="str">
        <f>IF($V$1="","",INDEX(Clients!C69:Q69,1,$V$1))</f>
        <v/>
      </c>
      <c r="D69" s="67" t="str">
        <f t="shared" si="38"/>
        <v/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 t="str">
        <f t="shared" si="43"/>
        <v/>
      </c>
      <c r="J69" s="68" t="str">
        <f t="shared" si="44"/>
        <v/>
      </c>
      <c r="K69" s="68" t="str">
        <f t="shared" si="45"/>
        <v/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0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0</v>
      </c>
      <c r="AS69" s="86">
        <f t="shared" si="54"/>
        <v>0</v>
      </c>
      <c r="AT69" s="86">
        <f t="shared" si="54"/>
        <v>0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 t="str">
        <f>IF($V$1="","",INDEX(Clients!C70:Q70,1,$V$1))</f>
        <v/>
      </c>
      <c r="D70" s="67" t="str">
        <f t="shared" si="38"/>
        <v/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 t="str">
        <f t="shared" si="43"/>
        <v/>
      </c>
      <c r="J70" s="68" t="str">
        <f t="shared" si="44"/>
        <v/>
      </c>
      <c r="K70" s="68" t="str">
        <f t="shared" si="45"/>
        <v/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0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</v>
      </c>
      <c r="AS70" s="86">
        <f t="shared" si="54"/>
        <v>0</v>
      </c>
      <c r="AT70" s="86">
        <f t="shared" si="54"/>
        <v>0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 t="str">
        <f>IF($V$1="","",INDEX(Clients!C71:Q71,1,$V$1))</f>
        <v/>
      </c>
      <c r="D71" s="67" t="str">
        <f t="shared" si="38"/>
        <v/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 t="str">
        <f t="shared" si="43"/>
        <v/>
      </c>
      <c r="J71" s="68" t="str">
        <f t="shared" si="44"/>
        <v/>
      </c>
      <c r="K71" s="68" t="str">
        <f t="shared" si="45"/>
        <v/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0</v>
      </c>
      <c r="AS71" s="86">
        <f t="shared" si="54"/>
        <v>0</v>
      </c>
      <c r="AT71" s="86">
        <f t="shared" si="54"/>
        <v>0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 t="str">
        <f>IF($V$1="","",INDEX(Clients!C72:Q72,1,$V$1))</f>
        <v/>
      </c>
      <c r="D72" s="67" t="str">
        <f t="shared" si="38"/>
        <v/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 t="str">
        <f t="shared" si="43"/>
        <v/>
      </c>
      <c r="J72" s="68" t="str">
        <f t="shared" si="44"/>
        <v/>
      </c>
      <c r="K72" s="68" t="str">
        <f t="shared" si="45"/>
        <v/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0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0</v>
      </c>
      <c r="AS72" s="86">
        <f t="shared" si="54"/>
        <v>0</v>
      </c>
      <c r="AT72" s="86">
        <f t="shared" si="54"/>
        <v>0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 t="str">
        <f>IF($V$1="","",INDEX(Clients!C73:Q73,1,$V$1))</f>
        <v/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 t="str">
        <f>IF($V$1="","",INDEX(Clients!C74:Q74,1,$V$1))</f>
        <v/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0</v>
      </c>
      <c r="D75" s="184">
        <f>SUM(D3:D74)</f>
        <v>0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</v>
      </c>
      <c r="J75" s="184">
        <f t="shared" si="55"/>
        <v>0</v>
      </c>
      <c r="K75" s="184">
        <f t="shared" si="55"/>
        <v>0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/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/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 t="str">
        <f>IF(B1="","",MATCH(B1,List_busproc,0))</f>
        <v/>
      </c>
      <c r="W1" s="2" t="str">
        <f>IF(V1="","",INDEX(Lists!D3:D17,V1))</f>
        <v/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 t="str">
        <f>IF($V$1="","",INDEX(Clients!C3:Q3,1,$V$1))</f>
        <v/>
      </c>
      <c r="D3" s="83" t="str">
        <f t="shared" ref="D3:D34" si="1">IF(AM3=0,"",IF(AM3&gt;my_rothresh,ROUNDUP(AM3,0),ROUNDUP(AM3,2)))</f>
        <v/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 t="str">
        <f>IF($V$1="","",IF(V$2="","",INDEX(Work!$C$45:$Q$60,V$2,$V$1)))</f>
        <v/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0</v>
      </c>
      <c r="AT3" s="86">
        <f t="shared" si="17"/>
        <v>0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 t="str">
        <f>IF($V$1="","",INDEX(Clients!C4:Q4,1,$V$1))</f>
        <v/>
      </c>
      <c r="D4" s="67" t="str">
        <f t="shared" si="1"/>
        <v/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 t="str">
        <f t="shared" si="7"/>
        <v/>
      </c>
      <c r="K4" s="68" t="str">
        <f t="shared" si="8"/>
        <v/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0</v>
      </c>
      <c r="AT4" s="86">
        <f t="shared" si="17"/>
        <v>0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 t="str">
        <f>IF($V$1="","",INDEX(Clients!C5:Q5,1,$V$1))</f>
        <v/>
      </c>
      <c r="D5" s="67" t="str">
        <f t="shared" si="1"/>
        <v/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 t="str">
        <f t="shared" si="7"/>
        <v/>
      </c>
      <c r="K5" s="68" t="str">
        <f t="shared" si="8"/>
        <v/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0</v>
      </c>
      <c r="AT5" s="86">
        <f t="shared" si="17"/>
        <v>0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 t="str">
        <f>IF($V$1="","",INDEX(Clients!C6:Q6,1,$V$1))</f>
        <v/>
      </c>
      <c r="D6" s="67" t="str">
        <f t="shared" si="1"/>
        <v/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 t="str">
        <f t="shared" si="7"/>
        <v/>
      </c>
      <c r="K6" s="68" t="str">
        <f t="shared" si="8"/>
        <v/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</v>
      </c>
      <c r="AT6" s="86">
        <f t="shared" si="17"/>
        <v>0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 t="str">
        <f>IF($V$1="","",INDEX(Clients!C7:Q7,1,$V$1))</f>
        <v/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 t="str">
        <f>IF($V$1="","",INDEX(Clients!C8:Q8,1,$V$1))</f>
        <v/>
      </c>
      <c r="D8" s="67" t="str">
        <f t="shared" si="1"/>
        <v/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 t="str">
        <f t="shared" si="7"/>
        <v/>
      </c>
      <c r="K8" s="68" t="str">
        <f t="shared" si="8"/>
        <v/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0</v>
      </c>
      <c r="AT8" s="86">
        <f t="shared" si="17"/>
        <v>0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 t="str">
        <f>IF($V$1="","",INDEX(Clients!C9:Q9,1,$V$1))</f>
        <v/>
      </c>
      <c r="D9" s="67" t="str">
        <f t="shared" si="1"/>
        <v/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0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 t="str">
        <f>IF($V$1="","",INDEX(Clients!C10:Q10,1,$V$1))</f>
        <v/>
      </c>
      <c r="D10" s="67" t="str">
        <f t="shared" si="1"/>
        <v/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 t="str">
        <f t="shared" si="7"/>
        <v/>
      </c>
      <c r="K10" s="68" t="str">
        <f t="shared" si="8"/>
        <v/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0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0</v>
      </c>
      <c r="AT10" s="86">
        <f t="shared" si="17"/>
        <v>0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 t="str">
        <f>IF($V$1="","",INDEX(Clients!C11:Q11,1,$V$1))</f>
        <v/>
      </c>
      <c r="D11" s="67" t="str">
        <f t="shared" si="1"/>
        <v/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0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 t="str">
        <f>IF($V$1="","",INDEX(Clients!C12:Q12,1,$V$1))</f>
        <v/>
      </c>
      <c r="D12" s="67" t="str">
        <f t="shared" si="1"/>
        <v/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 t="str">
        <f t="shared" si="7"/>
        <v/>
      </c>
      <c r="K12" s="68" t="str">
        <f t="shared" si="8"/>
        <v/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0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0</v>
      </c>
      <c r="AT12" s="86">
        <f t="shared" si="17"/>
        <v>0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 t="str">
        <f>IF($V$1="","",INDEX(Clients!C13:Q13,1,$V$1))</f>
        <v/>
      </c>
      <c r="D13" s="67" t="str">
        <f t="shared" si="1"/>
        <v/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0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 t="str">
        <f>IF($V$1="","",INDEX(Clients!C14:Q14,1,$V$1))</f>
        <v/>
      </c>
      <c r="D14" s="67" t="str">
        <f t="shared" si="1"/>
        <v/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 t="str">
        <f t="shared" si="7"/>
        <v/>
      </c>
      <c r="K14" s="68" t="str">
        <f t="shared" si="8"/>
        <v/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0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0</v>
      </c>
      <c r="AT14" s="86">
        <f t="shared" si="17"/>
        <v>0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 t="str">
        <f>IF($V$1="","",INDEX(Clients!C15:Q15,1,$V$1))</f>
        <v/>
      </c>
      <c r="D15" s="67" t="str">
        <f t="shared" si="1"/>
        <v/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0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 t="str">
        <f>IF($V$1="","",INDEX(Clients!C16:Q16,1,$V$1))</f>
        <v/>
      </c>
      <c r="D16" s="67" t="str">
        <f t="shared" si="1"/>
        <v/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 t="str">
        <f t="shared" si="7"/>
        <v/>
      </c>
      <c r="K16" s="68" t="str">
        <f t="shared" si="8"/>
        <v/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0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0</v>
      </c>
      <c r="AT16" s="86">
        <f t="shared" si="17"/>
        <v>0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 t="str">
        <f>IF($V$1="","",INDEX(Clients!C17:Q17,1,$V$1))</f>
        <v/>
      </c>
      <c r="D17" s="67" t="str">
        <f t="shared" si="1"/>
        <v/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 t="str">
        <f t="shared" si="7"/>
        <v/>
      </c>
      <c r="K17" s="68" t="str">
        <f t="shared" si="8"/>
        <v/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0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0</v>
      </c>
      <c r="AT17" s="86">
        <f t="shared" si="17"/>
        <v>0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 t="str">
        <f>IF($V$1="","",INDEX(Clients!C18:Q18,1,$V$1))</f>
        <v/>
      </c>
      <c r="D18" s="67" t="str">
        <f t="shared" si="1"/>
        <v/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 t="str">
        <f t="shared" si="7"/>
        <v/>
      </c>
      <c r="K18" s="68" t="str">
        <f t="shared" si="8"/>
        <v/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0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0</v>
      </c>
      <c r="AT18" s="86">
        <f t="shared" si="17"/>
        <v>0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 t="str">
        <f>IF($V$1="","",INDEX(Clients!C19:Q19,1,$V$1))</f>
        <v/>
      </c>
      <c r="D19" s="67" t="str">
        <f t="shared" si="1"/>
        <v/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 t="str">
        <f t="shared" si="7"/>
        <v/>
      </c>
      <c r="K19" s="68" t="str">
        <f t="shared" si="8"/>
        <v/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</v>
      </c>
      <c r="AS19" s="86">
        <f t="shared" si="18"/>
        <v>0</v>
      </c>
      <c r="AT19" s="86">
        <f t="shared" si="18"/>
        <v>0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 t="str">
        <f>IF($V$1="","",INDEX(Clients!C20:Q20,1,$V$1))</f>
        <v/>
      </c>
      <c r="D20" s="67" t="str">
        <f t="shared" si="1"/>
        <v/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 t="str">
        <f t="shared" si="7"/>
        <v/>
      </c>
      <c r="K20" s="68" t="str">
        <f t="shared" si="8"/>
        <v/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0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</v>
      </c>
      <c r="AS20" s="86">
        <f t="shared" si="18"/>
        <v>0</v>
      </c>
      <c r="AT20" s="86">
        <f t="shared" si="18"/>
        <v>0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 t="str">
        <f>IF($V$1="","",INDEX(Clients!C21:Q21,1,$V$1))</f>
        <v/>
      </c>
      <c r="D21" s="67" t="str">
        <f t="shared" si="1"/>
        <v/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 t="str">
        <f t="shared" si="7"/>
        <v/>
      </c>
      <c r="K21" s="68" t="str">
        <f t="shared" si="8"/>
        <v/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0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</v>
      </c>
      <c r="AS21" s="86">
        <f t="shared" si="18"/>
        <v>0</v>
      </c>
      <c r="AT21" s="86">
        <f t="shared" si="18"/>
        <v>0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 t="str">
        <f>IF($V$1="","",INDEX(Clients!C22:Q22,1,$V$1))</f>
        <v/>
      </c>
      <c r="D22" s="67" t="str">
        <f t="shared" si="1"/>
        <v/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0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</v>
      </c>
      <c r="AS22" s="86">
        <f t="shared" si="18"/>
        <v>0</v>
      </c>
      <c r="AT22" s="86">
        <f t="shared" si="18"/>
        <v>0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 t="str">
        <f>IF($V$1="","",INDEX(Clients!C23:Q23,1,$V$1))</f>
        <v/>
      </c>
      <c r="D23" s="67" t="str">
        <f t="shared" si="1"/>
        <v/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0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</v>
      </c>
      <c r="AS23" s="86">
        <f t="shared" si="18"/>
        <v>0</v>
      </c>
      <c r="AT23" s="86">
        <f t="shared" si="18"/>
        <v>0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 t="str">
        <f>IF($V$1="","",INDEX(Clients!C24:Q24,1,$V$1))</f>
        <v/>
      </c>
      <c r="D24" s="67" t="str">
        <f t="shared" si="1"/>
        <v/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 t="str">
        <f t="shared" si="7"/>
        <v/>
      </c>
      <c r="K24" s="68" t="str">
        <f t="shared" si="8"/>
        <v/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0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</v>
      </c>
      <c r="AS24" s="86">
        <f t="shared" si="18"/>
        <v>0</v>
      </c>
      <c r="AT24" s="86">
        <f t="shared" si="18"/>
        <v>0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 t="str">
        <f>IF($V$1="","",INDEX(Clients!C25:Q25,1,$V$1))</f>
        <v/>
      </c>
      <c r="D25" s="67" t="str">
        <f t="shared" si="1"/>
        <v/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 t="str">
        <f t="shared" si="7"/>
        <v/>
      </c>
      <c r="K25" s="68" t="str">
        <f t="shared" si="8"/>
        <v/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0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</v>
      </c>
      <c r="AS25" s="86">
        <f t="shared" si="18"/>
        <v>0</v>
      </c>
      <c r="AT25" s="86">
        <f t="shared" si="18"/>
        <v>0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 t="str">
        <f>IF($V$1="","",INDEX(Clients!C26:Q26,1,$V$1))</f>
        <v/>
      </c>
      <c r="D26" s="67" t="str">
        <f t="shared" si="1"/>
        <v/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 t="str">
        <f t="shared" si="7"/>
        <v/>
      </c>
      <c r="K26" s="68" t="str">
        <f t="shared" si="8"/>
        <v/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</v>
      </c>
      <c r="AS26" s="86">
        <f t="shared" si="18"/>
        <v>0</v>
      </c>
      <c r="AT26" s="86">
        <f t="shared" si="18"/>
        <v>0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 t="str">
        <f>IF($V$1="","",INDEX(Clients!C27:Q27,1,$V$1))</f>
        <v/>
      </c>
      <c r="D27" s="67" t="str">
        <f t="shared" si="1"/>
        <v/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 t="str">
        <f t="shared" si="7"/>
        <v/>
      </c>
      <c r="K27" s="68" t="str">
        <f t="shared" si="8"/>
        <v/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0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</v>
      </c>
      <c r="AS27" s="86">
        <f t="shared" si="18"/>
        <v>0</v>
      </c>
      <c r="AT27" s="86">
        <f t="shared" si="18"/>
        <v>0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 t="str">
        <f>IF($V$1="","",INDEX(Clients!C28:Q28,1,$V$1))</f>
        <v/>
      </c>
      <c r="D28" s="67" t="str">
        <f t="shared" si="1"/>
        <v/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 t="str">
        <f t="shared" si="7"/>
        <v/>
      </c>
      <c r="K28" s="68" t="str">
        <f t="shared" si="8"/>
        <v/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0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</v>
      </c>
      <c r="AS28" s="86">
        <f t="shared" si="18"/>
        <v>0</v>
      </c>
      <c r="AT28" s="86">
        <f t="shared" si="18"/>
        <v>0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 t="str">
        <f>IF($V$1="","",INDEX(Clients!C29:Q29,1,$V$1))</f>
        <v/>
      </c>
      <c r="D29" s="67" t="str">
        <f t="shared" si="1"/>
        <v/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 t="str">
        <f t="shared" si="7"/>
        <v/>
      </c>
      <c r="K29" s="68" t="str">
        <f t="shared" si="8"/>
        <v/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0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</v>
      </c>
      <c r="AS29" s="86">
        <f t="shared" si="18"/>
        <v>0</v>
      </c>
      <c r="AT29" s="86">
        <f t="shared" si="18"/>
        <v>0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 t="str">
        <f>IF($V$1="","",INDEX(Clients!C30:Q30,1,$V$1))</f>
        <v/>
      </c>
      <c r="D30" s="67" t="str">
        <f t="shared" si="1"/>
        <v/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 t="str">
        <f t="shared" si="7"/>
        <v/>
      </c>
      <c r="K30" s="68" t="str">
        <f t="shared" si="8"/>
        <v/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0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</v>
      </c>
      <c r="AS30" s="86">
        <f t="shared" si="18"/>
        <v>0</v>
      </c>
      <c r="AT30" s="86">
        <f t="shared" si="18"/>
        <v>0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 t="str">
        <f>IF($V$1="","",INDEX(Clients!C31:Q31,1,$V$1))</f>
        <v/>
      </c>
      <c r="D31" s="67" t="str">
        <f t="shared" si="1"/>
        <v/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 t="str">
        <f t="shared" si="7"/>
        <v/>
      </c>
      <c r="K31" s="68" t="str">
        <f t="shared" si="8"/>
        <v/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0</v>
      </c>
      <c r="AS31" s="86">
        <f t="shared" si="18"/>
        <v>0</v>
      </c>
      <c r="AT31" s="86">
        <f t="shared" si="18"/>
        <v>0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 t="str">
        <f>IF($V$1="","",INDEX(Clients!C32:Q32,1,$V$1))</f>
        <v/>
      </c>
      <c r="D32" s="67" t="str">
        <f t="shared" si="1"/>
        <v/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 t="str">
        <f t="shared" si="7"/>
        <v/>
      </c>
      <c r="K32" s="68" t="str">
        <f t="shared" si="8"/>
        <v/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0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0</v>
      </c>
      <c r="AS32" s="86">
        <f t="shared" si="18"/>
        <v>0</v>
      </c>
      <c r="AT32" s="86">
        <f t="shared" si="18"/>
        <v>0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 t="str">
        <f>IF($V$1="","",INDEX(Clients!C33:Q33,1,$V$1))</f>
        <v/>
      </c>
      <c r="D33" s="67" t="str">
        <f t="shared" si="1"/>
        <v/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 t="str">
        <f t="shared" si="7"/>
        <v/>
      </c>
      <c r="K33" s="68" t="str">
        <f t="shared" si="8"/>
        <v/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0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0</v>
      </c>
      <c r="AS33" s="86">
        <f t="shared" si="18"/>
        <v>0</v>
      </c>
      <c r="AT33" s="86">
        <f t="shared" si="18"/>
        <v>0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 t="str">
        <f>IF($V$1="","",INDEX(Clients!C34:Q34,1,$V$1))</f>
        <v/>
      </c>
      <c r="D34" s="67" t="str">
        <f t="shared" si="1"/>
        <v/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 t="str">
        <f t="shared" si="7"/>
        <v/>
      </c>
      <c r="K34" s="68" t="str">
        <f t="shared" si="8"/>
        <v/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0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</v>
      </c>
      <c r="AS34" s="86">
        <f t="shared" si="19"/>
        <v>0</v>
      </c>
      <c r="AT34" s="86">
        <f t="shared" si="19"/>
        <v>0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 t="str">
        <f>IF($V$1="","",INDEX(Clients!C35:Q35,1,$V$1))</f>
        <v/>
      </c>
      <c r="D35" s="67" t="str">
        <f t="shared" ref="D35:D66" si="20">IF(AM35=0,"",IF(AM35&gt;my_rothresh,ROUNDUP(AM35,0),ROUNDUP(AM35,2)))</f>
        <v/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0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</v>
      </c>
      <c r="AS35" s="86">
        <f t="shared" si="19"/>
        <v>0</v>
      </c>
      <c r="AT35" s="86">
        <f t="shared" si="19"/>
        <v>0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 t="str">
        <f>IF($V$1="","",INDEX(Clients!C36:Q36,1,$V$1))</f>
        <v/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 t="str">
        <f>IF($V$1="","",INDEX(Clients!C37:Q37,1,$V$1))</f>
        <v/>
      </c>
      <c r="D37" s="67" t="str">
        <f t="shared" si="20"/>
        <v/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 t="str">
        <f t="shared" si="25"/>
        <v/>
      </c>
      <c r="J37" s="68" t="str">
        <f t="shared" si="26"/>
        <v/>
      </c>
      <c r="K37" s="68" t="str">
        <f t="shared" si="27"/>
        <v/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0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0</v>
      </c>
      <c r="AS37" s="86">
        <f t="shared" si="19"/>
        <v>0</v>
      </c>
      <c r="AT37" s="86">
        <f t="shared" si="19"/>
        <v>0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 t="str">
        <f>IF($V$1="","",INDEX(Clients!C38:Q38,1,$V$1))</f>
        <v/>
      </c>
      <c r="D38" s="67" t="str">
        <f t="shared" si="20"/>
        <v/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 t="str">
        <f t="shared" si="25"/>
        <v/>
      </c>
      <c r="J38" s="68" t="str">
        <f t="shared" si="26"/>
        <v/>
      </c>
      <c r="K38" s="68" t="str">
        <f t="shared" si="27"/>
        <v/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0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</v>
      </c>
      <c r="AS38" s="86">
        <f t="shared" si="19"/>
        <v>0</v>
      </c>
      <c r="AT38" s="86">
        <f t="shared" si="19"/>
        <v>0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 t="str">
        <f>IF($V$1="","",INDEX(Clients!C39:Q39,1,$V$1))</f>
        <v/>
      </c>
      <c r="D39" s="67" t="str">
        <f t="shared" si="20"/>
        <v/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 t="str">
        <f t="shared" si="25"/>
        <v/>
      </c>
      <c r="J39" s="68" t="str">
        <f t="shared" si="26"/>
        <v/>
      </c>
      <c r="K39" s="68" t="str">
        <f t="shared" si="27"/>
        <v/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0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0</v>
      </c>
      <c r="AS39" s="86">
        <f t="shared" si="19"/>
        <v>0</v>
      </c>
      <c r="AT39" s="86">
        <f t="shared" si="19"/>
        <v>0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 t="str">
        <f>IF($V$1="","",INDEX(Clients!C40:Q40,1,$V$1))</f>
        <v/>
      </c>
      <c r="D40" s="67" t="str">
        <f t="shared" si="20"/>
        <v/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 t="str">
        <f t="shared" si="25"/>
        <v/>
      </c>
      <c r="J40" s="68" t="str">
        <f t="shared" si="26"/>
        <v/>
      </c>
      <c r="K40" s="68" t="str">
        <f t="shared" si="27"/>
        <v/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0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</v>
      </c>
      <c r="AS40" s="86">
        <f t="shared" si="19"/>
        <v>0</v>
      </c>
      <c r="AT40" s="86">
        <f t="shared" si="19"/>
        <v>0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 t="str">
        <f>IF($V$1="","",INDEX(Clients!C41:Q41,1,$V$1))</f>
        <v/>
      </c>
      <c r="D41" s="67" t="str">
        <f t="shared" si="20"/>
        <v/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 t="str">
        <f t="shared" si="26"/>
        <v/>
      </c>
      <c r="K41" s="68" t="str">
        <f t="shared" si="27"/>
        <v/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0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0</v>
      </c>
      <c r="AT41" s="86">
        <f t="shared" si="19"/>
        <v>0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 t="str">
        <f>IF($V$1="","",INDEX(Clients!C42:Q42,1,$V$1))</f>
        <v/>
      </c>
      <c r="D42" s="67" t="str">
        <f t="shared" si="20"/>
        <v/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 t="str">
        <f t="shared" si="25"/>
        <v/>
      </c>
      <c r="J42" s="68" t="str">
        <f t="shared" si="26"/>
        <v/>
      </c>
      <c r="K42" s="68" t="str">
        <f t="shared" si="27"/>
        <v/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0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0</v>
      </c>
      <c r="AS42" s="86">
        <f t="shared" si="19"/>
        <v>0</v>
      </c>
      <c r="AT42" s="86">
        <f t="shared" si="19"/>
        <v>0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 t="str">
        <f>IF($V$1="","",INDEX(Clients!C43:Q43,1,$V$1))</f>
        <v/>
      </c>
      <c r="D43" s="67" t="str">
        <f t="shared" si="20"/>
        <v/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 t="str">
        <f t="shared" si="25"/>
        <v/>
      </c>
      <c r="J43" s="68" t="str">
        <f t="shared" si="26"/>
        <v/>
      </c>
      <c r="K43" s="68" t="str">
        <f t="shared" si="27"/>
        <v/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0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0</v>
      </c>
      <c r="AS43" s="86">
        <f t="shared" si="19"/>
        <v>0</v>
      </c>
      <c r="AT43" s="86">
        <f t="shared" si="19"/>
        <v>0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 t="str">
        <f>IF($V$1="","",INDEX(Clients!C44:Q44,1,$V$1))</f>
        <v/>
      </c>
      <c r="D44" s="67" t="str">
        <f t="shared" si="20"/>
        <v/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 t="str">
        <f t="shared" si="25"/>
        <v/>
      </c>
      <c r="J44" s="68" t="str">
        <f t="shared" si="26"/>
        <v/>
      </c>
      <c r="K44" s="68" t="str">
        <f t="shared" si="27"/>
        <v/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0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</v>
      </c>
      <c r="AS44" s="86">
        <f t="shared" si="19"/>
        <v>0</v>
      </c>
      <c r="AT44" s="86">
        <f t="shared" si="19"/>
        <v>0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 t="str">
        <f>IF($V$1="","",INDEX(Clients!C45:Q45,1,$V$1))</f>
        <v/>
      </c>
      <c r="D45" s="67" t="str">
        <f t="shared" si="20"/>
        <v/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 t="str">
        <f t="shared" si="25"/>
        <v/>
      </c>
      <c r="J45" s="68" t="str">
        <f t="shared" si="26"/>
        <v/>
      </c>
      <c r="K45" s="68" t="str">
        <f t="shared" si="27"/>
        <v/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0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</v>
      </c>
      <c r="AS45" s="86">
        <f t="shared" si="19"/>
        <v>0</v>
      </c>
      <c r="AT45" s="86">
        <f t="shared" si="19"/>
        <v>0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 t="str">
        <f>IF($V$1="","",INDEX(Clients!C46:Q46,1,$V$1))</f>
        <v/>
      </c>
      <c r="D46" s="67" t="str">
        <f t="shared" si="20"/>
        <v/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 t="str">
        <f t="shared" si="25"/>
        <v/>
      </c>
      <c r="J46" s="68" t="str">
        <f t="shared" si="26"/>
        <v/>
      </c>
      <c r="K46" s="68" t="str">
        <f t="shared" si="27"/>
        <v/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0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</v>
      </c>
      <c r="AS46" s="86">
        <f t="shared" si="19"/>
        <v>0</v>
      </c>
      <c r="AT46" s="86">
        <f t="shared" si="19"/>
        <v>0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 t="str">
        <f>IF($V$1="","",INDEX(Clients!C47:Q47,1,$V$1))</f>
        <v/>
      </c>
      <c r="D47" s="67" t="str">
        <f t="shared" si="20"/>
        <v/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 t="str">
        <f t="shared" si="25"/>
        <v/>
      </c>
      <c r="J47" s="68" t="str">
        <f t="shared" si="26"/>
        <v/>
      </c>
      <c r="K47" s="68" t="str">
        <f t="shared" si="27"/>
        <v/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0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</v>
      </c>
      <c r="AS47" s="86">
        <f t="shared" si="19"/>
        <v>0</v>
      </c>
      <c r="AT47" s="86">
        <f t="shared" si="19"/>
        <v>0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 t="str">
        <f>IF($V$1="","",INDEX(Clients!C48:Q48,1,$V$1))</f>
        <v/>
      </c>
      <c r="D48" s="67" t="str">
        <f t="shared" si="20"/>
        <v/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 t="str">
        <f t="shared" si="25"/>
        <v/>
      </c>
      <c r="J48" s="68" t="str">
        <f t="shared" si="26"/>
        <v/>
      </c>
      <c r="K48" s="68" t="str">
        <f t="shared" si="27"/>
        <v/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0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</v>
      </c>
      <c r="AS48" s="86">
        <f t="shared" si="19"/>
        <v>0</v>
      </c>
      <c r="AT48" s="86">
        <f t="shared" si="19"/>
        <v>0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 t="str">
        <f>IF($V$1="","",INDEX(Clients!C49:Q49,1,$V$1))</f>
        <v/>
      </c>
      <c r="D49" s="67" t="str">
        <f t="shared" si="20"/>
        <v/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 t="str">
        <f t="shared" si="25"/>
        <v/>
      </c>
      <c r="J49" s="68" t="str">
        <f t="shared" si="26"/>
        <v/>
      </c>
      <c r="K49" s="68" t="str">
        <f t="shared" si="27"/>
        <v/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0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</v>
      </c>
      <c r="AS49" s="86">
        <f t="shared" si="19"/>
        <v>0</v>
      </c>
      <c r="AT49" s="86">
        <f t="shared" si="19"/>
        <v>0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 t="str">
        <f>IF($V$1="","",INDEX(Clients!C50:Q50,1,$V$1))</f>
        <v/>
      </c>
      <c r="D50" s="67" t="str">
        <f t="shared" si="20"/>
        <v/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 t="str">
        <f t="shared" si="25"/>
        <v/>
      </c>
      <c r="J50" s="68" t="str">
        <f t="shared" si="26"/>
        <v/>
      </c>
      <c r="K50" s="68" t="str">
        <f t="shared" si="27"/>
        <v/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0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</v>
      </c>
      <c r="AS50" s="86">
        <f t="shared" si="37"/>
        <v>0</v>
      </c>
      <c r="AT50" s="86">
        <f t="shared" si="37"/>
        <v>0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 t="str">
        <f>IF($V$1="","",INDEX(Clients!C51:Q51,1,$V$1))</f>
        <v/>
      </c>
      <c r="D51" s="67" t="str">
        <f t="shared" si="20"/>
        <v/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 t="str">
        <f t="shared" si="25"/>
        <v/>
      </c>
      <c r="J51" s="68" t="str">
        <f t="shared" si="26"/>
        <v/>
      </c>
      <c r="K51" s="68" t="str">
        <f t="shared" si="27"/>
        <v/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0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</v>
      </c>
      <c r="AS51" s="86">
        <f t="shared" si="37"/>
        <v>0</v>
      </c>
      <c r="AT51" s="86">
        <f t="shared" si="37"/>
        <v>0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 t="str">
        <f>IF($V$1="","",INDEX(Clients!C52:Q52,1,$V$1))</f>
        <v/>
      </c>
      <c r="D52" s="67" t="str">
        <f t="shared" si="20"/>
        <v/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 t="str">
        <f t="shared" si="25"/>
        <v/>
      </c>
      <c r="J52" s="68" t="str">
        <f t="shared" si="26"/>
        <v/>
      </c>
      <c r="K52" s="68" t="str">
        <f t="shared" si="27"/>
        <v/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0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</v>
      </c>
      <c r="AS52" s="86">
        <f t="shared" si="37"/>
        <v>0</v>
      </c>
      <c r="AT52" s="86">
        <f t="shared" si="37"/>
        <v>0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 t="str">
        <f>IF($V$1="","",INDEX(Clients!C53:Q53,1,$V$1))</f>
        <v/>
      </c>
      <c r="D53" s="67" t="str">
        <f t="shared" si="20"/>
        <v/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 t="str">
        <f t="shared" si="25"/>
        <v/>
      </c>
      <c r="J53" s="68" t="str">
        <f t="shared" si="26"/>
        <v/>
      </c>
      <c r="K53" s="68" t="str">
        <f t="shared" si="27"/>
        <v/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0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</v>
      </c>
      <c r="AS53" s="86">
        <f t="shared" si="37"/>
        <v>0</v>
      </c>
      <c r="AT53" s="86">
        <f t="shared" si="37"/>
        <v>0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 t="str">
        <f>IF($V$1="","",INDEX(Clients!C54:Q54,1,$V$1))</f>
        <v/>
      </c>
      <c r="D54" s="67" t="str">
        <f t="shared" si="20"/>
        <v/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 t="str">
        <f t="shared" si="25"/>
        <v/>
      </c>
      <c r="J54" s="68" t="str">
        <f t="shared" si="26"/>
        <v/>
      </c>
      <c r="K54" s="68" t="str">
        <f t="shared" si="27"/>
        <v/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0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</v>
      </c>
      <c r="AS54" s="86">
        <f t="shared" si="37"/>
        <v>0</v>
      </c>
      <c r="AT54" s="86">
        <f t="shared" si="37"/>
        <v>0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 t="str">
        <f>IF($V$1="","",INDEX(Clients!C55:Q55,1,$V$1))</f>
        <v/>
      </c>
      <c r="D55" s="67" t="str">
        <f t="shared" si="20"/>
        <v/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 t="str">
        <f t="shared" si="25"/>
        <v/>
      </c>
      <c r="J55" s="68" t="str">
        <f t="shared" si="26"/>
        <v/>
      </c>
      <c r="K55" s="68" t="str">
        <f t="shared" si="27"/>
        <v/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0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</v>
      </c>
      <c r="AS55" s="86">
        <f t="shared" si="37"/>
        <v>0</v>
      </c>
      <c r="AT55" s="86">
        <f t="shared" si="37"/>
        <v>0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 t="str">
        <f>IF($V$1="","",INDEX(Clients!C56:Q56,1,$V$1))</f>
        <v/>
      </c>
      <c r="D56" s="67" t="str">
        <f t="shared" si="20"/>
        <v/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 t="str">
        <f t="shared" si="25"/>
        <v/>
      </c>
      <c r="J56" s="68" t="str">
        <f t="shared" si="26"/>
        <v/>
      </c>
      <c r="K56" s="68" t="str">
        <f t="shared" si="27"/>
        <v/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0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</v>
      </c>
      <c r="AS56" s="86">
        <f t="shared" si="37"/>
        <v>0</v>
      </c>
      <c r="AT56" s="86">
        <f t="shared" si="37"/>
        <v>0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 t="str">
        <f>IF($V$1="","",INDEX(Clients!C57:Q57,1,$V$1))</f>
        <v/>
      </c>
      <c r="D57" s="67" t="str">
        <f t="shared" si="20"/>
        <v/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 t="str">
        <f t="shared" si="25"/>
        <v/>
      </c>
      <c r="J57" s="68" t="str">
        <f t="shared" si="26"/>
        <v/>
      </c>
      <c r="K57" s="68" t="str">
        <f t="shared" si="27"/>
        <v/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0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</v>
      </c>
      <c r="AS57" s="86">
        <f t="shared" si="37"/>
        <v>0</v>
      </c>
      <c r="AT57" s="86">
        <f t="shared" si="37"/>
        <v>0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 t="str">
        <f>IF($V$1="","",INDEX(Clients!C58:Q58,1,$V$1))</f>
        <v/>
      </c>
      <c r="D58" s="67" t="str">
        <f t="shared" si="20"/>
        <v/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 t="str">
        <f t="shared" si="25"/>
        <v/>
      </c>
      <c r="J58" s="68" t="str">
        <f t="shared" si="26"/>
        <v/>
      </c>
      <c r="K58" s="68" t="str">
        <f t="shared" si="27"/>
        <v/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0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</v>
      </c>
      <c r="AS58" s="86">
        <f t="shared" si="37"/>
        <v>0</v>
      </c>
      <c r="AT58" s="86">
        <f t="shared" si="37"/>
        <v>0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 t="str">
        <f>IF($V$1="","",INDEX(Clients!C59:Q59,1,$V$1))</f>
        <v/>
      </c>
      <c r="D59" s="67" t="str">
        <f t="shared" si="20"/>
        <v/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 t="str">
        <f t="shared" si="25"/>
        <v/>
      </c>
      <c r="J59" s="68" t="str">
        <f t="shared" si="26"/>
        <v/>
      </c>
      <c r="K59" s="68" t="str">
        <f t="shared" si="27"/>
        <v/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0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0</v>
      </c>
      <c r="AS59" s="86">
        <f t="shared" si="37"/>
        <v>0</v>
      </c>
      <c r="AT59" s="86">
        <f t="shared" si="37"/>
        <v>0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 t="str">
        <f>IF($V$1="","",INDEX(Clients!C60:Q60,1,$V$1))</f>
        <v/>
      </c>
      <c r="D60" s="67" t="str">
        <f t="shared" si="20"/>
        <v/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 t="str">
        <f t="shared" si="25"/>
        <v/>
      </c>
      <c r="J60" s="68" t="str">
        <f t="shared" si="26"/>
        <v/>
      </c>
      <c r="K60" s="68" t="str">
        <f t="shared" si="27"/>
        <v/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0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0</v>
      </c>
      <c r="AS60" s="86">
        <f t="shared" si="37"/>
        <v>0</v>
      </c>
      <c r="AT60" s="86">
        <f t="shared" si="37"/>
        <v>0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 t="str">
        <f>IF($V$1="","",INDEX(Clients!C61:Q61,1,$V$1))</f>
        <v/>
      </c>
      <c r="D61" s="67" t="str">
        <f t="shared" si="20"/>
        <v/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 t="str">
        <f t="shared" si="25"/>
        <v/>
      </c>
      <c r="J61" s="68" t="str">
        <f t="shared" si="26"/>
        <v/>
      </c>
      <c r="K61" s="68" t="str">
        <f t="shared" si="27"/>
        <v/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0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0</v>
      </c>
      <c r="AS61" s="86">
        <f t="shared" si="37"/>
        <v>0</v>
      </c>
      <c r="AT61" s="86">
        <f t="shared" si="37"/>
        <v>0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 t="str">
        <f>IF($V$1="","",INDEX(Clients!C62:Q62,1,$V$1))</f>
        <v/>
      </c>
      <c r="D62" s="67" t="str">
        <f t="shared" si="20"/>
        <v/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 t="str">
        <f t="shared" si="25"/>
        <v/>
      </c>
      <c r="J62" s="68" t="str">
        <f t="shared" si="26"/>
        <v/>
      </c>
      <c r="K62" s="68" t="str">
        <f t="shared" si="27"/>
        <v/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0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</v>
      </c>
      <c r="AS62" s="86">
        <f t="shared" si="37"/>
        <v>0</v>
      </c>
      <c r="AT62" s="86">
        <f t="shared" si="37"/>
        <v>0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 t="str">
        <f>IF($V$1="","",INDEX(Clients!C63:Q63,1,$V$1))</f>
        <v/>
      </c>
      <c r="D63" s="67" t="str">
        <f t="shared" si="20"/>
        <v/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 t="str">
        <f t="shared" si="25"/>
        <v/>
      </c>
      <c r="J63" s="68" t="str">
        <f t="shared" si="26"/>
        <v/>
      </c>
      <c r="K63" s="68" t="str">
        <f t="shared" si="27"/>
        <v/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0</v>
      </c>
      <c r="AS63" s="86">
        <f t="shared" si="37"/>
        <v>0</v>
      </c>
      <c r="AT63" s="86">
        <f t="shared" si="37"/>
        <v>0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 t="str">
        <f>IF($V$1="","",INDEX(Clients!C64:Q64,1,$V$1))</f>
        <v/>
      </c>
      <c r="D64" s="67" t="str">
        <f t="shared" si="20"/>
        <v/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 t="str">
        <f t="shared" si="25"/>
        <v/>
      </c>
      <c r="J64" s="68" t="str">
        <f t="shared" si="26"/>
        <v/>
      </c>
      <c r="K64" s="68" t="str">
        <f t="shared" si="27"/>
        <v/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0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</v>
      </c>
      <c r="AS64" s="86">
        <f t="shared" si="37"/>
        <v>0</v>
      </c>
      <c r="AT64" s="86">
        <f t="shared" si="37"/>
        <v>0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 t="str">
        <f>IF($V$1="","",INDEX(Clients!C65:Q65,1,$V$1))</f>
        <v/>
      </c>
      <c r="D65" s="67" t="str">
        <f t="shared" si="20"/>
        <v/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 t="str">
        <f t="shared" si="25"/>
        <v/>
      </c>
      <c r="J65" s="68" t="str">
        <f t="shared" si="26"/>
        <v/>
      </c>
      <c r="K65" s="68" t="str">
        <f t="shared" si="27"/>
        <v/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0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0</v>
      </c>
      <c r="AS65" s="86">
        <f t="shared" si="37"/>
        <v>0</v>
      </c>
      <c r="AT65" s="86">
        <f t="shared" si="37"/>
        <v>0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 t="str">
        <f>IF($V$1="","",INDEX(Clients!C66:Q66,1,$V$1))</f>
        <v/>
      </c>
      <c r="D66" s="67" t="str">
        <f t="shared" si="20"/>
        <v/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 t="str">
        <f t="shared" si="25"/>
        <v/>
      </c>
      <c r="J66" s="68" t="str">
        <f t="shared" si="26"/>
        <v/>
      </c>
      <c r="K66" s="68" t="str">
        <f t="shared" si="27"/>
        <v/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0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</v>
      </c>
      <c r="AS66" s="86">
        <f t="shared" si="37"/>
        <v>0</v>
      </c>
      <c r="AT66" s="86">
        <f t="shared" si="37"/>
        <v>0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 t="str">
        <f>IF($V$1="","",INDEX(Clients!C67:Q67,1,$V$1))</f>
        <v/>
      </c>
      <c r="D67" s="67" t="str">
        <f t="shared" ref="D67:D74" si="38">IF(AM67=0,"",IF(AM67&gt;my_rothresh,ROUNDUP(AM67,0),ROUNDUP(AM67,2)))</f>
        <v/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 t="str">
        <f t="shared" ref="J67:J74" si="44">IF(AS67=0,"",IF(AS67&gt;my_rothresh,ROUNDUP(AS67,0),ROUNDUP(AS67,2)))</f>
        <v/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</v>
      </c>
      <c r="AS67" s="86">
        <f t="shared" si="54"/>
        <v>0</v>
      </c>
      <c r="AT67" s="86">
        <f t="shared" si="54"/>
        <v>0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 t="str">
        <f>IF($V$1="","",INDEX(Clients!C68:Q68,1,$V$1))</f>
        <v/>
      </c>
      <c r="D68" s="67" t="str">
        <f t="shared" si="38"/>
        <v/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 t="str">
        <f t="shared" si="43"/>
        <v/>
      </c>
      <c r="J68" s="68" t="str">
        <f t="shared" si="44"/>
        <v/>
      </c>
      <c r="K68" s="68" t="str">
        <f t="shared" si="45"/>
        <v/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0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</v>
      </c>
      <c r="AS68" s="86">
        <f t="shared" si="54"/>
        <v>0</v>
      </c>
      <c r="AT68" s="86">
        <f t="shared" si="54"/>
        <v>0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 t="str">
        <f>IF($V$1="","",INDEX(Clients!C69:Q69,1,$V$1))</f>
        <v/>
      </c>
      <c r="D69" s="67" t="str">
        <f t="shared" si="38"/>
        <v/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 t="str">
        <f t="shared" si="43"/>
        <v/>
      </c>
      <c r="J69" s="68" t="str">
        <f t="shared" si="44"/>
        <v/>
      </c>
      <c r="K69" s="68" t="str">
        <f t="shared" si="45"/>
        <v/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0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0</v>
      </c>
      <c r="AS69" s="86">
        <f t="shared" si="54"/>
        <v>0</v>
      </c>
      <c r="AT69" s="86">
        <f t="shared" si="54"/>
        <v>0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 t="str">
        <f>IF($V$1="","",INDEX(Clients!C70:Q70,1,$V$1))</f>
        <v/>
      </c>
      <c r="D70" s="67" t="str">
        <f t="shared" si="38"/>
        <v/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 t="str">
        <f t="shared" si="43"/>
        <v/>
      </c>
      <c r="J70" s="68" t="str">
        <f t="shared" si="44"/>
        <v/>
      </c>
      <c r="K70" s="68" t="str">
        <f t="shared" si="45"/>
        <v/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0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</v>
      </c>
      <c r="AS70" s="86">
        <f t="shared" si="54"/>
        <v>0</v>
      </c>
      <c r="AT70" s="86">
        <f t="shared" si="54"/>
        <v>0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 t="str">
        <f>IF($V$1="","",INDEX(Clients!C71:Q71,1,$V$1))</f>
        <v/>
      </c>
      <c r="D71" s="67" t="str">
        <f t="shared" si="38"/>
        <v/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 t="str">
        <f t="shared" si="43"/>
        <v/>
      </c>
      <c r="J71" s="68" t="str">
        <f t="shared" si="44"/>
        <v/>
      </c>
      <c r="K71" s="68" t="str">
        <f t="shared" si="45"/>
        <v/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0</v>
      </c>
      <c r="AS71" s="86">
        <f t="shared" si="54"/>
        <v>0</v>
      </c>
      <c r="AT71" s="86">
        <f t="shared" si="54"/>
        <v>0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 t="str">
        <f>IF($V$1="","",INDEX(Clients!C72:Q72,1,$V$1))</f>
        <v/>
      </c>
      <c r="D72" s="67" t="str">
        <f t="shared" si="38"/>
        <v/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 t="str">
        <f t="shared" si="43"/>
        <v/>
      </c>
      <c r="J72" s="68" t="str">
        <f t="shared" si="44"/>
        <v/>
      </c>
      <c r="K72" s="68" t="str">
        <f t="shared" si="45"/>
        <v/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0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0</v>
      </c>
      <c r="AS72" s="86">
        <f t="shared" si="54"/>
        <v>0</v>
      </c>
      <c r="AT72" s="86">
        <f t="shared" si="54"/>
        <v>0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 t="str">
        <f>IF($V$1="","",INDEX(Clients!C73:Q73,1,$V$1))</f>
        <v/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 t="str">
        <f>IF($V$1="","",INDEX(Clients!C74:Q74,1,$V$1))</f>
        <v/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0</v>
      </c>
      <c r="D75" s="184">
        <f>SUM(D3:D74)</f>
        <v>0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</v>
      </c>
      <c r="J75" s="184">
        <f t="shared" si="55"/>
        <v>0</v>
      </c>
      <c r="K75" s="184">
        <f t="shared" si="55"/>
        <v>0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/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/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 t="str">
        <f>IF(B1="","",MATCH(B1,List_busproc,0))</f>
        <v/>
      </c>
      <c r="W1" s="2" t="str">
        <f>IF(V1="","",INDEX(Lists!D3:D17,V1))</f>
        <v/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 t="str">
        <f>IF($V$1="","",INDEX(Clients!C3:Q3,1,$V$1))</f>
        <v/>
      </c>
      <c r="D3" s="83" t="str">
        <f t="shared" ref="D3:D34" si="1">IF(AM3=0,"",IF(AM3&gt;my_rothresh,ROUNDUP(AM3,0),ROUNDUP(AM3,2)))</f>
        <v/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 t="str">
        <f>IF($V$1="","",IF(V$2="","",INDEX(Work!$C$45:$Q$60,V$2,$V$1)))</f>
        <v/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0</v>
      </c>
      <c r="AT3" s="86">
        <f t="shared" si="17"/>
        <v>0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 t="str">
        <f>IF($V$1="","",INDEX(Clients!C4:Q4,1,$V$1))</f>
        <v/>
      </c>
      <c r="D4" s="67" t="str">
        <f t="shared" si="1"/>
        <v/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 t="str">
        <f t="shared" si="7"/>
        <v/>
      </c>
      <c r="K4" s="68" t="str">
        <f t="shared" si="8"/>
        <v/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0</v>
      </c>
      <c r="AT4" s="86">
        <f t="shared" si="17"/>
        <v>0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 t="str">
        <f>IF($V$1="","",INDEX(Clients!C5:Q5,1,$V$1))</f>
        <v/>
      </c>
      <c r="D5" s="67" t="str">
        <f t="shared" si="1"/>
        <v/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 t="str">
        <f t="shared" si="7"/>
        <v/>
      </c>
      <c r="K5" s="68" t="str">
        <f t="shared" si="8"/>
        <v/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0</v>
      </c>
      <c r="AT5" s="86">
        <f t="shared" si="17"/>
        <v>0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 t="str">
        <f>IF($V$1="","",INDEX(Clients!C6:Q6,1,$V$1))</f>
        <v/>
      </c>
      <c r="D6" s="67" t="str">
        <f t="shared" si="1"/>
        <v/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 t="str">
        <f t="shared" si="7"/>
        <v/>
      </c>
      <c r="K6" s="68" t="str">
        <f t="shared" si="8"/>
        <v/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</v>
      </c>
      <c r="AT6" s="86">
        <f t="shared" si="17"/>
        <v>0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 t="str">
        <f>IF($V$1="","",INDEX(Clients!C7:Q7,1,$V$1))</f>
        <v/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 t="str">
        <f>IF($V$1="","",INDEX(Clients!C8:Q8,1,$V$1))</f>
        <v/>
      </c>
      <c r="D8" s="67" t="str">
        <f t="shared" si="1"/>
        <v/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 t="str">
        <f t="shared" si="7"/>
        <v/>
      </c>
      <c r="K8" s="68" t="str">
        <f t="shared" si="8"/>
        <v/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0</v>
      </c>
      <c r="AT8" s="86">
        <f t="shared" si="17"/>
        <v>0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 t="str">
        <f>IF($V$1="","",INDEX(Clients!C9:Q9,1,$V$1))</f>
        <v/>
      </c>
      <c r="D9" s="67" t="str">
        <f t="shared" si="1"/>
        <v/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0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 t="str">
        <f>IF($V$1="","",INDEX(Clients!C10:Q10,1,$V$1))</f>
        <v/>
      </c>
      <c r="D10" s="67" t="str">
        <f t="shared" si="1"/>
        <v/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 t="str">
        <f t="shared" si="7"/>
        <v/>
      </c>
      <c r="K10" s="68" t="str">
        <f t="shared" si="8"/>
        <v/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0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0</v>
      </c>
      <c r="AT10" s="86">
        <f t="shared" si="17"/>
        <v>0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 t="str">
        <f>IF($V$1="","",INDEX(Clients!C11:Q11,1,$V$1))</f>
        <v/>
      </c>
      <c r="D11" s="67" t="str">
        <f t="shared" si="1"/>
        <v/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0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 t="str">
        <f>IF($V$1="","",INDEX(Clients!C12:Q12,1,$V$1))</f>
        <v/>
      </c>
      <c r="D12" s="67" t="str">
        <f t="shared" si="1"/>
        <v/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 t="str">
        <f t="shared" si="7"/>
        <v/>
      </c>
      <c r="K12" s="68" t="str">
        <f t="shared" si="8"/>
        <v/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0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0</v>
      </c>
      <c r="AT12" s="86">
        <f t="shared" si="17"/>
        <v>0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 t="str">
        <f>IF($V$1="","",INDEX(Clients!C13:Q13,1,$V$1))</f>
        <v/>
      </c>
      <c r="D13" s="67" t="str">
        <f t="shared" si="1"/>
        <v/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0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 t="str">
        <f>IF($V$1="","",INDEX(Clients!C14:Q14,1,$V$1))</f>
        <v/>
      </c>
      <c r="D14" s="67" t="str">
        <f t="shared" si="1"/>
        <v/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 t="str">
        <f t="shared" si="7"/>
        <v/>
      </c>
      <c r="K14" s="68" t="str">
        <f t="shared" si="8"/>
        <v/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0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0</v>
      </c>
      <c r="AT14" s="86">
        <f t="shared" si="17"/>
        <v>0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 t="str">
        <f>IF($V$1="","",INDEX(Clients!C15:Q15,1,$V$1))</f>
        <v/>
      </c>
      <c r="D15" s="67" t="str">
        <f t="shared" si="1"/>
        <v/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0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 t="str">
        <f>IF($V$1="","",INDEX(Clients!C16:Q16,1,$V$1))</f>
        <v/>
      </c>
      <c r="D16" s="67" t="str">
        <f t="shared" si="1"/>
        <v/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 t="str">
        <f t="shared" si="7"/>
        <v/>
      </c>
      <c r="K16" s="68" t="str">
        <f t="shared" si="8"/>
        <v/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0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0</v>
      </c>
      <c r="AT16" s="86">
        <f t="shared" si="17"/>
        <v>0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 t="str">
        <f>IF($V$1="","",INDEX(Clients!C17:Q17,1,$V$1))</f>
        <v/>
      </c>
      <c r="D17" s="67" t="str">
        <f t="shared" si="1"/>
        <v/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 t="str">
        <f t="shared" si="7"/>
        <v/>
      </c>
      <c r="K17" s="68" t="str">
        <f t="shared" si="8"/>
        <v/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0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0</v>
      </c>
      <c r="AT17" s="86">
        <f t="shared" si="17"/>
        <v>0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 t="str">
        <f>IF($V$1="","",INDEX(Clients!C18:Q18,1,$V$1))</f>
        <v/>
      </c>
      <c r="D18" s="67" t="str">
        <f t="shared" si="1"/>
        <v/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 t="str">
        <f t="shared" si="7"/>
        <v/>
      </c>
      <c r="K18" s="68" t="str">
        <f t="shared" si="8"/>
        <v/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0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0</v>
      </c>
      <c r="AT18" s="86">
        <f t="shared" si="17"/>
        <v>0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 t="str">
        <f>IF($V$1="","",INDEX(Clients!C19:Q19,1,$V$1))</f>
        <v/>
      </c>
      <c r="D19" s="67" t="str">
        <f t="shared" si="1"/>
        <v/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 t="str">
        <f t="shared" si="7"/>
        <v/>
      </c>
      <c r="K19" s="68" t="str">
        <f t="shared" si="8"/>
        <v/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</v>
      </c>
      <c r="AS19" s="86">
        <f t="shared" si="18"/>
        <v>0</v>
      </c>
      <c r="AT19" s="86">
        <f t="shared" si="18"/>
        <v>0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 t="str">
        <f>IF($V$1="","",INDEX(Clients!C20:Q20,1,$V$1))</f>
        <v/>
      </c>
      <c r="D20" s="67" t="str">
        <f t="shared" si="1"/>
        <v/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 t="str">
        <f t="shared" si="7"/>
        <v/>
      </c>
      <c r="K20" s="68" t="str">
        <f t="shared" si="8"/>
        <v/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0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</v>
      </c>
      <c r="AS20" s="86">
        <f t="shared" si="18"/>
        <v>0</v>
      </c>
      <c r="AT20" s="86">
        <f t="shared" si="18"/>
        <v>0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 t="str">
        <f>IF($V$1="","",INDEX(Clients!C21:Q21,1,$V$1))</f>
        <v/>
      </c>
      <c r="D21" s="67" t="str">
        <f t="shared" si="1"/>
        <v/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 t="str">
        <f t="shared" si="7"/>
        <v/>
      </c>
      <c r="K21" s="68" t="str">
        <f t="shared" si="8"/>
        <v/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0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</v>
      </c>
      <c r="AS21" s="86">
        <f t="shared" si="18"/>
        <v>0</v>
      </c>
      <c r="AT21" s="86">
        <f t="shared" si="18"/>
        <v>0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 t="str">
        <f>IF($V$1="","",INDEX(Clients!C22:Q22,1,$V$1))</f>
        <v/>
      </c>
      <c r="D22" s="67" t="str">
        <f t="shared" si="1"/>
        <v/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0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</v>
      </c>
      <c r="AS22" s="86">
        <f t="shared" si="18"/>
        <v>0</v>
      </c>
      <c r="AT22" s="86">
        <f t="shared" si="18"/>
        <v>0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 t="str">
        <f>IF($V$1="","",INDEX(Clients!C23:Q23,1,$V$1))</f>
        <v/>
      </c>
      <c r="D23" s="67" t="str">
        <f t="shared" si="1"/>
        <v/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0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</v>
      </c>
      <c r="AS23" s="86">
        <f t="shared" si="18"/>
        <v>0</v>
      </c>
      <c r="AT23" s="86">
        <f t="shared" si="18"/>
        <v>0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 t="str">
        <f>IF($V$1="","",INDEX(Clients!C24:Q24,1,$V$1))</f>
        <v/>
      </c>
      <c r="D24" s="67" t="str">
        <f t="shared" si="1"/>
        <v/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 t="str">
        <f t="shared" si="7"/>
        <v/>
      </c>
      <c r="K24" s="68" t="str">
        <f t="shared" si="8"/>
        <v/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0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</v>
      </c>
      <c r="AS24" s="86">
        <f t="shared" si="18"/>
        <v>0</v>
      </c>
      <c r="AT24" s="86">
        <f t="shared" si="18"/>
        <v>0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 t="str">
        <f>IF($V$1="","",INDEX(Clients!C25:Q25,1,$V$1))</f>
        <v/>
      </c>
      <c r="D25" s="67" t="str">
        <f t="shared" si="1"/>
        <v/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 t="str">
        <f t="shared" si="7"/>
        <v/>
      </c>
      <c r="K25" s="68" t="str">
        <f t="shared" si="8"/>
        <v/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0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</v>
      </c>
      <c r="AS25" s="86">
        <f t="shared" si="18"/>
        <v>0</v>
      </c>
      <c r="AT25" s="86">
        <f t="shared" si="18"/>
        <v>0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 t="str">
        <f>IF($V$1="","",INDEX(Clients!C26:Q26,1,$V$1))</f>
        <v/>
      </c>
      <c r="D26" s="67" t="str">
        <f t="shared" si="1"/>
        <v/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 t="str">
        <f t="shared" si="7"/>
        <v/>
      </c>
      <c r="K26" s="68" t="str">
        <f t="shared" si="8"/>
        <v/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</v>
      </c>
      <c r="AS26" s="86">
        <f t="shared" si="18"/>
        <v>0</v>
      </c>
      <c r="AT26" s="86">
        <f t="shared" si="18"/>
        <v>0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 t="str">
        <f>IF($V$1="","",INDEX(Clients!C27:Q27,1,$V$1))</f>
        <v/>
      </c>
      <c r="D27" s="67" t="str">
        <f t="shared" si="1"/>
        <v/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 t="str">
        <f t="shared" si="7"/>
        <v/>
      </c>
      <c r="K27" s="68" t="str">
        <f t="shared" si="8"/>
        <v/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0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</v>
      </c>
      <c r="AS27" s="86">
        <f t="shared" si="18"/>
        <v>0</v>
      </c>
      <c r="AT27" s="86">
        <f t="shared" si="18"/>
        <v>0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 t="str">
        <f>IF($V$1="","",INDEX(Clients!C28:Q28,1,$V$1))</f>
        <v/>
      </c>
      <c r="D28" s="67" t="str">
        <f t="shared" si="1"/>
        <v/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 t="str">
        <f t="shared" si="7"/>
        <v/>
      </c>
      <c r="K28" s="68" t="str">
        <f t="shared" si="8"/>
        <v/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0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</v>
      </c>
      <c r="AS28" s="86">
        <f t="shared" si="18"/>
        <v>0</v>
      </c>
      <c r="AT28" s="86">
        <f t="shared" si="18"/>
        <v>0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 t="str">
        <f>IF($V$1="","",INDEX(Clients!C29:Q29,1,$V$1))</f>
        <v/>
      </c>
      <c r="D29" s="67" t="str">
        <f t="shared" si="1"/>
        <v/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 t="str">
        <f t="shared" si="7"/>
        <v/>
      </c>
      <c r="K29" s="68" t="str">
        <f t="shared" si="8"/>
        <v/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0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</v>
      </c>
      <c r="AS29" s="86">
        <f t="shared" si="18"/>
        <v>0</v>
      </c>
      <c r="AT29" s="86">
        <f t="shared" si="18"/>
        <v>0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 t="str">
        <f>IF($V$1="","",INDEX(Clients!C30:Q30,1,$V$1))</f>
        <v/>
      </c>
      <c r="D30" s="67" t="str">
        <f t="shared" si="1"/>
        <v/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 t="str">
        <f t="shared" si="7"/>
        <v/>
      </c>
      <c r="K30" s="68" t="str">
        <f t="shared" si="8"/>
        <v/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0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</v>
      </c>
      <c r="AS30" s="86">
        <f t="shared" si="18"/>
        <v>0</v>
      </c>
      <c r="AT30" s="86">
        <f t="shared" si="18"/>
        <v>0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 t="str">
        <f>IF($V$1="","",INDEX(Clients!C31:Q31,1,$V$1))</f>
        <v/>
      </c>
      <c r="D31" s="67" t="str">
        <f t="shared" si="1"/>
        <v/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 t="str">
        <f t="shared" si="7"/>
        <v/>
      </c>
      <c r="K31" s="68" t="str">
        <f t="shared" si="8"/>
        <v/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0</v>
      </c>
      <c r="AS31" s="86">
        <f t="shared" si="18"/>
        <v>0</v>
      </c>
      <c r="AT31" s="86">
        <f t="shared" si="18"/>
        <v>0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 t="str">
        <f>IF($V$1="","",INDEX(Clients!C32:Q32,1,$V$1))</f>
        <v/>
      </c>
      <c r="D32" s="67" t="str">
        <f t="shared" si="1"/>
        <v/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 t="str">
        <f t="shared" si="7"/>
        <v/>
      </c>
      <c r="K32" s="68" t="str">
        <f t="shared" si="8"/>
        <v/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0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0</v>
      </c>
      <c r="AS32" s="86">
        <f t="shared" si="18"/>
        <v>0</v>
      </c>
      <c r="AT32" s="86">
        <f t="shared" si="18"/>
        <v>0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 t="str">
        <f>IF($V$1="","",INDEX(Clients!C33:Q33,1,$V$1))</f>
        <v/>
      </c>
      <c r="D33" s="67" t="str">
        <f t="shared" si="1"/>
        <v/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 t="str">
        <f t="shared" si="7"/>
        <v/>
      </c>
      <c r="K33" s="68" t="str">
        <f t="shared" si="8"/>
        <v/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0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0</v>
      </c>
      <c r="AS33" s="86">
        <f t="shared" si="18"/>
        <v>0</v>
      </c>
      <c r="AT33" s="86">
        <f t="shared" si="18"/>
        <v>0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 t="str">
        <f>IF($V$1="","",INDEX(Clients!C34:Q34,1,$V$1))</f>
        <v/>
      </c>
      <c r="D34" s="67" t="str">
        <f t="shared" si="1"/>
        <v/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 t="str">
        <f t="shared" si="7"/>
        <v/>
      </c>
      <c r="K34" s="68" t="str">
        <f t="shared" si="8"/>
        <v/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0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</v>
      </c>
      <c r="AS34" s="86">
        <f t="shared" si="19"/>
        <v>0</v>
      </c>
      <c r="AT34" s="86">
        <f t="shared" si="19"/>
        <v>0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 t="str">
        <f>IF($V$1="","",INDEX(Clients!C35:Q35,1,$V$1))</f>
        <v/>
      </c>
      <c r="D35" s="67" t="str">
        <f t="shared" ref="D35:D66" si="20">IF(AM35=0,"",IF(AM35&gt;my_rothresh,ROUNDUP(AM35,0),ROUNDUP(AM35,2)))</f>
        <v/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0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</v>
      </c>
      <c r="AS35" s="86">
        <f t="shared" si="19"/>
        <v>0</v>
      </c>
      <c r="AT35" s="86">
        <f t="shared" si="19"/>
        <v>0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 t="str">
        <f>IF($V$1="","",INDEX(Clients!C36:Q36,1,$V$1))</f>
        <v/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 t="str">
        <f>IF($V$1="","",INDEX(Clients!C37:Q37,1,$V$1))</f>
        <v/>
      </c>
      <c r="D37" s="67" t="str">
        <f t="shared" si="20"/>
        <v/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 t="str">
        <f t="shared" si="25"/>
        <v/>
      </c>
      <c r="J37" s="68" t="str">
        <f t="shared" si="26"/>
        <v/>
      </c>
      <c r="K37" s="68" t="str">
        <f t="shared" si="27"/>
        <v/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0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0</v>
      </c>
      <c r="AS37" s="86">
        <f t="shared" si="19"/>
        <v>0</v>
      </c>
      <c r="AT37" s="86">
        <f t="shared" si="19"/>
        <v>0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 t="str">
        <f>IF($V$1="","",INDEX(Clients!C38:Q38,1,$V$1))</f>
        <v/>
      </c>
      <c r="D38" s="67" t="str">
        <f t="shared" si="20"/>
        <v/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 t="str">
        <f t="shared" si="25"/>
        <v/>
      </c>
      <c r="J38" s="68" t="str">
        <f t="shared" si="26"/>
        <v/>
      </c>
      <c r="K38" s="68" t="str">
        <f t="shared" si="27"/>
        <v/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0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</v>
      </c>
      <c r="AS38" s="86">
        <f t="shared" si="19"/>
        <v>0</v>
      </c>
      <c r="AT38" s="86">
        <f t="shared" si="19"/>
        <v>0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 t="str">
        <f>IF($V$1="","",INDEX(Clients!C39:Q39,1,$V$1))</f>
        <v/>
      </c>
      <c r="D39" s="67" t="str">
        <f t="shared" si="20"/>
        <v/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 t="str">
        <f t="shared" si="25"/>
        <v/>
      </c>
      <c r="J39" s="68" t="str">
        <f t="shared" si="26"/>
        <v/>
      </c>
      <c r="K39" s="68" t="str">
        <f t="shared" si="27"/>
        <v/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0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0</v>
      </c>
      <c r="AS39" s="86">
        <f t="shared" si="19"/>
        <v>0</v>
      </c>
      <c r="AT39" s="86">
        <f t="shared" si="19"/>
        <v>0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 t="str">
        <f>IF($V$1="","",INDEX(Clients!C40:Q40,1,$V$1))</f>
        <v/>
      </c>
      <c r="D40" s="67" t="str">
        <f t="shared" si="20"/>
        <v/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 t="str">
        <f t="shared" si="25"/>
        <v/>
      </c>
      <c r="J40" s="68" t="str">
        <f t="shared" si="26"/>
        <v/>
      </c>
      <c r="K40" s="68" t="str">
        <f t="shared" si="27"/>
        <v/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0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</v>
      </c>
      <c r="AS40" s="86">
        <f t="shared" si="19"/>
        <v>0</v>
      </c>
      <c r="AT40" s="86">
        <f t="shared" si="19"/>
        <v>0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 t="str">
        <f>IF($V$1="","",INDEX(Clients!C41:Q41,1,$V$1))</f>
        <v/>
      </c>
      <c r="D41" s="67" t="str">
        <f t="shared" si="20"/>
        <v/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 t="str">
        <f t="shared" si="26"/>
        <v/>
      </c>
      <c r="K41" s="68" t="str">
        <f t="shared" si="27"/>
        <v/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0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0</v>
      </c>
      <c r="AT41" s="86">
        <f t="shared" si="19"/>
        <v>0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 t="str">
        <f>IF($V$1="","",INDEX(Clients!C42:Q42,1,$V$1))</f>
        <v/>
      </c>
      <c r="D42" s="67" t="str">
        <f t="shared" si="20"/>
        <v/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 t="str">
        <f t="shared" si="25"/>
        <v/>
      </c>
      <c r="J42" s="68" t="str">
        <f t="shared" si="26"/>
        <v/>
      </c>
      <c r="K42" s="68" t="str">
        <f t="shared" si="27"/>
        <v/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0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0</v>
      </c>
      <c r="AS42" s="86">
        <f t="shared" si="19"/>
        <v>0</v>
      </c>
      <c r="AT42" s="86">
        <f t="shared" si="19"/>
        <v>0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 t="str">
        <f>IF($V$1="","",INDEX(Clients!C43:Q43,1,$V$1))</f>
        <v/>
      </c>
      <c r="D43" s="67" t="str">
        <f t="shared" si="20"/>
        <v/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 t="str">
        <f t="shared" si="25"/>
        <v/>
      </c>
      <c r="J43" s="68" t="str">
        <f t="shared" si="26"/>
        <v/>
      </c>
      <c r="K43" s="68" t="str">
        <f t="shared" si="27"/>
        <v/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0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0</v>
      </c>
      <c r="AS43" s="86">
        <f t="shared" si="19"/>
        <v>0</v>
      </c>
      <c r="AT43" s="86">
        <f t="shared" si="19"/>
        <v>0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 t="str">
        <f>IF($V$1="","",INDEX(Clients!C44:Q44,1,$V$1))</f>
        <v/>
      </c>
      <c r="D44" s="67" t="str">
        <f t="shared" si="20"/>
        <v/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 t="str">
        <f t="shared" si="25"/>
        <v/>
      </c>
      <c r="J44" s="68" t="str">
        <f t="shared" si="26"/>
        <v/>
      </c>
      <c r="K44" s="68" t="str">
        <f t="shared" si="27"/>
        <v/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0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</v>
      </c>
      <c r="AS44" s="86">
        <f t="shared" si="19"/>
        <v>0</v>
      </c>
      <c r="AT44" s="86">
        <f t="shared" si="19"/>
        <v>0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 t="str">
        <f>IF($V$1="","",INDEX(Clients!C45:Q45,1,$V$1))</f>
        <v/>
      </c>
      <c r="D45" s="67" t="str">
        <f t="shared" si="20"/>
        <v/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 t="str">
        <f t="shared" si="25"/>
        <v/>
      </c>
      <c r="J45" s="68" t="str">
        <f t="shared" si="26"/>
        <v/>
      </c>
      <c r="K45" s="68" t="str">
        <f t="shared" si="27"/>
        <v/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0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</v>
      </c>
      <c r="AS45" s="86">
        <f t="shared" si="19"/>
        <v>0</v>
      </c>
      <c r="AT45" s="86">
        <f t="shared" si="19"/>
        <v>0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 t="str">
        <f>IF($V$1="","",INDEX(Clients!C46:Q46,1,$V$1))</f>
        <v/>
      </c>
      <c r="D46" s="67" t="str">
        <f t="shared" si="20"/>
        <v/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 t="str">
        <f t="shared" si="25"/>
        <v/>
      </c>
      <c r="J46" s="68" t="str">
        <f t="shared" si="26"/>
        <v/>
      </c>
      <c r="K46" s="68" t="str">
        <f t="shared" si="27"/>
        <v/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0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</v>
      </c>
      <c r="AS46" s="86">
        <f t="shared" si="19"/>
        <v>0</v>
      </c>
      <c r="AT46" s="86">
        <f t="shared" si="19"/>
        <v>0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 t="str">
        <f>IF($V$1="","",INDEX(Clients!C47:Q47,1,$V$1))</f>
        <v/>
      </c>
      <c r="D47" s="67" t="str">
        <f t="shared" si="20"/>
        <v/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 t="str">
        <f t="shared" si="25"/>
        <v/>
      </c>
      <c r="J47" s="68" t="str">
        <f t="shared" si="26"/>
        <v/>
      </c>
      <c r="K47" s="68" t="str">
        <f t="shared" si="27"/>
        <v/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0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</v>
      </c>
      <c r="AS47" s="86">
        <f t="shared" si="19"/>
        <v>0</v>
      </c>
      <c r="AT47" s="86">
        <f t="shared" si="19"/>
        <v>0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 t="str">
        <f>IF($V$1="","",INDEX(Clients!C48:Q48,1,$V$1))</f>
        <v/>
      </c>
      <c r="D48" s="67" t="str">
        <f t="shared" si="20"/>
        <v/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 t="str">
        <f t="shared" si="25"/>
        <v/>
      </c>
      <c r="J48" s="68" t="str">
        <f t="shared" si="26"/>
        <v/>
      </c>
      <c r="K48" s="68" t="str">
        <f t="shared" si="27"/>
        <v/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0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</v>
      </c>
      <c r="AS48" s="86">
        <f t="shared" si="19"/>
        <v>0</v>
      </c>
      <c r="AT48" s="86">
        <f t="shared" si="19"/>
        <v>0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 t="str">
        <f>IF($V$1="","",INDEX(Clients!C49:Q49,1,$V$1))</f>
        <v/>
      </c>
      <c r="D49" s="67" t="str">
        <f t="shared" si="20"/>
        <v/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 t="str">
        <f t="shared" si="25"/>
        <v/>
      </c>
      <c r="J49" s="68" t="str">
        <f t="shared" si="26"/>
        <v/>
      </c>
      <c r="K49" s="68" t="str">
        <f t="shared" si="27"/>
        <v/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0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</v>
      </c>
      <c r="AS49" s="86">
        <f t="shared" si="19"/>
        <v>0</v>
      </c>
      <c r="AT49" s="86">
        <f t="shared" si="19"/>
        <v>0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 t="str">
        <f>IF($V$1="","",INDEX(Clients!C50:Q50,1,$V$1))</f>
        <v/>
      </c>
      <c r="D50" s="67" t="str">
        <f t="shared" si="20"/>
        <v/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 t="str">
        <f t="shared" si="25"/>
        <v/>
      </c>
      <c r="J50" s="68" t="str">
        <f t="shared" si="26"/>
        <v/>
      </c>
      <c r="K50" s="68" t="str">
        <f t="shared" si="27"/>
        <v/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0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</v>
      </c>
      <c r="AS50" s="86">
        <f t="shared" si="37"/>
        <v>0</v>
      </c>
      <c r="AT50" s="86">
        <f t="shared" si="37"/>
        <v>0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 t="str">
        <f>IF($V$1="","",INDEX(Clients!C51:Q51,1,$V$1))</f>
        <v/>
      </c>
      <c r="D51" s="67" t="str">
        <f t="shared" si="20"/>
        <v/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 t="str">
        <f t="shared" si="25"/>
        <v/>
      </c>
      <c r="J51" s="68" t="str">
        <f t="shared" si="26"/>
        <v/>
      </c>
      <c r="K51" s="68" t="str">
        <f t="shared" si="27"/>
        <v/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0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</v>
      </c>
      <c r="AS51" s="86">
        <f t="shared" si="37"/>
        <v>0</v>
      </c>
      <c r="AT51" s="86">
        <f t="shared" si="37"/>
        <v>0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 t="str">
        <f>IF($V$1="","",INDEX(Clients!C52:Q52,1,$V$1))</f>
        <v/>
      </c>
      <c r="D52" s="67" t="str">
        <f t="shared" si="20"/>
        <v/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 t="str">
        <f t="shared" si="25"/>
        <v/>
      </c>
      <c r="J52" s="68" t="str">
        <f t="shared" si="26"/>
        <v/>
      </c>
      <c r="K52" s="68" t="str">
        <f t="shared" si="27"/>
        <v/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0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</v>
      </c>
      <c r="AS52" s="86">
        <f t="shared" si="37"/>
        <v>0</v>
      </c>
      <c r="AT52" s="86">
        <f t="shared" si="37"/>
        <v>0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 t="str">
        <f>IF($V$1="","",INDEX(Clients!C53:Q53,1,$V$1))</f>
        <v/>
      </c>
      <c r="D53" s="67" t="str">
        <f t="shared" si="20"/>
        <v/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 t="str">
        <f t="shared" si="25"/>
        <v/>
      </c>
      <c r="J53" s="68" t="str">
        <f t="shared" si="26"/>
        <v/>
      </c>
      <c r="K53" s="68" t="str">
        <f t="shared" si="27"/>
        <v/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0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</v>
      </c>
      <c r="AS53" s="86">
        <f t="shared" si="37"/>
        <v>0</v>
      </c>
      <c r="AT53" s="86">
        <f t="shared" si="37"/>
        <v>0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 t="str">
        <f>IF($V$1="","",INDEX(Clients!C54:Q54,1,$V$1))</f>
        <v/>
      </c>
      <c r="D54" s="67" t="str">
        <f t="shared" si="20"/>
        <v/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 t="str">
        <f t="shared" si="25"/>
        <v/>
      </c>
      <c r="J54" s="68" t="str">
        <f t="shared" si="26"/>
        <v/>
      </c>
      <c r="K54" s="68" t="str">
        <f t="shared" si="27"/>
        <v/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0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</v>
      </c>
      <c r="AS54" s="86">
        <f t="shared" si="37"/>
        <v>0</v>
      </c>
      <c r="AT54" s="86">
        <f t="shared" si="37"/>
        <v>0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 t="str">
        <f>IF($V$1="","",INDEX(Clients!C55:Q55,1,$V$1))</f>
        <v/>
      </c>
      <c r="D55" s="67" t="str">
        <f t="shared" si="20"/>
        <v/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 t="str">
        <f t="shared" si="25"/>
        <v/>
      </c>
      <c r="J55" s="68" t="str">
        <f t="shared" si="26"/>
        <v/>
      </c>
      <c r="K55" s="68" t="str">
        <f t="shared" si="27"/>
        <v/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0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</v>
      </c>
      <c r="AS55" s="86">
        <f t="shared" si="37"/>
        <v>0</v>
      </c>
      <c r="AT55" s="86">
        <f t="shared" si="37"/>
        <v>0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 t="str">
        <f>IF($V$1="","",INDEX(Clients!C56:Q56,1,$V$1))</f>
        <v/>
      </c>
      <c r="D56" s="67" t="str">
        <f t="shared" si="20"/>
        <v/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 t="str">
        <f t="shared" si="25"/>
        <v/>
      </c>
      <c r="J56" s="68" t="str">
        <f t="shared" si="26"/>
        <v/>
      </c>
      <c r="K56" s="68" t="str">
        <f t="shared" si="27"/>
        <v/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0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</v>
      </c>
      <c r="AS56" s="86">
        <f t="shared" si="37"/>
        <v>0</v>
      </c>
      <c r="AT56" s="86">
        <f t="shared" si="37"/>
        <v>0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 t="str">
        <f>IF($V$1="","",INDEX(Clients!C57:Q57,1,$V$1))</f>
        <v/>
      </c>
      <c r="D57" s="67" t="str">
        <f t="shared" si="20"/>
        <v/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 t="str">
        <f t="shared" si="25"/>
        <v/>
      </c>
      <c r="J57" s="68" t="str">
        <f t="shared" si="26"/>
        <v/>
      </c>
      <c r="K57" s="68" t="str">
        <f t="shared" si="27"/>
        <v/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0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</v>
      </c>
      <c r="AS57" s="86">
        <f t="shared" si="37"/>
        <v>0</v>
      </c>
      <c r="AT57" s="86">
        <f t="shared" si="37"/>
        <v>0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 t="str">
        <f>IF($V$1="","",INDEX(Clients!C58:Q58,1,$V$1))</f>
        <v/>
      </c>
      <c r="D58" s="67" t="str">
        <f t="shared" si="20"/>
        <v/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 t="str">
        <f t="shared" si="25"/>
        <v/>
      </c>
      <c r="J58" s="68" t="str">
        <f t="shared" si="26"/>
        <v/>
      </c>
      <c r="K58" s="68" t="str">
        <f t="shared" si="27"/>
        <v/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0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</v>
      </c>
      <c r="AS58" s="86">
        <f t="shared" si="37"/>
        <v>0</v>
      </c>
      <c r="AT58" s="86">
        <f t="shared" si="37"/>
        <v>0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 t="str">
        <f>IF($V$1="","",INDEX(Clients!C59:Q59,1,$V$1))</f>
        <v/>
      </c>
      <c r="D59" s="67" t="str">
        <f t="shared" si="20"/>
        <v/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 t="str">
        <f t="shared" si="25"/>
        <v/>
      </c>
      <c r="J59" s="68" t="str">
        <f t="shared" si="26"/>
        <v/>
      </c>
      <c r="K59" s="68" t="str">
        <f t="shared" si="27"/>
        <v/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0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0</v>
      </c>
      <c r="AS59" s="86">
        <f t="shared" si="37"/>
        <v>0</v>
      </c>
      <c r="AT59" s="86">
        <f t="shared" si="37"/>
        <v>0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 t="str">
        <f>IF($V$1="","",INDEX(Clients!C60:Q60,1,$V$1))</f>
        <v/>
      </c>
      <c r="D60" s="67" t="str">
        <f t="shared" si="20"/>
        <v/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 t="str">
        <f t="shared" si="25"/>
        <v/>
      </c>
      <c r="J60" s="68" t="str">
        <f t="shared" si="26"/>
        <v/>
      </c>
      <c r="K60" s="68" t="str">
        <f t="shared" si="27"/>
        <v/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0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0</v>
      </c>
      <c r="AS60" s="86">
        <f t="shared" si="37"/>
        <v>0</v>
      </c>
      <c r="AT60" s="86">
        <f t="shared" si="37"/>
        <v>0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 t="str">
        <f>IF($V$1="","",INDEX(Clients!C61:Q61,1,$V$1))</f>
        <v/>
      </c>
      <c r="D61" s="67" t="str">
        <f t="shared" si="20"/>
        <v/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 t="str">
        <f t="shared" si="25"/>
        <v/>
      </c>
      <c r="J61" s="68" t="str">
        <f t="shared" si="26"/>
        <v/>
      </c>
      <c r="K61" s="68" t="str">
        <f t="shared" si="27"/>
        <v/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0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0</v>
      </c>
      <c r="AS61" s="86">
        <f t="shared" si="37"/>
        <v>0</v>
      </c>
      <c r="AT61" s="86">
        <f t="shared" si="37"/>
        <v>0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 t="str">
        <f>IF($V$1="","",INDEX(Clients!C62:Q62,1,$V$1))</f>
        <v/>
      </c>
      <c r="D62" s="67" t="str">
        <f t="shared" si="20"/>
        <v/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 t="str">
        <f t="shared" si="25"/>
        <v/>
      </c>
      <c r="J62" s="68" t="str">
        <f t="shared" si="26"/>
        <v/>
      </c>
      <c r="K62" s="68" t="str">
        <f t="shared" si="27"/>
        <v/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0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</v>
      </c>
      <c r="AS62" s="86">
        <f t="shared" si="37"/>
        <v>0</v>
      </c>
      <c r="AT62" s="86">
        <f t="shared" si="37"/>
        <v>0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 t="str">
        <f>IF($V$1="","",INDEX(Clients!C63:Q63,1,$V$1))</f>
        <v/>
      </c>
      <c r="D63" s="67" t="str">
        <f t="shared" si="20"/>
        <v/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 t="str">
        <f t="shared" si="25"/>
        <v/>
      </c>
      <c r="J63" s="68" t="str">
        <f t="shared" si="26"/>
        <v/>
      </c>
      <c r="K63" s="68" t="str">
        <f t="shared" si="27"/>
        <v/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0</v>
      </c>
      <c r="AS63" s="86">
        <f t="shared" si="37"/>
        <v>0</v>
      </c>
      <c r="AT63" s="86">
        <f t="shared" si="37"/>
        <v>0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 t="str">
        <f>IF($V$1="","",INDEX(Clients!C64:Q64,1,$V$1))</f>
        <v/>
      </c>
      <c r="D64" s="67" t="str">
        <f t="shared" si="20"/>
        <v/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 t="str">
        <f t="shared" si="25"/>
        <v/>
      </c>
      <c r="J64" s="68" t="str">
        <f t="shared" si="26"/>
        <v/>
      </c>
      <c r="K64" s="68" t="str">
        <f t="shared" si="27"/>
        <v/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0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</v>
      </c>
      <c r="AS64" s="86">
        <f t="shared" si="37"/>
        <v>0</v>
      </c>
      <c r="AT64" s="86">
        <f t="shared" si="37"/>
        <v>0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 t="str">
        <f>IF($V$1="","",INDEX(Clients!C65:Q65,1,$V$1))</f>
        <v/>
      </c>
      <c r="D65" s="67" t="str">
        <f t="shared" si="20"/>
        <v/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 t="str">
        <f t="shared" si="25"/>
        <v/>
      </c>
      <c r="J65" s="68" t="str">
        <f t="shared" si="26"/>
        <v/>
      </c>
      <c r="K65" s="68" t="str">
        <f t="shared" si="27"/>
        <v/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0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0</v>
      </c>
      <c r="AS65" s="86">
        <f t="shared" si="37"/>
        <v>0</v>
      </c>
      <c r="AT65" s="86">
        <f t="shared" si="37"/>
        <v>0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 t="str">
        <f>IF($V$1="","",INDEX(Clients!C66:Q66,1,$V$1))</f>
        <v/>
      </c>
      <c r="D66" s="67" t="str">
        <f t="shared" si="20"/>
        <v/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 t="str">
        <f t="shared" si="25"/>
        <v/>
      </c>
      <c r="J66" s="68" t="str">
        <f t="shared" si="26"/>
        <v/>
      </c>
      <c r="K66" s="68" t="str">
        <f t="shared" si="27"/>
        <v/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0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</v>
      </c>
      <c r="AS66" s="86">
        <f t="shared" si="37"/>
        <v>0</v>
      </c>
      <c r="AT66" s="86">
        <f t="shared" si="37"/>
        <v>0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 t="str">
        <f>IF($V$1="","",INDEX(Clients!C67:Q67,1,$V$1))</f>
        <v/>
      </c>
      <c r="D67" s="67" t="str">
        <f t="shared" ref="D67:D74" si="38">IF(AM67=0,"",IF(AM67&gt;my_rothresh,ROUNDUP(AM67,0),ROUNDUP(AM67,2)))</f>
        <v/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 t="str">
        <f t="shared" ref="J67:J74" si="44">IF(AS67=0,"",IF(AS67&gt;my_rothresh,ROUNDUP(AS67,0),ROUNDUP(AS67,2)))</f>
        <v/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</v>
      </c>
      <c r="AS67" s="86">
        <f t="shared" si="54"/>
        <v>0</v>
      </c>
      <c r="AT67" s="86">
        <f t="shared" si="54"/>
        <v>0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 t="str">
        <f>IF($V$1="","",INDEX(Clients!C68:Q68,1,$V$1))</f>
        <v/>
      </c>
      <c r="D68" s="67" t="str">
        <f t="shared" si="38"/>
        <v/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 t="str">
        <f t="shared" si="43"/>
        <v/>
      </c>
      <c r="J68" s="68" t="str">
        <f t="shared" si="44"/>
        <v/>
      </c>
      <c r="K68" s="68" t="str">
        <f t="shared" si="45"/>
        <v/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0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</v>
      </c>
      <c r="AS68" s="86">
        <f t="shared" si="54"/>
        <v>0</v>
      </c>
      <c r="AT68" s="86">
        <f t="shared" si="54"/>
        <v>0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 t="str">
        <f>IF($V$1="","",INDEX(Clients!C69:Q69,1,$V$1))</f>
        <v/>
      </c>
      <c r="D69" s="67" t="str">
        <f t="shared" si="38"/>
        <v/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 t="str">
        <f t="shared" si="43"/>
        <v/>
      </c>
      <c r="J69" s="68" t="str">
        <f t="shared" si="44"/>
        <v/>
      </c>
      <c r="K69" s="68" t="str">
        <f t="shared" si="45"/>
        <v/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0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0</v>
      </c>
      <c r="AS69" s="86">
        <f t="shared" si="54"/>
        <v>0</v>
      </c>
      <c r="AT69" s="86">
        <f t="shared" si="54"/>
        <v>0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 t="str">
        <f>IF($V$1="","",INDEX(Clients!C70:Q70,1,$V$1))</f>
        <v/>
      </c>
      <c r="D70" s="67" t="str">
        <f t="shared" si="38"/>
        <v/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 t="str">
        <f t="shared" si="43"/>
        <v/>
      </c>
      <c r="J70" s="68" t="str">
        <f t="shared" si="44"/>
        <v/>
      </c>
      <c r="K70" s="68" t="str">
        <f t="shared" si="45"/>
        <v/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0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</v>
      </c>
      <c r="AS70" s="86">
        <f t="shared" si="54"/>
        <v>0</v>
      </c>
      <c r="AT70" s="86">
        <f t="shared" si="54"/>
        <v>0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 t="str">
        <f>IF($V$1="","",INDEX(Clients!C71:Q71,1,$V$1))</f>
        <v/>
      </c>
      <c r="D71" s="67" t="str">
        <f t="shared" si="38"/>
        <v/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 t="str">
        <f t="shared" si="43"/>
        <v/>
      </c>
      <c r="J71" s="68" t="str">
        <f t="shared" si="44"/>
        <v/>
      </c>
      <c r="K71" s="68" t="str">
        <f t="shared" si="45"/>
        <v/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0</v>
      </c>
      <c r="AS71" s="86">
        <f t="shared" si="54"/>
        <v>0</v>
      </c>
      <c r="AT71" s="86">
        <f t="shared" si="54"/>
        <v>0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 t="str">
        <f>IF($V$1="","",INDEX(Clients!C72:Q72,1,$V$1))</f>
        <v/>
      </c>
      <c r="D72" s="67" t="str">
        <f t="shared" si="38"/>
        <v/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 t="str">
        <f t="shared" si="43"/>
        <v/>
      </c>
      <c r="J72" s="68" t="str">
        <f t="shared" si="44"/>
        <v/>
      </c>
      <c r="K72" s="68" t="str">
        <f t="shared" si="45"/>
        <v/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0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0</v>
      </c>
      <c r="AS72" s="86">
        <f t="shared" si="54"/>
        <v>0</v>
      </c>
      <c r="AT72" s="86">
        <f t="shared" si="54"/>
        <v>0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 t="str">
        <f>IF($V$1="","",INDEX(Clients!C73:Q73,1,$V$1))</f>
        <v/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 t="str">
        <f>IF($V$1="","",INDEX(Clients!C74:Q74,1,$V$1))</f>
        <v/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0</v>
      </c>
      <c r="D75" s="184">
        <f>SUM(D3:D74)</f>
        <v>0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</v>
      </c>
      <c r="J75" s="184">
        <f t="shared" si="55"/>
        <v>0</v>
      </c>
      <c r="K75" s="184">
        <f t="shared" si="55"/>
        <v>0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/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/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 t="str">
        <f>IF(B1="","",MATCH(B1,List_busproc,0))</f>
        <v/>
      </c>
      <c r="W1" s="2" t="str">
        <f>IF(V1="","",INDEX(Lists!D3:D17,V1))</f>
        <v/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 t="str">
        <f>IF($V$1="","",INDEX(Clients!C3:Q3,1,$V$1))</f>
        <v/>
      </c>
      <c r="D3" s="83" t="str">
        <f t="shared" ref="D3:D34" si="1">IF(AM3=0,"",IF(AM3&gt;my_rothresh,ROUNDUP(AM3,0),ROUNDUP(AM3,2)))</f>
        <v/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 t="str">
        <f>IF($V$1="","",IF(V$2="","",INDEX(Work!$C$45:$Q$60,V$2,$V$1)))</f>
        <v/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0</v>
      </c>
      <c r="AT3" s="86">
        <f t="shared" si="17"/>
        <v>0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 t="str">
        <f>IF($V$1="","",INDEX(Clients!C4:Q4,1,$V$1))</f>
        <v/>
      </c>
      <c r="D4" s="67" t="str">
        <f t="shared" si="1"/>
        <v/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 t="str">
        <f t="shared" si="7"/>
        <v/>
      </c>
      <c r="K4" s="68" t="str">
        <f t="shared" si="8"/>
        <v/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0</v>
      </c>
      <c r="AT4" s="86">
        <f t="shared" si="17"/>
        <v>0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 t="str">
        <f>IF($V$1="","",INDEX(Clients!C5:Q5,1,$V$1))</f>
        <v/>
      </c>
      <c r="D5" s="67" t="str">
        <f t="shared" si="1"/>
        <v/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 t="str">
        <f t="shared" si="7"/>
        <v/>
      </c>
      <c r="K5" s="68" t="str">
        <f t="shared" si="8"/>
        <v/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0</v>
      </c>
      <c r="AT5" s="86">
        <f t="shared" si="17"/>
        <v>0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 t="str">
        <f>IF($V$1="","",INDEX(Clients!C6:Q6,1,$V$1))</f>
        <v/>
      </c>
      <c r="D6" s="67" t="str">
        <f t="shared" si="1"/>
        <v/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 t="str">
        <f t="shared" si="7"/>
        <v/>
      </c>
      <c r="K6" s="68" t="str">
        <f t="shared" si="8"/>
        <v/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</v>
      </c>
      <c r="AT6" s="86">
        <f t="shared" si="17"/>
        <v>0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 t="str">
        <f>IF($V$1="","",INDEX(Clients!C7:Q7,1,$V$1))</f>
        <v/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 t="str">
        <f>IF($V$1="","",INDEX(Clients!C8:Q8,1,$V$1))</f>
        <v/>
      </c>
      <c r="D8" s="67" t="str">
        <f t="shared" si="1"/>
        <v/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 t="str">
        <f t="shared" si="7"/>
        <v/>
      </c>
      <c r="K8" s="68" t="str">
        <f t="shared" si="8"/>
        <v/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0</v>
      </c>
      <c r="AT8" s="86">
        <f t="shared" si="17"/>
        <v>0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 t="str">
        <f>IF($V$1="","",INDEX(Clients!C9:Q9,1,$V$1))</f>
        <v/>
      </c>
      <c r="D9" s="67" t="str">
        <f t="shared" si="1"/>
        <v/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0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 t="str">
        <f>IF($V$1="","",INDEX(Clients!C10:Q10,1,$V$1))</f>
        <v/>
      </c>
      <c r="D10" s="67" t="str">
        <f t="shared" si="1"/>
        <v/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 t="str">
        <f t="shared" si="7"/>
        <v/>
      </c>
      <c r="K10" s="68" t="str">
        <f t="shared" si="8"/>
        <v/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0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0</v>
      </c>
      <c r="AT10" s="86">
        <f t="shared" si="17"/>
        <v>0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 t="str">
        <f>IF($V$1="","",INDEX(Clients!C11:Q11,1,$V$1))</f>
        <v/>
      </c>
      <c r="D11" s="67" t="str">
        <f t="shared" si="1"/>
        <v/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0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 t="str">
        <f>IF($V$1="","",INDEX(Clients!C12:Q12,1,$V$1))</f>
        <v/>
      </c>
      <c r="D12" s="67" t="str">
        <f t="shared" si="1"/>
        <v/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 t="str">
        <f t="shared" si="7"/>
        <v/>
      </c>
      <c r="K12" s="68" t="str">
        <f t="shared" si="8"/>
        <v/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0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0</v>
      </c>
      <c r="AT12" s="86">
        <f t="shared" si="17"/>
        <v>0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 t="str">
        <f>IF($V$1="","",INDEX(Clients!C13:Q13,1,$V$1))</f>
        <v/>
      </c>
      <c r="D13" s="67" t="str">
        <f t="shared" si="1"/>
        <v/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0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 t="str">
        <f>IF($V$1="","",INDEX(Clients!C14:Q14,1,$V$1))</f>
        <v/>
      </c>
      <c r="D14" s="67" t="str">
        <f t="shared" si="1"/>
        <v/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 t="str">
        <f t="shared" si="7"/>
        <v/>
      </c>
      <c r="K14" s="68" t="str">
        <f t="shared" si="8"/>
        <v/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0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0</v>
      </c>
      <c r="AT14" s="86">
        <f t="shared" si="17"/>
        <v>0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 t="str">
        <f>IF($V$1="","",INDEX(Clients!C15:Q15,1,$V$1))</f>
        <v/>
      </c>
      <c r="D15" s="67" t="str">
        <f t="shared" si="1"/>
        <v/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0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 t="str">
        <f>IF($V$1="","",INDEX(Clients!C16:Q16,1,$V$1))</f>
        <v/>
      </c>
      <c r="D16" s="67" t="str">
        <f t="shared" si="1"/>
        <v/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 t="str">
        <f t="shared" si="7"/>
        <v/>
      </c>
      <c r="K16" s="68" t="str">
        <f t="shared" si="8"/>
        <v/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0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0</v>
      </c>
      <c r="AT16" s="86">
        <f t="shared" si="17"/>
        <v>0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 t="str">
        <f>IF($V$1="","",INDEX(Clients!C17:Q17,1,$V$1))</f>
        <v/>
      </c>
      <c r="D17" s="67" t="str">
        <f t="shared" si="1"/>
        <v/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 t="str">
        <f t="shared" si="7"/>
        <v/>
      </c>
      <c r="K17" s="68" t="str">
        <f t="shared" si="8"/>
        <v/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0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0</v>
      </c>
      <c r="AT17" s="86">
        <f t="shared" si="17"/>
        <v>0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 t="str">
        <f>IF($V$1="","",INDEX(Clients!C18:Q18,1,$V$1))</f>
        <v/>
      </c>
      <c r="D18" s="67" t="str">
        <f t="shared" si="1"/>
        <v/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 t="str">
        <f t="shared" si="7"/>
        <v/>
      </c>
      <c r="K18" s="68" t="str">
        <f t="shared" si="8"/>
        <v/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0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0</v>
      </c>
      <c r="AT18" s="86">
        <f t="shared" si="17"/>
        <v>0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 t="str">
        <f>IF($V$1="","",INDEX(Clients!C19:Q19,1,$V$1))</f>
        <v/>
      </c>
      <c r="D19" s="67" t="str">
        <f t="shared" si="1"/>
        <v/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 t="str">
        <f t="shared" si="7"/>
        <v/>
      </c>
      <c r="K19" s="68" t="str">
        <f t="shared" si="8"/>
        <v/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</v>
      </c>
      <c r="AS19" s="86">
        <f t="shared" si="18"/>
        <v>0</v>
      </c>
      <c r="AT19" s="86">
        <f t="shared" si="18"/>
        <v>0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 t="str">
        <f>IF($V$1="","",INDEX(Clients!C20:Q20,1,$V$1))</f>
        <v/>
      </c>
      <c r="D20" s="67" t="str">
        <f t="shared" si="1"/>
        <v/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 t="str">
        <f t="shared" si="7"/>
        <v/>
      </c>
      <c r="K20" s="68" t="str">
        <f t="shared" si="8"/>
        <v/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0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</v>
      </c>
      <c r="AS20" s="86">
        <f t="shared" si="18"/>
        <v>0</v>
      </c>
      <c r="AT20" s="86">
        <f t="shared" si="18"/>
        <v>0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 t="str">
        <f>IF($V$1="","",INDEX(Clients!C21:Q21,1,$V$1))</f>
        <v/>
      </c>
      <c r="D21" s="67" t="str">
        <f t="shared" si="1"/>
        <v/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 t="str">
        <f t="shared" si="7"/>
        <v/>
      </c>
      <c r="K21" s="68" t="str">
        <f t="shared" si="8"/>
        <v/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0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</v>
      </c>
      <c r="AS21" s="86">
        <f t="shared" si="18"/>
        <v>0</v>
      </c>
      <c r="AT21" s="86">
        <f t="shared" si="18"/>
        <v>0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 t="str">
        <f>IF($V$1="","",INDEX(Clients!C22:Q22,1,$V$1))</f>
        <v/>
      </c>
      <c r="D22" s="67" t="str">
        <f t="shared" si="1"/>
        <v/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0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</v>
      </c>
      <c r="AS22" s="86">
        <f t="shared" si="18"/>
        <v>0</v>
      </c>
      <c r="AT22" s="86">
        <f t="shared" si="18"/>
        <v>0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 t="str">
        <f>IF($V$1="","",INDEX(Clients!C23:Q23,1,$V$1))</f>
        <v/>
      </c>
      <c r="D23" s="67" t="str">
        <f t="shared" si="1"/>
        <v/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0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</v>
      </c>
      <c r="AS23" s="86">
        <f t="shared" si="18"/>
        <v>0</v>
      </c>
      <c r="AT23" s="86">
        <f t="shared" si="18"/>
        <v>0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 t="str">
        <f>IF($V$1="","",INDEX(Clients!C24:Q24,1,$V$1))</f>
        <v/>
      </c>
      <c r="D24" s="67" t="str">
        <f t="shared" si="1"/>
        <v/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 t="str">
        <f t="shared" si="7"/>
        <v/>
      </c>
      <c r="K24" s="68" t="str">
        <f t="shared" si="8"/>
        <v/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0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</v>
      </c>
      <c r="AS24" s="86">
        <f t="shared" si="18"/>
        <v>0</v>
      </c>
      <c r="AT24" s="86">
        <f t="shared" si="18"/>
        <v>0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 t="str">
        <f>IF($V$1="","",INDEX(Clients!C25:Q25,1,$V$1))</f>
        <v/>
      </c>
      <c r="D25" s="67" t="str">
        <f t="shared" si="1"/>
        <v/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 t="str">
        <f t="shared" si="7"/>
        <v/>
      </c>
      <c r="K25" s="68" t="str">
        <f t="shared" si="8"/>
        <v/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0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</v>
      </c>
      <c r="AS25" s="86">
        <f t="shared" si="18"/>
        <v>0</v>
      </c>
      <c r="AT25" s="86">
        <f t="shared" si="18"/>
        <v>0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 t="str">
        <f>IF($V$1="","",INDEX(Clients!C26:Q26,1,$V$1))</f>
        <v/>
      </c>
      <c r="D26" s="67" t="str">
        <f t="shared" si="1"/>
        <v/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 t="str">
        <f t="shared" si="7"/>
        <v/>
      </c>
      <c r="K26" s="68" t="str">
        <f t="shared" si="8"/>
        <v/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</v>
      </c>
      <c r="AS26" s="86">
        <f t="shared" si="18"/>
        <v>0</v>
      </c>
      <c r="AT26" s="86">
        <f t="shared" si="18"/>
        <v>0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 t="str">
        <f>IF($V$1="","",INDEX(Clients!C27:Q27,1,$V$1))</f>
        <v/>
      </c>
      <c r="D27" s="67" t="str">
        <f t="shared" si="1"/>
        <v/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 t="str">
        <f t="shared" si="7"/>
        <v/>
      </c>
      <c r="K27" s="68" t="str">
        <f t="shared" si="8"/>
        <v/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0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</v>
      </c>
      <c r="AS27" s="86">
        <f t="shared" si="18"/>
        <v>0</v>
      </c>
      <c r="AT27" s="86">
        <f t="shared" si="18"/>
        <v>0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 t="str">
        <f>IF($V$1="","",INDEX(Clients!C28:Q28,1,$V$1))</f>
        <v/>
      </c>
      <c r="D28" s="67" t="str">
        <f t="shared" si="1"/>
        <v/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 t="str">
        <f t="shared" si="7"/>
        <v/>
      </c>
      <c r="K28" s="68" t="str">
        <f t="shared" si="8"/>
        <v/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0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</v>
      </c>
      <c r="AS28" s="86">
        <f t="shared" si="18"/>
        <v>0</v>
      </c>
      <c r="AT28" s="86">
        <f t="shared" si="18"/>
        <v>0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 t="str">
        <f>IF($V$1="","",INDEX(Clients!C29:Q29,1,$V$1))</f>
        <v/>
      </c>
      <c r="D29" s="67" t="str">
        <f t="shared" si="1"/>
        <v/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 t="str">
        <f t="shared" si="7"/>
        <v/>
      </c>
      <c r="K29" s="68" t="str">
        <f t="shared" si="8"/>
        <v/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0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</v>
      </c>
      <c r="AS29" s="86">
        <f t="shared" si="18"/>
        <v>0</v>
      </c>
      <c r="AT29" s="86">
        <f t="shared" si="18"/>
        <v>0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 t="str">
        <f>IF($V$1="","",INDEX(Clients!C30:Q30,1,$V$1))</f>
        <v/>
      </c>
      <c r="D30" s="67" t="str">
        <f t="shared" si="1"/>
        <v/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 t="str">
        <f t="shared" si="7"/>
        <v/>
      </c>
      <c r="K30" s="68" t="str">
        <f t="shared" si="8"/>
        <v/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0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</v>
      </c>
      <c r="AS30" s="86">
        <f t="shared" si="18"/>
        <v>0</v>
      </c>
      <c r="AT30" s="86">
        <f t="shared" si="18"/>
        <v>0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 t="str">
        <f>IF($V$1="","",INDEX(Clients!C31:Q31,1,$V$1))</f>
        <v/>
      </c>
      <c r="D31" s="67" t="str">
        <f t="shared" si="1"/>
        <v/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 t="str">
        <f t="shared" si="7"/>
        <v/>
      </c>
      <c r="K31" s="68" t="str">
        <f t="shared" si="8"/>
        <v/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0</v>
      </c>
      <c r="AS31" s="86">
        <f t="shared" si="18"/>
        <v>0</v>
      </c>
      <c r="AT31" s="86">
        <f t="shared" si="18"/>
        <v>0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 t="str">
        <f>IF($V$1="","",INDEX(Clients!C32:Q32,1,$V$1))</f>
        <v/>
      </c>
      <c r="D32" s="67" t="str">
        <f t="shared" si="1"/>
        <v/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 t="str">
        <f t="shared" si="7"/>
        <v/>
      </c>
      <c r="K32" s="68" t="str">
        <f t="shared" si="8"/>
        <v/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0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0</v>
      </c>
      <c r="AS32" s="86">
        <f t="shared" si="18"/>
        <v>0</v>
      </c>
      <c r="AT32" s="86">
        <f t="shared" si="18"/>
        <v>0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 t="str">
        <f>IF($V$1="","",INDEX(Clients!C33:Q33,1,$V$1))</f>
        <v/>
      </c>
      <c r="D33" s="67" t="str">
        <f t="shared" si="1"/>
        <v/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 t="str">
        <f t="shared" si="7"/>
        <v/>
      </c>
      <c r="K33" s="68" t="str">
        <f t="shared" si="8"/>
        <v/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0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0</v>
      </c>
      <c r="AS33" s="86">
        <f t="shared" si="18"/>
        <v>0</v>
      </c>
      <c r="AT33" s="86">
        <f t="shared" si="18"/>
        <v>0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 t="str">
        <f>IF($V$1="","",INDEX(Clients!C34:Q34,1,$V$1))</f>
        <v/>
      </c>
      <c r="D34" s="67" t="str">
        <f t="shared" si="1"/>
        <v/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 t="str">
        <f t="shared" si="7"/>
        <v/>
      </c>
      <c r="K34" s="68" t="str">
        <f t="shared" si="8"/>
        <v/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0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</v>
      </c>
      <c r="AS34" s="86">
        <f t="shared" si="19"/>
        <v>0</v>
      </c>
      <c r="AT34" s="86">
        <f t="shared" si="19"/>
        <v>0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 t="str">
        <f>IF($V$1="","",INDEX(Clients!C35:Q35,1,$V$1))</f>
        <v/>
      </c>
      <c r="D35" s="67" t="str">
        <f t="shared" ref="D35:D66" si="20">IF(AM35=0,"",IF(AM35&gt;my_rothresh,ROUNDUP(AM35,0),ROUNDUP(AM35,2)))</f>
        <v/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0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</v>
      </c>
      <c r="AS35" s="86">
        <f t="shared" si="19"/>
        <v>0</v>
      </c>
      <c r="AT35" s="86">
        <f t="shared" si="19"/>
        <v>0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 t="str">
        <f>IF($V$1="","",INDEX(Clients!C36:Q36,1,$V$1))</f>
        <v/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 t="str">
        <f>IF($V$1="","",INDEX(Clients!C37:Q37,1,$V$1))</f>
        <v/>
      </c>
      <c r="D37" s="67" t="str">
        <f t="shared" si="20"/>
        <v/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 t="str">
        <f t="shared" si="25"/>
        <v/>
      </c>
      <c r="J37" s="68" t="str">
        <f t="shared" si="26"/>
        <v/>
      </c>
      <c r="K37" s="68" t="str">
        <f t="shared" si="27"/>
        <v/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0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0</v>
      </c>
      <c r="AS37" s="86">
        <f t="shared" si="19"/>
        <v>0</v>
      </c>
      <c r="AT37" s="86">
        <f t="shared" si="19"/>
        <v>0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 t="str">
        <f>IF($V$1="","",INDEX(Clients!C38:Q38,1,$V$1))</f>
        <v/>
      </c>
      <c r="D38" s="67" t="str">
        <f t="shared" si="20"/>
        <v/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 t="str">
        <f t="shared" si="25"/>
        <v/>
      </c>
      <c r="J38" s="68" t="str">
        <f t="shared" si="26"/>
        <v/>
      </c>
      <c r="K38" s="68" t="str">
        <f t="shared" si="27"/>
        <v/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0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</v>
      </c>
      <c r="AS38" s="86">
        <f t="shared" si="19"/>
        <v>0</v>
      </c>
      <c r="AT38" s="86">
        <f t="shared" si="19"/>
        <v>0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 t="str">
        <f>IF($V$1="","",INDEX(Clients!C39:Q39,1,$V$1))</f>
        <v/>
      </c>
      <c r="D39" s="67" t="str">
        <f t="shared" si="20"/>
        <v/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 t="str">
        <f t="shared" si="25"/>
        <v/>
      </c>
      <c r="J39" s="68" t="str">
        <f t="shared" si="26"/>
        <v/>
      </c>
      <c r="K39" s="68" t="str">
        <f t="shared" si="27"/>
        <v/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0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0</v>
      </c>
      <c r="AS39" s="86">
        <f t="shared" si="19"/>
        <v>0</v>
      </c>
      <c r="AT39" s="86">
        <f t="shared" si="19"/>
        <v>0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 t="str">
        <f>IF($V$1="","",INDEX(Clients!C40:Q40,1,$V$1))</f>
        <v/>
      </c>
      <c r="D40" s="67" t="str">
        <f t="shared" si="20"/>
        <v/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 t="str">
        <f t="shared" si="25"/>
        <v/>
      </c>
      <c r="J40" s="68" t="str">
        <f t="shared" si="26"/>
        <v/>
      </c>
      <c r="K40" s="68" t="str">
        <f t="shared" si="27"/>
        <v/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0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</v>
      </c>
      <c r="AS40" s="86">
        <f t="shared" si="19"/>
        <v>0</v>
      </c>
      <c r="AT40" s="86">
        <f t="shared" si="19"/>
        <v>0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 t="str">
        <f>IF($V$1="","",INDEX(Clients!C41:Q41,1,$V$1))</f>
        <v/>
      </c>
      <c r="D41" s="67" t="str">
        <f t="shared" si="20"/>
        <v/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 t="str">
        <f t="shared" si="26"/>
        <v/>
      </c>
      <c r="K41" s="68" t="str">
        <f t="shared" si="27"/>
        <v/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0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0</v>
      </c>
      <c r="AT41" s="86">
        <f t="shared" si="19"/>
        <v>0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 t="str">
        <f>IF($V$1="","",INDEX(Clients!C42:Q42,1,$V$1))</f>
        <v/>
      </c>
      <c r="D42" s="67" t="str">
        <f t="shared" si="20"/>
        <v/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 t="str">
        <f t="shared" si="25"/>
        <v/>
      </c>
      <c r="J42" s="68" t="str">
        <f t="shared" si="26"/>
        <v/>
      </c>
      <c r="K42" s="68" t="str">
        <f t="shared" si="27"/>
        <v/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0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0</v>
      </c>
      <c r="AS42" s="86">
        <f t="shared" si="19"/>
        <v>0</v>
      </c>
      <c r="AT42" s="86">
        <f t="shared" si="19"/>
        <v>0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 t="str">
        <f>IF($V$1="","",INDEX(Clients!C43:Q43,1,$V$1))</f>
        <v/>
      </c>
      <c r="D43" s="67" t="str">
        <f t="shared" si="20"/>
        <v/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 t="str">
        <f t="shared" si="25"/>
        <v/>
      </c>
      <c r="J43" s="68" t="str">
        <f t="shared" si="26"/>
        <v/>
      </c>
      <c r="K43" s="68" t="str">
        <f t="shared" si="27"/>
        <v/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0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0</v>
      </c>
      <c r="AS43" s="86">
        <f t="shared" si="19"/>
        <v>0</v>
      </c>
      <c r="AT43" s="86">
        <f t="shared" si="19"/>
        <v>0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 t="str">
        <f>IF($V$1="","",INDEX(Clients!C44:Q44,1,$V$1))</f>
        <v/>
      </c>
      <c r="D44" s="67" t="str">
        <f t="shared" si="20"/>
        <v/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 t="str">
        <f t="shared" si="25"/>
        <v/>
      </c>
      <c r="J44" s="68" t="str">
        <f t="shared" si="26"/>
        <v/>
      </c>
      <c r="K44" s="68" t="str">
        <f t="shared" si="27"/>
        <v/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0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</v>
      </c>
      <c r="AS44" s="86">
        <f t="shared" si="19"/>
        <v>0</v>
      </c>
      <c r="AT44" s="86">
        <f t="shared" si="19"/>
        <v>0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 t="str">
        <f>IF($V$1="","",INDEX(Clients!C45:Q45,1,$V$1))</f>
        <v/>
      </c>
      <c r="D45" s="67" t="str">
        <f t="shared" si="20"/>
        <v/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 t="str">
        <f t="shared" si="25"/>
        <v/>
      </c>
      <c r="J45" s="68" t="str">
        <f t="shared" si="26"/>
        <v/>
      </c>
      <c r="K45" s="68" t="str">
        <f t="shared" si="27"/>
        <v/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0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</v>
      </c>
      <c r="AS45" s="86">
        <f t="shared" si="19"/>
        <v>0</v>
      </c>
      <c r="AT45" s="86">
        <f t="shared" si="19"/>
        <v>0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 t="str">
        <f>IF($V$1="","",INDEX(Clients!C46:Q46,1,$V$1))</f>
        <v/>
      </c>
      <c r="D46" s="67" t="str">
        <f t="shared" si="20"/>
        <v/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 t="str">
        <f t="shared" si="25"/>
        <v/>
      </c>
      <c r="J46" s="68" t="str">
        <f t="shared" si="26"/>
        <v/>
      </c>
      <c r="K46" s="68" t="str">
        <f t="shared" si="27"/>
        <v/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0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</v>
      </c>
      <c r="AS46" s="86">
        <f t="shared" si="19"/>
        <v>0</v>
      </c>
      <c r="AT46" s="86">
        <f t="shared" si="19"/>
        <v>0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 t="str">
        <f>IF($V$1="","",INDEX(Clients!C47:Q47,1,$V$1))</f>
        <v/>
      </c>
      <c r="D47" s="67" t="str">
        <f t="shared" si="20"/>
        <v/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 t="str">
        <f t="shared" si="25"/>
        <v/>
      </c>
      <c r="J47" s="68" t="str">
        <f t="shared" si="26"/>
        <v/>
      </c>
      <c r="K47" s="68" t="str">
        <f t="shared" si="27"/>
        <v/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0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</v>
      </c>
      <c r="AS47" s="86">
        <f t="shared" si="19"/>
        <v>0</v>
      </c>
      <c r="AT47" s="86">
        <f t="shared" si="19"/>
        <v>0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 t="str">
        <f>IF($V$1="","",INDEX(Clients!C48:Q48,1,$V$1))</f>
        <v/>
      </c>
      <c r="D48" s="67" t="str">
        <f t="shared" si="20"/>
        <v/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 t="str">
        <f t="shared" si="25"/>
        <v/>
      </c>
      <c r="J48" s="68" t="str">
        <f t="shared" si="26"/>
        <v/>
      </c>
      <c r="K48" s="68" t="str">
        <f t="shared" si="27"/>
        <v/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0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</v>
      </c>
      <c r="AS48" s="86">
        <f t="shared" si="19"/>
        <v>0</v>
      </c>
      <c r="AT48" s="86">
        <f t="shared" si="19"/>
        <v>0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 t="str">
        <f>IF($V$1="","",INDEX(Clients!C49:Q49,1,$V$1))</f>
        <v/>
      </c>
      <c r="D49" s="67" t="str">
        <f t="shared" si="20"/>
        <v/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 t="str">
        <f t="shared" si="25"/>
        <v/>
      </c>
      <c r="J49" s="68" t="str">
        <f t="shared" si="26"/>
        <v/>
      </c>
      <c r="K49" s="68" t="str">
        <f t="shared" si="27"/>
        <v/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0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</v>
      </c>
      <c r="AS49" s="86">
        <f t="shared" si="19"/>
        <v>0</v>
      </c>
      <c r="AT49" s="86">
        <f t="shared" si="19"/>
        <v>0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 t="str">
        <f>IF($V$1="","",INDEX(Clients!C50:Q50,1,$V$1))</f>
        <v/>
      </c>
      <c r="D50" s="67" t="str">
        <f t="shared" si="20"/>
        <v/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 t="str">
        <f t="shared" si="25"/>
        <v/>
      </c>
      <c r="J50" s="68" t="str">
        <f t="shared" si="26"/>
        <v/>
      </c>
      <c r="K50" s="68" t="str">
        <f t="shared" si="27"/>
        <v/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0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</v>
      </c>
      <c r="AS50" s="86">
        <f t="shared" si="37"/>
        <v>0</v>
      </c>
      <c r="AT50" s="86">
        <f t="shared" si="37"/>
        <v>0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 t="str">
        <f>IF($V$1="","",INDEX(Clients!C51:Q51,1,$V$1))</f>
        <v/>
      </c>
      <c r="D51" s="67" t="str">
        <f t="shared" si="20"/>
        <v/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 t="str">
        <f t="shared" si="25"/>
        <v/>
      </c>
      <c r="J51" s="68" t="str">
        <f t="shared" si="26"/>
        <v/>
      </c>
      <c r="K51" s="68" t="str">
        <f t="shared" si="27"/>
        <v/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0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</v>
      </c>
      <c r="AS51" s="86">
        <f t="shared" si="37"/>
        <v>0</v>
      </c>
      <c r="AT51" s="86">
        <f t="shared" si="37"/>
        <v>0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 t="str">
        <f>IF($V$1="","",INDEX(Clients!C52:Q52,1,$V$1))</f>
        <v/>
      </c>
      <c r="D52" s="67" t="str">
        <f t="shared" si="20"/>
        <v/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 t="str">
        <f t="shared" si="25"/>
        <v/>
      </c>
      <c r="J52" s="68" t="str">
        <f t="shared" si="26"/>
        <v/>
      </c>
      <c r="K52" s="68" t="str">
        <f t="shared" si="27"/>
        <v/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0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</v>
      </c>
      <c r="AS52" s="86">
        <f t="shared" si="37"/>
        <v>0</v>
      </c>
      <c r="AT52" s="86">
        <f t="shared" si="37"/>
        <v>0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 t="str">
        <f>IF($V$1="","",INDEX(Clients!C53:Q53,1,$V$1))</f>
        <v/>
      </c>
      <c r="D53" s="67" t="str">
        <f t="shared" si="20"/>
        <v/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 t="str">
        <f t="shared" si="25"/>
        <v/>
      </c>
      <c r="J53" s="68" t="str">
        <f t="shared" si="26"/>
        <v/>
      </c>
      <c r="K53" s="68" t="str">
        <f t="shared" si="27"/>
        <v/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0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</v>
      </c>
      <c r="AS53" s="86">
        <f t="shared" si="37"/>
        <v>0</v>
      </c>
      <c r="AT53" s="86">
        <f t="shared" si="37"/>
        <v>0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 t="str">
        <f>IF($V$1="","",INDEX(Clients!C54:Q54,1,$V$1))</f>
        <v/>
      </c>
      <c r="D54" s="67" t="str">
        <f t="shared" si="20"/>
        <v/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 t="str">
        <f t="shared" si="25"/>
        <v/>
      </c>
      <c r="J54" s="68" t="str">
        <f t="shared" si="26"/>
        <v/>
      </c>
      <c r="K54" s="68" t="str">
        <f t="shared" si="27"/>
        <v/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0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</v>
      </c>
      <c r="AS54" s="86">
        <f t="shared" si="37"/>
        <v>0</v>
      </c>
      <c r="AT54" s="86">
        <f t="shared" si="37"/>
        <v>0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 t="str">
        <f>IF($V$1="","",INDEX(Clients!C55:Q55,1,$V$1))</f>
        <v/>
      </c>
      <c r="D55" s="67" t="str">
        <f t="shared" si="20"/>
        <v/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 t="str">
        <f t="shared" si="25"/>
        <v/>
      </c>
      <c r="J55" s="68" t="str">
        <f t="shared" si="26"/>
        <v/>
      </c>
      <c r="K55" s="68" t="str">
        <f t="shared" si="27"/>
        <v/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0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</v>
      </c>
      <c r="AS55" s="86">
        <f t="shared" si="37"/>
        <v>0</v>
      </c>
      <c r="AT55" s="86">
        <f t="shared" si="37"/>
        <v>0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 t="str">
        <f>IF($V$1="","",INDEX(Clients!C56:Q56,1,$V$1))</f>
        <v/>
      </c>
      <c r="D56" s="67" t="str">
        <f t="shared" si="20"/>
        <v/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 t="str">
        <f t="shared" si="25"/>
        <v/>
      </c>
      <c r="J56" s="68" t="str">
        <f t="shared" si="26"/>
        <v/>
      </c>
      <c r="K56" s="68" t="str">
        <f t="shared" si="27"/>
        <v/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0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</v>
      </c>
      <c r="AS56" s="86">
        <f t="shared" si="37"/>
        <v>0</v>
      </c>
      <c r="AT56" s="86">
        <f t="shared" si="37"/>
        <v>0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 t="str">
        <f>IF($V$1="","",INDEX(Clients!C57:Q57,1,$V$1))</f>
        <v/>
      </c>
      <c r="D57" s="67" t="str">
        <f t="shared" si="20"/>
        <v/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 t="str">
        <f t="shared" si="25"/>
        <v/>
      </c>
      <c r="J57" s="68" t="str">
        <f t="shared" si="26"/>
        <v/>
      </c>
      <c r="K57" s="68" t="str">
        <f t="shared" si="27"/>
        <v/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0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</v>
      </c>
      <c r="AS57" s="86">
        <f t="shared" si="37"/>
        <v>0</v>
      </c>
      <c r="AT57" s="86">
        <f t="shared" si="37"/>
        <v>0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 t="str">
        <f>IF($V$1="","",INDEX(Clients!C58:Q58,1,$V$1))</f>
        <v/>
      </c>
      <c r="D58" s="67" t="str">
        <f t="shared" si="20"/>
        <v/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 t="str">
        <f t="shared" si="25"/>
        <v/>
      </c>
      <c r="J58" s="68" t="str">
        <f t="shared" si="26"/>
        <v/>
      </c>
      <c r="K58" s="68" t="str">
        <f t="shared" si="27"/>
        <v/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0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</v>
      </c>
      <c r="AS58" s="86">
        <f t="shared" si="37"/>
        <v>0</v>
      </c>
      <c r="AT58" s="86">
        <f t="shared" si="37"/>
        <v>0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 t="str">
        <f>IF($V$1="","",INDEX(Clients!C59:Q59,1,$V$1))</f>
        <v/>
      </c>
      <c r="D59" s="67" t="str">
        <f t="shared" si="20"/>
        <v/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 t="str">
        <f t="shared" si="25"/>
        <v/>
      </c>
      <c r="J59" s="68" t="str">
        <f t="shared" si="26"/>
        <v/>
      </c>
      <c r="K59" s="68" t="str">
        <f t="shared" si="27"/>
        <v/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0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0</v>
      </c>
      <c r="AS59" s="86">
        <f t="shared" si="37"/>
        <v>0</v>
      </c>
      <c r="AT59" s="86">
        <f t="shared" si="37"/>
        <v>0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 t="str">
        <f>IF($V$1="","",INDEX(Clients!C60:Q60,1,$V$1))</f>
        <v/>
      </c>
      <c r="D60" s="67" t="str">
        <f t="shared" si="20"/>
        <v/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 t="str">
        <f t="shared" si="25"/>
        <v/>
      </c>
      <c r="J60" s="68" t="str">
        <f t="shared" si="26"/>
        <v/>
      </c>
      <c r="K60" s="68" t="str">
        <f t="shared" si="27"/>
        <v/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0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0</v>
      </c>
      <c r="AS60" s="86">
        <f t="shared" si="37"/>
        <v>0</v>
      </c>
      <c r="AT60" s="86">
        <f t="shared" si="37"/>
        <v>0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 t="str">
        <f>IF($V$1="","",INDEX(Clients!C61:Q61,1,$V$1))</f>
        <v/>
      </c>
      <c r="D61" s="67" t="str">
        <f t="shared" si="20"/>
        <v/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 t="str">
        <f t="shared" si="25"/>
        <v/>
      </c>
      <c r="J61" s="68" t="str">
        <f t="shared" si="26"/>
        <v/>
      </c>
      <c r="K61" s="68" t="str">
        <f t="shared" si="27"/>
        <v/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0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0</v>
      </c>
      <c r="AS61" s="86">
        <f t="shared" si="37"/>
        <v>0</v>
      </c>
      <c r="AT61" s="86">
        <f t="shared" si="37"/>
        <v>0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 t="str">
        <f>IF($V$1="","",INDEX(Clients!C62:Q62,1,$V$1))</f>
        <v/>
      </c>
      <c r="D62" s="67" t="str">
        <f t="shared" si="20"/>
        <v/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 t="str">
        <f t="shared" si="25"/>
        <v/>
      </c>
      <c r="J62" s="68" t="str">
        <f t="shared" si="26"/>
        <v/>
      </c>
      <c r="K62" s="68" t="str">
        <f t="shared" si="27"/>
        <v/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0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</v>
      </c>
      <c r="AS62" s="86">
        <f t="shared" si="37"/>
        <v>0</v>
      </c>
      <c r="AT62" s="86">
        <f t="shared" si="37"/>
        <v>0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 t="str">
        <f>IF($V$1="","",INDEX(Clients!C63:Q63,1,$V$1))</f>
        <v/>
      </c>
      <c r="D63" s="67" t="str">
        <f t="shared" si="20"/>
        <v/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 t="str">
        <f t="shared" si="25"/>
        <v/>
      </c>
      <c r="J63" s="68" t="str">
        <f t="shared" si="26"/>
        <v/>
      </c>
      <c r="K63" s="68" t="str">
        <f t="shared" si="27"/>
        <v/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0</v>
      </c>
      <c r="AS63" s="86">
        <f t="shared" si="37"/>
        <v>0</v>
      </c>
      <c r="AT63" s="86">
        <f t="shared" si="37"/>
        <v>0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 t="str">
        <f>IF($V$1="","",INDEX(Clients!C64:Q64,1,$V$1))</f>
        <v/>
      </c>
      <c r="D64" s="67" t="str">
        <f t="shared" si="20"/>
        <v/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 t="str">
        <f t="shared" si="25"/>
        <v/>
      </c>
      <c r="J64" s="68" t="str">
        <f t="shared" si="26"/>
        <v/>
      </c>
      <c r="K64" s="68" t="str">
        <f t="shared" si="27"/>
        <v/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0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</v>
      </c>
      <c r="AS64" s="86">
        <f t="shared" si="37"/>
        <v>0</v>
      </c>
      <c r="AT64" s="86">
        <f t="shared" si="37"/>
        <v>0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 t="str">
        <f>IF($V$1="","",INDEX(Clients!C65:Q65,1,$V$1))</f>
        <v/>
      </c>
      <c r="D65" s="67" t="str">
        <f t="shared" si="20"/>
        <v/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 t="str">
        <f t="shared" si="25"/>
        <v/>
      </c>
      <c r="J65" s="68" t="str">
        <f t="shared" si="26"/>
        <v/>
      </c>
      <c r="K65" s="68" t="str">
        <f t="shared" si="27"/>
        <v/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0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0</v>
      </c>
      <c r="AS65" s="86">
        <f t="shared" si="37"/>
        <v>0</v>
      </c>
      <c r="AT65" s="86">
        <f t="shared" si="37"/>
        <v>0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 t="str">
        <f>IF($V$1="","",INDEX(Clients!C66:Q66,1,$V$1))</f>
        <v/>
      </c>
      <c r="D66" s="67" t="str">
        <f t="shared" si="20"/>
        <v/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 t="str">
        <f t="shared" si="25"/>
        <v/>
      </c>
      <c r="J66" s="68" t="str">
        <f t="shared" si="26"/>
        <v/>
      </c>
      <c r="K66" s="68" t="str">
        <f t="shared" si="27"/>
        <v/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0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</v>
      </c>
      <c r="AS66" s="86">
        <f t="shared" si="37"/>
        <v>0</v>
      </c>
      <c r="AT66" s="86">
        <f t="shared" si="37"/>
        <v>0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 t="str">
        <f>IF($V$1="","",INDEX(Clients!C67:Q67,1,$V$1))</f>
        <v/>
      </c>
      <c r="D67" s="67" t="str">
        <f t="shared" ref="D67:D74" si="38">IF(AM67=0,"",IF(AM67&gt;my_rothresh,ROUNDUP(AM67,0),ROUNDUP(AM67,2)))</f>
        <v/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 t="str">
        <f t="shared" ref="J67:J74" si="44">IF(AS67=0,"",IF(AS67&gt;my_rothresh,ROUNDUP(AS67,0),ROUNDUP(AS67,2)))</f>
        <v/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</v>
      </c>
      <c r="AS67" s="86">
        <f t="shared" si="54"/>
        <v>0</v>
      </c>
      <c r="AT67" s="86">
        <f t="shared" si="54"/>
        <v>0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 t="str">
        <f>IF($V$1="","",INDEX(Clients!C68:Q68,1,$V$1))</f>
        <v/>
      </c>
      <c r="D68" s="67" t="str">
        <f t="shared" si="38"/>
        <v/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 t="str">
        <f t="shared" si="43"/>
        <v/>
      </c>
      <c r="J68" s="68" t="str">
        <f t="shared" si="44"/>
        <v/>
      </c>
      <c r="K68" s="68" t="str">
        <f t="shared" si="45"/>
        <v/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0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</v>
      </c>
      <c r="AS68" s="86">
        <f t="shared" si="54"/>
        <v>0</v>
      </c>
      <c r="AT68" s="86">
        <f t="shared" si="54"/>
        <v>0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 t="str">
        <f>IF($V$1="","",INDEX(Clients!C69:Q69,1,$V$1))</f>
        <v/>
      </c>
      <c r="D69" s="67" t="str">
        <f t="shared" si="38"/>
        <v/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 t="str">
        <f t="shared" si="43"/>
        <v/>
      </c>
      <c r="J69" s="68" t="str">
        <f t="shared" si="44"/>
        <v/>
      </c>
      <c r="K69" s="68" t="str">
        <f t="shared" si="45"/>
        <v/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0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0</v>
      </c>
      <c r="AS69" s="86">
        <f t="shared" si="54"/>
        <v>0</v>
      </c>
      <c r="AT69" s="86">
        <f t="shared" si="54"/>
        <v>0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 t="str">
        <f>IF($V$1="","",INDEX(Clients!C70:Q70,1,$V$1))</f>
        <v/>
      </c>
      <c r="D70" s="67" t="str">
        <f t="shared" si="38"/>
        <v/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 t="str">
        <f t="shared" si="43"/>
        <v/>
      </c>
      <c r="J70" s="68" t="str">
        <f t="shared" si="44"/>
        <v/>
      </c>
      <c r="K70" s="68" t="str">
        <f t="shared" si="45"/>
        <v/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0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</v>
      </c>
      <c r="AS70" s="86">
        <f t="shared" si="54"/>
        <v>0</v>
      </c>
      <c r="AT70" s="86">
        <f t="shared" si="54"/>
        <v>0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 t="str">
        <f>IF($V$1="","",INDEX(Clients!C71:Q71,1,$V$1))</f>
        <v/>
      </c>
      <c r="D71" s="67" t="str">
        <f t="shared" si="38"/>
        <v/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 t="str">
        <f t="shared" si="43"/>
        <v/>
      </c>
      <c r="J71" s="68" t="str">
        <f t="shared" si="44"/>
        <v/>
      </c>
      <c r="K71" s="68" t="str">
        <f t="shared" si="45"/>
        <v/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0</v>
      </c>
      <c r="AS71" s="86">
        <f t="shared" si="54"/>
        <v>0</v>
      </c>
      <c r="AT71" s="86">
        <f t="shared" si="54"/>
        <v>0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 t="str">
        <f>IF($V$1="","",INDEX(Clients!C72:Q72,1,$V$1))</f>
        <v/>
      </c>
      <c r="D72" s="67" t="str">
        <f t="shared" si="38"/>
        <v/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 t="str">
        <f t="shared" si="43"/>
        <v/>
      </c>
      <c r="J72" s="68" t="str">
        <f t="shared" si="44"/>
        <v/>
      </c>
      <c r="K72" s="68" t="str">
        <f t="shared" si="45"/>
        <v/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0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0</v>
      </c>
      <c r="AS72" s="86">
        <f t="shared" si="54"/>
        <v>0</v>
      </c>
      <c r="AT72" s="86">
        <f t="shared" si="54"/>
        <v>0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 t="str">
        <f>IF($V$1="","",INDEX(Clients!C73:Q73,1,$V$1))</f>
        <v/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 t="str">
        <f>IF($V$1="","",INDEX(Clients!C74:Q74,1,$V$1))</f>
        <v/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0</v>
      </c>
      <c r="D75" s="184">
        <f>SUM(D3:D74)</f>
        <v>0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</v>
      </c>
      <c r="J75" s="184">
        <f t="shared" si="55"/>
        <v>0</v>
      </c>
      <c r="K75" s="184">
        <f t="shared" si="55"/>
        <v>0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/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/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 t="str">
        <f>IF(B1="","",MATCH(B1,List_busproc,0))</f>
        <v/>
      </c>
      <c r="W1" s="2" t="str">
        <f>IF(V1="","",INDEX(Lists!D3:D17,V1))</f>
        <v/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 t="str">
        <f>IF($V$1="","",INDEX(Clients!C3:Q3,1,$V$1))</f>
        <v/>
      </c>
      <c r="D3" s="83" t="str">
        <f t="shared" ref="D3:D34" si="1">IF(AM3=0,"",IF(AM3&gt;my_rothresh,ROUNDUP(AM3,0),ROUNDUP(AM3,2)))</f>
        <v/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 t="str">
        <f>IF($V$1="","",IF(V$2="","",INDEX(Work!$C$45:$Q$60,V$2,$V$1)))</f>
        <v/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0</v>
      </c>
      <c r="AT3" s="86">
        <f t="shared" si="17"/>
        <v>0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 t="str">
        <f>IF($V$1="","",INDEX(Clients!C4:Q4,1,$V$1))</f>
        <v/>
      </c>
      <c r="D4" s="67" t="str">
        <f t="shared" si="1"/>
        <v/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 t="str">
        <f t="shared" si="7"/>
        <v/>
      </c>
      <c r="K4" s="68" t="str">
        <f t="shared" si="8"/>
        <v/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0</v>
      </c>
      <c r="AT4" s="86">
        <f t="shared" si="17"/>
        <v>0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 t="str">
        <f>IF($V$1="","",INDEX(Clients!C5:Q5,1,$V$1))</f>
        <v/>
      </c>
      <c r="D5" s="67" t="str">
        <f t="shared" si="1"/>
        <v/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 t="str">
        <f t="shared" si="7"/>
        <v/>
      </c>
      <c r="K5" s="68" t="str">
        <f t="shared" si="8"/>
        <v/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0</v>
      </c>
      <c r="AT5" s="86">
        <f t="shared" si="17"/>
        <v>0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 t="str">
        <f>IF($V$1="","",INDEX(Clients!C6:Q6,1,$V$1))</f>
        <v/>
      </c>
      <c r="D6" s="67" t="str">
        <f t="shared" si="1"/>
        <v/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 t="str">
        <f t="shared" si="7"/>
        <v/>
      </c>
      <c r="K6" s="68" t="str">
        <f t="shared" si="8"/>
        <v/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</v>
      </c>
      <c r="AT6" s="86">
        <f t="shared" si="17"/>
        <v>0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 t="str">
        <f>IF($V$1="","",INDEX(Clients!C7:Q7,1,$V$1))</f>
        <v/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 t="str">
        <f>IF($V$1="","",INDEX(Clients!C8:Q8,1,$V$1))</f>
        <v/>
      </c>
      <c r="D8" s="67" t="str">
        <f t="shared" si="1"/>
        <v/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 t="str">
        <f t="shared" si="7"/>
        <v/>
      </c>
      <c r="K8" s="68" t="str">
        <f t="shared" si="8"/>
        <v/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0</v>
      </c>
      <c r="AT8" s="86">
        <f t="shared" si="17"/>
        <v>0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 t="str">
        <f>IF($V$1="","",INDEX(Clients!C9:Q9,1,$V$1))</f>
        <v/>
      </c>
      <c r="D9" s="67" t="str">
        <f t="shared" si="1"/>
        <v/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0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 t="str">
        <f>IF($V$1="","",INDEX(Clients!C10:Q10,1,$V$1))</f>
        <v/>
      </c>
      <c r="D10" s="67" t="str">
        <f t="shared" si="1"/>
        <v/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 t="str">
        <f t="shared" si="7"/>
        <v/>
      </c>
      <c r="K10" s="68" t="str">
        <f t="shared" si="8"/>
        <v/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0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0</v>
      </c>
      <c r="AT10" s="86">
        <f t="shared" si="17"/>
        <v>0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 t="str">
        <f>IF($V$1="","",INDEX(Clients!C11:Q11,1,$V$1))</f>
        <v/>
      </c>
      <c r="D11" s="67" t="str">
        <f t="shared" si="1"/>
        <v/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0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 t="str">
        <f>IF($V$1="","",INDEX(Clients!C12:Q12,1,$V$1))</f>
        <v/>
      </c>
      <c r="D12" s="67" t="str">
        <f t="shared" si="1"/>
        <v/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 t="str">
        <f t="shared" si="7"/>
        <v/>
      </c>
      <c r="K12" s="68" t="str">
        <f t="shared" si="8"/>
        <v/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0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0</v>
      </c>
      <c r="AT12" s="86">
        <f t="shared" si="17"/>
        <v>0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 t="str">
        <f>IF($V$1="","",INDEX(Clients!C13:Q13,1,$V$1))</f>
        <v/>
      </c>
      <c r="D13" s="67" t="str">
        <f t="shared" si="1"/>
        <v/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0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 t="str">
        <f>IF($V$1="","",INDEX(Clients!C14:Q14,1,$V$1))</f>
        <v/>
      </c>
      <c r="D14" s="67" t="str">
        <f t="shared" si="1"/>
        <v/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 t="str">
        <f t="shared" si="7"/>
        <v/>
      </c>
      <c r="K14" s="68" t="str">
        <f t="shared" si="8"/>
        <v/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0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0</v>
      </c>
      <c r="AT14" s="86">
        <f t="shared" si="17"/>
        <v>0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 t="str">
        <f>IF($V$1="","",INDEX(Clients!C15:Q15,1,$V$1))</f>
        <v/>
      </c>
      <c r="D15" s="67" t="str">
        <f t="shared" si="1"/>
        <v/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0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 t="str">
        <f>IF($V$1="","",INDEX(Clients!C16:Q16,1,$V$1))</f>
        <v/>
      </c>
      <c r="D16" s="67" t="str">
        <f t="shared" si="1"/>
        <v/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 t="str">
        <f t="shared" si="7"/>
        <v/>
      </c>
      <c r="K16" s="68" t="str">
        <f t="shared" si="8"/>
        <v/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0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0</v>
      </c>
      <c r="AT16" s="86">
        <f t="shared" si="17"/>
        <v>0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 t="str">
        <f>IF($V$1="","",INDEX(Clients!C17:Q17,1,$V$1))</f>
        <v/>
      </c>
      <c r="D17" s="67" t="str">
        <f t="shared" si="1"/>
        <v/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 t="str">
        <f t="shared" si="7"/>
        <v/>
      </c>
      <c r="K17" s="68" t="str">
        <f t="shared" si="8"/>
        <v/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0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0</v>
      </c>
      <c r="AT17" s="86">
        <f t="shared" si="17"/>
        <v>0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 t="str">
        <f>IF($V$1="","",INDEX(Clients!C18:Q18,1,$V$1))</f>
        <v/>
      </c>
      <c r="D18" s="67" t="str">
        <f t="shared" si="1"/>
        <v/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 t="str">
        <f t="shared" si="7"/>
        <v/>
      </c>
      <c r="K18" s="68" t="str">
        <f t="shared" si="8"/>
        <v/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0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0</v>
      </c>
      <c r="AT18" s="86">
        <f t="shared" si="17"/>
        <v>0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 t="str">
        <f>IF($V$1="","",INDEX(Clients!C19:Q19,1,$V$1))</f>
        <v/>
      </c>
      <c r="D19" s="67" t="str">
        <f t="shared" si="1"/>
        <v/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 t="str">
        <f t="shared" si="7"/>
        <v/>
      </c>
      <c r="K19" s="68" t="str">
        <f t="shared" si="8"/>
        <v/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</v>
      </c>
      <c r="AS19" s="86">
        <f t="shared" si="18"/>
        <v>0</v>
      </c>
      <c r="AT19" s="86">
        <f t="shared" si="18"/>
        <v>0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 t="str">
        <f>IF($V$1="","",INDEX(Clients!C20:Q20,1,$V$1))</f>
        <v/>
      </c>
      <c r="D20" s="67" t="str">
        <f t="shared" si="1"/>
        <v/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 t="str">
        <f t="shared" si="7"/>
        <v/>
      </c>
      <c r="K20" s="68" t="str">
        <f t="shared" si="8"/>
        <v/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0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</v>
      </c>
      <c r="AS20" s="86">
        <f t="shared" si="18"/>
        <v>0</v>
      </c>
      <c r="AT20" s="86">
        <f t="shared" si="18"/>
        <v>0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 t="str">
        <f>IF($V$1="","",INDEX(Clients!C21:Q21,1,$V$1))</f>
        <v/>
      </c>
      <c r="D21" s="67" t="str">
        <f t="shared" si="1"/>
        <v/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 t="str">
        <f t="shared" si="7"/>
        <v/>
      </c>
      <c r="K21" s="68" t="str">
        <f t="shared" si="8"/>
        <v/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0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</v>
      </c>
      <c r="AS21" s="86">
        <f t="shared" si="18"/>
        <v>0</v>
      </c>
      <c r="AT21" s="86">
        <f t="shared" si="18"/>
        <v>0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 t="str">
        <f>IF($V$1="","",INDEX(Clients!C22:Q22,1,$V$1))</f>
        <v/>
      </c>
      <c r="D22" s="67" t="str">
        <f t="shared" si="1"/>
        <v/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0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</v>
      </c>
      <c r="AS22" s="86">
        <f t="shared" si="18"/>
        <v>0</v>
      </c>
      <c r="AT22" s="86">
        <f t="shared" si="18"/>
        <v>0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 t="str">
        <f>IF($V$1="","",INDEX(Clients!C23:Q23,1,$V$1))</f>
        <v/>
      </c>
      <c r="D23" s="67" t="str">
        <f t="shared" si="1"/>
        <v/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0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</v>
      </c>
      <c r="AS23" s="86">
        <f t="shared" si="18"/>
        <v>0</v>
      </c>
      <c r="AT23" s="86">
        <f t="shared" si="18"/>
        <v>0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 t="str">
        <f>IF($V$1="","",INDEX(Clients!C24:Q24,1,$V$1))</f>
        <v/>
      </c>
      <c r="D24" s="67" t="str">
        <f t="shared" si="1"/>
        <v/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 t="str">
        <f t="shared" si="7"/>
        <v/>
      </c>
      <c r="K24" s="68" t="str">
        <f t="shared" si="8"/>
        <v/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0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</v>
      </c>
      <c r="AS24" s="86">
        <f t="shared" si="18"/>
        <v>0</v>
      </c>
      <c r="AT24" s="86">
        <f t="shared" si="18"/>
        <v>0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 t="str">
        <f>IF($V$1="","",INDEX(Clients!C25:Q25,1,$V$1))</f>
        <v/>
      </c>
      <c r="D25" s="67" t="str">
        <f t="shared" si="1"/>
        <v/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 t="str">
        <f t="shared" si="7"/>
        <v/>
      </c>
      <c r="K25" s="68" t="str">
        <f t="shared" si="8"/>
        <v/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0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</v>
      </c>
      <c r="AS25" s="86">
        <f t="shared" si="18"/>
        <v>0</v>
      </c>
      <c r="AT25" s="86">
        <f t="shared" si="18"/>
        <v>0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 t="str">
        <f>IF($V$1="","",INDEX(Clients!C26:Q26,1,$V$1))</f>
        <v/>
      </c>
      <c r="D26" s="67" t="str">
        <f t="shared" si="1"/>
        <v/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 t="str">
        <f t="shared" si="7"/>
        <v/>
      </c>
      <c r="K26" s="68" t="str">
        <f t="shared" si="8"/>
        <v/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</v>
      </c>
      <c r="AS26" s="86">
        <f t="shared" si="18"/>
        <v>0</v>
      </c>
      <c r="AT26" s="86">
        <f t="shared" si="18"/>
        <v>0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 t="str">
        <f>IF($V$1="","",INDEX(Clients!C27:Q27,1,$V$1))</f>
        <v/>
      </c>
      <c r="D27" s="67" t="str">
        <f t="shared" si="1"/>
        <v/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 t="str">
        <f t="shared" si="7"/>
        <v/>
      </c>
      <c r="K27" s="68" t="str">
        <f t="shared" si="8"/>
        <v/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0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</v>
      </c>
      <c r="AS27" s="86">
        <f t="shared" si="18"/>
        <v>0</v>
      </c>
      <c r="AT27" s="86">
        <f t="shared" si="18"/>
        <v>0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 t="str">
        <f>IF($V$1="","",INDEX(Clients!C28:Q28,1,$V$1))</f>
        <v/>
      </c>
      <c r="D28" s="67" t="str">
        <f t="shared" si="1"/>
        <v/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 t="str">
        <f t="shared" si="7"/>
        <v/>
      </c>
      <c r="K28" s="68" t="str">
        <f t="shared" si="8"/>
        <v/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0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</v>
      </c>
      <c r="AS28" s="86">
        <f t="shared" si="18"/>
        <v>0</v>
      </c>
      <c r="AT28" s="86">
        <f t="shared" si="18"/>
        <v>0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 t="str">
        <f>IF($V$1="","",INDEX(Clients!C29:Q29,1,$V$1))</f>
        <v/>
      </c>
      <c r="D29" s="67" t="str">
        <f t="shared" si="1"/>
        <v/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 t="str">
        <f t="shared" si="7"/>
        <v/>
      </c>
      <c r="K29" s="68" t="str">
        <f t="shared" si="8"/>
        <v/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0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</v>
      </c>
      <c r="AS29" s="86">
        <f t="shared" si="18"/>
        <v>0</v>
      </c>
      <c r="AT29" s="86">
        <f t="shared" si="18"/>
        <v>0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 t="str">
        <f>IF($V$1="","",INDEX(Clients!C30:Q30,1,$V$1))</f>
        <v/>
      </c>
      <c r="D30" s="67" t="str">
        <f t="shared" si="1"/>
        <v/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 t="str">
        <f t="shared" si="7"/>
        <v/>
      </c>
      <c r="K30" s="68" t="str">
        <f t="shared" si="8"/>
        <v/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0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</v>
      </c>
      <c r="AS30" s="86">
        <f t="shared" si="18"/>
        <v>0</v>
      </c>
      <c r="AT30" s="86">
        <f t="shared" si="18"/>
        <v>0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 t="str">
        <f>IF($V$1="","",INDEX(Clients!C31:Q31,1,$V$1))</f>
        <v/>
      </c>
      <c r="D31" s="67" t="str">
        <f t="shared" si="1"/>
        <v/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 t="str">
        <f t="shared" si="7"/>
        <v/>
      </c>
      <c r="K31" s="68" t="str">
        <f t="shared" si="8"/>
        <v/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0</v>
      </c>
      <c r="AS31" s="86">
        <f t="shared" si="18"/>
        <v>0</v>
      </c>
      <c r="AT31" s="86">
        <f t="shared" si="18"/>
        <v>0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 t="str">
        <f>IF($V$1="","",INDEX(Clients!C32:Q32,1,$V$1))</f>
        <v/>
      </c>
      <c r="D32" s="67" t="str">
        <f t="shared" si="1"/>
        <v/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 t="str">
        <f t="shared" si="7"/>
        <v/>
      </c>
      <c r="K32" s="68" t="str">
        <f t="shared" si="8"/>
        <v/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0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0</v>
      </c>
      <c r="AS32" s="86">
        <f t="shared" si="18"/>
        <v>0</v>
      </c>
      <c r="AT32" s="86">
        <f t="shared" si="18"/>
        <v>0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 t="str">
        <f>IF($V$1="","",INDEX(Clients!C33:Q33,1,$V$1))</f>
        <v/>
      </c>
      <c r="D33" s="67" t="str">
        <f t="shared" si="1"/>
        <v/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 t="str">
        <f t="shared" si="7"/>
        <v/>
      </c>
      <c r="K33" s="68" t="str">
        <f t="shared" si="8"/>
        <v/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0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0</v>
      </c>
      <c r="AS33" s="86">
        <f t="shared" si="18"/>
        <v>0</v>
      </c>
      <c r="AT33" s="86">
        <f t="shared" si="18"/>
        <v>0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 t="str">
        <f>IF($V$1="","",INDEX(Clients!C34:Q34,1,$V$1))</f>
        <v/>
      </c>
      <c r="D34" s="67" t="str">
        <f t="shared" si="1"/>
        <v/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 t="str">
        <f t="shared" si="7"/>
        <v/>
      </c>
      <c r="K34" s="68" t="str">
        <f t="shared" si="8"/>
        <v/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0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</v>
      </c>
      <c r="AS34" s="86">
        <f t="shared" si="19"/>
        <v>0</v>
      </c>
      <c r="AT34" s="86">
        <f t="shared" si="19"/>
        <v>0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 t="str">
        <f>IF($V$1="","",INDEX(Clients!C35:Q35,1,$V$1))</f>
        <v/>
      </c>
      <c r="D35" s="67" t="str">
        <f t="shared" ref="D35:D66" si="20">IF(AM35=0,"",IF(AM35&gt;my_rothresh,ROUNDUP(AM35,0),ROUNDUP(AM35,2)))</f>
        <v/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0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</v>
      </c>
      <c r="AS35" s="86">
        <f t="shared" si="19"/>
        <v>0</v>
      </c>
      <c r="AT35" s="86">
        <f t="shared" si="19"/>
        <v>0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 t="str">
        <f>IF($V$1="","",INDEX(Clients!C36:Q36,1,$V$1))</f>
        <v/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 t="str">
        <f>IF($V$1="","",INDEX(Clients!C37:Q37,1,$V$1))</f>
        <v/>
      </c>
      <c r="D37" s="67" t="str">
        <f t="shared" si="20"/>
        <v/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 t="str">
        <f t="shared" si="25"/>
        <v/>
      </c>
      <c r="J37" s="68" t="str">
        <f t="shared" si="26"/>
        <v/>
      </c>
      <c r="K37" s="68" t="str">
        <f t="shared" si="27"/>
        <v/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0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0</v>
      </c>
      <c r="AS37" s="86">
        <f t="shared" si="19"/>
        <v>0</v>
      </c>
      <c r="AT37" s="86">
        <f t="shared" si="19"/>
        <v>0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 t="str">
        <f>IF($V$1="","",INDEX(Clients!C38:Q38,1,$V$1))</f>
        <v/>
      </c>
      <c r="D38" s="67" t="str">
        <f t="shared" si="20"/>
        <v/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 t="str">
        <f t="shared" si="25"/>
        <v/>
      </c>
      <c r="J38" s="68" t="str">
        <f t="shared" si="26"/>
        <v/>
      </c>
      <c r="K38" s="68" t="str">
        <f t="shared" si="27"/>
        <v/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0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</v>
      </c>
      <c r="AS38" s="86">
        <f t="shared" si="19"/>
        <v>0</v>
      </c>
      <c r="AT38" s="86">
        <f t="shared" si="19"/>
        <v>0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 t="str">
        <f>IF($V$1="","",INDEX(Clients!C39:Q39,1,$V$1))</f>
        <v/>
      </c>
      <c r="D39" s="67" t="str">
        <f t="shared" si="20"/>
        <v/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 t="str">
        <f t="shared" si="25"/>
        <v/>
      </c>
      <c r="J39" s="68" t="str">
        <f t="shared" si="26"/>
        <v/>
      </c>
      <c r="K39" s="68" t="str">
        <f t="shared" si="27"/>
        <v/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0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0</v>
      </c>
      <c r="AS39" s="86">
        <f t="shared" si="19"/>
        <v>0</v>
      </c>
      <c r="AT39" s="86">
        <f t="shared" si="19"/>
        <v>0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 t="str">
        <f>IF($V$1="","",INDEX(Clients!C40:Q40,1,$V$1))</f>
        <v/>
      </c>
      <c r="D40" s="67" t="str">
        <f t="shared" si="20"/>
        <v/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 t="str">
        <f t="shared" si="25"/>
        <v/>
      </c>
      <c r="J40" s="68" t="str">
        <f t="shared" si="26"/>
        <v/>
      </c>
      <c r="K40" s="68" t="str">
        <f t="shared" si="27"/>
        <v/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0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</v>
      </c>
      <c r="AS40" s="86">
        <f t="shared" si="19"/>
        <v>0</v>
      </c>
      <c r="AT40" s="86">
        <f t="shared" si="19"/>
        <v>0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 t="str">
        <f>IF($V$1="","",INDEX(Clients!C41:Q41,1,$V$1))</f>
        <v/>
      </c>
      <c r="D41" s="67" t="str">
        <f t="shared" si="20"/>
        <v/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 t="str">
        <f t="shared" si="26"/>
        <v/>
      </c>
      <c r="K41" s="68" t="str">
        <f t="shared" si="27"/>
        <v/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0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0</v>
      </c>
      <c r="AT41" s="86">
        <f t="shared" si="19"/>
        <v>0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 t="str">
        <f>IF($V$1="","",INDEX(Clients!C42:Q42,1,$V$1))</f>
        <v/>
      </c>
      <c r="D42" s="67" t="str">
        <f t="shared" si="20"/>
        <v/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 t="str">
        <f t="shared" si="25"/>
        <v/>
      </c>
      <c r="J42" s="68" t="str">
        <f t="shared" si="26"/>
        <v/>
      </c>
      <c r="K42" s="68" t="str">
        <f t="shared" si="27"/>
        <v/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0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0</v>
      </c>
      <c r="AS42" s="86">
        <f t="shared" si="19"/>
        <v>0</v>
      </c>
      <c r="AT42" s="86">
        <f t="shared" si="19"/>
        <v>0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 t="str">
        <f>IF($V$1="","",INDEX(Clients!C43:Q43,1,$V$1))</f>
        <v/>
      </c>
      <c r="D43" s="67" t="str">
        <f t="shared" si="20"/>
        <v/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 t="str">
        <f t="shared" si="25"/>
        <v/>
      </c>
      <c r="J43" s="68" t="str">
        <f t="shared" si="26"/>
        <v/>
      </c>
      <c r="K43" s="68" t="str">
        <f t="shared" si="27"/>
        <v/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0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0</v>
      </c>
      <c r="AS43" s="86">
        <f t="shared" si="19"/>
        <v>0</v>
      </c>
      <c r="AT43" s="86">
        <f t="shared" si="19"/>
        <v>0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 t="str">
        <f>IF($V$1="","",INDEX(Clients!C44:Q44,1,$V$1))</f>
        <v/>
      </c>
      <c r="D44" s="67" t="str">
        <f t="shared" si="20"/>
        <v/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 t="str">
        <f t="shared" si="25"/>
        <v/>
      </c>
      <c r="J44" s="68" t="str">
        <f t="shared" si="26"/>
        <v/>
      </c>
      <c r="K44" s="68" t="str">
        <f t="shared" si="27"/>
        <v/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0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</v>
      </c>
      <c r="AS44" s="86">
        <f t="shared" si="19"/>
        <v>0</v>
      </c>
      <c r="AT44" s="86">
        <f t="shared" si="19"/>
        <v>0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 t="str">
        <f>IF($V$1="","",INDEX(Clients!C45:Q45,1,$V$1))</f>
        <v/>
      </c>
      <c r="D45" s="67" t="str">
        <f t="shared" si="20"/>
        <v/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 t="str">
        <f t="shared" si="25"/>
        <v/>
      </c>
      <c r="J45" s="68" t="str">
        <f t="shared" si="26"/>
        <v/>
      </c>
      <c r="K45" s="68" t="str">
        <f t="shared" si="27"/>
        <v/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0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</v>
      </c>
      <c r="AS45" s="86">
        <f t="shared" si="19"/>
        <v>0</v>
      </c>
      <c r="AT45" s="86">
        <f t="shared" si="19"/>
        <v>0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 t="str">
        <f>IF($V$1="","",INDEX(Clients!C46:Q46,1,$V$1))</f>
        <v/>
      </c>
      <c r="D46" s="67" t="str">
        <f t="shared" si="20"/>
        <v/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 t="str">
        <f t="shared" si="25"/>
        <v/>
      </c>
      <c r="J46" s="68" t="str">
        <f t="shared" si="26"/>
        <v/>
      </c>
      <c r="K46" s="68" t="str">
        <f t="shared" si="27"/>
        <v/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0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</v>
      </c>
      <c r="AS46" s="86">
        <f t="shared" si="19"/>
        <v>0</v>
      </c>
      <c r="AT46" s="86">
        <f t="shared" si="19"/>
        <v>0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 t="str">
        <f>IF($V$1="","",INDEX(Clients!C47:Q47,1,$V$1))</f>
        <v/>
      </c>
      <c r="D47" s="67" t="str">
        <f t="shared" si="20"/>
        <v/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 t="str">
        <f t="shared" si="25"/>
        <v/>
      </c>
      <c r="J47" s="68" t="str">
        <f t="shared" si="26"/>
        <v/>
      </c>
      <c r="K47" s="68" t="str">
        <f t="shared" si="27"/>
        <v/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0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</v>
      </c>
      <c r="AS47" s="86">
        <f t="shared" si="19"/>
        <v>0</v>
      </c>
      <c r="AT47" s="86">
        <f t="shared" si="19"/>
        <v>0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 t="str">
        <f>IF($V$1="","",INDEX(Clients!C48:Q48,1,$V$1))</f>
        <v/>
      </c>
      <c r="D48" s="67" t="str">
        <f t="shared" si="20"/>
        <v/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 t="str">
        <f t="shared" si="25"/>
        <v/>
      </c>
      <c r="J48" s="68" t="str">
        <f t="shared" si="26"/>
        <v/>
      </c>
      <c r="K48" s="68" t="str">
        <f t="shared" si="27"/>
        <v/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0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</v>
      </c>
      <c r="AS48" s="86">
        <f t="shared" si="19"/>
        <v>0</v>
      </c>
      <c r="AT48" s="86">
        <f t="shared" si="19"/>
        <v>0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 t="str">
        <f>IF($V$1="","",INDEX(Clients!C49:Q49,1,$V$1))</f>
        <v/>
      </c>
      <c r="D49" s="67" t="str">
        <f t="shared" si="20"/>
        <v/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 t="str">
        <f t="shared" si="25"/>
        <v/>
      </c>
      <c r="J49" s="68" t="str">
        <f t="shared" si="26"/>
        <v/>
      </c>
      <c r="K49" s="68" t="str">
        <f t="shared" si="27"/>
        <v/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0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</v>
      </c>
      <c r="AS49" s="86">
        <f t="shared" si="19"/>
        <v>0</v>
      </c>
      <c r="AT49" s="86">
        <f t="shared" si="19"/>
        <v>0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 t="str">
        <f>IF($V$1="","",INDEX(Clients!C50:Q50,1,$V$1))</f>
        <v/>
      </c>
      <c r="D50" s="67" t="str">
        <f t="shared" si="20"/>
        <v/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 t="str">
        <f t="shared" si="25"/>
        <v/>
      </c>
      <c r="J50" s="68" t="str">
        <f t="shared" si="26"/>
        <v/>
      </c>
      <c r="K50" s="68" t="str">
        <f t="shared" si="27"/>
        <v/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0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</v>
      </c>
      <c r="AS50" s="86">
        <f t="shared" si="37"/>
        <v>0</v>
      </c>
      <c r="AT50" s="86">
        <f t="shared" si="37"/>
        <v>0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 t="str">
        <f>IF($V$1="","",INDEX(Clients!C51:Q51,1,$V$1))</f>
        <v/>
      </c>
      <c r="D51" s="67" t="str">
        <f t="shared" si="20"/>
        <v/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 t="str">
        <f t="shared" si="25"/>
        <v/>
      </c>
      <c r="J51" s="68" t="str">
        <f t="shared" si="26"/>
        <v/>
      </c>
      <c r="K51" s="68" t="str">
        <f t="shared" si="27"/>
        <v/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0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</v>
      </c>
      <c r="AS51" s="86">
        <f t="shared" si="37"/>
        <v>0</v>
      </c>
      <c r="AT51" s="86">
        <f t="shared" si="37"/>
        <v>0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 t="str">
        <f>IF($V$1="","",INDEX(Clients!C52:Q52,1,$V$1))</f>
        <v/>
      </c>
      <c r="D52" s="67" t="str">
        <f t="shared" si="20"/>
        <v/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 t="str">
        <f t="shared" si="25"/>
        <v/>
      </c>
      <c r="J52" s="68" t="str">
        <f t="shared" si="26"/>
        <v/>
      </c>
      <c r="K52" s="68" t="str">
        <f t="shared" si="27"/>
        <v/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0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</v>
      </c>
      <c r="AS52" s="86">
        <f t="shared" si="37"/>
        <v>0</v>
      </c>
      <c r="AT52" s="86">
        <f t="shared" si="37"/>
        <v>0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 t="str">
        <f>IF($V$1="","",INDEX(Clients!C53:Q53,1,$V$1))</f>
        <v/>
      </c>
      <c r="D53" s="67" t="str">
        <f t="shared" si="20"/>
        <v/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 t="str">
        <f t="shared" si="25"/>
        <v/>
      </c>
      <c r="J53" s="68" t="str">
        <f t="shared" si="26"/>
        <v/>
      </c>
      <c r="K53" s="68" t="str">
        <f t="shared" si="27"/>
        <v/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0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</v>
      </c>
      <c r="AS53" s="86">
        <f t="shared" si="37"/>
        <v>0</v>
      </c>
      <c r="AT53" s="86">
        <f t="shared" si="37"/>
        <v>0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 t="str">
        <f>IF($V$1="","",INDEX(Clients!C54:Q54,1,$V$1))</f>
        <v/>
      </c>
      <c r="D54" s="67" t="str">
        <f t="shared" si="20"/>
        <v/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 t="str">
        <f t="shared" si="25"/>
        <v/>
      </c>
      <c r="J54" s="68" t="str">
        <f t="shared" si="26"/>
        <v/>
      </c>
      <c r="K54" s="68" t="str">
        <f t="shared" si="27"/>
        <v/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0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</v>
      </c>
      <c r="AS54" s="86">
        <f t="shared" si="37"/>
        <v>0</v>
      </c>
      <c r="AT54" s="86">
        <f t="shared" si="37"/>
        <v>0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 t="str">
        <f>IF($V$1="","",INDEX(Clients!C55:Q55,1,$V$1))</f>
        <v/>
      </c>
      <c r="D55" s="67" t="str">
        <f t="shared" si="20"/>
        <v/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 t="str">
        <f t="shared" si="25"/>
        <v/>
      </c>
      <c r="J55" s="68" t="str">
        <f t="shared" si="26"/>
        <v/>
      </c>
      <c r="K55" s="68" t="str">
        <f t="shared" si="27"/>
        <v/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0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</v>
      </c>
      <c r="AS55" s="86">
        <f t="shared" si="37"/>
        <v>0</v>
      </c>
      <c r="AT55" s="86">
        <f t="shared" si="37"/>
        <v>0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 t="str">
        <f>IF($V$1="","",INDEX(Clients!C56:Q56,1,$V$1))</f>
        <v/>
      </c>
      <c r="D56" s="67" t="str">
        <f t="shared" si="20"/>
        <v/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 t="str">
        <f t="shared" si="25"/>
        <v/>
      </c>
      <c r="J56" s="68" t="str">
        <f t="shared" si="26"/>
        <v/>
      </c>
      <c r="K56" s="68" t="str">
        <f t="shared" si="27"/>
        <v/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0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</v>
      </c>
      <c r="AS56" s="86">
        <f t="shared" si="37"/>
        <v>0</v>
      </c>
      <c r="AT56" s="86">
        <f t="shared" si="37"/>
        <v>0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 t="str">
        <f>IF($V$1="","",INDEX(Clients!C57:Q57,1,$V$1))</f>
        <v/>
      </c>
      <c r="D57" s="67" t="str">
        <f t="shared" si="20"/>
        <v/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 t="str">
        <f t="shared" si="25"/>
        <v/>
      </c>
      <c r="J57" s="68" t="str">
        <f t="shared" si="26"/>
        <v/>
      </c>
      <c r="K57" s="68" t="str">
        <f t="shared" si="27"/>
        <v/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0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</v>
      </c>
      <c r="AS57" s="86">
        <f t="shared" si="37"/>
        <v>0</v>
      </c>
      <c r="AT57" s="86">
        <f t="shared" si="37"/>
        <v>0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 t="str">
        <f>IF($V$1="","",INDEX(Clients!C58:Q58,1,$V$1))</f>
        <v/>
      </c>
      <c r="D58" s="67" t="str">
        <f t="shared" si="20"/>
        <v/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 t="str">
        <f t="shared" si="25"/>
        <v/>
      </c>
      <c r="J58" s="68" t="str">
        <f t="shared" si="26"/>
        <v/>
      </c>
      <c r="K58" s="68" t="str">
        <f t="shared" si="27"/>
        <v/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0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</v>
      </c>
      <c r="AS58" s="86">
        <f t="shared" si="37"/>
        <v>0</v>
      </c>
      <c r="AT58" s="86">
        <f t="shared" si="37"/>
        <v>0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 t="str">
        <f>IF($V$1="","",INDEX(Clients!C59:Q59,1,$V$1))</f>
        <v/>
      </c>
      <c r="D59" s="67" t="str">
        <f t="shared" si="20"/>
        <v/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 t="str">
        <f t="shared" si="25"/>
        <v/>
      </c>
      <c r="J59" s="68" t="str">
        <f t="shared" si="26"/>
        <v/>
      </c>
      <c r="K59" s="68" t="str">
        <f t="shared" si="27"/>
        <v/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0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0</v>
      </c>
      <c r="AS59" s="86">
        <f t="shared" si="37"/>
        <v>0</v>
      </c>
      <c r="AT59" s="86">
        <f t="shared" si="37"/>
        <v>0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 t="str">
        <f>IF($V$1="","",INDEX(Clients!C60:Q60,1,$V$1))</f>
        <v/>
      </c>
      <c r="D60" s="67" t="str">
        <f t="shared" si="20"/>
        <v/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 t="str">
        <f t="shared" si="25"/>
        <v/>
      </c>
      <c r="J60" s="68" t="str">
        <f t="shared" si="26"/>
        <v/>
      </c>
      <c r="K60" s="68" t="str">
        <f t="shared" si="27"/>
        <v/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0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0</v>
      </c>
      <c r="AS60" s="86">
        <f t="shared" si="37"/>
        <v>0</v>
      </c>
      <c r="AT60" s="86">
        <f t="shared" si="37"/>
        <v>0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 t="str">
        <f>IF($V$1="","",INDEX(Clients!C61:Q61,1,$V$1))</f>
        <v/>
      </c>
      <c r="D61" s="67" t="str">
        <f t="shared" si="20"/>
        <v/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 t="str">
        <f t="shared" si="25"/>
        <v/>
      </c>
      <c r="J61" s="68" t="str">
        <f t="shared" si="26"/>
        <v/>
      </c>
      <c r="K61" s="68" t="str">
        <f t="shared" si="27"/>
        <v/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0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0</v>
      </c>
      <c r="AS61" s="86">
        <f t="shared" si="37"/>
        <v>0</v>
      </c>
      <c r="AT61" s="86">
        <f t="shared" si="37"/>
        <v>0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 t="str">
        <f>IF($V$1="","",INDEX(Clients!C62:Q62,1,$V$1))</f>
        <v/>
      </c>
      <c r="D62" s="67" t="str">
        <f t="shared" si="20"/>
        <v/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 t="str">
        <f t="shared" si="25"/>
        <v/>
      </c>
      <c r="J62" s="68" t="str">
        <f t="shared" si="26"/>
        <v/>
      </c>
      <c r="K62" s="68" t="str">
        <f t="shared" si="27"/>
        <v/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0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</v>
      </c>
      <c r="AS62" s="86">
        <f t="shared" si="37"/>
        <v>0</v>
      </c>
      <c r="AT62" s="86">
        <f t="shared" si="37"/>
        <v>0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 t="str">
        <f>IF($V$1="","",INDEX(Clients!C63:Q63,1,$V$1))</f>
        <v/>
      </c>
      <c r="D63" s="67" t="str">
        <f t="shared" si="20"/>
        <v/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 t="str">
        <f t="shared" si="25"/>
        <v/>
      </c>
      <c r="J63" s="68" t="str">
        <f t="shared" si="26"/>
        <v/>
      </c>
      <c r="K63" s="68" t="str">
        <f t="shared" si="27"/>
        <v/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0</v>
      </c>
      <c r="AS63" s="86">
        <f t="shared" si="37"/>
        <v>0</v>
      </c>
      <c r="AT63" s="86">
        <f t="shared" si="37"/>
        <v>0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 t="str">
        <f>IF($V$1="","",INDEX(Clients!C64:Q64,1,$V$1))</f>
        <v/>
      </c>
      <c r="D64" s="67" t="str">
        <f t="shared" si="20"/>
        <v/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 t="str">
        <f t="shared" si="25"/>
        <v/>
      </c>
      <c r="J64" s="68" t="str">
        <f t="shared" si="26"/>
        <v/>
      </c>
      <c r="K64" s="68" t="str">
        <f t="shared" si="27"/>
        <v/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0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</v>
      </c>
      <c r="AS64" s="86">
        <f t="shared" si="37"/>
        <v>0</v>
      </c>
      <c r="AT64" s="86">
        <f t="shared" si="37"/>
        <v>0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 t="str">
        <f>IF($V$1="","",INDEX(Clients!C65:Q65,1,$V$1))</f>
        <v/>
      </c>
      <c r="D65" s="67" t="str">
        <f t="shared" si="20"/>
        <v/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 t="str">
        <f t="shared" si="25"/>
        <v/>
      </c>
      <c r="J65" s="68" t="str">
        <f t="shared" si="26"/>
        <v/>
      </c>
      <c r="K65" s="68" t="str">
        <f t="shared" si="27"/>
        <v/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0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0</v>
      </c>
      <c r="AS65" s="86">
        <f t="shared" si="37"/>
        <v>0</v>
      </c>
      <c r="AT65" s="86">
        <f t="shared" si="37"/>
        <v>0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 t="str">
        <f>IF($V$1="","",INDEX(Clients!C66:Q66,1,$V$1))</f>
        <v/>
      </c>
      <c r="D66" s="67" t="str">
        <f t="shared" si="20"/>
        <v/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 t="str">
        <f t="shared" si="25"/>
        <v/>
      </c>
      <c r="J66" s="68" t="str">
        <f t="shared" si="26"/>
        <v/>
      </c>
      <c r="K66" s="68" t="str">
        <f t="shared" si="27"/>
        <v/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0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</v>
      </c>
      <c r="AS66" s="86">
        <f t="shared" si="37"/>
        <v>0</v>
      </c>
      <c r="AT66" s="86">
        <f t="shared" si="37"/>
        <v>0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 t="str">
        <f>IF($V$1="","",INDEX(Clients!C67:Q67,1,$V$1))</f>
        <v/>
      </c>
      <c r="D67" s="67" t="str">
        <f t="shared" ref="D67:D74" si="38">IF(AM67=0,"",IF(AM67&gt;my_rothresh,ROUNDUP(AM67,0),ROUNDUP(AM67,2)))</f>
        <v/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 t="str">
        <f t="shared" ref="J67:J74" si="44">IF(AS67=0,"",IF(AS67&gt;my_rothresh,ROUNDUP(AS67,0),ROUNDUP(AS67,2)))</f>
        <v/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</v>
      </c>
      <c r="AS67" s="86">
        <f t="shared" si="54"/>
        <v>0</v>
      </c>
      <c r="AT67" s="86">
        <f t="shared" si="54"/>
        <v>0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 t="str">
        <f>IF($V$1="","",INDEX(Clients!C68:Q68,1,$V$1))</f>
        <v/>
      </c>
      <c r="D68" s="67" t="str">
        <f t="shared" si="38"/>
        <v/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 t="str">
        <f t="shared" si="43"/>
        <v/>
      </c>
      <c r="J68" s="68" t="str">
        <f t="shared" si="44"/>
        <v/>
      </c>
      <c r="K68" s="68" t="str">
        <f t="shared" si="45"/>
        <v/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0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</v>
      </c>
      <c r="AS68" s="86">
        <f t="shared" si="54"/>
        <v>0</v>
      </c>
      <c r="AT68" s="86">
        <f t="shared" si="54"/>
        <v>0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 t="str">
        <f>IF($V$1="","",INDEX(Clients!C69:Q69,1,$V$1))</f>
        <v/>
      </c>
      <c r="D69" s="67" t="str">
        <f t="shared" si="38"/>
        <v/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 t="str">
        <f t="shared" si="43"/>
        <v/>
      </c>
      <c r="J69" s="68" t="str">
        <f t="shared" si="44"/>
        <v/>
      </c>
      <c r="K69" s="68" t="str">
        <f t="shared" si="45"/>
        <v/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0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0</v>
      </c>
      <c r="AS69" s="86">
        <f t="shared" si="54"/>
        <v>0</v>
      </c>
      <c r="AT69" s="86">
        <f t="shared" si="54"/>
        <v>0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 t="str">
        <f>IF($V$1="","",INDEX(Clients!C70:Q70,1,$V$1))</f>
        <v/>
      </c>
      <c r="D70" s="67" t="str">
        <f t="shared" si="38"/>
        <v/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 t="str">
        <f t="shared" si="43"/>
        <v/>
      </c>
      <c r="J70" s="68" t="str">
        <f t="shared" si="44"/>
        <v/>
      </c>
      <c r="K70" s="68" t="str">
        <f t="shared" si="45"/>
        <v/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0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</v>
      </c>
      <c r="AS70" s="86">
        <f t="shared" si="54"/>
        <v>0</v>
      </c>
      <c r="AT70" s="86">
        <f t="shared" si="54"/>
        <v>0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 t="str">
        <f>IF($V$1="","",INDEX(Clients!C71:Q71,1,$V$1))</f>
        <v/>
      </c>
      <c r="D71" s="67" t="str">
        <f t="shared" si="38"/>
        <v/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 t="str">
        <f t="shared" si="43"/>
        <v/>
      </c>
      <c r="J71" s="68" t="str">
        <f t="shared" si="44"/>
        <v/>
      </c>
      <c r="K71" s="68" t="str">
        <f t="shared" si="45"/>
        <v/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0</v>
      </c>
      <c r="AS71" s="86">
        <f t="shared" si="54"/>
        <v>0</v>
      </c>
      <c r="AT71" s="86">
        <f t="shared" si="54"/>
        <v>0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 t="str">
        <f>IF($V$1="","",INDEX(Clients!C72:Q72,1,$V$1))</f>
        <v/>
      </c>
      <c r="D72" s="67" t="str">
        <f t="shared" si="38"/>
        <v/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 t="str">
        <f t="shared" si="43"/>
        <v/>
      </c>
      <c r="J72" s="68" t="str">
        <f t="shared" si="44"/>
        <v/>
      </c>
      <c r="K72" s="68" t="str">
        <f t="shared" si="45"/>
        <v/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0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0</v>
      </c>
      <c r="AS72" s="86">
        <f t="shared" si="54"/>
        <v>0</v>
      </c>
      <c r="AT72" s="86">
        <f t="shared" si="54"/>
        <v>0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 t="str">
        <f>IF($V$1="","",INDEX(Clients!C73:Q73,1,$V$1))</f>
        <v/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 t="str">
        <f>IF($V$1="","",INDEX(Clients!C74:Q74,1,$V$1))</f>
        <v/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0</v>
      </c>
      <c r="D75" s="184">
        <f>SUM(D3:D74)</f>
        <v>0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</v>
      </c>
      <c r="J75" s="184">
        <f t="shared" si="55"/>
        <v>0</v>
      </c>
      <c r="K75" s="184">
        <f t="shared" si="55"/>
        <v>0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61"/>
  <sheetViews>
    <sheetView topLeftCell="D10" workbookViewId="0">
      <selection activeCell="I11" sqref="I11"/>
    </sheetView>
    <sheetView workbookViewId="1"/>
  </sheetViews>
  <sheetFormatPr defaultColWidth="0" defaultRowHeight="15" zeroHeight="1" x14ac:dyDescent="0.25"/>
  <cols>
    <col min="1" max="1" width="2.28515625" customWidth="1"/>
    <col min="2" max="2" width="30.140625" customWidth="1"/>
    <col min="3" max="9" width="13.7109375" customWidth="1"/>
    <col min="10" max="16" width="13.7109375" style="2" customWidth="1"/>
    <col min="17" max="17" width="13.7109375" customWidth="1"/>
    <col min="18" max="18" width="9.140625" customWidth="1"/>
    <col min="19" max="16384" width="9.140625" hidden="1"/>
  </cols>
  <sheetData>
    <row r="1" spans="2:17" s="2" customFormat="1" ht="6.75" customHeight="1" x14ac:dyDescent="0.25"/>
    <row r="2" spans="2:17" s="2" customFormat="1" ht="21.75" customHeight="1" thickBot="1" x14ac:dyDescent="0.3">
      <c r="B2" s="26" t="s">
        <v>95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17" x14ac:dyDescent="0.25">
      <c r="B3" s="24"/>
      <c r="C3" s="304" t="s">
        <v>1</v>
      </c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5"/>
    </row>
    <row r="4" spans="2:17" ht="45.75" customHeight="1" thickBot="1" x14ac:dyDescent="0.35">
      <c r="B4" s="25"/>
      <c r="C4" s="3" t="str">
        <f>IF(Clients!C2="","",Clients!C2)</f>
        <v>გასაცემლები - მარტივი</v>
      </c>
      <c r="D4" s="3" t="str">
        <f>IF(Clients!D2="","",Clients!D2)</f>
        <v>გასაცემლები - საშუალო</v>
      </c>
      <c r="E4" s="3" t="str">
        <f>IF(Clients!E2="","",Clients!E2)</f>
        <v>გასაცემლები - რთული</v>
      </c>
      <c r="F4" s="3" t="str">
        <f>IF(Clients!F2="","",Clients!F2)</f>
        <v>უმწეოები - დათვლა</v>
      </c>
      <c r="G4" s="3" t="str">
        <f>IF(Clients!G2="","",Clients!G2)</f>
        <v>უმწეოები - დანიშვნა</v>
      </c>
      <c r="H4" s="3" t="str">
        <f>IF(Clients!H2="","",Clients!H2)</f>
        <v>უმწეოები - მონაცემების განახლება</v>
      </c>
      <c r="I4" s="3" t="str">
        <f>IF(Clients!I2="","",Clients!I2)</f>
        <v>ზრუნვა</v>
      </c>
      <c r="J4" s="3" t="str">
        <f>IF(Clients!J2="","",Clients!J2)</f>
        <v>მეურვეობა/მზრუნველობა</v>
      </c>
      <c r="K4" s="3" t="str">
        <f>IF(Clients!K2="","",Clients!K2)</f>
        <v>ცნობები</v>
      </c>
      <c r="L4" s="3" t="str">
        <f>IF(Clients!L2="","",Clients!L2)</f>
        <v>საჩივრები</v>
      </c>
      <c r="M4" s="3" t="str">
        <f>IF(Clients!M2="","",Clients!M2)</f>
        <v/>
      </c>
      <c r="N4" s="3" t="str">
        <f>IF(Clients!N2="","",Clients!N2)</f>
        <v/>
      </c>
      <c r="O4" s="3" t="str">
        <f>IF(Clients!O2="","",Clients!O2)</f>
        <v/>
      </c>
      <c r="P4" s="3" t="str">
        <f>IF(Clients!P2="","",Clients!P2)</f>
        <v/>
      </c>
      <c r="Q4" s="75" t="str">
        <f>IF(Clients!Q2="","",Clients!Q2)</f>
        <v/>
      </c>
    </row>
    <row r="5" spans="2:17" ht="16.5" thickTop="1" x14ac:dyDescent="0.3">
      <c r="B5" s="28" t="str">
        <f>IF(Lists!B21="","",Lists!B21)</f>
        <v>ოფიცერი (FO)</v>
      </c>
      <c r="C5" s="41">
        <v>10</v>
      </c>
      <c r="D5" s="41">
        <v>15</v>
      </c>
      <c r="E5" s="41">
        <v>20</v>
      </c>
      <c r="F5" s="41">
        <v>10</v>
      </c>
      <c r="G5" s="41"/>
      <c r="H5" s="41">
        <v>10</v>
      </c>
      <c r="I5" s="41">
        <v>10</v>
      </c>
      <c r="J5" s="41">
        <v>10</v>
      </c>
      <c r="K5" s="41">
        <v>5</v>
      </c>
      <c r="L5" s="41">
        <v>15</v>
      </c>
      <c r="M5" s="41"/>
      <c r="N5" s="41"/>
      <c r="O5" s="41"/>
      <c r="P5" s="41"/>
      <c r="Q5" s="42"/>
    </row>
    <row r="6" spans="2:17" ht="15.75" x14ac:dyDescent="0.3">
      <c r="B6" s="29" t="str">
        <f>IF(Lists!B22="","",Lists!B22)</f>
        <v>ექსპერტი (გასაცემლები)</v>
      </c>
      <c r="C6" s="41">
        <v>3</v>
      </c>
      <c r="D6" s="41">
        <v>5</v>
      </c>
      <c r="E6" s="41">
        <v>10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</row>
    <row r="7" spans="2:17" ht="15.75" x14ac:dyDescent="0.3">
      <c r="B7" s="29" t="str">
        <f>IF(Lists!B23="","",Lists!B23)</f>
        <v>ექსპერტი (უმწეოები)</v>
      </c>
      <c r="C7" s="41"/>
      <c r="D7" s="41"/>
      <c r="E7" s="41"/>
      <c r="F7" s="41">
        <v>90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2"/>
    </row>
    <row r="8" spans="2:17" ht="15.75" x14ac:dyDescent="0.3">
      <c r="B8" s="29" t="str">
        <f>IF(Lists!B24="","",Lists!B24)</f>
        <v>ექსპერტი (მზრუნველობა)</v>
      </c>
      <c r="C8" s="41"/>
      <c r="D8" s="41"/>
      <c r="E8" s="41"/>
      <c r="F8" s="41"/>
      <c r="G8" s="41"/>
      <c r="H8" s="41"/>
      <c r="I8" s="41">
        <v>60</v>
      </c>
      <c r="J8" s="41"/>
      <c r="K8" s="41"/>
      <c r="L8" s="41"/>
      <c r="M8" s="41"/>
      <c r="N8" s="41"/>
      <c r="O8" s="41"/>
      <c r="P8" s="41"/>
      <c r="Q8" s="42"/>
    </row>
    <row r="9" spans="2:17" ht="15.75" x14ac:dyDescent="0.3">
      <c r="B9" s="29" t="str">
        <f>IF(Lists!B25="","",Lists!B25)</f>
        <v>ექსპერტი (სხვა)</v>
      </c>
      <c r="C9" s="41"/>
      <c r="D9" s="41"/>
      <c r="E9" s="41"/>
      <c r="F9" s="41"/>
      <c r="G9" s="41"/>
      <c r="H9" s="41"/>
      <c r="I9" s="41"/>
      <c r="J9" s="41"/>
      <c r="K9" s="41"/>
      <c r="L9" s="41">
        <v>45</v>
      </c>
      <c r="M9" s="41"/>
      <c r="N9" s="41"/>
      <c r="O9" s="41"/>
      <c r="P9" s="41"/>
      <c r="Q9" s="42"/>
    </row>
    <row r="10" spans="2:17" ht="15.75" x14ac:dyDescent="0.3">
      <c r="B10" s="29" t="str">
        <f>IF(Lists!B26="","",Lists!B26)</f>
        <v>სოციალური აგენტი</v>
      </c>
      <c r="C10" s="41"/>
      <c r="D10" s="41"/>
      <c r="E10" s="41"/>
      <c r="F10" s="41">
        <v>90</v>
      </c>
      <c r="G10" s="41">
        <v>50</v>
      </c>
      <c r="H10" s="41">
        <v>30</v>
      </c>
      <c r="I10" s="41"/>
      <c r="J10" s="41"/>
      <c r="K10" s="41"/>
      <c r="L10" s="41"/>
      <c r="M10" s="41"/>
      <c r="N10" s="41"/>
      <c r="O10" s="41"/>
      <c r="P10" s="41"/>
      <c r="Q10" s="42"/>
    </row>
    <row r="11" spans="2:17" ht="15.75" x14ac:dyDescent="0.3">
      <c r="B11" s="29" t="str">
        <f>IF(Lists!B27="","",Lists!B27)</f>
        <v>სოციალური მუშაკი</v>
      </c>
      <c r="C11" s="41"/>
      <c r="D11" s="41"/>
      <c r="E11" s="41"/>
      <c r="F11" s="41"/>
      <c r="G11" s="41"/>
      <c r="H11" s="41"/>
      <c r="I11" s="41">
        <v>600</v>
      </c>
      <c r="J11" s="41">
        <v>180</v>
      </c>
      <c r="K11" s="41"/>
      <c r="L11" s="41"/>
      <c r="M11" s="41"/>
      <c r="N11" s="41"/>
      <c r="O11" s="41"/>
      <c r="P11" s="41"/>
      <c r="Q11" s="42"/>
    </row>
    <row r="12" spans="2:17" s="2" customFormat="1" ht="15.75" x14ac:dyDescent="0.3">
      <c r="B12" s="29" t="str">
        <f>IF(Lists!B28="","",Lists!B28)</f>
        <v>ოფიცერი (გასაცემლები)</v>
      </c>
      <c r="C12" s="41"/>
      <c r="D12" s="41">
        <v>10</v>
      </c>
      <c r="E12" s="41">
        <v>15</v>
      </c>
      <c r="F12" s="41"/>
      <c r="G12" s="41"/>
      <c r="H12" s="41">
        <v>10</v>
      </c>
      <c r="I12" s="41"/>
      <c r="J12" s="41"/>
      <c r="K12" s="41"/>
      <c r="L12" s="41"/>
      <c r="M12" s="41"/>
      <c r="N12" s="41"/>
      <c r="O12" s="41"/>
      <c r="P12" s="41"/>
      <c r="Q12" s="42"/>
    </row>
    <row r="13" spans="2:17" s="2" customFormat="1" ht="15.75" x14ac:dyDescent="0.3">
      <c r="B13" s="29" t="str">
        <f>IF(Lists!B29="","",Lists!B29)</f>
        <v>მონიტორი</v>
      </c>
      <c r="C13" s="41"/>
      <c r="D13" s="41"/>
      <c r="E13" s="41"/>
      <c r="F13" s="41">
        <v>20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</row>
    <row r="14" spans="2:17" ht="15.75" x14ac:dyDescent="0.3">
      <c r="B14" s="29" t="str">
        <f>IF(Lists!B30="","",Lists!B30)</f>
        <v>ექსპერტი (იურისტი)</v>
      </c>
      <c r="C14" s="41"/>
      <c r="D14" s="41"/>
      <c r="E14" s="41"/>
      <c r="F14" s="41"/>
      <c r="G14" s="41"/>
      <c r="H14" s="41"/>
      <c r="I14" s="41">
        <v>120</v>
      </c>
      <c r="J14" s="41">
        <v>120</v>
      </c>
      <c r="K14" s="41"/>
      <c r="L14" s="41">
        <v>45</v>
      </c>
      <c r="M14" s="41"/>
      <c r="N14" s="41"/>
      <c r="O14" s="41"/>
      <c r="P14" s="41"/>
      <c r="Q14" s="42"/>
    </row>
    <row r="15" spans="2:17" ht="15.75" x14ac:dyDescent="0.3">
      <c r="B15" s="29" t="str">
        <f>IF(Lists!B31="","",Lists!B31)</f>
        <v>უფროსობა</v>
      </c>
      <c r="C15" s="41"/>
      <c r="D15" s="41"/>
      <c r="E15" s="41"/>
      <c r="F15" s="41"/>
      <c r="G15" s="41"/>
      <c r="H15" s="41"/>
      <c r="I15" s="41"/>
      <c r="J15" s="41"/>
      <c r="K15" s="41"/>
      <c r="L15" s="41">
        <v>30</v>
      </c>
      <c r="M15" s="41"/>
      <c r="N15" s="41"/>
      <c r="O15" s="41"/>
      <c r="P15" s="41"/>
      <c r="Q15" s="42"/>
    </row>
    <row r="16" spans="2:17" ht="15.75" x14ac:dyDescent="0.3">
      <c r="B16" s="29" t="str">
        <f>IF(Lists!B32="","",Lists!B32)</f>
        <v/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</row>
    <row r="17" spans="2:17" ht="15.75" x14ac:dyDescent="0.3">
      <c r="B17" s="29" t="str">
        <f>IF(Lists!B33="","",Lists!B33)</f>
        <v/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</row>
    <row r="18" spans="2:17" ht="15.75" x14ac:dyDescent="0.3">
      <c r="B18" s="29" t="str">
        <f>IF(Lists!B34="","",Lists!B34)</f>
        <v/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2"/>
    </row>
    <row r="19" spans="2:17" ht="15.75" x14ac:dyDescent="0.3">
      <c r="B19" s="29" t="str">
        <f>IF(Lists!B35="","",Lists!B35)</f>
        <v/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  <row r="20" spans="2:17" ht="16.5" thickBot="1" x14ac:dyDescent="0.35">
      <c r="B20" s="30" t="str">
        <f>IF(Lists!B36="","",Lists!B36)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</row>
    <row r="21" spans="2:17" x14ac:dyDescent="0.25"/>
    <row r="22" spans="2:17" s="2" customFormat="1" ht="21.75" customHeight="1" thickBot="1" x14ac:dyDescent="0.3">
      <c r="B22" s="26" t="s">
        <v>100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s="2" customFormat="1" x14ac:dyDescent="0.25">
      <c r="B23" s="24"/>
      <c r="C23" s="304" t="s">
        <v>1</v>
      </c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5"/>
    </row>
    <row r="24" spans="2:17" s="2" customFormat="1" ht="48" customHeight="1" thickBot="1" x14ac:dyDescent="0.35">
      <c r="B24" s="25"/>
      <c r="C24" s="3" t="str">
        <f>C4</f>
        <v>გასაცემლები - მარტივი</v>
      </c>
      <c r="D24" s="3" t="str">
        <f t="shared" ref="D24:Q24" si="0">D4</f>
        <v>გასაცემლები - საშუალო</v>
      </c>
      <c r="E24" s="3" t="str">
        <f t="shared" si="0"/>
        <v>გასაცემლები - რთული</v>
      </c>
      <c r="F24" s="3" t="str">
        <f t="shared" si="0"/>
        <v>უმწეოები - დათვლა</v>
      </c>
      <c r="G24" s="3" t="str">
        <f t="shared" si="0"/>
        <v>უმწეოები - დანიშვნა</v>
      </c>
      <c r="H24" s="3" t="str">
        <f t="shared" si="0"/>
        <v>უმწეოები - მონაცემების განახლება</v>
      </c>
      <c r="I24" s="4" t="str">
        <f t="shared" si="0"/>
        <v>ზრუნვა</v>
      </c>
      <c r="J24" s="4" t="str">
        <f t="shared" si="0"/>
        <v>მეურვეობა/მზრუნველობა</v>
      </c>
      <c r="K24" s="4" t="str">
        <f t="shared" si="0"/>
        <v>ცნობები</v>
      </c>
      <c r="L24" s="4" t="str">
        <f t="shared" si="0"/>
        <v>საჩივრები</v>
      </c>
      <c r="M24" s="4" t="str">
        <f t="shared" si="0"/>
        <v/>
      </c>
      <c r="N24" s="4" t="str">
        <f t="shared" si="0"/>
        <v/>
      </c>
      <c r="O24" s="4" t="str">
        <f t="shared" si="0"/>
        <v/>
      </c>
      <c r="P24" s="4" t="str">
        <f t="shared" si="0"/>
        <v/>
      </c>
      <c r="Q24" s="8" t="str">
        <f t="shared" si="0"/>
        <v/>
      </c>
    </row>
    <row r="25" spans="2:17" s="2" customFormat="1" ht="16.5" thickTop="1" x14ac:dyDescent="0.3">
      <c r="B25" s="28" t="str">
        <f t="shared" ref="B25:B31" si="1">B5</f>
        <v>ოფიცერი (FO)</v>
      </c>
      <c r="C25" s="89">
        <v>1</v>
      </c>
      <c r="D25" s="90">
        <v>1</v>
      </c>
      <c r="E25" s="90">
        <v>1</v>
      </c>
      <c r="F25" s="90">
        <v>1</v>
      </c>
      <c r="G25" s="90"/>
      <c r="H25" s="90">
        <v>1</v>
      </c>
      <c r="I25" s="90">
        <v>1</v>
      </c>
      <c r="J25" s="90">
        <v>1</v>
      </c>
      <c r="K25" s="90">
        <v>1</v>
      </c>
      <c r="L25" s="90">
        <v>1</v>
      </c>
      <c r="M25" s="90"/>
      <c r="N25" s="90"/>
      <c r="O25" s="90"/>
      <c r="P25" s="90"/>
      <c r="Q25" s="91"/>
    </row>
    <row r="26" spans="2:17" s="2" customFormat="1" ht="15.75" x14ac:dyDescent="0.3">
      <c r="B26" s="29" t="str">
        <f t="shared" si="1"/>
        <v>ექსპერტი (გასაცემლები)</v>
      </c>
      <c r="C26" s="92">
        <v>50</v>
      </c>
      <c r="D26" s="93">
        <v>50</v>
      </c>
      <c r="E26" s="93">
        <v>25</v>
      </c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4"/>
    </row>
    <row r="27" spans="2:17" s="2" customFormat="1" ht="15.75" x14ac:dyDescent="0.3">
      <c r="B27" s="29" t="str">
        <f t="shared" si="1"/>
        <v>ექსპერტი (უმწეოები)</v>
      </c>
      <c r="C27" s="92"/>
      <c r="D27" s="93"/>
      <c r="E27" s="93"/>
      <c r="F27" s="93">
        <v>100</v>
      </c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2:17" s="2" customFormat="1" ht="15.75" x14ac:dyDescent="0.3">
      <c r="B28" s="29" t="str">
        <f t="shared" si="1"/>
        <v>ექსპერტი (მზრუნველობა)</v>
      </c>
      <c r="C28" s="92"/>
      <c r="D28" s="93"/>
      <c r="E28" s="93"/>
      <c r="F28" s="93"/>
      <c r="G28" s="93"/>
      <c r="H28" s="93"/>
      <c r="I28" s="93">
        <v>25</v>
      </c>
      <c r="J28" s="93"/>
      <c r="K28" s="93"/>
      <c r="L28" s="93"/>
      <c r="M28" s="93"/>
      <c r="N28" s="93"/>
      <c r="O28" s="93"/>
      <c r="P28" s="93"/>
      <c r="Q28" s="94"/>
    </row>
    <row r="29" spans="2:17" s="2" customFormat="1" ht="15.75" x14ac:dyDescent="0.3">
      <c r="B29" s="29" t="str">
        <f t="shared" si="1"/>
        <v>ექსპერტი (სხვა)</v>
      </c>
      <c r="C29" s="92"/>
      <c r="D29" s="93"/>
      <c r="E29" s="93"/>
      <c r="F29" s="93"/>
      <c r="G29" s="93"/>
      <c r="H29" s="93"/>
      <c r="I29" s="93"/>
      <c r="J29" s="93"/>
      <c r="K29" s="93"/>
      <c r="L29" s="93">
        <v>2</v>
      </c>
      <c r="M29" s="93"/>
      <c r="N29" s="93"/>
      <c r="O29" s="93"/>
      <c r="P29" s="93"/>
      <c r="Q29" s="94"/>
    </row>
    <row r="30" spans="2:17" s="2" customFormat="1" ht="15.75" x14ac:dyDescent="0.3">
      <c r="B30" s="29" t="str">
        <f t="shared" si="1"/>
        <v>სოციალური აგენტი</v>
      </c>
      <c r="C30" s="92"/>
      <c r="D30" s="93"/>
      <c r="E30" s="93"/>
      <c r="F30" s="93">
        <v>1</v>
      </c>
      <c r="G30" s="93">
        <v>1</v>
      </c>
      <c r="H30" s="93">
        <v>100</v>
      </c>
      <c r="I30" s="93"/>
      <c r="J30" s="93"/>
      <c r="K30" s="93"/>
      <c r="L30" s="93"/>
      <c r="M30" s="93"/>
      <c r="N30" s="93"/>
      <c r="O30" s="93"/>
      <c r="P30" s="93"/>
      <c r="Q30" s="94"/>
    </row>
    <row r="31" spans="2:17" s="2" customFormat="1" ht="15.75" x14ac:dyDescent="0.3">
      <c r="B31" s="29" t="str">
        <f t="shared" si="1"/>
        <v>სოციალური მუშაკი</v>
      </c>
      <c r="C31" s="92"/>
      <c r="D31" s="93"/>
      <c r="E31" s="93"/>
      <c r="F31" s="93"/>
      <c r="G31" s="93"/>
      <c r="H31" s="93"/>
      <c r="I31" s="93">
        <v>1</v>
      </c>
      <c r="J31" s="93">
        <v>1</v>
      </c>
      <c r="K31" s="93"/>
      <c r="L31" s="93"/>
      <c r="M31" s="93"/>
      <c r="N31" s="93"/>
      <c r="O31" s="93"/>
      <c r="P31" s="93"/>
      <c r="Q31" s="94"/>
    </row>
    <row r="32" spans="2:17" s="2" customFormat="1" ht="15.75" x14ac:dyDescent="0.3">
      <c r="B32" s="29" t="str">
        <f t="shared" ref="B32:B40" si="2">B12</f>
        <v>ოფიცერი (გასაცემლები)</v>
      </c>
      <c r="C32" s="92"/>
      <c r="D32" s="93">
        <v>1</v>
      </c>
      <c r="E32" s="93">
        <v>1</v>
      </c>
      <c r="F32" s="93"/>
      <c r="G32" s="93"/>
      <c r="H32" s="93">
        <v>13</v>
      </c>
      <c r="I32" s="93"/>
      <c r="J32" s="93"/>
      <c r="K32" s="93"/>
      <c r="L32" s="93"/>
      <c r="M32" s="93"/>
      <c r="N32" s="93"/>
      <c r="O32" s="93"/>
      <c r="P32" s="93"/>
      <c r="Q32" s="94"/>
    </row>
    <row r="33" spans="2:17" s="2" customFormat="1" ht="15.75" x14ac:dyDescent="0.3">
      <c r="B33" s="29" t="str">
        <f t="shared" si="2"/>
        <v>მონიტორი</v>
      </c>
      <c r="C33" s="92"/>
      <c r="D33" s="93"/>
      <c r="E33" s="93"/>
      <c r="F33" s="93">
        <v>1000</v>
      </c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4"/>
    </row>
    <row r="34" spans="2:17" s="2" customFormat="1" ht="15.75" x14ac:dyDescent="0.3">
      <c r="B34" s="29" t="str">
        <f t="shared" si="2"/>
        <v>ექსპერტი (იურისტი)</v>
      </c>
      <c r="C34" s="92"/>
      <c r="D34" s="93"/>
      <c r="E34" s="93"/>
      <c r="F34" s="93"/>
      <c r="G34" s="93"/>
      <c r="H34" s="93"/>
      <c r="I34" s="93">
        <v>10</v>
      </c>
      <c r="J34" s="93">
        <v>1</v>
      </c>
      <c r="K34" s="93"/>
      <c r="L34" s="93">
        <v>5</v>
      </c>
      <c r="M34" s="93"/>
      <c r="N34" s="93"/>
      <c r="O34" s="93"/>
      <c r="P34" s="93"/>
      <c r="Q34" s="94"/>
    </row>
    <row r="35" spans="2:17" s="2" customFormat="1" ht="15.75" x14ac:dyDescent="0.3">
      <c r="B35" s="29" t="str">
        <f t="shared" si="2"/>
        <v>უფროსობა</v>
      </c>
      <c r="C35" s="92"/>
      <c r="D35" s="93"/>
      <c r="E35" s="93"/>
      <c r="F35" s="93"/>
      <c r="G35" s="93"/>
      <c r="H35" s="93"/>
      <c r="I35" s="93"/>
      <c r="J35" s="93"/>
      <c r="K35" s="93"/>
      <c r="L35" s="93">
        <v>1</v>
      </c>
      <c r="M35" s="93"/>
      <c r="N35" s="93"/>
      <c r="O35" s="93"/>
      <c r="P35" s="93"/>
      <c r="Q35" s="94"/>
    </row>
    <row r="36" spans="2:17" s="2" customFormat="1" ht="15.75" x14ac:dyDescent="0.3">
      <c r="B36" s="29" t="str">
        <f t="shared" si="2"/>
        <v/>
      </c>
      <c r="C36" s="92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4"/>
    </row>
    <row r="37" spans="2:17" s="2" customFormat="1" ht="15.75" x14ac:dyDescent="0.3">
      <c r="B37" s="29" t="str">
        <f t="shared" si="2"/>
        <v/>
      </c>
      <c r="C37" s="92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4"/>
    </row>
    <row r="38" spans="2:17" s="2" customFormat="1" ht="15.75" x14ac:dyDescent="0.3">
      <c r="B38" s="29" t="str">
        <f t="shared" si="2"/>
        <v/>
      </c>
      <c r="C38" s="92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</row>
    <row r="39" spans="2:17" s="2" customFormat="1" ht="15.75" x14ac:dyDescent="0.3">
      <c r="B39" s="29" t="str">
        <f t="shared" si="2"/>
        <v/>
      </c>
      <c r="C39" s="92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</row>
    <row r="40" spans="2:17" s="2" customFormat="1" ht="16.5" thickBot="1" x14ac:dyDescent="0.35">
      <c r="B40" s="30" t="str">
        <f t="shared" si="2"/>
        <v/>
      </c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2:17" s="2" customFormat="1" x14ac:dyDescent="0.25"/>
    <row r="42" spans="2:17" s="2" customFormat="1" x14ac:dyDescent="0.25"/>
    <row r="43" spans="2:17" s="2" customFormat="1" ht="16.5" thickBot="1" x14ac:dyDescent="0.35">
      <c r="B43" s="31" t="s">
        <v>102</v>
      </c>
      <c r="C43" s="32"/>
      <c r="D43" s="32"/>
      <c r="E43" s="33" t="s">
        <v>97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2:17" ht="45.75" thickBot="1" x14ac:dyDescent="0.35">
      <c r="B44" s="34"/>
      <c r="C44" s="35" t="str">
        <f>C4</f>
        <v>გასაცემლები - მარტივი</v>
      </c>
      <c r="D44" s="36" t="str">
        <f t="shared" ref="D44:Q44" si="3">D4</f>
        <v>გასაცემლები - საშუალო</v>
      </c>
      <c r="E44" s="36" t="str">
        <f t="shared" si="3"/>
        <v>გასაცემლები - რთული</v>
      </c>
      <c r="F44" s="36" t="str">
        <f t="shared" si="3"/>
        <v>უმწეოები - დათვლა</v>
      </c>
      <c r="G44" s="36" t="str">
        <f t="shared" si="3"/>
        <v>უმწეოები - დანიშვნა</v>
      </c>
      <c r="H44" s="36" t="str">
        <f t="shared" si="3"/>
        <v>უმწეოები - მონაცემების განახლება</v>
      </c>
      <c r="I44" s="36" t="str">
        <f t="shared" si="3"/>
        <v>ზრუნვა</v>
      </c>
      <c r="J44" s="76" t="str">
        <f t="shared" si="3"/>
        <v>მეურვეობა/მზრუნველობა</v>
      </c>
      <c r="K44" s="76" t="str">
        <f t="shared" si="3"/>
        <v>ცნობები</v>
      </c>
      <c r="L44" s="76" t="str">
        <f t="shared" si="3"/>
        <v>საჩივრები</v>
      </c>
      <c r="M44" s="76" t="str">
        <f t="shared" si="3"/>
        <v/>
      </c>
      <c r="N44" s="76" t="str">
        <f t="shared" si="3"/>
        <v/>
      </c>
      <c r="O44" s="76" t="str">
        <f t="shared" si="3"/>
        <v/>
      </c>
      <c r="P44" s="76" t="str">
        <f t="shared" si="3"/>
        <v/>
      </c>
      <c r="Q44" s="37" t="str">
        <f t="shared" si="3"/>
        <v/>
      </c>
    </row>
    <row r="45" spans="2:17" ht="15.75" x14ac:dyDescent="0.3">
      <c r="B45" s="38" t="str">
        <f t="shared" ref="B45:B51" si="4">B5</f>
        <v>ოფიცერი (FO)</v>
      </c>
      <c r="C45" s="146">
        <f>IF(C5="","",Lists!$D21/C5*C25*IF($E$43="დღეში",1,nwd))</f>
        <v>8892</v>
      </c>
      <c r="D45" s="147">
        <f>IF(D5="","",ROUNDDOWN(Lists!$D21/D5*D25,0)*IF($E$43="დღეში",1,nwd))</f>
        <v>5928</v>
      </c>
      <c r="E45" s="147">
        <f>IF(E5="","",ROUNDDOWN(Lists!$D21/E5*E25,0)*IF($E$43="დღეში",1,nwd))</f>
        <v>4446</v>
      </c>
      <c r="F45" s="147">
        <f>IF(F5="","",ROUNDDOWN(Lists!$D21/F5*F25,0)*IF($E$43="დღეში",1,nwd))</f>
        <v>8892</v>
      </c>
      <c r="G45" s="147" t="str">
        <f>IF(G5="","",ROUNDDOWN(Lists!$D21/G5*G25,0)*IF($E$43="დღეში",1,nwd))</f>
        <v/>
      </c>
      <c r="H45" s="147">
        <f>IF(H5="","",ROUNDDOWN(Lists!$D21/H5*H25,0)*IF($E$43="დღეში",1,nwd))</f>
        <v>8892</v>
      </c>
      <c r="I45" s="147">
        <f>IF(I5="","",ROUNDDOWN(Lists!$D21/I5*I25,0)*IF($E$43="დღეში",1,nwd))</f>
        <v>8892</v>
      </c>
      <c r="J45" s="148">
        <f>IF(J5="","",ROUNDDOWN(Lists!$D21/J5*J25,0)*IF($E$43="დღეში",1,nwd))</f>
        <v>8892</v>
      </c>
      <c r="K45" s="148">
        <f>IF(K5="","",ROUNDDOWN(Lists!$D21/K5*K25,0)*IF($E$43="დღეში",1,nwd))</f>
        <v>17784</v>
      </c>
      <c r="L45" s="148">
        <f>IF(L5="","",ROUNDDOWN(Lists!$D21/L5*L25,0)*IF($E$43="დღეში",1,nwd))</f>
        <v>5928</v>
      </c>
      <c r="M45" s="148" t="str">
        <f>IF(M5="","",ROUNDDOWN(Lists!$D21/M5*M25,0)*IF($E$43="დღეში",1,nwd))</f>
        <v/>
      </c>
      <c r="N45" s="148" t="str">
        <f>IF(N5="","",ROUNDDOWN(Lists!$D21/N5*N25,0)*IF($E$43="დღეში",1,nwd))</f>
        <v/>
      </c>
      <c r="O45" s="148" t="str">
        <f>IF(O5="","",ROUNDDOWN(Lists!$D21/O5*O25,0)*IF($E$43="დღეში",1,nwd))</f>
        <v/>
      </c>
      <c r="P45" s="148" t="str">
        <f>IF(P5="","",ROUNDDOWN(Lists!$D21/P5*P25,0)*IF($E$43="დღეში",1,nwd))</f>
        <v/>
      </c>
      <c r="Q45" s="149" t="str">
        <f>IF(Q5="","",ROUNDDOWN(Lists!$D21/Q5*Q25,0)*IF($E$43="დღეში",1,nwd))</f>
        <v/>
      </c>
    </row>
    <row r="46" spans="2:17" ht="15.75" x14ac:dyDescent="0.3">
      <c r="B46" s="39" t="str">
        <f t="shared" si="4"/>
        <v>ექსპერტი (გასაცემლები)</v>
      </c>
      <c r="C46" s="150">
        <f>IF(C6="","",Lists!$D22/C6*C26*IF($E$43="დღეში",1,nwd))</f>
        <v>1729000</v>
      </c>
      <c r="D46" s="151">
        <f>IF(D6="","",ROUNDDOWN(Lists!$D22/D6*D26,0)*IF($E$43="დღეში",1,nwd))</f>
        <v>1037400</v>
      </c>
      <c r="E46" s="151">
        <f>IF(E6="","",ROUNDDOWN(Lists!$D22/E6*E26,0)*IF($E$43="დღეში",1,nwd))</f>
        <v>259350</v>
      </c>
      <c r="F46" s="151" t="str">
        <f>IF(F6="","",ROUNDDOWN(Lists!$D22/F6*F26,0)*IF($E$43="დღეში",1,nwd))</f>
        <v/>
      </c>
      <c r="G46" s="151" t="str">
        <f>IF(G6="","",ROUNDDOWN(Lists!$D22/G6*G26,0)*IF($E$43="დღეში",1,nwd))</f>
        <v/>
      </c>
      <c r="H46" s="151" t="str">
        <f>IF(H6="","",ROUNDDOWN(Lists!$D22/H6*H26,0)*IF($E$43="დღეში",1,nwd))</f>
        <v/>
      </c>
      <c r="I46" s="151" t="str">
        <f>IF(I6="","",ROUNDDOWN(Lists!$D22/I6*I26,0)*IF($E$43="დღეში",1,nwd))</f>
        <v/>
      </c>
      <c r="J46" s="152" t="str">
        <f>IF(J6="","",ROUNDDOWN(Lists!$D22/J6*J26,0)*IF($E$43="დღეში",1,nwd))</f>
        <v/>
      </c>
      <c r="K46" s="152" t="str">
        <f>IF(K6="","",ROUNDDOWN(Lists!$D22/K6*K26,0)*IF($E$43="დღეში",1,nwd))</f>
        <v/>
      </c>
      <c r="L46" s="152" t="str">
        <f>IF(L6="","",ROUNDDOWN(Lists!$D22/L6*L26,0)*IF($E$43="დღეში",1,nwd))</f>
        <v/>
      </c>
      <c r="M46" s="152" t="str">
        <f>IF(M6="","",ROUNDDOWN(Lists!$D22/M6*M26,0)*IF($E$43="დღეში",1,nwd))</f>
        <v/>
      </c>
      <c r="N46" s="152" t="str">
        <f>IF(N6="","",ROUNDDOWN(Lists!$D22/N6*N26,0)*IF($E$43="დღეში",1,nwd))</f>
        <v/>
      </c>
      <c r="O46" s="152" t="str">
        <f>IF(O6="","",ROUNDDOWN(Lists!$D22/O6*O26,0)*IF($E$43="დღეში",1,nwd))</f>
        <v/>
      </c>
      <c r="P46" s="152" t="str">
        <f>IF(P6="","",ROUNDDOWN(Lists!$D22/P6*P26,0)*IF($E$43="დღეში",1,nwd))</f>
        <v/>
      </c>
      <c r="Q46" s="153" t="str">
        <f>IF(Q6="","",ROUNDDOWN(Lists!$D22/Q6*Q26,0)*IF($E$43="დღეში",1,nwd))</f>
        <v/>
      </c>
    </row>
    <row r="47" spans="2:17" ht="15.75" x14ac:dyDescent="0.3">
      <c r="B47" s="39" t="str">
        <f t="shared" si="4"/>
        <v>ექსპერტი (უმწეოები)</v>
      </c>
      <c r="C47" s="150" t="str">
        <f>IF(C7="","",Lists!$D23/C7*C27*IF($E$43="დღეში",1,nwd))</f>
        <v/>
      </c>
      <c r="D47" s="151" t="str">
        <f>IF(D7="","",ROUNDDOWN(Lists!$D23/D7*D27,0)*IF($E$43="დღეში",1,nwd))</f>
        <v/>
      </c>
      <c r="E47" s="151" t="str">
        <f>IF(E7="","",ROUNDDOWN(Lists!$D23/E7*E27,0)*IF($E$43="დღეში",1,nwd))</f>
        <v/>
      </c>
      <c r="F47" s="151">
        <f>IF(F7="","",ROUNDDOWN(Lists!$D23/F7*F27,0)*IF($E$43="დღეში",1,nwd))</f>
        <v>106951</v>
      </c>
      <c r="G47" s="151" t="str">
        <f>IF(G7="","",ROUNDDOWN(Lists!$D23/G7*G27,0)*IF($E$43="დღეში",1,nwd))</f>
        <v/>
      </c>
      <c r="H47" s="151" t="str">
        <f>IF(H7="","",ROUNDDOWN(Lists!$D23/H7*H27,0)*IF($E$43="დღეში",1,nwd))</f>
        <v/>
      </c>
      <c r="I47" s="151" t="str">
        <f>IF(I7="","",ROUNDDOWN(Lists!$D23/I7*I27,0)*IF($E$43="დღეში",1,nwd))</f>
        <v/>
      </c>
      <c r="J47" s="152" t="str">
        <f>IF(J7="","",ROUNDDOWN(Lists!$D23/J7*J27,0)*IF($E$43="დღეში",1,nwd))</f>
        <v/>
      </c>
      <c r="K47" s="152" t="str">
        <f>IF(K7="","",ROUNDDOWN(Lists!$D23/K7*K27,0)*IF($E$43="დღეში",1,nwd))</f>
        <v/>
      </c>
      <c r="L47" s="152" t="str">
        <f>IF(L7="","",ROUNDDOWN(Lists!$D23/L7*L27,0)*IF($E$43="დღეში",1,nwd))</f>
        <v/>
      </c>
      <c r="M47" s="152" t="str">
        <f>IF(M7="","",ROUNDDOWN(Lists!$D23/M7*M27,0)*IF($E$43="დღეში",1,nwd))</f>
        <v/>
      </c>
      <c r="N47" s="152" t="str">
        <f>IF(N7="","",ROUNDDOWN(Lists!$D23/N7*N27,0)*IF($E$43="დღეში",1,nwd))</f>
        <v/>
      </c>
      <c r="O47" s="152" t="str">
        <f>IF(O7="","",ROUNDDOWN(Lists!$D23/O7*O27,0)*IF($E$43="დღეში",1,nwd))</f>
        <v/>
      </c>
      <c r="P47" s="152" t="str">
        <f>IF(P7="","",ROUNDDOWN(Lists!$D23/P7*P27,0)*IF($E$43="დღეში",1,nwd))</f>
        <v/>
      </c>
      <c r="Q47" s="153" t="str">
        <f>IF(Q7="","",ROUNDDOWN(Lists!$D23/Q7*Q27,0)*IF($E$43="დღეში",1,nwd))</f>
        <v/>
      </c>
    </row>
    <row r="48" spans="2:17" ht="15.75" x14ac:dyDescent="0.3">
      <c r="B48" s="39" t="str">
        <f t="shared" si="4"/>
        <v>ექსპერტი (მზრუნველობა)</v>
      </c>
      <c r="C48" s="150" t="str">
        <f>IF(C8="","",Lists!$D24/C8*C28*IF($E$43="დღეში",1,nwd))</f>
        <v/>
      </c>
      <c r="D48" s="151" t="str">
        <f>IF(D8="","",ROUNDDOWN(Lists!$D24/D8*D28,0)*IF($E$43="დღეში",1,nwd))</f>
        <v/>
      </c>
      <c r="E48" s="151" t="str">
        <f>IF(E8="","",ROUNDDOWN(Lists!$D24/E8*E28,0)*IF($E$43="დღეში",1,nwd))</f>
        <v/>
      </c>
      <c r="F48" s="151" t="str">
        <f>IF(F8="","",ROUNDDOWN(Lists!$D24/F8*F28,0)*IF($E$43="დღეში",1,nwd))</f>
        <v/>
      </c>
      <c r="G48" s="151" t="str">
        <f>IF(G8="","",ROUNDDOWN(Lists!$D24/G8*G28,0)*IF($E$43="დღეში",1,nwd))</f>
        <v/>
      </c>
      <c r="H48" s="151" t="str">
        <f>IF(H8="","",ROUNDDOWN(Lists!$D24/H8*H28,0)*IF($E$43="დღეში",1,nwd))</f>
        <v/>
      </c>
      <c r="I48" s="151">
        <f>IF(I8="","",ROUNDDOWN(Lists!$D24/I8*I28,0)*IF($E$43="დღეში",1,nwd))</f>
        <v>40014</v>
      </c>
      <c r="J48" s="152" t="str">
        <f>IF(J8="","",ROUNDDOWN(Lists!$D24/J8*J28,0)*IF($E$43="დღეში",1,nwd))</f>
        <v/>
      </c>
      <c r="K48" s="152" t="str">
        <f>IF(K8="","",ROUNDDOWN(Lists!$D24/K8*K28,0)*IF($E$43="დღეში",1,nwd))</f>
        <v/>
      </c>
      <c r="L48" s="152" t="str">
        <f>IF(L8="","",ROUNDDOWN(Lists!$D24/L8*L28,0)*IF($E$43="დღეში",1,nwd))</f>
        <v/>
      </c>
      <c r="M48" s="152" t="str">
        <f>IF(M8="","",ROUNDDOWN(Lists!$D24/M8*M28,0)*IF($E$43="დღეში",1,nwd))</f>
        <v/>
      </c>
      <c r="N48" s="152" t="str">
        <f>IF(N8="","",ROUNDDOWN(Lists!$D24/N8*N28,0)*IF($E$43="დღეში",1,nwd))</f>
        <v/>
      </c>
      <c r="O48" s="152" t="str">
        <f>IF(O8="","",ROUNDDOWN(Lists!$D24/O8*O28,0)*IF($E$43="დღეში",1,nwd))</f>
        <v/>
      </c>
      <c r="P48" s="152" t="str">
        <f>IF(P8="","",ROUNDDOWN(Lists!$D24/P8*P28,0)*IF($E$43="დღეში",1,nwd))</f>
        <v/>
      </c>
      <c r="Q48" s="153" t="str">
        <f>IF(Q8="","",ROUNDDOWN(Lists!$D24/Q8*Q28,0)*IF($E$43="დღეში",1,nwd))</f>
        <v/>
      </c>
    </row>
    <row r="49" spans="2:17" ht="15.75" x14ac:dyDescent="0.3">
      <c r="B49" s="39" t="str">
        <f t="shared" si="4"/>
        <v>ექსპერტი (სხვა)</v>
      </c>
      <c r="C49" s="150" t="str">
        <f>IF(C9="","",Lists!$D25/C9*C29*IF($E$43="დღეში",1,nwd))</f>
        <v/>
      </c>
      <c r="D49" s="151" t="str">
        <f>IF(D9="","",Lists!$D25/D9*D29*IF($E$43="დღეში",1,nwd))</f>
        <v/>
      </c>
      <c r="E49" s="151" t="str">
        <f>IF(E9="","",Lists!$D25/E9*E29*IF($E$43="დღეში",1,nwd))</f>
        <v/>
      </c>
      <c r="F49" s="151" t="str">
        <f>IF(F9="","",Lists!$D25/F9*F29*IF($E$43="დღეში",1,nwd))</f>
        <v/>
      </c>
      <c r="G49" s="151" t="str">
        <f>IF(G9="","",Lists!$D25/G9*G29*IF($E$43="დღეში",1,nwd))</f>
        <v/>
      </c>
      <c r="H49" s="151" t="str">
        <f>IF(H9="","",Lists!$D25/H9*H29*IF($E$43="დღეში",1,nwd))</f>
        <v/>
      </c>
      <c r="I49" s="151" t="str">
        <f>IF(I9="","",Lists!$D25/I9*I29*IF($E$43="დღეში",1,nwd))</f>
        <v/>
      </c>
      <c r="J49" s="152" t="str">
        <f>IF(J9="","",Lists!$D25/J9*J29*IF($E$43="დღეში",1,nwd))</f>
        <v/>
      </c>
      <c r="K49" s="152" t="str">
        <f>IF(K9="","",Lists!$D25/K9*K29*IF($E$43="დღეში",1,nwd))</f>
        <v/>
      </c>
      <c r="L49" s="152">
        <f>IF(L9="","",Lists!$D25/L9*L29*IF($E$43="დღეში",1,nwd))</f>
        <v>4610.666666666667</v>
      </c>
      <c r="M49" s="152" t="str">
        <f>IF(M9="","",Lists!$D25/M9*M29*IF($E$43="დღეში",1,nwd))</f>
        <v/>
      </c>
      <c r="N49" s="152" t="str">
        <f>IF(N9="","",Lists!$D25/N9*N29*IF($E$43="დღეში",1,nwd))</f>
        <v/>
      </c>
      <c r="O49" s="152" t="str">
        <f>IF(O9="","",Lists!$D25/O9*O29*IF($E$43="დღეში",1,nwd))</f>
        <v/>
      </c>
      <c r="P49" s="152" t="str">
        <f>IF(P9="","",Lists!$D25/P9*P29*IF($E$43="დღეში",1,nwd))</f>
        <v/>
      </c>
      <c r="Q49" s="153" t="str">
        <f>IF(Q9="","",Lists!$D25/Q9*Q29*IF($E$43="დღეში",1,nwd))</f>
        <v/>
      </c>
    </row>
    <row r="50" spans="2:17" ht="15.75" x14ac:dyDescent="0.3">
      <c r="B50" s="39" t="str">
        <f t="shared" si="4"/>
        <v>სოციალური აგენტი</v>
      </c>
      <c r="C50" s="150" t="str">
        <f>IF(C10="","",Lists!$D26/C10*C30*IF($E$43="დღეში",1,nwd))</f>
        <v/>
      </c>
      <c r="D50" s="151" t="str">
        <f>IF(D10="","",Lists!$D26/D10*D30*IF($E$43="დღეში",1,nwd))</f>
        <v/>
      </c>
      <c r="E50" s="151" t="str">
        <f>IF(E10="","",Lists!$D26/E10*E30*IF($E$43="დღეში",1,nwd))</f>
        <v/>
      </c>
      <c r="F50" s="151">
        <f>IF(F10="","",Lists!$D26/F10*F30*IF($E$43="დღეში",1,nwd))</f>
        <v>988</v>
      </c>
      <c r="G50" s="151">
        <f>IF(G10="","",Lists!$D26/G10*G30*IF($E$43="დღეში",1,nwd))</f>
        <v>1778.4</v>
      </c>
      <c r="H50" s="151">
        <f>IF(H10="","",Lists!$D26/H10*H30*IF($E$43="დღეში",1,nwd))</f>
        <v>296400</v>
      </c>
      <c r="I50" s="151" t="str">
        <f>IF(I10="","",Lists!$D26/I10*I30*IF($E$43="დღეში",1,nwd))</f>
        <v/>
      </c>
      <c r="J50" s="152" t="str">
        <f>IF(J10="","",Lists!$D26/J10*J30*IF($E$43="დღეში",1,nwd))</f>
        <v/>
      </c>
      <c r="K50" s="152" t="str">
        <f>IF(K10="","",Lists!$D26/K10*K30*IF($E$43="დღეში",1,nwd))</f>
        <v/>
      </c>
      <c r="L50" s="152" t="str">
        <f>IF(L10="","",Lists!$D26/L10*L30*IF($E$43="დღეში",1,nwd))</f>
        <v/>
      </c>
      <c r="M50" s="152" t="str">
        <f>IF(M10="","",Lists!$D26/M10*M30*IF($E$43="დღეში",1,nwd))</f>
        <v/>
      </c>
      <c r="N50" s="152" t="str">
        <f>IF(N10="","",Lists!$D26/N10*N30*IF($E$43="დღეში",1,nwd))</f>
        <v/>
      </c>
      <c r="O50" s="152" t="str">
        <f>IF(O10="","",Lists!$D26/O10*O30*IF($E$43="დღეში",1,nwd))</f>
        <v/>
      </c>
      <c r="P50" s="152" t="str">
        <f>IF(P10="","",Lists!$D26/P10*P30*IF($E$43="დღეში",1,nwd))</f>
        <v/>
      </c>
      <c r="Q50" s="153" t="str">
        <f>IF(Q10="","",Lists!$D26/Q10*Q30*IF($E$43="დღეში",1,nwd))</f>
        <v/>
      </c>
    </row>
    <row r="51" spans="2:17" ht="15.75" x14ac:dyDescent="0.3">
      <c r="B51" s="39" t="str">
        <f t="shared" si="4"/>
        <v>სოციალური მუშაკი</v>
      </c>
      <c r="C51" s="150" t="str">
        <f>IF(C11="","",Lists!$D27/C11*C31*IF($E$43="დღეში",1,nwd))</f>
        <v/>
      </c>
      <c r="D51" s="151" t="str">
        <f>IF(D11="","",Lists!$D27/D11*D31*IF($E$43="დღეში",1,nwd))</f>
        <v/>
      </c>
      <c r="E51" s="151" t="str">
        <f>IF(E11="","",Lists!$D27/E11*E31*IF($E$43="დღეში",1,nwd))</f>
        <v/>
      </c>
      <c r="F51" s="151" t="str">
        <f>IF(F11="","",Lists!$D27/F11*F31*IF($E$43="დღეში",1,nwd))</f>
        <v/>
      </c>
      <c r="G51" s="151" t="str">
        <f>IF(G11="","",Lists!$D27/G11*G31*IF($E$43="დღეში",1,nwd))</f>
        <v/>
      </c>
      <c r="H51" s="151" t="str">
        <f>IF(H11="","",Lists!$D27/H11*H31*IF($E$43="დღეში",1,nwd))</f>
        <v/>
      </c>
      <c r="I51" s="151">
        <f>IF(I11="","",Lists!$D27/I11*I31*IF($E$43="დღეში",1,nwd))</f>
        <v>148.19999999999999</v>
      </c>
      <c r="J51" s="152">
        <f>IF(J11="","",Lists!$D27/J11*J31*IF($E$43="დღეში",1,nwd))</f>
        <v>494</v>
      </c>
      <c r="K51" s="152" t="str">
        <f>IF(K11="","",Lists!$D27/K11*K31*IF($E$43="დღეში",1,nwd))</f>
        <v/>
      </c>
      <c r="L51" s="152" t="str">
        <f>IF(L11="","",Lists!$D27/L11*L31*IF($E$43="დღეში",1,nwd))</f>
        <v/>
      </c>
      <c r="M51" s="152" t="str">
        <f>IF(M11="","",Lists!$D27/M11*M31*IF($E$43="დღეში",1,nwd))</f>
        <v/>
      </c>
      <c r="N51" s="152" t="str">
        <f>IF(N11="","",Lists!$D27/N11*N31*IF($E$43="დღეში",1,nwd))</f>
        <v/>
      </c>
      <c r="O51" s="152" t="str">
        <f>IF(O11="","",Lists!$D27/O11*O31*IF($E$43="დღეში",1,nwd))</f>
        <v/>
      </c>
      <c r="P51" s="152" t="str">
        <f>IF(P11="","",Lists!$D27/P11*P31*IF($E$43="დღეში",1,nwd))</f>
        <v/>
      </c>
      <c r="Q51" s="153" t="str">
        <f>IF(Q11="","",Lists!$D27/Q11*Q31*IF($E$43="დღეში",1,nwd))</f>
        <v/>
      </c>
    </row>
    <row r="52" spans="2:17" ht="15.75" x14ac:dyDescent="0.3">
      <c r="B52" s="39" t="str">
        <f t="shared" ref="B52:B60" si="5">B12</f>
        <v>ოფიცერი (გასაცემლები)</v>
      </c>
      <c r="C52" s="150" t="str">
        <f>IF(C12="","",Lists!$D28/C12*C32*IF($E$43="დღეში",1,nwd))</f>
        <v/>
      </c>
      <c r="D52" s="151">
        <f>IF(D12="","",Lists!$D28/D12*D32*IF($E$43="დღეში",1,nwd))</f>
        <v>9633</v>
      </c>
      <c r="E52" s="151">
        <f>IF(E12="","",Lists!$D28/E12*E32*IF($E$43="დღეში",1,nwd))</f>
        <v>6422</v>
      </c>
      <c r="F52" s="151" t="str">
        <f>IF(F12="","",Lists!$D28/F12*F32*IF($E$43="დღეში",1,nwd))</f>
        <v/>
      </c>
      <c r="G52" s="151" t="str">
        <f>IF(G12="","",Lists!$D28/G12*G32*IF($E$43="დღეში",1,nwd))</f>
        <v/>
      </c>
      <c r="H52" s="151">
        <f>IF(H12="","",Lists!$D28/H12*H32*IF($E$43="დღეში",1,nwd))</f>
        <v>125229</v>
      </c>
      <c r="I52" s="151" t="str">
        <f>IF(I12="","",Lists!$D28/I12*I32*IF($E$43="დღეში",1,nwd))</f>
        <v/>
      </c>
      <c r="J52" s="152" t="str">
        <f>IF(J12="","",Lists!$D28/J12*J32*IF($E$43="დღეში",1,nwd))</f>
        <v/>
      </c>
      <c r="K52" s="152" t="str">
        <f>IF(K12="","",Lists!$D28/K12*K32*IF($E$43="დღეში",1,nwd))</f>
        <v/>
      </c>
      <c r="L52" s="152" t="str">
        <f>IF(L12="","",Lists!$D28/L12*L32*IF($E$43="დღეში",1,nwd))</f>
        <v/>
      </c>
      <c r="M52" s="152" t="str">
        <f>IF(M12="","",Lists!$D28/M12*M32*IF($E$43="დღეში",1,nwd))</f>
        <v/>
      </c>
      <c r="N52" s="152" t="str">
        <f>IF(N12="","",Lists!$D28/N12*N32*IF($E$43="დღეში",1,nwd))</f>
        <v/>
      </c>
      <c r="O52" s="152" t="str">
        <f>IF(O12="","",Lists!$D28/O12*O32*IF($E$43="დღეში",1,nwd))</f>
        <v/>
      </c>
      <c r="P52" s="152" t="str">
        <f>IF(P12="","",Lists!$D28/P12*P32*IF($E$43="დღეში",1,nwd))</f>
        <v/>
      </c>
      <c r="Q52" s="153" t="str">
        <f>IF(Q12="","",Lists!$D28/Q12*Q32*IF($E$43="დღეში",1,nwd))</f>
        <v/>
      </c>
    </row>
    <row r="53" spans="2:17" ht="15.75" x14ac:dyDescent="0.3">
      <c r="B53" s="39" t="str">
        <f t="shared" si="5"/>
        <v>მონიტორი</v>
      </c>
      <c r="C53" s="150" t="str">
        <f>IF(C13="","",Lists!$D29/C13*C33*IF($E$43="დღეში",1,nwd))</f>
        <v/>
      </c>
      <c r="D53" s="151" t="str">
        <f>IF(D13="","",Lists!$D29/D13*D33*IF($E$43="დღეში",1,nwd))</f>
        <v/>
      </c>
      <c r="E53" s="151" t="str">
        <f>IF(E13="","",Lists!$D29/E13*E33*IF($E$43="დღეში",1,nwd))</f>
        <v/>
      </c>
      <c r="F53" s="151">
        <f>IF(F13="","",Lists!$D29/F13*F33*IF($E$43="დღეში",1,nwd))</f>
        <v>5187000</v>
      </c>
      <c r="G53" s="151" t="str">
        <f>IF(G13="","",Lists!$D29/G13*G33*IF($E$43="დღეში",1,nwd))</f>
        <v/>
      </c>
      <c r="H53" s="151" t="str">
        <f>IF(H13="","",Lists!$D29/H13*H33*IF($E$43="დღეში",1,nwd))</f>
        <v/>
      </c>
      <c r="I53" s="151" t="str">
        <f>IF(I13="","",Lists!$D29/I13*I33*IF($E$43="დღეში",1,nwd))</f>
        <v/>
      </c>
      <c r="J53" s="152" t="str">
        <f>IF(J13="","",Lists!$D29/J13*J33*IF($E$43="დღეში",1,nwd))</f>
        <v/>
      </c>
      <c r="K53" s="152" t="str">
        <f>IF(K13="","",Lists!$D29/K13*K33*IF($E$43="დღეში",1,nwd))</f>
        <v/>
      </c>
      <c r="L53" s="152" t="str">
        <f>IF(L13="","",Lists!$D29/L13*L33*IF($E$43="დღეში",1,nwd))</f>
        <v/>
      </c>
      <c r="M53" s="152" t="str">
        <f>IF(M13="","",Lists!$D29/M13*M33*IF($E$43="დღეში",1,nwd))</f>
        <v/>
      </c>
      <c r="N53" s="152" t="str">
        <f>IF(N13="","",Lists!$D29/N13*N33*IF($E$43="დღეში",1,nwd))</f>
        <v/>
      </c>
      <c r="O53" s="152" t="str">
        <f>IF(O13="","",Lists!$D29/O13*O33*IF($E$43="დღეში",1,nwd))</f>
        <v/>
      </c>
      <c r="P53" s="152" t="str">
        <f>IF(P13="","",Lists!$D29/P13*P33*IF($E$43="დღეში",1,nwd))</f>
        <v/>
      </c>
      <c r="Q53" s="153" t="str">
        <f>IF(Q13="","",Lists!$D29/Q13*Q33*IF($E$43="დღეში",1,nwd))</f>
        <v/>
      </c>
    </row>
    <row r="54" spans="2:17" ht="15.75" x14ac:dyDescent="0.3">
      <c r="B54" s="39" t="str">
        <f t="shared" si="5"/>
        <v>ექსპერტი (იურისტი)</v>
      </c>
      <c r="C54" s="150" t="str">
        <f>IF(C14="","",Lists!$D30/C14*C34*IF($E$43="დღეში",1,nwd))</f>
        <v/>
      </c>
      <c r="D54" s="151" t="str">
        <f>IF(D14="","",Lists!$D30/D14*D34*IF($E$43="დღეში",1,nwd))</f>
        <v/>
      </c>
      <c r="E54" s="151" t="str">
        <f>IF(E14="","",Lists!$D30/E14*E34*IF($E$43="დღეში",1,nwd))</f>
        <v/>
      </c>
      <c r="F54" s="151" t="str">
        <f>IF(F14="","",Lists!$D30/F14*F34*IF($E$43="დღეში",1,nwd))</f>
        <v/>
      </c>
      <c r="G54" s="151" t="str">
        <f>IF(G14="","",Lists!$D30/G14*G34*IF($E$43="დღეში",1,nwd))</f>
        <v/>
      </c>
      <c r="H54" s="151" t="str">
        <f>IF(H14="","",Lists!$D30/H14*H34*IF($E$43="დღეში",1,nwd))</f>
        <v/>
      </c>
      <c r="I54" s="151">
        <f>IF(I14="","",Lists!$D30/I14*I34*IF($E$43="დღეში",1,nwd))</f>
        <v>6175</v>
      </c>
      <c r="J54" s="152">
        <f>IF(J14="","",Lists!$D30/J14*J34*IF($E$43="დღეში",1,nwd))</f>
        <v>617.5</v>
      </c>
      <c r="K54" s="152" t="str">
        <f>IF(K14="","",Lists!$D30/K14*K34*IF($E$43="დღეში",1,nwd))</f>
        <v/>
      </c>
      <c r="L54" s="152">
        <f>IF(L14="","",Lists!$D30/L14*L34*IF($E$43="დღეში",1,nwd))</f>
        <v>8233.3333333333339</v>
      </c>
      <c r="M54" s="152" t="str">
        <f>IF(M14="","",Lists!$D30/M14*M34*IF($E$43="დღეში",1,nwd))</f>
        <v/>
      </c>
      <c r="N54" s="152" t="str">
        <f>IF(N14="","",Lists!$D30/N14*N34*IF($E$43="დღეში",1,nwd))</f>
        <v/>
      </c>
      <c r="O54" s="152" t="str">
        <f>IF(O14="","",Lists!$D30/O14*O34*IF($E$43="დღეში",1,nwd))</f>
        <v/>
      </c>
      <c r="P54" s="152" t="str">
        <f>IF(P14="","",Lists!$D30/P14*P34*IF($E$43="დღეში",1,nwd))</f>
        <v/>
      </c>
      <c r="Q54" s="153" t="str">
        <f>IF(Q14="","",Lists!$D30/Q14*Q34*IF($E$43="დღეში",1,nwd))</f>
        <v/>
      </c>
    </row>
    <row r="55" spans="2:17" ht="15.75" x14ac:dyDescent="0.3">
      <c r="B55" s="39" t="str">
        <f t="shared" si="5"/>
        <v>უფროსობა</v>
      </c>
      <c r="C55" s="150" t="str">
        <f>IF(C15="","",Lists!$D31/C15*C35*IF($E$43="დღეში",1,nwd))</f>
        <v/>
      </c>
      <c r="D55" s="151" t="str">
        <f>IF(D15="","",Lists!$D31/D15*D35*IF($E$43="დღეში",1,nwd))</f>
        <v/>
      </c>
      <c r="E55" s="151" t="str">
        <f>IF(E15="","",Lists!$D31/E15*E35*IF($E$43="დღეში",1,nwd))</f>
        <v/>
      </c>
      <c r="F55" s="151" t="str">
        <f>IF(F15="","",Lists!$D31/F15*F35*IF($E$43="დღეში",1,nwd))</f>
        <v/>
      </c>
      <c r="G55" s="151" t="str">
        <f>IF(G15="","",Lists!$D31/G15*G35*IF($E$43="დღეში",1,nwd))</f>
        <v/>
      </c>
      <c r="H55" s="151" t="str">
        <f>IF(H15="","",Lists!$D31/H15*H35*IF($E$43="დღეში",1,nwd))</f>
        <v/>
      </c>
      <c r="I55" s="151" t="str">
        <f>IF(I15="","",Lists!$D31/I15*I35*IF($E$43="დღეში",1,nwd))</f>
        <v/>
      </c>
      <c r="J55" s="152" t="str">
        <f>IF(J15="","",Lists!$D31/J15*J35*IF($E$43="დღეში",1,nwd))</f>
        <v/>
      </c>
      <c r="K55" s="152" t="str">
        <f>IF(K15="","",Lists!$D31/K15*K35*IF($E$43="დღეში",1,nwd))</f>
        <v/>
      </c>
      <c r="L55" s="152">
        <f>IF(L15="","",Lists!$D31/L15*L35*IF($E$43="დღეში",1,nwd))</f>
        <v>1976</v>
      </c>
      <c r="M55" s="152" t="str">
        <f>IF(M15="","",Lists!$D31/M15*M35*IF($E$43="დღეში",1,nwd))</f>
        <v/>
      </c>
      <c r="N55" s="152" t="str">
        <f>IF(N15="","",Lists!$D31/N15*N35*IF($E$43="დღეში",1,nwd))</f>
        <v/>
      </c>
      <c r="O55" s="152" t="str">
        <f>IF(O15="","",Lists!$D31/O15*O35*IF($E$43="დღეში",1,nwd))</f>
        <v/>
      </c>
      <c r="P55" s="152" t="str">
        <f>IF(P15="","",Lists!$D31/P15*P35*IF($E$43="დღეში",1,nwd))</f>
        <v/>
      </c>
      <c r="Q55" s="153" t="str">
        <f>IF(Q15="","",Lists!$D31/Q15*Q35*IF($E$43="დღეში",1,nwd))</f>
        <v/>
      </c>
    </row>
    <row r="56" spans="2:17" s="2" customFormat="1" ht="15.75" x14ac:dyDescent="0.3">
      <c r="B56" s="39" t="str">
        <f t="shared" si="5"/>
        <v/>
      </c>
      <c r="C56" s="150" t="str">
        <f>IF(C16="","",Lists!$D32/C16*C36*IF($E$43="დღეში",1,nwd))</f>
        <v/>
      </c>
      <c r="D56" s="151" t="str">
        <f>IF(D16="","",Lists!$D32/D16*D36*IF($E$43="დღეში",1,nwd))</f>
        <v/>
      </c>
      <c r="E56" s="151" t="str">
        <f>IF(E16="","",Lists!$D32/E16*E36*IF($E$43="დღეში",1,nwd))</f>
        <v/>
      </c>
      <c r="F56" s="151" t="str">
        <f>IF(F16="","",Lists!$D32/F16*F36*IF($E$43="დღეში",1,nwd))</f>
        <v/>
      </c>
      <c r="G56" s="151" t="str">
        <f>IF(G16="","",Lists!$D32/G16*G36*IF($E$43="დღეში",1,nwd))</f>
        <v/>
      </c>
      <c r="H56" s="151" t="str">
        <f>IF(H16="","",Lists!$D32/H16*H36*IF($E$43="დღეში",1,nwd))</f>
        <v/>
      </c>
      <c r="I56" s="151" t="str">
        <f>IF(I16="","",Lists!$D32/I16*I36*IF($E$43="დღეში",1,nwd))</f>
        <v/>
      </c>
      <c r="J56" s="152" t="str">
        <f>IF(J16="","",Lists!$D32/J16*J36*IF($E$43="დღეში",1,nwd))</f>
        <v/>
      </c>
      <c r="K56" s="152" t="str">
        <f>IF(K16="","",Lists!$D32/K16*K36*IF($E$43="დღეში",1,nwd))</f>
        <v/>
      </c>
      <c r="L56" s="152" t="str">
        <f>IF(L16="","",Lists!$D32/L16*L36*IF($E$43="დღეში",1,nwd))</f>
        <v/>
      </c>
      <c r="M56" s="152" t="str">
        <f>IF(M16="","",Lists!$D32/M16*M36*IF($E$43="დღეში",1,nwd))</f>
        <v/>
      </c>
      <c r="N56" s="152" t="str">
        <f>IF(N16="","",Lists!$D32/N16*N36*IF($E$43="დღეში",1,nwd))</f>
        <v/>
      </c>
      <c r="O56" s="152" t="str">
        <f>IF(O16="","",Lists!$D32/O16*O36*IF($E$43="დღეში",1,nwd))</f>
        <v/>
      </c>
      <c r="P56" s="152" t="str">
        <f>IF(P16="","",Lists!$D32/P16*P36*IF($E$43="დღეში",1,nwd))</f>
        <v/>
      </c>
      <c r="Q56" s="153" t="str">
        <f>IF(Q16="","",Lists!$D32/Q16*Q36*IF($E$43="დღეში",1,nwd))</f>
        <v/>
      </c>
    </row>
    <row r="57" spans="2:17" s="2" customFormat="1" ht="15.75" x14ac:dyDescent="0.3">
      <c r="B57" s="39" t="str">
        <f t="shared" si="5"/>
        <v/>
      </c>
      <c r="C57" s="150" t="str">
        <f>IF(C17="","",Lists!$D33/C17*C37*IF($E$43="დღეში",1,nwd))</f>
        <v/>
      </c>
      <c r="D57" s="151" t="str">
        <f>IF(D17="","",Lists!$D33/D17*D37*IF($E$43="დღეში",1,nwd))</f>
        <v/>
      </c>
      <c r="E57" s="151" t="str">
        <f>IF(E17="","",Lists!$D33/E17*E37*IF($E$43="დღეში",1,nwd))</f>
        <v/>
      </c>
      <c r="F57" s="151" t="str">
        <f>IF(F17="","",Lists!$D33/F17*F37*IF($E$43="დღეში",1,nwd))</f>
        <v/>
      </c>
      <c r="G57" s="151" t="str">
        <f>IF(G17="","",Lists!$D33/G17*G37*IF($E$43="დღეში",1,nwd))</f>
        <v/>
      </c>
      <c r="H57" s="151" t="str">
        <f>IF(H17="","",Lists!$D33/H17*H37*IF($E$43="დღეში",1,nwd))</f>
        <v/>
      </c>
      <c r="I57" s="151" t="str">
        <f>IF(I17="","",Lists!$D33/I17*I37*IF($E$43="დღეში",1,nwd))</f>
        <v/>
      </c>
      <c r="J57" s="152" t="str">
        <f>IF(J17="","",Lists!$D33/J17*J37*IF($E$43="დღეში",1,nwd))</f>
        <v/>
      </c>
      <c r="K57" s="152" t="str">
        <f>IF(K17="","",Lists!$D33/K17*K37*IF($E$43="დღეში",1,nwd))</f>
        <v/>
      </c>
      <c r="L57" s="152" t="str">
        <f>IF(L17="","",Lists!$D33/L17*L37*IF($E$43="დღეში",1,nwd))</f>
        <v/>
      </c>
      <c r="M57" s="152" t="str">
        <f>IF(M17="","",Lists!$D33/M17*M37*IF($E$43="დღეში",1,nwd))</f>
        <v/>
      </c>
      <c r="N57" s="152" t="str">
        <f>IF(N17="","",Lists!$D33/N17*N37*IF($E$43="დღეში",1,nwd))</f>
        <v/>
      </c>
      <c r="O57" s="152" t="str">
        <f>IF(O17="","",Lists!$D33/O17*O37*IF($E$43="დღეში",1,nwd))</f>
        <v/>
      </c>
      <c r="P57" s="152" t="str">
        <f>IF(P17="","",Lists!$D33/P17*P37*IF($E$43="დღეში",1,nwd))</f>
        <v/>
      </c>
      <c r="Q57" s="153" t="str">
        <f>IF(Q17="","",Lists!$D33/Q17*Q37*IF($E$43="დღეში",1,nwd))</f>
        <v/>
      </c>
    </row>
    <row r="58" spans="2:17" ht="15.75" x14ac:dyDescent="0.3">
      <c r="B58" s="39" t="str">
        <f t="shared" si="5"/>
        <v/>
      </c>
      <c r="C58" s="150" t="str">
        <f>IF(C18="","",Lists!$D34/C18*C38*IF($E$43="დღეში",1,nwd))</f>
        <v/>
      </c>
      <c r="D58" s="151" t="str">
        <f>IF(D18="","",Lists!$D34/D18*D38*IF($E$43="დღეში",1,nwd))</f>
        <v/>
      </c>
      <c r="E58" s="151" t="str">
        <f>IF(E18="","",Lists!$D34/E18*E38*IF($E$43="დღეში",1,nwd))</f>
        <v/>
      </c>
      <c r="F58" s="151" t="str">
        <f>IF(F18="","",Lists!$D34/F18*F38*IF($E$43="დღეში",1,nwd))</f>
        <v/>
      </c>
      <c r="G58" s="151" t="str">
        <f>IF(G18="","",Lists!$D34/G18*G38*IF($E$43="დღეში",1,nwd))</f>
        <v/>
      </c>
      <c r="H58" s="151" t="str">
        <f>IF(H18="","",Lists!$D34/H18*H38*IF($E$43="დღეში",1,nwd))</f>
        <v/>
      </c>
      <c r="I58" s="151" t="str">
        <f>IF(I18="","",Lists!$D34/I18*I38*IF($E$43="დღეში",1,nwd))</f>
        <v/>
      </c>
      <c r="J58" s="152" t="str">
        <f>IF(J18="","",Lists!$D34/J18*J38*IF($E$43="დღეში",1,nwd))</f>
        <v/>
      </c>
      <c r="K58" s="152" t="str">
        <f>IF(K18="","",Lists!$D34/K18*K38*IF($E$43="დღეში",1,nwd))</f>
        <v/>
      </c>
      <c r="L58" s="152" t="str">
        <f>IF(L18="","",Lists!$D34/L18*L38*IF($E$43="დღეში",1,nwd))</f>
        <v/>
      </c>
      <c r="M58" s="152" t="str">
        <f>IF(M18="","",Lists!$D34/M18*M38*IF($E$43="დღეში",1,nwd))</f>
        <v/>
      </c>
      <c r="N58" s="152" t="str">
        <f>IF(N18="","",Lists!$D34/N18*N38*IF($E$43="დღეში",1,nwd))</f>
        <v/>
      </c>
      <c r="O58" s="152" t="str">
        <f>IF(O18="","",Lists!$D34/O18*O38*IF($E$43="დღეში",1,nwd))</f>
        <v/>
      </c>
      <c r="P58" s="152" t="str">
        <f>IF(P18="","",Lists!$D34/P18*P38*IF($E$43="დღეში",1,nwd))</f>
        <v/>
      </c>
      <c r="Q58" s="153" t="str">
        <f>IF(Q18="","",Lists!$D34/Q18*Q38*IF($E$43="დღეში",1,nwd))</f>
        <v/>
      </c>
    </row>
    <row r="59" spans="2:17" ht="15.75" x14ac:dyDescent="0.3">
      <c r="B59" s="39" t="str">
        <f t="shared" si="5"/>
        <v/>
      </c>
      <c r="C59" s="150" t="str">
        <f>IF(C19="","",Lists!$D35/C19*C39*IF($E$43="დღეში",1,nwd))</f>
        <v/>
      </c>
      <c r="D59" s="151" t="str">
        <f>IF(D19="","",Lists!$D35/D19*D39*IF($E$43="დღეში",1,nwd))</f>
        <v/>
      </c>
      <c r="E59" s="151" t="str">
        <f>IF(E19="","",Lists!$D35/E19*E39*IF($E$43="დღეში",1,nwd))</f>
        <v/>
      </c>
      <c r="F59" s="151" t="str">
        <f>IF(F19="","",Lists!$D35/F19*F39*IF($E$43="დღეში",1,nwd))</f>
        <v/>
      </c>
      <c r="G59" s="151" t="str">
        <f>IF(G19="","",Lists!$D35/G19*G39*IF($E$43="დღეში",1,nwd))</f>
        <v/>
      </c>
      <c r="H59" s="151" t="str">
        <f>IF(H19="","",Lists!$D35/H19*H39*IF($E$43="დღეში",1,nwd))</f>
        <v/>
      </c>
      <c r="I59" s="151" t="str">
        <f>IF(I19="","",Lists!$D35/I19*I39*IF($E$43="დღეში",1,nwd))</f>
        <v/>
      </c>
      <c r="J59" s="152" t="str">
        <f>IF(J19="","",Lists!$D35/J19*J39*IF($E$43="დღეში",1,nwd))</f>
        <v/>
      </c>
      <c r="K59" s="152" t="str">
        <f>IF(K19="","",Lists!$D35/K19*K39*IF($E$43="დღეში",1,nwd))</f>
        <v/>
      </c>
      <c r="L59" s="152" t="str">
        <f>IF(L19="","",Lists!$D35/L19*L39*IF($E$43="დღეში",1,nwd))</f>
        <v/>
      </c>
      <c r="M59" s="152" t="str">
        <f>IF(M19="","",Lists!$D35/M19*M39*IF($E$43="დღეში",1,nwd))</f>
        <v/>
      </c>
      <c r="N59" s="152" t="str">
        <f>IF(N19="","",Lists!$D35/N19*N39*IF($E$43="დღეში",1,nwd))</f>
        <v/>
      </c>
      <c r="O59" s="152" t="str">
        <f>IF(O19="","",Lists!$D35/O19*O39*IF($E$43="დღეში",1,nwd))</f>
        <v/>
      </c>
      <c r="P59" s="152" t="str">
        <f>IF(P19="","",Lists!$D35/P19*P39*IF($E$43="დღეში",1,nwd))</f>
        <v/>
      </c>
      <c r="Q59" s="153" t="str">
        <f>IF(Q19="","",Lists!$D35/Q19*Q39*IF($E$43="დღეში",1,nwd))</f>
        <v/>
      </c>
    </row>
    <row r="60" spans="2:17" ht="16.5" thickBot="1" x14ac:dyDescent="0.35">
      <c r="B60" s="40" t="str">
        <f t="shared" si="5"/>
        <v/>
      </c>
      <c r="C60" s="154" t="str">
        <f>IF(C20="","",Lists!$D36/C20*C40*IF($E$43="დღეში",1,nwd))</f>
        <v/>
      </c>
      <c r="D60" s="155" t="str">
        <f>IF(D20="","",Lists!$D36/D20*D40*IF($E$43="დღეში",1,nwd))</f>
        <v/>
      </c>
      <c r="E60" s="155" t="str">
        <f>IF(E20="","",Lists!$D36/E20*E40*IF($E$43="დღეში",1,nwd))</f>
        <v/>
      </c>
      <c r="F60" s="155" t="str">
        <f>IF(F20="","",Lists!$D36/F20*F40*IF($E$43="დღეში",1,nwd))</f>
        <v/>
      </c>
      <c r="G60" s="155" t="str">
        <f>IF(G20="","",Lists!$D36/G20*G40*IF($E$43="დღეში",1,nwd))</f>
        <v/>
      </c>
      <c r="H60" s="155" t="str">
        <f>IF(H20="","",Lists!$D36/H20*H40*IF($E$43="დღეში",1,nwd))</f>
        <v/>
      </c>
      <c r="I60" s="155" t="str">
        <f>IF(I20="","",Lists!$D36/I20*I40*IF($E$43="დღეში",1,nwd))</f>
        <v/>
      </c>
      <c r="J60" s="156" t="str">
        <f>IF(J20="","",Lists!$D36/J20*J40*IF($E$43="დღეში",1,nwd))</f>
        <v/>
      </c>
      <c r="K60" s="156" t="str">
        <f>IF(K20="","",Lists!$D36/K20*K40*IF($E$43="დღეში",1,nwd))</f>
        <v/>
      </c>
      <c r="L60" s="156" t="str">
        <f>IF(L20="","",Lists!$D36/L20*L40*IF($E$43="დღეში",1,nwd))</f>
        <v/>
      </c>
      <c r="M60" s="156" t="str">
        <f>IF(M20="","",Lists!$D36/M20*M40*IF($E$43="დღეში",1,nwd))</f>
        <v/>
      </c>
      <c r="N60" s="156" t="str">
        <f>IF(N20="","",Lists!$D36/N20*N40*IF($E$43="დღეში",1,nwd))</f>
        <v/>
      </c>
      <c r="O60" s="156" t="str">
        <f>IF(O20="","",Lists!$D36/O20*O40*IF($E$43="დღეში",1,nwd))</f>
        <v/>
      </c>
      <c r="P60" s="156" t="str">
        <f>IF(P20="","",Lists!$D36/P20*P40*IF($E$43="დღეში",1,nwd))</f>
        <v/>
      </c>
      <c r="Q60" s="157" t="str">
        <f>IF(Q20="","",Lists!$D36/Q20*Q40*IF($E$43="დღეში",1,nwd))</f>
        <v/>
      </c>
    </row>
    <row r="61" spans="2:17" x14ac:dyDescent="0.25"/>
  </sheetData>
  <sheetProtection password="C6E0" sheet="1" objects="1" scenarios="1"/>
  <mergeCells count="2">
    <mergeCell ref="C3:Q3"/>
    <mergeCell ref="C23:Q23"/>
  </mergeCells>
  <conditionalFormatting sqref="C25:Q40">
    <cfRule type="expression" dxfId="1" priority="1">
      <formula>C5=""</formula>
    </cfRule>
  </conditionalFormatting>
  <dataValidations count="3">
    <dataValidation type="whole" allowBlank="1" showInputMessage="1" showErrorMessage="1" errorTitle="მოდელირება" error="დრო უნდა იყომ მთელი რიცხთი 1-600 წუთის ინტერვალში" sqref="C5:Q20">
      <formula1>1</formula1>
      <formula2>600</formula2>
    </dataValidation>
    <dataValidation type="whole" allowBlank="1" showInputMessage="1" showErrorMessage="1" errorTitle="მოდელირება" error="დრო უნდა იყომ მთელი რიცხთი 1-600 წუთის ინტერვალში" sqref="C25:Q40">
      <formula1>1</formula1>
      <formula2>10000</formula2>
    </dataValidation>
    <dataValidation type="list" allowBlank="1" showInputMessage="1" showErrorMessage="1" sqref="E43">
      <formula1>d_y</formula1>
    </dataValidation>
  </dataValidations>
  <pageMargins left="0.39370078740157483" right="0.39370078740157483" top="0.39370078740157483" bottom="0.39370078740157483" header="0.31496062992125984" footer="0.31496062992125984"/>
  <pageSetup paperSize="9" scale="68" orientation="portrait" blackAndWhite="1" horizontalDpi="720" verticalDpi="720" copies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90"/>
  <sheetViews>
    <sheetView topLeftCell="C1" workbookViewId="0">
      <selection activeCell="I19" sqref="I19"/>
    </sheetView>
    <sheetView workbookViewId="1"/>
  </sheetViews>
  <sheetFormatPr defaultColWidth="0" defaultRowHeight="15" zeroHeight="1" x14ac:dyDescent="0.25"/>
  <cols>
    <col min="1" max="1" width="19.42578125" customWidth="1"/>
    <col min="2" max="2" width="20" bestFit="1" customWidth="1"/>
    <col min="3" max="9" width="13.7109375" customWidth="1"/>
    <col min="10" max="16" width="13.7109375" style="2" customWidth="1"/>
    <col min="17" max="17" width="13.7109375" customWidth="1"/>
    <col min="18" max="18" width="9.140625" customWidth="1"/>
    <col min="19" max="16384" width="9.140625" hidden="1"/>
  </cols>
  <sheetData>
    <row r="1" spans="1:17" x14ac:dyDescent="0.25">
      <c r="A1" s="6"/>
      <c r="B1" s="7"/>
      <c r="C1" s="304" t="s">
        <v>1</v>
      </c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5"/>
    </row>
    <row r="2" spans="1:17" ht="48" customHeight="1" thickBot="1" x14ac:dyDescent="0.35">
      <c r="A2" s="47" t="s">
        <v>2</v>
      </c>
      <c r="B2" s="48" t="s">
        <v>0</v>
      </c>
      <c r="C2" s="45" t="str">
        <f>IF(Lists!B3="","",Lists!B3)</f>
        <v>გასაცემლები - მარტივი</v>
      </c>
      <c r="D2" s="46" t="str">
        <f>IF(Lists!B4="","",Lists!B4)</f>
        <v>გასაცემლები - საშუალო</v>
      </c>
      <c r="E2" s="46" t="str">
        <f>IF(Lists!B5="","",Lists!B5)</f>
        <v>გასაცემლები - რთული</v>
      </c>
      <c r="F2" s="46" t="str">
        <f>IF(Lists!B6="","",Lists!B6)</f>
        <v>უმწეოები - დათვლა</v>
      </c>
      <c r="G2" s="46" t="str">
        <f>IF(Lists!B7="","",Lists!B7)</f>
        <v>უმწეოები - დანიშვნა</v>
      </c>
      <c r="H2" s="46" t="str">
        <f>IF(Lists!B8="","",Lists!B8)</f>
        <v>უმწეოები - მონაცემების განახლება</v>
      </c>
      <c r="I2" s="46" t="str">
        <f>IF(Lists!B19="","",Lists!B9)</f>
        <v>ზრუნვა</v>
      </c>
      <c r="J2" s="74" t="str">
        <f>IF(Lists!B10="","",Lists!B10)</f>
        <v>მეურვეობა/მზრუნველობა</v>
      </c>
      <c r="K2" s="74" t="str">
        <f>IF(Lists!B11="","",Lists!B11)</f>
        <v>ცნობები</v>
      </c>
      <c r="L2" s="74" t="str">
        <f>IF(Lists!B12="","",Lists!B12)</f>
        <v>საჩივრები</v>
      </c>
      <c r="M2" s="74" t="str">
        <f>IF(Lists!B13="","",Lists!B13)</f>
        <v/>
      </c>
      <c r="N2" s="74" t="str">
        <f>IF(Lists!B14="","",Lists!B14)</f>
        <v/>
      </c>
      <c r="O2" s="74" t="str">
        <f>IF(Lists!B15="","",Lists!B15)</f>
        <v/>
      </c>
      <c r="P2" s="74" t="str">
        <f>IF(Lists!B16="","",Lists!B16)</f>
        <v/>
      </c>
      <c r="Q2" s="65" t="str">
        <f>IF(Lists!B17="","",Lists!B17)</f>
        <v/>
      </c>
    </row>
    <row r="3" spans="1:17" ht="16.5" thickBot="1" x14ac:dyDescent="0.35">
      <c r="A3" s="306" t="s">
        <v>85</v>
      </c>
      <c r="B3" s="10" t="s">
        <v>15</v>
      </c>
      <c r="C3" s="161">
        <v>21318</v>
      </c>
      <c r="D3" s="162">
        <v>1636</v>
      </c>
      <c r="E3" s="162">
        <v>4084</v>
      </c>
      <c r="F3" s="162">
        <v>10340</v>
      </c>
      <c r="G3" s="162">
        <v>2673</v>
      </c>
      <c r="H3" s="163">
        <v>1034</v>
      </c>
      <c r="I3" s="163">
        <v>1107</v>
      </c>
      <c r="J3" s="164">
        <v>42</v>
      </c>
      <c r="K3" s="164">
        <v>5400</v>
      </c>
      <c r="L3" s="164">
        <v>540</v>
      </c>
      <c r="M3" s="164"/>
      <c r="N3" s="164"/>
      <c r="O3" s="164"/>
      <c r="P3" s="164"/>
      <c r="Q3" s="165"/>
    </row>
    <row r="4" spans="1:17" ht="17.25" thickTop="1" thickBot="1" x14ac:dyDescent="0.35">
      <c r="A4" s="303"/>
      <c r="B4" s="11" t="s">
        <v>16</v>
      </c>
      <c r="C4" s="166">
        <v>6448</v>
      </c>
      <c r="D4" s="167">
        <v>248</v>
      </c>
      <c r="E4" s="167">
        <v>1866</v>
      </c>
      <c r="F4" s="167">
        <v>4127</v>
      </c>
      <c r="G4" s="167">
        <v>896</v>
      </c>
      <c r="H4" s="163">
        <v>412.70000000000005</v>
      </c>
      <c r="I4" s="163">
        <v>900</v>
      </c>
      <c r="J4" s="164">
        <v>25</v>
      </c>
      <c r="K4" s="164">
        <v>3600</v>
      </c>
      <c r="L4" s="164">
        <v>900</v>
      </c>
      <c r="M4" s="164"/>
      <c r="N4" s="164"/>
      <c r="O4" s="164"/>
      <c r="P4" s="164"/>
      <c r="Q4" s="165"/>
    </row>
    <row r="5" spans="1:17" ht="17.25" thickTop="1" thickBot="1" x14ac:dyDescent="0.35">
      <c r="A5" s="303"/>
      <c r="B5" s="11" t="s">
        <v>17</v>
      </c>
      <c r="C5" s="166">
        <v>17996</v>
      </c>
      <c r="D5" s="167">
        <v>888</v>
      </c>
      <c r="E5" s="167">
        <v>4056</v>
      </c>
      <c r="F5" s="167">
        <v>8682</v>
      </c>
      <c r="G5" s="167">
        <v>2146</v>
      </c>
      <c r="H5" s="163">
        <v>868.2</v>
      </c>
      <c r="I5" s="163">
        <v>994</v>
      </c>
      <c r="J5" s="164">
        <v>28</v>
      </c>
      <c r="K5" s="164">
        <v>5400</v>
      </c>
      <c r="L5" s="164">
        <v>540</v>
      </c>
      <c r="M5" s="164"/>
      <c r="N5" s="164"/>
      <c r="O5" s="164"/>
      <c r="P5" s="164"/>
      <c r="Q5" s="165"/>
    </row>
    <row r="6" spans="1:17" ht="17.25" thickTop="1" thickBot="1" x14ac:dyDescent="0.35">
      <c r="A6" s="303"/>
      <c r="B6" s="11" t="s">
        <v>18</v>
      </c>
      <c r="C6" s="166">
        <v>17050</v>
      </c>
      <c r="D6" s="167">
        <v>1518</v>
      </c>
      <c r="E6" s="167">
        <v>3582</v>
      </c>
      <c r="F6" s="167">
        <v>4882</v>
      </c>
      <c r="G6" s="167">
        <v>1672</v>
      </c>
      <c r="H6" s="163">
        <v>488.20000000000005</v>
      </c>
      <c r="I6" s="163">
        <v>1078</v>
      </c>
      <c r="J6" s="164">
        <v>52</v>
      </c>
      <c r="K6" s="164">
        <v>1800</v>
      </c>
      <c r="L6" s="164">
        <v>180</v>
      </c>
      <c r="M6" s="164"/>
      <c r="N6" s="164"/>
      <c r="O6" s="164"/>
      <c r="P6" s="164"/>
      <c r="Q6" s="165"/>
    </row>
    <row r="7" spans="1:17" ht="17.25" thickTop="1" thickBot="1" x14ac:dyDescent="0.35">
      <c r="A7" s="303"/>
      <c r="B7" s="11" t="s">
        <v>19</v>
      </c>
      <c r="C7" s="166">
        <v>1004</v>
      </c>
      <c r="D7" s="167">
        <v>160</v>
      </c>
      <c r="E7" s="167">
        <v>232</v>
      </c>
      <c r="F7" s="167">
        <v>190</v>
      </c>
      <c r="G7" s="167">
        <v>41</v>
      </c>
      <c r="H7" s="163">
        <v>19</v>
      </c>
      <c r="I7" s="163">
        <v>0</v>
      </c>
      <c r="J7" s="164"/>
      <c r="K7" s="164">
        <v>0</v>
      </c>
      <c r="L7" s="164">
        <v>0</v>
      </c>
      <c r="M7" s="164"/>
      <c r="N7" s="164"/>
      <c r="O7" s="164"/>
      <c r="P7" s="164"/>
      <c r="Q7" s="165"/>
    </row>
    <row r="8" spans="1:17" ht="17.25" thickTop="1" thickBot="1" x14ac:dyDescent="0.35">
      <c r="A8" s="303"/>
      <c r="B8" s="11" t="s">
        <v>20</v>
      </c>
      <c r="C8" s="166">
        <v>10806</v>
      </c>
      <c r="D8" s="167">
        <v>1286</v>
      </c>
      <c r="E8" s="167">
        <v>2992</v>
      </c>
      <c r="F8" s="167">
        <v>2889</v>
      </c>
      <c r="G8" s="167">
        <v>727</v>
      </c>
      <c r="H8" s="163">
        <v>288.90000000000003</v>
      </c>
      <c r="I8" s="163">
        <v>855</v>
      </c>
      <c r="J8" s="164">
        <v>16</v>
      </c>
      <c r="K8" s="164">
        <v>4500</v>
      </c>
      <c r="L8" s="164">
        <v>360</v>
      </c>
      <c r="M8" s="164"/>
      <c r="N8" s="164"/>
      <c r="O8" s="164"/>
      <c r="P8" s="164"/>
      <c r="Q8" s="165"/>
    </row>
    <row r="9" spans="1:17" ht="17.25" thickTop="1" thickBot="1" x14ac:dyDescent="0.35">
      <c r="A9" s="303" t="s">
        <v>4</v>
      </c>
      <c r="B9" s="11" t="s">
        <v>21</v>
      </c>
      <c r="C9" s="166">
        <v>2646</v>
      </c>
      <c r="D9" s="167">
        <v>66</v>
      </c>
      <c r="E9" s="167">
        <v>270</v>
      </c>
      <c r="F9" s="167">
        <v>2455</v>
      </c>
      <c r="G9" s="167">
        <v>976</v>
      </c>
      <c r="H9" s="163">
        <v>245.5</v>
      </c>
      <c r="I9" s="163">
        <v>29</v>
      </c>
      <c r="J9" s="164"/>
      <c r="K9" s="164">
        <v>720</v>
      </c>
      <c r="L9" s="164">
        <v>540</v>
      </c>
      <c r="M9" s="164"/>
      <c r="N9" s="164"/>
      <c r="O9" s="164"/>
      <c r="P9" s="164"/>
      <c r="Q9" s="165"/>
    </row>
    <row r="10" spans="1:17" ht="17.25" thickTop="1" thickBot="1" x14ac:dyDescent="0.35">
      <c r="A10" s="303"/>
      <c r="B10" s="11" t="s">
        <v>22</v>
      </c>
      <c r="C10" s="166">
        <v>3822</v>
      </c>
      <c r="D10" s="167">
        <v>60</v>
      </c>
      <c r="E10" s="167">
        <v>528</v>
      </c>
      <c r="F10" s="167">
        <v>4727</v>
      </c>
      <c r="G10" s="167">
        <v>1191</v>
      </c>
      <c r="H10" s="163">
        <v>472.70000000000005</v>
      </c>
      <c r="I10" s="163">
        <v>268</v>
      </c>
      <c r="J10" s="164">
        <v>8</v>
      </c>
      <c r="K10" s="164">
        <v>1440</v>
      </c>
      <c r="L10" s="164">
        <v>360</v>
      </c>
      <c r="M10" s="164"/>
      <c r="N10" s="164"/>
      <c r="O10" s="164"/>
      <c r="P10" s="164"/>
      <c r="Q10" s="165"/>
    </row>
    <row r="11" spans="1:17" ht="17.25" thickTop="1" thickBot="1" x14ac:dyDescent="0.35">
      <c r="A11" s="303"/>
      <c r="B11" s="11" t="s">
        <v>23</v>
      </c>
      <c r="C11" s="166">
        <v>1182</v>
      </c>
      <c r="D11" s="167">
        <v>14</v>
      </c>
      <c r="E11" s="167">
        <v>218</v>
      </c>
      <c r="F11" s="167">
        <v>2418</v>
      </c>
      <c r="G11" s="167">
        <v>1082</v>
      </c>
      <c r="H11" s="163">
        <v>241.8</v>
      </c>
      <c r="I11" s="163">
        <v>189</v>
      </c>
      <c r="J11" s="164"/>
      <c r="K11" s="164">
        <v>540</v>
      </c>
      <c r="L11" s="164">
        <v>360</v>
      </c>
      <c r="M11" s="164"/>
      <c r="N11" s="164"/>
      <c r="O11" s="164"/>
      <c r="P11" s="164"/>
      <c r="Q11" s="165"/>
    </row>
    <row r="12" spans="1:17" ht="17.25" thickTop="1" thickBot="1" x14ac:dyDescent="0.35">
      <c r="A12" s="303" t="s">
        <v>5</v>
      </c>
      <c r="B12" s="11" t="s">
        <v>24</v>
      </c>
      <c r="C12" s="166">
        <v>920</v>
      </c>
      <c r="D12" s="167">
        <v>18</v>
      </c>
      <c r="E12" s="167">
        <v>56</v>
      </c>
      <c r="F12" s="167">
        <v>2386</v>
      </c>
      <c r="G12" s="167">
        <v>1365</v>
      </c>
      <c r="H12" s="163">
        <v>238.60000000000002</v>
      </c>
      <c r="I12" s="163">
        <v>106</v>
      </c>
      <c r="J12" s="164">
        <v>2</v>
      </c>
      <c r="K12" s="164">
        <v>1080</v>
      </c>
      <c r="L12" s="164">
        <v>180</v>
      </c>
      <c r="M12" s="164"/>
      <c r="N12" s="164"/>
      <c r="O12" s="164"/>
      <c r="P12" s="164"/>
      <c r="Q12" s="165"/>
    </row>
    <row r="13" spans="1:17" ht="17.25" thickTop="1" thickBot="1" x14ac:dyDescent="0.35">
      <c r="A13" s="303"/>
      <c r="B13" s="11" t="s">
        <v>25</v>
      </c>
      <c r="C13" s="166">
        <v>524</v>
      </c>
      <c r="D13" s="167">
        <v>6</v>
      </c>
      <c r="E13" s="167">
        <v>96</v>
      </c>
      <c r="F13" s="167">
        <v>757</v>
      </c>
      <c r="G13" s="167">
        <v>640</v>
      </c>
      <c r="H13" s="163">
        <v>75.7</v>
      </c>
      <c r="I13" s="163">
        <v>5</v>
      </c>
      <c r="J13" s="164"/>
      <c r="K13" s="164">
        <v>3600</v>
      </c>
      <c r="L13" s="164">
        <v>180</v>
      </c>
      <c r="M13" s="164"/>
      <c r="N13" s="164"/>
      <c r="O13" s="164"/>
      <c r="P13" s="164"/>
      <c r="Q13" s="165"/>
    </row>
    <row r="14" spans="1:17" ht="17.25" thickTop="1" thickBot="1" x14ac:dyDescent="0.35">
      <c r="A14" s="303"/>
      <c r="B14" s="11" t="s">
        <v>26</v>
      </c>
      <c r="C14" s="166">
        <v>454</v>
      </c>
      <c r="D14" s="167">
        <v>14</v>
      </c>
      <c r="E14" s="167">
        <v>40</v>
      </c>
      <c r="F14" s="167">
        <v>1283</v>
      </c>
      <c r="G14" s="167">
        <v>703</v>
      </c>
      <c r="H14" s="163">
        <v>128.30000000000001</v>
      </c>
      <c r="I14" s="163">
        <v>9</v>
      </c>
      <c r="J14" s="164">
        <v>4</v>
      </c>
      <c r="K14" s="164">
        <v>1800</v>
      </c>
      <c r="L14" s="164">
        <v>180</v>
      </c>
      <c r="M14" s="164"/>
      <c r="N14" s="164"/>
      <c r="O14" s="164"/>
      <c r="P14" s="164"/>
      <c r="Q14" s="165"/>
    </row>
    <row r="15" spans="1:17" ht="17.25" thickTop="1" thickBot="1" x14ac:dyDescent="0.35">
      <c r="A15" s="303"/>
      <c r="B15" s="11" t="s">
        <v>27</v>
      </c>
      <c r="C15" s="166">
        <v>734</v>
      </c>
      <c r="D15" s="167">
        <v>24</v>
      </c>
      <c r="E15" s="167">
        <v>70</v>
      </c>
      <c r="F15" s="167">
        <v>2093</v>
      </c>
      <c r="G15" s="167">
        <v>1363</v>
      </c>
      <c r="H15" s="163">
        <v>209.3</v>
      </c>
      <c r="I15" s="163">
        <v>4</v>
      </c>
      <c r="J15" s="164"/>
      <c r="K15" s="164">
        <v>1260</v>
      </c>
      <c r="L15" s="164">
        <v>180</v>
      </c>
      <c r="M15" s="164"/>
      <c r="N15" s="164"/>
      <c r="O15" s="164"/>
      <c r="P15" s="164"/>
      <c r="Q15" s="165"/>
    </row>
    <row r="16" spans="1:17" ht="17.25" thickTop="1" thickBot="1" x14ac:dyDescent="0.35">
      <c r="A16" s="303" t="s">
        <v>6</v>
      </c>
      <c r="B16" s="11" t="s">
        <v>28</v>
      </c>
      <c r="C16" s="166">
        <v>1948</v>
      </c>
      <c r="D16" s="167">
        <v>38</v>
      </c>
      <c r="E16" s="167">
        <v>162</v>
      </c>
      <c r="F16" s="167">
        <v>4501</v>
      </c>
      <c r="G16" s="167">
        <v>1974</v>
      </c>
      <c r="H16" s="163">
        <v>450.1</v>
      </c>
      <c r="I16" s="163">
        <v>346</v>
      </c>
      <c r="J16" s="164">
        <v>10</v>
      </c>
      <c r="K16" s="164">
        <v>1260</v>
      </c>
      <c r="L16" s="164">
        <v>1620</v>
      </c>
      <c r="M16" s="164"/>
      <c r="N16" s="164"/>
      <c r="O16" s="164"/>
      <c r="P16" s="164"/>
      <c r="Q16" s="165"/>
    </row>
    <row r="17" spans="1:17" ht="17.25" thickTop="1" thickBot="1" x14ac:dyDescent="0.35">
      <c r="A17" s="303"/>
      <c r="B17" s="11" t="s">
        <v>29</v>
      </c>
      <c r="C17" s="166">
        <v>3230</v>
      </c>
      <c r="D17" s="167">
        <v>42</v>
      </c>
      <c r="E17" s="167">
        <v>268</v>
      </c>
      <c r="F17" s="167">
        <v>6343</v>
      </c>
      <c r="G17" s="167">
        <v>2525</v>
      </c>
      <c r="H17" s="163">
        <v>634.30000000000007</v>
      </c>
      <c r="I17" s="163">
        <v>117</v>
      </c>
      <c r="J17" s="164">
        <v>4</v>
      </c>
      <c r="K17" s="164">
        <v>1080</v>
      </c>
      <c r="L17" s="164">
        <v>900</v>
      </c>
      <c r="M17" s="164"/>
      <c r="N17" s="164"/>
      <c r="O17" s="164"/>
      <c r="P17" s="164"/>
      <c r="Q17" s="165"/>
    </row>
    <row r="18" spans="1:17" ht="17.25" thickTop="1" thickBot="1" x14ac:dyDescent="0.35">
      <c r="A18" s="303"/>
      <c r="B18" s="11" t="s">
        <v>30</v>
      </c>
      <c r="C18" s="166">
        <v>1198</v>
      </c>
      <c r="D18" s="167">
        <v>14</v>
      </c>
      <c r="E18" s="167">
        <v>86</v>
      </c>
      <c r="F18" s="167">
        <v>2196</v>
      </c>
      <c r="G18" s="167">
        <v>1086</v>
      </c>
      <c r="H18" s="163">
        <v>219.60000000000002</v>
      </c>
      <c r="I18" s="163">
        <v>49</v>
      </c>
      <c r="J18" s="164">
        <v>3</v>
      </c>
      <c r="K18" s="164">
        <v>1800</v>
      </c>
      <c r="L18" s="164">
        <v>360</v>
      </c>
      <c r="M18" s="164"/>
      <c r="N18" s="164"/>
      <c r="O18" s="164"/>
      <c r="P18" s="164"/>
      <c r="Q18" s="165"/>
    </row>
    <row r="19" spans="1:17" ht="17.25" thickTop="1" thickBot="1" x14ac:dyDescent="0.35">
      <c r="A19" s="303"/>
      <c r="B19" s="11" t="s">
        <v>31</v>
      </c>
      <c r="C19" s="166">
        <v>4032</v>
      </c>
      <c r="D19" s="167">
        <v>42</v>
      </c>
      <c r="E19" s="167">
        <v>518</v>
      </c>
      <c r="F19" s="167">
        <v>3980</v>
      </c>
      <c r="G19" s="167">
        <v>876</v>
      </c>
      <c r="H19" s="163">
        <v>398</v>
      </c>
      <c r="I19" s="163">
        <v>1120</v>
      </c>
      <c r="J19" s="164">
        <v>21</v>
      </c>
      <c r="K19" s="164">
        <v>1080</v>
      </c>
      <c r="L19" s="164">
        <v>360</v>
      </c>
      <c r="M19" s="164"/>
      <c r="N19" s="164"/>
      <c r="O19" s="164"/>
      <c r="P19" s="164"/>
      <c r="Q19" s="165"/>
    </row>
    <row r="20" spans="1:17" ht="17.25" thickTop="1" thickBot="1" x14ac:dyDescent="0.35">
      <c r="A20" s="303"/>
      <c r="B20" s="11" t="s">
        <v>32</v>
      </c>
      <c r="C20" s="166">
        <v>2704</v>
      </c>
      <c r="D20" s="167">
        <v>46</v>
      </c>
      <c r="E20" s="167">
        <v>218</v>
      </c>
      <c r="F20" s="167">
        <v>3470</v>
      </c>
      <c r="G20" s="167">
        <v>1315</v>
      </c>
      <c r="H20" s="163">
        <v>347</v>
      </c>
      <c r="I20" s="163">
        <v>67</v>
      </c>
      <c r="J20" s="164">
        <v>2</v>
      </c>
      <c r="K20" s="164">
        <v>540</v>
      </c>
      <c r="L20" s="164">
        <v>540</v>
      </c>
      <c r="M20" s="164"/>
      <c r="N20" s="164"/>
      <c r="O20" s="164"/>
      <c r="P20" s="164"/>
      <c r="Q20" s="165"/>
    </row>
    <row r="21" spans="1:17" ht="17.25" thickTop="1" thickBot="1" x14ac:dyDescent="0.35">
      <c r="A21" s="303"/>
      <c r="B21" s="11" t="s">
        <v>33</v>
      </c>
      <c r="C21" s="166">
        <v>2122</v>
      </c>
      <c r="D21" s="167">
        <v>22</v>
      </c>
      <c r="E21" s="167">
        <v>210</v>
      </c>
      <c r="F21" s="167">
        <v>3152</v>
      </c>
      <c r="G21" s="167">
        <v>1405</v>
      </c>
      <c r="H21" s="163">
        <v>315.20000000000005</v>
      </c>
      <c r="I21" s="163">
        <v>52</v>
      </c>
      <c r="J21" s="164">
        <v>2</v>
      </c>
      <c r="K21" s="164">
        <v>900</v>
      </c>
      <c r="L21" s="164">
        <v>1260</v>
      </c>
      <c r="M21" s="164"/>
      <c r="N21" s="164"/>
      <c r="O21" s="164"/>
      <c r="P21" s="164"/>
      <c r="Q21" s="165"/>
    </row>
    <row r="22" spans="1:17" ht="17.25" thickTop="1" thickBot="1" x14ac:dyDescent="0.35">
      <c r="A22" s="303"/>
      <c r="B22" s="11" t="s">
        <v>34</v>
      </c>
      <c r="C22" s="166">
        <v>1996</v>
      </c>
      <c r="D22" s="167">
        <v>16</v>
      </c>
      <c r="E22" s="167">
        <v>402</v>
      </c>
      <c r="F22" s="167">
        <v>2363</v>
      </c>
      <c r="G22" s="167">
        <v>1018</v>
      </c>
      <c r="H22" s="163">
        <v>236.3</v>
      </c>
      <c r="I22" s="163">
        <v>144</v>
      </c>
      <c r="J22" s="164"/>
      <c r="K22" s="164">
        <v>720</v>
      </c>
      <c r="L22" s="164">
        <v>360</v>
      </c>
      <c r="M22" s="164"/>
      <c r="N22" s="164"/>
      <c r="O22" s="164"/>
      <c r="P22" s="164"/>
      <c r="Q22" s="165"/>
    </row>
    <row r="23" spans="1:17" ht="17.25" thickTop="1" thickBot="1" x14ac:dyDescent="0.35">
      <c r="A23" s="303"/>
      <c r="B23" s="11" t="s">
        <v>35</v>
      </c>
      <c r="C23" s="166">
        <v>1778</v>
      </c>
      <c r="D23" s="167">
        <v>14</v>
      </c>
      <c r="E23" s="167">
        <v>106</v>
      </c>
      <c r="F23" s="167">
        <v>3291</v>
      </c>
      <c r="G23" s="167">
        <v>1316</v>
      </c>
      <c r="H23" s="163">
        <v>329.1</v>
      </c>
      <c r="I23" s="163">
        <v>72</v>
      </c>
      <c r="J23" s="164"/>
      <c r="K23" s="164">
        <v>360</v>
      </c>
      <c r="L23" s="164">
        <v>360</v>
      </c>
      <c r="M23" s="164"/>
      <c r="N23" s="164"/>
      <c r="O23" s="164"/>
      <c r="P23" s="164"/>
      <c r="Q23" s="165"/>
    </row>
    <row r="24" spans="1:17" ht="17.25" thickTop="1" thickBot="1" x14ac:dyDescent="0.35">
      <c r="A24" s="303" t="s">
        <v>7</v>
      </c>
      <c r="B24" s="11" t="s">
        <v>36</v>
      </c>
      <c r="C24" s="166">
        <v>2544</v>
      </c>
      <c r="D24" s="167">
        <v>86</v>
      </c>
      <c r="E24" s="167">
        <v>214</v>
      </c>
      <c r="F24" s="167">
        <v>2340</v>
      </c>
      <c r="G24" s="167">
        <v>964</v>
      </c>
      <c r="H24" s="163">
        <v>234</v>
      </c>
      <c r="I24" s="163">
        <v>104</v>
      </c>
      <c r="J24" s="164">
        <v>5</v>
      </c>
      <c r="K24" s="164">
        <v>900</v>
      </c>
      <c r="L24" s="164">
        <v>360</v>
      </c>
      <c r="M24" s="164"/>
      <c r="N24" s="164"/>
      <c r="O24" s="164"/>
      <c r="P24" s="164"/>
      <c r="Q24" s="165"/>
    </row>
    <row r="25" spans="1:17" ht="17.25" thickTop="1" thickBot="1" x14ac:dyDescent="0.35">
      <c r="A25" s="303"/>
      <c r="B25" s="11" t="s">
        <v>37</v>
      </c>
      <c r="C25" s="166">
        <v>1872</v>
      </c>
      <c r="D25" s="167">
        <v>28</v>
      </c>
      <c r="E25" s="167">
        <v>216</v>
      </c>
      <c r="F25" s="167">
        <v>3151</v>
      </c>
      <c r="G25" s="167">
        <v>983</v>
      </c>
      <c r="H25" s="163">
        <v>315.10000000000002</v>
      </c>
      <c r="I25" s="163">
        <v>31</v>
      </c>
      <c r="J25" s="164">
        <v>1</v>
      </c>
      <c r="K25" s="164">
        <v>3600</v>
      </c>
      <c r="L25" s="164">
        <v>360</v>
      </c>
      <c r="M25" s="164"/>
      <c r="N25" s="164"/>
      <c r="O25" s="164"/>
      <c r="P25" s="164"/>
      <c r="Q25" s="165"/>
    </row>
    <row r="26" spans="1:17" ht="17.25" thickTop="1" thickBot="1" x14ac:dyDescent="0.35">
      <c r="A26" s="303"/>
      <c r="B26" s="11" t="s">
        <v>38</v>
      </c>
      <c r="C26" s="166">
        <v>4182</v>
      </c>
      <c r="D26" s="167">
        <v>100</v>
      </c>
      <c r="E26" s="167">
        <v>716</v>
      </c>
      <c r="F26" s="167">
        <v>4130</v>
      </c>
      <c r="G26" s="167">
        <v>1156</v>
      </c>
      <c r="H26" s="163">
        <v>413</v>
      </c>
      <c r="I26" s="163">
        <v>119</v>
      </c>
      <c r="J26" s="164">
        <v>11</v>
      </c>
      <c r="K26" s="164">
        <v>1800</v>
      </c>
      <c r="L26" s="164">
        <v>180</v>
      </c>
      <c r="M26" s="164"/>
      <c r="N26" s="164"/>
      <c r="O26" s="164"/>
      <c r="P26" s="164"/>
      <c r="Q26" s="165"/>
    </row>
    <row r="27" spans="1:17" ht="17.25" thickTop="1" thickBot="1" x14ac:dyDescent="0.35">
      <c r="A27" s="303"/>
      <c r="B27" s="11" t="s">
        <v>39</v>
      </c>
      <c r="C27" s="166">
        <v>2392</v>
      </c>
      <c r="D27" s="167">
        <v>28</v>
      </c>
      <c r="E27" s="167">
        <v>312</v>
      </c>
      <c r="F27" s="167">
        <v>2556</v>
      </c>
      <c r="G27" s="167">
        <v>738</v>
      </c>
      <c r="H27" s="163">
        <v>255.60000000000002</v>
      </c>
      <c r="I27" s="163">
        <v>16</v>
      </c>
      <c r="J27" s="164">
        <v>3</v>
      </c>
      <c r="K27" s="164">
        <v>540</v>
      </c>
      <c r="L27" s="164">
        <v>180</v>
      </c>
      <c r="M27" s="164"/>
      <c r="N27" s="164"/>
      <c r="O27" s="164"/>
      <c r="P27" s="164"/>
      <c r="Q27" s="165"/>
    </row>
    <row r="28" spans="1:17" ht="17.25" thickTop="1" thickBot="1" x14ac:dyDescent="0.35">
      <c r="A28" s="303"/>
      <c r="B28" s="11" t="s">
        <v>40</v>
      </c>
      <c r="C28" s="166">
        <v>3510</v>
      </c>
      <c r="D28" s="167">
        <v>68</v>
      </c>
      <c r="E28" s="167">
        <v>640</v>
      </c>
      <c r="F28" s="167">
        <v>2528</v>
      </c>
      <c r="G28" s="167">
        <v>1066</v>
      </c>
      <c r="H28" s="163">
        <v>252.8</v>
      </c>
      <c r="I28" s="163">
        <v>151</v>
      </c>
      <c r="J28" s="164">
        <v>2</v>
      </c>
      <c r="K28" s="164">
        <v>720</v>
      </c>
      <c r="L28" s="164">
        <v>360</v>
      </c>
      <c r="M28" s="164"/>
      <c r="N28" s="164"/>
      <c r="O28" s="164"/>
      <c r="P28" s="164"/>
      <c r="Q28" s="165"/>
    </row>
    <row r="29" spans="1:17" ht="17.25" thickTop="1" thickBot="1" x14ac:dyDescent="0.35">
      <c r="A29" s="303"/>
      <c r="B29" s="11" t="s">
        <v>41</v>
      </c>
      <c r="C29" s="166">
        <v>3706</v>
      </c>
      <c r="D29" s="167">
        <v>56</v>
      </c>
      <c r="E29" s="167">
        <v>284</v>
      </c>
      <c r="F29" s="167">
        <v>3822</v>
      </c>
      <c r="G29" s="167">
        <v>1228</v>
      </c>
      <c r="H29" s="163">
        <v>382.20000000000005</v>
      </c>
      <c r="I29" s="163">
        <v>38</v>
      </c>
      <c r="J29" s="164">
        <v>4</v>
      </c>
      <c r="K29" s="164">
        <v>1260</v>
      </c>
      <c r="L29" s="164">
        <v>720</v>
      </c>
      <c r="M29" s="164"/>
      <c r="N29" s="164"/>
      <c r="O29" s="164"/>
      <c r="P29" s="164"/>
      <c r="Q29" s="165"/>
    </row>
    <row r="30" spans="1:17" ht="17.25" thickTop="1" thickBot="1" x14ac:dyDescent="0.35">
      <c r="A30" s="303"/>
      <c r="B30" s="11" t="s">
        <v>42</v>
      </c>
      <c r="C30" s="166">
        <v>1678</v>
      </c>
      <c r="D30" s="167">
        <v>28</v>
      </c>
      <c r="E30" s="167">
        <v>184</v>
      </c>
      <c r="F30" s="167">
        <v>2601</v>
      </c>
      <c r="G30" s="167">
        <v>1108</v>
      </c>
      <c r="H30" s="163">
        <v>260.10000000000002</v>
      </c>
      <c r="I30" s="163">
        <v>49</v>
      </c>
      <c r="J30" s="164">
        <v>4</v>
      </c>
      <c r="K30" s="164">
        <v>1260</v>
      </c>
      <c r="L30" s="164">
        <v>180</v>
      </c>
      <c r="M30" s="164"/>
      <c r="N30" s="164"/>
      <c r="O30" s="164"/>
      <c r="P30" s="164"/>
      <c r="Q30" s="165"/>
    </row>
    <row r="31" spans="1:17" ht="17.25" thickTop="1" thickBot="1" x14ac:dyDescent="0.35">
      <c r="A31" s="303"/>
      <c r="B31" s="11" t="s">
        <v>43</v>
      </c>
      <c r="C31" s="166">
        <v>16850</v>
      </c>
      <c r="D31" s="167">
        <v>402</v>
      </c>
      <c r="E31" s="167">
        <v>2038</v>
      </c>
      <c r="F31" s="167">
        <v>5082</v>
      </c>
      <c r="G31" s="167">
        <v>1943</v>
      </c>
      <c r="H31" s="163">
        <v>508.20000000000005</v>
      </c>
      <c r="I31" s="163">
        <v>1415</v>
      </c>
      <c r="J31" s="164">
        <v>47</v>
      </c>
      <c r="K31" s="164">
        <v>2160</v>
      </c>
      <c r="L31" s="164">
        <v>900</v>
      </c>
      <c r="M31" s="164"/>
      <c r="N31" s="164"/>
      <c r="O31" s="164"/>
      <c r="P31" s="164"/>
      <c r="Q31" s="165"/>
    </row>
    <row r="32" spans="1:17" ht="17.25" thickTop="1" thickBot="1" x14ac:dyDescent="0.35">
      <c r="A32" s="303"/>
      <c r="B32" s="11" t="s">
        <v>44</v>
      </c>
      <c r="C32" s="166">
        <v>3338</v>
      </c>
      <c r="D32" s="167">
        <v>90</v>
      </c>
      <c r="E32" s="167">
        <v>468</v>
      </c>
      <c r="F32" s="167">
        <v>4017</v>
      </c>
      <c r="G32" s="167">
        <v>1643</v>
      </c>
      <c r="H32" s="163">
        <v>401.70000000000005</v>
      </c>
      <c r="I32" s="163">
        <v>500</v>
      </c>
      <c r="J32" s="164">
        <v>5</v>
      </c>
      <c r="K32" s="164">
        <v>540</v>
      </c>
      <c r="L32" s="164">
        <v>540</v>
      </c>
      <c r="M32" s="164"/>
      <c r="N32" s="164"/>
      <c r="O32" s="164"/>
      <c r="P32" s="164"/>
      <c r="Q32" s="165"/>
    </row>
    <row r="33" spans="1:17" ht="17.25" thickTop="1" thickBot="1" x14ac:dyDescent="0.35">
      <c r="A33" s="303"/>
      <c r="B33" s="11" t="s">
        <v>45</v>
      </c>
      <c r="C33" s="166">
        <v>2596</v>
      </c>
      <c r="D33" s="167">
        <v>62</v>
      </c>
      <c r="E33" s="167">
        <v>324</v>
      </c>
      <c r="F33" s="167">
        <v>4712</v>
      </c>
      <c r="G33" s="167">
        <v>3291</v>
      </c>
      <c r="H33" s="163">
        <v>471.20000000000005</v>
      </c>
      <c r="I33" s="163">
        <v>128</v>
      </c>
      <c r="J33" s="164">
        <v>2</v>
      </c>
      <c r="K33" s="164">
        <v>900</v>
      </c>
      <c r="L33" s="164">
        <v>1440</v>
      </c>
      <c r="M33" s="164"/>
      <c r="N33" s="164"/>
      <c r="O33" s="164"/>
      <c r="P33" s="164"/>
      <c r="Q33" s="165"/>
    </row>
    <row r="34" spans="1:17" ht="17.25" thickTop="1" thickBot="1" x14ac:dyDescent="0.35">
      <c r="A34" s="303"/>
      <c r="B34" s="11" t="s">
        <v>46</v>
      </c>
      <c r="C34" s="166">
        <v>1512</v>
      </c>
      <c r="D34" s="167">
        <v>16</v>
      </c>
      <c r="E34" s="167">
        <v>164</v>
      </c>
      <c r="F34" s="167">
        <v>2326</v>
      </c>
      <c r="G34" s="167">
        <v>867</v>
      </c>
      <c r="H34" s="163">
        <v>232.60000000000002</v>
      </c>
      <c r="I34" s="163">
        <v>25</v>
      </c>
      <c r="J34" s="164">
        <v>3</v>
      </c>
      <c r="K34" s="164">
        <v>3600</v>
      </c>
      <c r="L34" s="164">
        <v>180</v>
      </c>
      <c r="M34" s="164"/>
      <c r="N34" s="164"/>
      <c r="O34" s="164"/>
      <c r="P34" s="164"/>
      <c r="Q34" s="165"/>
    </row>
    <row r="35" spans="1:17" ht="17.25" thickTop="1" thickBot="1" x14ac:dyDescent="0.35">
      <c r="A35" s="303"/>
      <c r="B35" s="11" t="s">
        <v>47</v>
      </c>
      <c r="C35" s="166">
        <v>1464</v>
      </c>
      <c r="D35" s="167">
        <v>30</v>
      </c>
      <c r="E35" s="167">
        <v>354</v>
      </c>
      <c r="F35" s="167">
        <v>2261</v>
      </c>
      <c r="G35" s="167">
        <v>1074</v>
      </c>
      <c r="H35" s="163">
        <v>226.10000000000002</v>
      </c>
      <c r="I35" s="163">
        <v>34</v>
      </c>
      <c r="J35" s="164"/>
      <c r="K35" s="164">
        <v>1800</v>
      </c>
      <c r="L35" s="164">
        <v>180</v>
      </c>
      <c r="M35" s="164"/>
      <c r="N35" s="164"/>
      <c r="O35" s="164"/>
      <c r="P35" s="164"/>
      <c r="Q35" s="165"/>
    </row>
    <row r="36" spans="1:17" ht="17.25" thickTop="1" thickBot="1" x14ac:dyDescent="0.35">
      <c r="A36" s="303" t="s">
        <v>8</v>
      </c>
      <c r="B36" s="11" t="s">
        <v>48</v>
      </c>
      <c r="C36" s="166">
        <v>746</v>
      </c>
      <c r="D36" s="167">
        <v>22</v>
      </c>
      <c r="E36" s="167">
        <v>66</v>
      </c>
      <c r="F36" s="167"/>
      <c r="G36" s="167"/>
      <c r="H36" s="163">
        <v>0</v>
      </c>
      <c r="I36" s="163">
        <v>5</v>
      </c>
      <c r="J36" s="164">
        <v>1</v>
      </c>
      <c r="K36" s="164">
        <v>0</v>
      </c>
      <c r="L36" s="164">
        <v>0</v>
      </c>
      <c r="M36" s="164"/>
      <c r="N36" s="164"/>
      <c r="O36" s="164"/>
      <c r="P36" s="164"/>
      <c r="Q36" s="165"/>
    </row>
    <row r="37" spans="1:17" ht="17.25" thickTop="1" thickBot="1" x14ac:dyDescent="0.35">
      <c r="A37" s="303"/>
      <c r="B37" s="11" t="s">
        <v>49</v>
      </c>
      <c r="C37" s="166">
        <v>1460</v>
      </c>
      <c r="D37" s="167">
        <v>34</v>
      </c>
      <c r="E37" s="167">
        <v>420</v>
      </c>
      <c r="F37" s="167">
        <v>3302</v>
      </c>
      <c r="G37" s="167">
        <v>1832</v>
      </c>
      <c r="H37" s="163">
        <v>330.20000000000005</v>
      </c>
      <c r="I37" s="163">
        <v>270</v>
      </c>
      <c r="J37" s="164">
        <v>3</v>
      </c>
      <c r="K37" s="164">
        <v>540</v>
      </c>
      <c r="L37" s="164">
        <v>180</v>
      </c>
      <c r="M37" s="164"/>
      <c r="N37" s="164"/>
      <c r="O37" s="164"/>
      <c r="P37" s="164"/>
      <c r="Q37" s="165"/>
    </row>
    <row r="38" spans="1:17" ht="17.25" thickTop="1" thickBot="1" x14ac:dyDescent="0.35">
      <c r="A38" s="303"/>
      <c r="B38" s="11" t="s">
        <v>50</v>
      </c>
      <c r="C38" s="166">
        <v>606</v>
      </c>
      <c r="D38" s="167">
        <v>10</v>
      </c>
      <c r="E38" s="167">
        <v>45</v>
      </c>
      <c r="F38" s="167">
        <v>1596</v>
      </c>
      <c r="G38" s="167">
        <v>780</v>
      </c>
      <c r="H38" s="163">
        <v>159.60000000000002</v>
      </c>
      <c r="I38" s="163">
        <v>351</v>
      </c>
      <c r="J38" s="164">
        <v>2</v>
      </c>
      <c r="K38" s="164">
        <v>360</v>
      </c>
      <c r="L38" s="164">
        <v>180</v>
      </c>
      <c r="M38" s="164"/>
      <c r="N38" s="164"/>
      <c r="O38" s="164"/>
      <c r="P38" s="164"/>
      <c r="Q38" s="165"/>
    </row>
    <row r="39" spans="1:17" ht="17.25" thickTop="1" thickBot="1" x14ac:dyDescent="0.35">
      <c r="A39" s="303"/>
      <c r="B39" s="11" t="s">
        <v>51</v>
      </c>
      <c r="C39" s="166">
        <v>2258</v>
      </c>
      <c r="D39" s="167">
        <v>44</v>
      </c>
      <c r="E39" s="167">
        <v>386</v>
      </c>
      <c r="F39" s="167">
        <v>3573</v>
      </c>
      <c r="G39" s="167">
        <v>1676</v>
      </c>
      <c r="H39" s="163">
        <v>357.3</v>
      </c>
      <c r="I39" s="163">
        <v>259</v>
      </c>
      <c r="J39" s="164">
        <v>8</v>
      </c>
      <c r="K39" s="164">
        <v>180</v>
      </c>
      <c r="L39" s="164">
        <v>540</v>
      </c>
      <c r="M39" s="164"/>
      <c r="N39" s="164"/>
      <c r="O39" s="164"/>
      <c r="P39" s="164"/>
      <c r="Q39" s="165"/>
    </row>
    <row r="40" spans="1:17" ht="17.25" thickTop="1" thickBot="1" x14ac:dyDescent="0.35">
      <c r="A40" s="303"/>
      <c r="B40" s="11" t="s">
        <v>52</v>
      </c>
      <c r="C40" s="166">
        <v>234</v>
      </c>
      <c r="D40" s="167">
        <v>6</v>
      </c>
      <c r="E40" s="167">
        <v>96</v>
      </c>
      <c r="F40" s="167">
        <v>953</v>
      </c>
      <c r="G40" s="167">
        <v>625</v>
      </c>
      <c r="H40" s="163">
        <v>95.300000000000011</v>
      </c>
      <c r="I40" s="163">
        <v>94</v>
      </c>
      <c r="J40" s="164"/>
      <c r="K40" s="164">
        <v>360</v>
      </c>
      <c r="L40" s="164">
        <v>180</v>
      </c>
      <c r="M40" s="164"/>
      <c r="N40" s="164"/>
      <c r="O40" s="164"/>
      <c r="P40" s="164"/>
      <c r="Q40" s="165"/>
    </row>
    <row r="41" spans="1:17" ht="17.25" thickTop="1" thickBot="1" x14ac:dyDescent="0.35">
      <c r="A41" s="303" t="s">
        <v>9</v>
      </c>
      <c r="B41" s="11" t="s">
        <v>53</v>
      </c>
      <c r="C41" s="166">
        <v>1416</v>
      </c>
      <c r="D41" s="167">
        <v>18</v>
      </c>
      <c r="E41" s="167">
        <v>188</v>
      </c>
      <c r="F41" s="167">
        <v>4495</v>
      </c>
      <c r="G41" s="167">
        <v>1240</v>
      </c>
      <c r="H41" s="163">
        <v>449.5</v>
      </c>
      <c r="I41" s="163">
        <v>121</v>
      </c>
      <c r="J41" s="164">
        <v>2</v>
      </c>
      <c r="K41" s="164">
        <v>900</v>
      </c>
      <c r="L41" s="164">
        <v>0</v>
      </c>
      <c r="M41" s="164"/>
      <c r="N41" s="164"/>
      <c r="O41" s="164"/>
      <c r="P41" s="164"/>
      <c r="Q41" s="165"/>
    </row>
    <row r="42" spans="1:17" ht="17.25" thickTop="1" thickBot="1" x14ac:dyDescent="0.35">
      <c r="A42" s="303"/>
      <c r="B42" s="11" t="s">
        <v>54</v>
      </c>
      <c r="C42" s="166">
        <v>9596</v>
      </c>
      <c r="D42" s="167">
        <v>76</v>
      </c>
      <c r="E42" s="167">
        <v>1716</v>
      </c>
      <c r="F42" s="167">
        <v>7953</v>
      </c>
      <c r="G42" s="167">
        <v>3624</v>
      </c>
      <c r="H42" s="163">
        <v>795.30000000000007</v>
      </c>
      <c r="I42" s="163">
        <v>437</v>
      </c>
      <c r="J42" s="164">
        <v>16</v>
      </c>
      <c r="K42" s="164">
        <v>1440</v>
      </c>
      <c r="L42" s="164">
        <v>180</v>
      </c>
      <c r="M42" s="164"/>
      <c r="N42" s="164"/>
      <c r="O42" s="164"/>
      <c r="P42" s="164"/>
      <c r="Q42" s="165"/>
    </row>
    <row r="43" spans="1:17" ht="17.25" thickTop="1" thickBot="1" x14ac:dyDescent="0.35">
      <c r="A43" s="303"/>
      <c r="B43" s="11" t="s">
        <v>55</v>
      </c>
      <c r="C43" s="166">
        <v>4088</v>
      </c>
      <c r="D43" s="167">
        <v>116</v>
      </c>
      <c r="E43" s="167">
        <v>140</v>
      </c>
      <c r="F43" s="167">
        <v>3771</v>
      </c>
      <c r="G43" s="167">
        <v>1927</v>
      </c>
      <c r="H43" s="163">
        <v>377.1</v>
      </c>
      <c r="I43" s="163">
        <v>27</v>
      </c>
      <c r="J43" s="164">
        <v>1</v>
      </c>
      <c r="K43" s="164">
        <v>1260</v>
      </c>
      <c r="L43" s="164">
        <v>360</v>
      </c>
      <c r="M43" s="164"/>
      <c r="N43" s="164"/>
      <c r="O43" s="164"/>
      <c r="P43" s="164"/>
      <c r="Q43" s="165"/>
    </row>
    <row r="44" spans="1:17" ht="17.25" thickTop="1" thickBot="1" x14ac:dyDescent="0.35">
      <c r="A44" s="303"/>
      <c r="B44" s="11" t="s">
        <v>56</v>
      </c>
      <c r="C44" s="166">
        <v>912</v>
      </c>
      <c r="D44" s="167">
        <v>8</v>
      </c>
      <c r="E44" s="167">
        <v>210</v>
      </c>
      <c r="F44" s="167">
        <v>776</v>
      </c>
      <c r="G44" s="167">
        <v>249</v>
      </c>
      <c r="H44" s="163">
        <v>77.600000000000009</v>
      </c>
      <c r="I44" s="163">
        <v>2</v>
      </c>
      <c r="J44" s="164">
        <v>1</v>
      </c>
      <c r="K44" s="164">
        <v>540</v>
      </c>
      <c r="L44" s="164">
        <v>180</v>
      </c>
      <c r="M44" s="164"/>
      <c r="N44" s="164"/>
      <c r="O44" s="164"/>
      <c r="P44" s="164"/>
      <c r="Q44" s="165"/>
    </row>
    <row r="45" spans="1:17" ht="17.25" thickTop="1" thickBot="1" x14ac:dyDescent="0.35">
      <c r="A45" s="303"/>
      <c r="B45" s="11" t="s">
        <v>57</v>
      </c>
      <c r="C45" s="166">
        <v>3642</v>
      </c>
      <c r="D45" s="167">
        <v>74</v>
      </c>
      <c r="E45" s="167">
        <v>580</v>
      </c>
      <c r="F45" s="167">
        <v>2839</v>
      </c>
      <c r="G45" s="167">
        <v>1045</v>
      </c>
      <c r="H45" s="163">
        <v>283.90000000000003</v>
      </c>
      <c r="I45" s="163">
        <v>43</v>
      </c>
      <c r="J45" s="164">
        <v>4</v>
      </c>
      <c r="K45" s="164">
        <v>2700</v>
      </c>
      <c r="L45" s="164">
        <v>360</v>
      </c>
      <c r="M45" s="164"/>
      <c r="N45" s="164"/>
      <c r="O45" s="164"/>
      <c r="P45" s="164"/>
      <c r="Q45" s="165"/>
    </row>
    <row r="46" spans="1:17" ht="17.25" thickTop="1" thickBot="1" x14ac:dyDescent="0.35">
      <c r="A46" s="303"/>
      <c r="B46" s="11" t="s">
        <v>58</v>
      </c>
      <c r="C46" s="166">
        <v>2438</v>
      </c>
      <c r="D46" s="167">
        <v>38</v>
      </c>
      <c r="E46" s="167">
        <v>478</v>
      </c>
      <c r="F46" s="167">
        <v>1420</v>
      </c>
      <c r="G46" s="167">
        <v>401</v>
      </c>
      <c r="H46" s="163">
        <v>142</v>
      </c>
      <c r="I46" s="163">
        <v>297</v>
      </c>
      <c r="J46" s="164">
        <v>7</v>
      </c>
      <c r="K46" s="164">
        <v>360</v>
      </c>
      <c r="L46" s="164">
        <v>360</v>
      </c>
      <c r="M46" s="164"/>
      <c r="N46" s="164"/>
      <c r="O46" s="164"/>
      <c r="P46" s="164"/>
      <c r="Q46" s="165"/>
    </row>
    <row r="47" spans="1:17" ht="17.25" thickTop="1" thickBot="1" x14ac:dyDescent="0.35">
      <c r="A47" s="303"/>
      <c r="B47" s="11" t="s">
        <v>59</v>
      </c>
      <c r="C47" s="166">
        <v>2592</v>
      </c>
      <c r="D47" s="167">
        <v>92</v>
      </c>
      <c r="E47" s="167">
        <v>178</v>
      </c>
      <c r="F47" s="167">
        <v>2165</v>
      </c>
      <c r="G47" s="167">
        <v>922</v>
      </c>
      <c r="H47" s="163">
        <v>216.5</v>
      </c>
      <c r="I47" s="163">
        <v>34</v>
      </c>
      <c r="J47" s="164">
        <v>2</v>
      </c>
      <c r="K47" s="164">
        <v>180</v>
      </c>
      <c r="L47" s="164">
        <v>180</v>
      </c>
      <c r="M47" s="164"/>
      <c r="N47" s="164"/>
      <c r="O47" s="164"/>
      <c r="P47" s="164"/>
      <c r="Q47" s="165"/>
    </row>
    <row r="48" spans="1:17" ht="17.25" thickTop="1" thickBot="1" x14ac:dyDescent="0.35">
      <c r="A48" s="303"/>
      <c r="B48" s="11" t="s">
        <v>60</v>
      </c>
      <c r="C48" s="166">
        <v>1656</v>
      </c>
      <c r="D48" s="167">
        <v>10</v>
      </c>
      <c r="E48" s="167">
        <v>228</v>
      </c>
      <c r="F48" s="167">
        <v>2653</v>
      </c>
      <c r="G48" s="167">
        <v>1098</v>
      </c>
      <c r="H48" s="163">
        <v>265.3</v>
      </c>
      <c r="I48" s="163">
        <v>88</v>
      </c>
      <c r="J48" s="164">
        <v>3</v>
      </c>
      <c r="K48" s="164">
        <v>360</v>
      </c>
      <c r="L48" s="164">
        <v>180</v>
      </c>
      <c r="M48" s="164"/>
      <c r="N48" s="164"/>
      <c r="O48" s="164"/>
      <c r="P48" s="164"/>
      <c r="Q48" s="165"/>
    </row>
    <row r="49" spans="1:17" ht="17.25" thickTop="1" thickBot="1" x14ac:dyDescent="0.35">
      <c r="A49" s="303"/>
      <c r="B49" s="11" t="s">
        <v>61</v>
      </c>
      <c r="C49" s="166">
        <v>1818</v>
      </c>
      <c r="D49" s="167">
        <v>24</v>
      </c>
      <c r="E49" s="167">
        <v>420</v>
      </c>
      <c r="F49" s="167">
        <v>2148</v>
      </c>
      <c r="G49" s="167">
        <v>952</v>
      </c>
      <c r="H49" s="163">
        <v>214.8</v>
      </c>
      <c r="I49" s="163">
        <v>36</v>
      </c>
      <c r="J49" s="164">
        <v>1</v>
      </c>
      <c r="K49" s="164">
        <v>720</v>
      </c>
      <c r="L49" s="164">
        <v>180</v>
      </c>
      <c r="M49" s="164"/>
      <c r="N49" s="164"/>
      <c r="O49" s="164"/>
      <c r="P49" s="164"/>
      <c r="Q49" s="165"/>
    </row>
    <row r="50" spans="1:17" ht="17.25" thickTop="1" thickBot="1" x14ac:dyDescent="0.35">
      <c r="A50" s="303" t="s">
        <v>10</v>
      </c>
      <c r="B50" s="11" t="s">
        <v>62</v>
      </c>
      <c r="C50" s="166">
        <v>876</v>
      </c>
      <c r="D50" s="167">
        <v>18</v>
      </c>
      <c r="E50" s="167">
        <v>154</v>
      </c>
      <c r="F50" s="167">
        <v>1108</v>
      </c>
      <c r="G50" s="167">
        <v>459</v>
      </c>
      <c r="H50" s="163">
        <v>110.80000000000001</v>
      </c>
      <c r="I50" s="163">
        <v>9</v>
      </c>
      <c r="J50" s="164">
        <v>5</v>
      </c>
      <c r="K50" s="164">
        <v>1620</v>
      </c>
      <c r="L50" s="164">
        <v>720</v>
      </c>
      <c r="M50" s="164"/>
      <c r="N50" s="164"/>
      <c r="O50" s="164"/>
      <c r="P50" s="164"/>
      <c r="Q50" s="165"/>
    </row>
    <row r="51" spans="1:17" ht="17.25" thickTop="1" thickBot="1" x14ac:dyDescent="0.35">
      <c r="A51" s="303"/>
      <c r="B51" s="11" t="s">
        <v>63</v>
      </c>
      <c r="C51" s="166">
        <v>494</v>
      </c>
      <c r="D51" s="167">
        <v>12</v>
      </c>
      <c r="E51" s="167">
        <v>62</v>
      </c>
      <c r="F51" s="167">
        <v>919</v>
      </c>
      <c r="G51" s="167">
        <v>346</v>
      </c>
      <c r="H51" s="163">
        <v>91.9</v>
      </c>
      <c r="I51" s="163">
        <v>45</v>
      </c>
      <c r="J51" s="164"/>
      <c r="K51" s="164">
        <v>3600</v>
      </c>
      <c r="L51" s="164">
        <v>180</v>
      </c>
      <c r="M51" s="164"/>
      <c r="N51" s="164"/>
      <c r="O51" s="164"/>
      <c r="P51" s="164"/>
      <c r="Q51" s="165"/>
    </row>
    <row r="52" spans="1:17" ht="17.25" thickTop="1" thickBot="1" x14ac:dyDescent="0.35">
      <c r="A52" s="303"/>
      <c r="B52" s="11" t="s">
        <v>64</v>
      </c>
      <c r="C52" s="166">
        <v>2120</v>
      </c>
      <c r="D52" s="167">
        <v>46</v>
      </c>
      <c r="E52" s="167">
        <v>86</v>
      </c>
      <c r="F52" s="167">
        <v>952</v>
      </c>
      <c r="G52" s="167">
        <v>331</v>
      </c>
      <c r="H52" s="163">
        <v>95.2</v>
      </c>
      <c r="I52" s="163">
        <v>4</v>
      </c>
      <c r="J52" s="164">
        <v>3</v>
      </c>
      <c r="K52" s="164">
        <v>9900</v>
      </c>
      <c r="L52" s="164">
        <v>180</v>
      </c>
      <c r="M52" s="164"/>
      <c r="N52" s="164"/>
      <c r="O52" s="164"/>
      <c r="P52" s="164"/>
      <c r="Q52" s="165"/>
    </row>
    <row r="53" spans="1:17" ht="17.25" thickTop="1" thickBot="1" x14ac:dyDescent="0.35">
      <c r="A53" s="303"/>
      <c r="B53" s="11" t="s">
        <v>65</v>
      </c>
      <c r="C53" s="166">
        <v>2284</v>
      </c>
      <c r="D53" s="167">
        <v>34</v>
      </c>
      <c r="E53" s="167">
        <v>352</v>
      </c>
      <c r="F53" s="167">
        <v>2225</v>
      </c>
      <c r="G53" s="167">
        <v>1092</v>
      </c>
      <c r="H53" s="163">
        <v>222.5</v>
      </c>
      <c r="I53" s="163">
        <v>218</v>
      </c>
      <c r="J53" s="164">
        <v>10</v>
      </c>
      <c r="K53" s="164">
        <v>3240</v>
      </c>
      <c r="L53" s="164">
        <v>180</v>
      </c>
      <c r="M53" s="164"/>
      <c r="N53" s="164"/>
      <c r="O53" s="164"/>
      <c r="P53" s="164"/>
      <c r="Q53" s="165"/>
    </row>
    <row r="54" spans="1:17" ht="17.25" thickTop="1" thickBot="1" x14ac:dyDescent="0.35">
      <c r="A54" s="303"/>
      <c r="B54" s="11" t="s">
        <v>66</v>
      </c>
      <c r="C54" s="166">
        <v>1654</v>
      </c>
      <c r="D54" s="167">
        <v>66</v>
      </c>
      <c r="E54" s="167">
        <v>286</v>
      </c>
      <c r="F54" s="167">
        <v>1701</v>
      </c>
      <c r="G54" s="167">
        <v>766</v>
      </c>
      <c r="H54" s="163">
        <v>170.10000000000002</v>
      </c>
      <c r="I54" s="163">
        <v>124</v>
      </c>
      <c r="J54" s="164"/>
      <c r="K54" s="164">
        <v>8100</v>
      </c>
      <c r="L54" s="164">
        <v>180</v>
      </c>
      <c r="M54" s="164"/>
      <c r="N54" s="164"/>
      <c r="O54" s="164"/>
      <c r="P54" s="164"/>
      <c r="Q54" s="165"/>
    </row>
    <row r="55" spans="1:17" ht="17.25" thickTop="1" thickBot="1" x14ac:dyDescent="0.35">
      <c r="A55" s="303"/>
      <c r="B55" s="11" t="s">
        <v>67</v>
      </c>
      <c r="C55" s="166">
        <v>984</v>
      </c>
      <c r="D55" s="167">
        <v>14</v>
      </c>
      <c r="E55" s="167">
        <v>94</v>
      </c>
      <c r="F55" s="167">
        <v>605</v>
      </c>
      <c r="G55" s="167">
        <v>167</v>
      </c>
      <c r="H55" s="163">
        <v>60.5</v>
      </c>
      <c r="I55" s="163">
        <v>25</v>
      </c>
      <c r="J55" s="164">
        <v>1</v>
      </c>
      <c r="K55" s="164">
        <v>8100</v>
      </c>
      <c r="L55" s="164">
        <v>540</v>
      </c>
      <c r="M55" s="164"/>
      <c r="N55" s="164"/>
      <c r="O55" s="164"/>
      <c r="P55" s="164"/>
      <c r="Q55" s="165"/>
    </row>
    <row r="56" spans="1:17" ht="17.25" thickTop="1" thickBot="1" x14ac:dyDescent="0.35">
      <c r="A56" s="303" t="s">
        <v>11</v>
      </c>
      <c r="B56" s="11" t="s">
        <v>68</v>
      </c>
      <c r="C56" s="166">
        <v>2554</v>
      </c>
      <c r="D56" s="167">
        <v>26</v>
      </c>
      <c r="E56" s="167">
        <v>350</v>
      </c>
      <c r="F56" s="167">
        <v>3669</v>
      </c>
      <c r="G56" s="167">
        <v>1381</v>
      </c>
      <c r="H56" s="163">
        <v>366.90000000000003</v>
      </c>
      <c r="I56" s="163">
        <v>58</v>
      </c>
      <c r="J56" s="164">
        <v>4</v>
      </c>
      <c r="K56" s="164">
        <v>540</v>
      </c>
      <c r="L56" s="164">
        <v>360</v>
      </c>
      <c r="M56" s="164"/>
      <c r="N56" s="164"/>
      <c r="O56" s="164"/>
      <c r="P56" s="164"/>
      <c r="Q56" s="165"/>
    </row>
    <row r="57" spans="1:17" ht="17.25" thickTop="1" thickBot="1" x14ac:dyDescent="0.35">
      <c r="A57" s="303"/>
      <c r="B57" s="11" t="s">
        <v>69</v>
      </c>
      <c r="C57" s="166">
        <v>2772</v>
      </c>
      <c r="D57" s="167">
        <v>40</v>
      </c>
      <c r="E57" s="167">
        <v>436</v>
      </c>
      <c r="F57" s="167">
        <v>3291</v>
      </c>
      <c r="G57" s="167">
        <v>1468</v>
      </c>
      <c r="H57" s="163">
        <v>329.1</v>
      </c>
      <c r="I57" s="163">
        <v>58</v>
      </c>
      <c r="J57" s="164">
        <v>9</v>
      </c>
      <c r="K57" s="164">
        <v>540</v>
      </c>
      <c r="L57" s="164">
        <v>540</v>
      </c>
      <c r="M57" s="164"/>
      <c r="N57" s="164"/>
      <c r="O57" s="164"/>
      <c r="P57" s="164"/>
      <c r="Q57" s="165"/>
    </row>
    <row r="58" spans="1:17" ht="17.25" thickTop="1" thickBot="1" x14ac:dyDescent="0.35">
      <c r="A58" s="303"/>
      <c r="B58" s="11" t="s">
        <v>70</v>
      </c>
      <c r="C58" s="166">
        <v>1042</v>
      </c>
      <c r="D58" s="167">
        <v>8</v>
      </c>
      <c r="E58" s="167">
        <v>130</v>
      </c>
      <c r="F58" s="167">
        <v>2878</v>
      </c>
      <c r="G58" s="167">
        <v>1475</v>
      </c>
      <c r="H58" s="163">
        <v>287.8</v>
      </c>
      <c r="I58" s="163">
        <v>38</v>
      </c>
      <c r="J58" s="164">
        <v>3</v>
      </c>
      <c r="K58" s="164">
        <v>360</v>
      </c>
      <c r="L58" s="164">
        <v>180</v>
      </c>
      <c r="M58" s="164"/>
      <c r="N58" s="164"/>
      <c r="O58" s="164"/>
      <c r="P58" s="164"/>
      <c r="Q58" s="165"/>
    </row>
    <row r="59" spans="1:17" ht="17.25" thickTop="1" thickBot="1" x14ac:dyDescent="0.35">
      <c r="A59" s="303"/>
      <c r="B59" s="11" t="s">
        <v>71</v>
      </c>
      <c r="C59" s="166">
        <v>1506</v>
      </c>
      <c r="D59" s="167">
        <v>26</v>
      </c>
      <c r="E59" s="167">
        <v>78</v>
      </c>
      <c r="F59" s="167">
        <v>2652</v>
      </c>
      <c r="G59" s="167">
        <v>1727</v>
      </c>
      <c r="H59" s="163">
        <v>265.2</v>
      </c>
      <c r="I59" s="163">
        <v>68</v>
      </c>
      <c r="J59" s="164">
        <v>4</v>
      </c>
      <c r="K59" s="164">
        <v>540</v>
      </c>
      <c r="L59" s="164">
        <v>180</v>
      </c>
      <c r="M59" s="164"/>
      <c r="N59" s="164"/>
      <c r="O59" s="164"/>
      <c r="P59" s="164"/>
      <c r="Q59" s="165"/>
    </row>
    <row r="60" spans="1:17" ht="17.25" thickTop="1" thickBot="1" x14ac:dyDescent="0.35">
      <c r="A60" s="303"/>
      <c r="B60" s="11" t="s">
        <v>72</v>
      </c>
      <c r="C60" s="166">
        <v>3180</v>
      </c>
      <c r="D60" s="167">
        <v>20</v>
      </c>
      <c r="E60" s="167">
        <v>460</v>
      </c>
      <c r="F60" s="167">
        <v>5668</v>
      </c>
      <c r="G60" s="167">
        <v>1700</v>
      </c>
      <c r="H60" s="163">
        <v>566.80000000000007</v>
      </c>
      <c r="I60" s="163">
        <v>211</v>
      </c>
      <c r="J60" s="164">
        <v>13</v>
      </c>
      <c r="K60" s="164">
        <v>360</v>
      </c>
      <c r="L60" s="164">
        <v>180</v>
      </c>
      <c r="M60" s="164"/>
      <c r="N60" s="164"/>
      <c r="O60" s="164"/>
      <c r="P60" s="164"/>
      <c r="Q60" s="165"/>
    </row>
    <row r="61" spans="1:17" ht="17.25" thickTop="1" thickBot="1" x14ac:dyDescent="0.35">
      <c r="A61" s="303"/>
      <c r="B61" s="11" t="s">
        <v>73</v>
      </c>
      <c r="C61" s="166">
        <v>5418</v>
      </c>
      <c r="D61" s="167">
        <v>70</v>
      </c>
      <c r="E61" s="167">
        <v>1296</v>
      </c>
      <c r="F61" s="167">
        <v>4718</v>
      </c>
      <c r="G61" s="167">
        <v>1909</v>
      </c>
      <c r="H61" s="163">
        <v>471.8</v>
      </c>
      <c r="I61" s="163">
        <v>499</v>
      </c>
      <c r="J61" s="164">
        <v>6</v>
      </c>
      <c r="K61" s="164">
        <v>360</v>
      </c>
      <c r="L61" s="164">
        <v>360</v>
      </c>
      <c r="M61" s="164"/>
      <c r="N61" s="164"/>
      <c r="O61" s="164"/>
      <c r="P61" s="164"/>
      <c r="Q61" s="165"/>
    </row>
    <row r="62" spans="1:17" ht="17.25" thickTop="1" thickBot="1" x14ac:dyDescent="0.35">
      <c r="A62" s="303"/>
      <c r="B62" s="11" t="s">
        <v>74</v>
      </c>
      <c r="C62" s="166">
        <v>1386</v>
      </c>
      <c r="D62" s="167">
        <v>12</v>
      </c>
      <c r="E62" s="167">
        <v>56</v>
      </c>
      <c r="F62" s="167">
        <v>478</v>
      </c>
      <c r="G62" s="167">
        <v>176</v>
      </c>
      <c r="H62" s="163">
        <v>47.800000000000004</v>
      </c>
      <c r="I62" s="163">
        <v>2</v>
      </c>
      <c r="J62" s="164"/>
      <c r="K62" s="164">
        <v>360</v>
      </c>
      <c r="L62" s="164">
        <v>180</v>
      </c>
      <c r="M62" s="164"/>
      <c r="N62" s="164"/>
      <c r="O62" s="164"/>
      <c r="P62" s="164"/>
      <c r="Q62" s="165"/>
    </row>
    <row r="63" spans="1:17" ht="17.25" thickTop="1" thickBot="1" x14ac:dyDescent="0.35">
      <c r="A63" s="303" t="s">
        <v>12</v>
      </c>
      <c r="B63" s="11" t="s">
        <v>75</v>
      </c>
      <c r="C63" s="166">
        <v>7724</v>
      </c>
      <c r="D63" s="167">
        <v>310</v>
      </c>
      <c r="E63" s="167">
        <v>1072</v>
      </c>
      <c r="F63" s="167">
        <v>11810</v>
      </c>
      <c r="G63" s="167">
        <v>4701</v>
      </c>
      <c r="H63" s="163">
        <v>1181</v>
      </c>
      <c r="I63" s="163">
        <v>949</v>
      </c>
      <c r="J63" s="164">
        <v>13</v>
      </c>
      <c r="K63" s="164">
        <v>9000</v>
      </c>
      <c r="L63" s="164">
        <v>360</v>
      </c>
      <c r="M63" s="164"/>
      <c r="N63" s="164"/>
      <c r="O63" s="164"/>
      <c r="P63" s="164"/>
      <c r="Q63" s="165"/>
    </row>
    <row r="64" spans="1:17" ht="17.25" thickTop="1" thickBot="1" x14ac:dyDescent="0.35">
      <c r="A64" s="303"/>
      <c r="B64" s="11" t="s">
        <v>76</v>
      </c>
      <c r="C64" s="166">
        <v>2526</v>
      </c>
      <c r="D64" s="167">
        <v>58</v>
      </c>
      <c r="E64" s="167">
        <v>264</v>
      </c>
      <c r="F64" s="167">
        <v>4262</v>
      </c>
      <c r="G64" s="167">
        <v>1157</v>
      </c>
      <c r="H64" s="163">
        <v>426.20000000000005</v>
      </c>
      <c r="I64" s="163">
        <v>149</v>
      </c>
      <c r="J64" s="164">
        <v>5</v>
      </c>
      <c r="K64" s="164">
        <v>1800</v>
      </c>
      <c r="L64" s="164">
        <v>180</v>
      </c>
      <c r="M64" s="164"/>
      <c r="N64" s="164"/>
      <c r="O64" s="164"/>
      <c r="P64" s="164"/>
      <c r="Q64" s="165"/>
    </row>
    <row r="65" spans="1:17" ht="17.25" thickTop="1" thickBot="1" x14ac:dyDescent="0.35">
      <c r="A65" s="303"/>
      <c r="B65" s="11" t="s">
        <v>77</v>
      </c>
      <c r="C65" s="166">
        <v>2582</v>
      </c>
      <c r="D65" s="167">
        <v>46</v>
      </c>
      <c r="E65" s="167">
        <v>208</v>
      </c>
      <c r="F65" s="167">
        <v>4815</v>
      </c>
      <c r="G65" s="167">
        <v>1802</v>
      </c>
      <c r="H65" s="163">
        <v>481.5</v>
      </c>
      <c r="I65" s="163">
        <v>104</v>
      </c>
      <c r="J65" s="164">
        <v>5</v>
      </c>
      <c r="K65" s="164">
        <v>540</v>
      </c>
      <c r="L65" s="164">
        <v>180</v>
      </c>
      <c r="M65" s="164"/>
      <c r="N65" s="164"/>
      <c r="O65" s="164"/>
      <c r="P65" s="164"/>
      <c r="Q65" s="165"/>
    </row>
    <row r="66" spans="1:17" ht="17.25" thickTop="1" thickBot="1" x14ac:dyDescent="0.35">
      <c r="A66" s="303"/>
      <c r="B66" s="11" t="s">
        <v>78</v>
      </c>
      <c r="C66" s="166">
        <v>3554</v>
      </c>
      <c r="D66" s="167">
        <v>88</v>
      </c>
      <c r="E66" s="167">
        <v>488</v>
      </c>
      <c r="F66" s="167">
        <v>3893</v>
      </c>
      <c r="G66" s="167">
        <v>1106</v>
      </c>
      <c r="H66" s="163">
        <v>389.3</v>
      </c>
      <c r="I66" s="163">
        <v>288</v>
      </c>
      <c r="J66" s="164">
        <v>6</v>
      </c>
      <c r="K66" s="164">
        <v>1080</v>
      </c>
      <c r="L66" s="164">
        <v>180</v>
      </c>
      <c r="M66" s="164"/>
      <c r="N66" s="164"/>
      <c r="O66" s="164"/>
      <c r="P66" s="164"/>
      <c r="Q66" s="165"/>
    </row>
    <row r="67" spans="1:17" ht="17.25" thickTop="1" thickBot="1" x14ac:dyDescent="0.35">
      <c r="A67" s="303" t="s">
        <v>13</v>
      </c>
      <c r="B67" s="11" t="s">
        <v>79</v>
      </c>
      <c r="C67" s="166">
        <v>6708</v>
      </c>
      <c r="D67" s="167">
        <v>134</v>
      </c>
      <c r="E67" s="167">
        <v>1572</v>
      </c>
      <c r="F67" s="167">
        <v>4201</v>
      </c>
      <c r="G67" s="167">
        <v>1432</v>
      </c>
      <c r="H67" s="163">
        <v>420.1</v>
      </c>
      <c r="I67" s="163">
        <v>673</v>
      </c>
      <c r="J67" s="164">
        <v>14</v>
      </c>
      <c r="K67" s="164">
        <v>4500</v>
      </c>
      <c r="L67" s="164">
        <v>900</v>
      </c>
      <c r="M67" s="164"/>
      <c r="N67" s="164"/>
      <c r="O67" s="164"/>
      <c r="P67" s="164"/>
      <c r="Q67" s="165"/>
    </row>
    <row r="68" spans="1:17" ht="17.25" thickTop="1" thickBot="1" x14ac:dyDescent="0.35">
      <c r="A68" s="303"/>
      <c r="B68" s="11" t="s">
        <v>80</v>
      </c>
      <c r="C68" s="166">
        <v>800</v>
      </c>
      <c r="D68" s="167">
        <v>24</v>
      </c>
      <c r="E68" s="167">
        <v>90</v>
      </c>
      <c r="F68" s="167">
        <v>2440</v>
      </c>
      <c r="G68" s="167">
        <v>832</v>
      </c>
      <c r="H68" s="163">
        <v>244</v>
      </c>
      <c r="I68" s="163">
        <v>18</v>
      </c>
      <c r="J68" s="164"/>
      <c r="K68" s="164">
        <v>900</v>
      </c>
      <c r="L68" s="164">
        <v>180</v>
      </c>
      <c r="M68" s="164"/>
      <c r="N68" s="164"/>
      <c r="O68" s="164"/>
      <c r="P68" s="164"/>
      <c r="Q68" s="165"/>
    </row>
    <row r="69" spans="1:17" ht="17.25" thickTop="1" thickBot="1" x14ac:dyDescent="0.35">
      <c r="A69" s="303"/>
      <c r="B69" s="11" t="s">
        <v>81</v>
      </c>
      <c r="C69" s="166">
        <v>4546</v>
      </c>
      <c r="D69" s="167">
        <v>106</v>
      </c>
      <c r="E69" s="167">
        <v>588</v>
      </c>
      <c r="F69" s="167">
        <v>7880</v>
      </c>
      <c r="G69" s="167">
        <v>3555</v>
      </c>
      <c r="H69" s="163">
        <v>788</v>
      </c>
      <c r="I69" s="163">
        <v>142</v>
      </c>
      <c r="J69" s="164">
        <v>3</v>
      </c>
      <c r="K69" s="164">
        <v>5760</v>
      </c>
      <c r="L69" s="164">
        <v>1440</v>
      </c>
      <c r="M69" s="164"/>
      <c r="N69" s="164"/>
      <c r="O69" s="164"/>
      <c r="P69" s="164"/>
      <c r="Q69" s="165"/>
    </row>
    <row r="70" spans="1:17" ht="17.25" thickTop="1" thickBot="1" x14ac:dyDescent="0.35">
      <c r="A70" s="303"/>
      <c r="B70" s="11" t="s">
        <v>82</v>
      </c>
      <c r="C70" s="166">
        <v>978</v>
      </c>
      <c r="D70" s="167">
        <v>28</v>
      </c>
      <c r="E70" s="167">
        <v>92</v>
      </c>
      <c r="F70" s="167">
        <v>2146</v>
      </c>
      <c r="G70" s="167">
        <v>718</v>
      </c>
      <c r="H70" s="163">
        <v>214.60000000000002</v>
      </c>
      <c r="I70" s="163">
        <v>9</v>
      </c>
      <c r="J70" s="164"/>
      <c r="K70" s="164">
        <v>1620</v>
      </c>
      <c r="L70" s="164">
        <v>180</v>
      </c>
      <c r="M70" s="164"/>
      <c r="N70" s="164"/>
      <c r="O70" s="164"/>
      <c r="P70" s="164"/>
      <c r="Q70" s="165"/>
    </row>
    <row r="71" spans="1:17" ht="17.25" thickTop="1" thickBot="1" x14ac:dyDescent="0.35">
      <c r="A71" s="303"/>
      <c r="B71" s="11" t="s">
        <v>83</v>
      </c>
      <c r="C71" s="166">
        <v>3838</v>
      </c>
      <c r="D71" s="167">
        <v>88</v>
      </c>
      <c r="E71" s="167">
        <v>548</v>
      </c>
      <c r="F71" s="167">
        <v>5121</v>
      </c>
      <c r="G71" s="167">
        <v>1939</v>
      </c>
      <c r="H71" s="163">
        <v>512.1</v>
      </c>
      <c r="I71" s="163">
        <v>31</v>
      </c>
      <c r="J71" s="164">
        <v>9</v>
      </c>
      <c r="K71" s="164">
        <v>3420</v>
      </c>
      <c r="L71" s="164">
        <v>720</v>
      </c>
      <c r="M71" s="164"/>
      <c r="N71" s="164"/>
      <c r="O71" s="164"/>
      <c r="P71" s="164"/>
      <c r="Q71" s="165"/>
    </row>
    <row r="72" spans="1:17" ht="17.25" thickTop="1" thickBot="1" x14ac:dyDescent="0.35">
      <c r="A72" s="303"/>
      <c r="B72" s="11" t="s">
        <v>84</v>
      </c>
      <c r="C72" s="166">
        <v>1658</v>
      </c>
      <c r="D72" s="167">
        <v>44</v>
      </c>
      <c r="E72" s="167">
        <v>100</v>
      </c>
      <c r="F72" s="167">
        <v>4129</v>
      </c>
      <c r="G72" s="167">
        <v>1700</v>
      </c>
      <c r="H72" s="163">
        <v>412.90000000000003</v>
      </c>
      <c r="I72" s="163">
        <v>23</v>
      </c>
      <c r="J72" s="164">
        <v>3</v>
      </c>
      <c r="K72" s="164">
        <v>2880</v>
      </c>
      <c r="L72" s="164">
        <v>540</v>
      </c>
      <c r="M72" s="164"/>
      <c r="N72" s="164"/>
      <c r="O72" s="164"/>
      <c r="P72" s="164"/>
      <c r="Q72" s="165"/>
    </row>
    <row r="73" spans="1:17" ht="17.25" thickTop="1" thickBot="1" x14ac:dyDescent="0.35">
      <c r="A73" s="9" t="s">
        <v>14</v>
      </c>
      <c r="B73" s="11" t="s">
        <v>14</v>
      </c>
      <c r="C73" s="166"/>
      <c r="D73" s="167"/>
      <c r="E73" s="167"/>
      <c r="F73" s="167"/>
      <c r="G73" s="167"/>
      <c r="H73" s="163"/>
      <c r="I73" s="163"/>
      <c r="J73" s="164"/>
      <c r="K73" s="164">
        <v>0</v>
      </c>
      <c r="L73" s="164">
        <v>0</v>
      </c>
      <c r="M73" s="164"/>
      <c r="N73" s="164"/>
      <c r="O73" s="164"/>
      <c r="P73" s="164"/>
      <c r="Q73" s="165"/>
    </row>
    <row r="74" spans="1:17" s="2" customFormat="1" ht="17.25" thickTop="1" thickBot="1" x14ac:dyDescent="0.35">
      <c r="A74" s="9" t="s">
        <v>115</v>
      </c>
      <c r="B74" s="88" t="s">
        <v>115</v>
      </c>
      <c r="C74" s="168"/>
      <c r="D74" s="169"/>
      <c r="E74" s="169"/>
      <c r="F74" s="169"/>
      <c r="G74" s="169"/>
      <c r="H74" s="170"/>
      <c r="I74" s="170"/>
      <c r="J74" s="171">
        <v>11</v>
      </c>
      <c r="K74" s="171">
        <v>900</v>
      </c>
      <c r="L74" s="171">
        <v>6300</v>
      </c>
      <c r="M74" s="171"/>
      <c r="N74" s="171"/>
      <c r="O74" s="171"/>
      <c r="P74" s="171"/>
      <c r="Q74" s="172"/>
    </row>
    <row r="75" spans="1:17" ht="15.75" x14ac:dyDescent="0.3">
      <c r="A75" s="158"/>
      <c r="B75" s="159" t="s">
        <v>99</v>
      </c>
      <c r="C75" s="160">
        <f>SUM(C3:C74)</f>
        <v>244202</v>
      </c>
      <c r="D75" s="160">
        <f t="shared" ref="D75:Q75" si="0">SUM(D3:D74)</f>
        <v>9056</v>
      </c>
      <c r="E75" s="160">
        <f t="shared" si="0"/>
        <v>39987</v>
      </c>
      <c r="F75" s="160">
        <f t="shared" si="0"/>
        <v>235256</v>
      </c>
      <c r="G75" s="160">
        <f t="shared" si="0"/>
        <v>91361</v>
      </c>
      <c r="H75" s="160">
        <f t="shared" si="0"/>
        <v>23525.599999999999</v>
      </c>
      <c r="I75" s="160">
        <f t="shared" si="0"/>
        <v>15930</v>
      </c>
      <c r="J75" s="160">
        <f t="shared" si="0"/>
        <v>484</v>
      </c>
      <c r="K75" s="160">
        <f t="shared" si="0"/>
        <v>137880</v>
      </c>
      <c r="L75" s="160">
        <f t="shared" si="0"/>
        <v>34020</v>
      </c>
      <c r="M75" s="160">
        <f t="shared" si="0"/>
        <v>0</v>
      </c>
      <c r="N75" s="160">
        <f t="shared" si="0"/>
        <v>0</v>
      </c>
      <c r="O75" s="160">
        <f t="shared" si="0"/>
        <v>0</v>
      </c>
      <c r="P75" s="160">
        <f t="shared" si="0"/>
        <v>0</v>
      </c>
      <c r="Q75" s="160">
        <f t="shared" si="0"/>
        <v>0</v>
      </c>
    </row>
    <row r="76" spans="1:17" hidden="1" x14ac:dyDescent="0.25">
      <c r="B76" s="1"/>
      <c r="C76" s="1"/>
      <c r="D76" s="1"/>
      <c r="E76" s="1"/>
      <c r="F76" s="1"/>
    </row>
    <row r="77" spans="1:17" hidden="1" x14ac:dyDescent="0.25">
      <c r="A77" s="1"/>
      <c r="B77" s="1"/>
      <c r="C77" s="1"/>
      <c r="D77" s="1"/>
      <c r="E77" s="1"/>
      <c r="F77" s="1"/>
    </row>
    <row r="78" spans="1:17" hidden="1" x14ac:dyDescent="0.25">
      <c r="A78" s="1"/>
      <c r="B78" s="1"/>
      <c r="C78" s="1"/>
      <c r="D78" s="1"/>
      <c r="E78" s="1"/>
      <c r="F78" s="1"/>
    </row>
    <row r="79" spans="1:17" hidden="1" x14ac:dyDescent="0.25">
      <c r="A79" s="1"/>
      <c r="B79" s="1"/>
      <c r="C79" s="1"/>
      <c r="D79" s="1"/>
      <c r="E79" s="1"/>
      <c r="F79" s="1"/>
    </row>
    <row r="80" spans="1:17" hidden="1" x14ac:dyDescent="0.25">
      <c r="A80" s="1"/>
      <c r="B80" s="1"/>
      <c r="C80" s="1"/>
      <c r="F80" s="1"/>
    </row>
    <row r="81" spans="1:6" hidden="1" x14ac:dyDescent="0.25">
      <c r="A81" s="1"/>
      <c r="B81" s="1"/>
      <c r="C81" s="1"/>
      <c r="F81" s="1"/>
    </row>
    <row r="82" spans="1:6" hidden="1" x14ac:dyDescent="0.25">
      <c r="A82" s="1"/>
      <c r="B82" s="1"/>
      <c r="C82" s="1"/>
      <c r="F82" s="1"/>
    </row>
    <row r="83" spans="1:6" hidden="1" x14ac:dyDescent="0.25">
      <c r="A83" s="1"/>
      <c r="B83" s="1"/>
      <c r="C83" s="1"/>
      <c r="F83" s="1"/>
    </row>
    <row r="84" spans="1:6" hidden="1" x14ac:dyDescent="0.25">
      <c r="A84" s="1"/>
      <c r="B84" s="1"/>
      <c r="C84" s="1"/>
      <c r="F84" s="1"/>
    </row>
    <row r="85" spans="1:6" hidden="1" x14ac:dyDescent="0.25">
      <c r="A85" s="1"/>
      <c r="B85" s="1"/>
      <c r="C85" s="1"/>
      <c r="F85" s="1"/>
    </row>
    <row r="86" spans="1:6" hidden="1" x14ac:dyDescent="0.25">
      <c r="A86" s="1"/>
      <c r="B86" s="1"/>
      <c r="C86" s="1"/>
      <c r="F86" s="1"/>
    </row>
    <row r="87" spans="1:6" hidden="1" x14ac:dyDescent="0.25">
      <c r="A87" s="1"/>
      <c r="B87" s="1"/>
      <c r="C87" s="1"/>
      <c r="F87" s="1"/>
    </row>
    <row r="88" spans="1:6" hidden="1" x14ac:dyDescent="0.25">
      <c r="A88" s="1"/>
      <c r="B88" s="1"/>
      <c r="C88" s="1"/>
      <c r="F88" s="1"/>
    </row>
    <row r="89" spans="1:6" hidden="1" x14ac:dyDescent="0.25">
      <c r="A89" s="1"/>
      <c r="B89" s="1"/>
      <c r="C89" s="1"/>
      <c r="F89" s="1"/>
    </row>
    <row r="90" spans="1:6" hidden="1" x14ac:dyDescent="0.25">
      <c r="A90" s="1"/>
      <c r="B90" s="1"/>
      <c r="C90" s="1"/>
      <c r="F90" s="1"/>
    </row>
  </sheetData>
  <sheetProtection password="C6E0" sheet="1" objects="1" scenarios="1"/>
  <mergeCells count="12">
    <mergeCell ref="A56:A62"/>
    <mergeCell ref="A63:A66"/>
    <mergeCell ref="C1:Q1"/>
    <mergeCell ref="A67:A72"/>
    <mergeCell ref="A3:A8"/>
    <mergeCell ref="A9:A11"/>
    <mergeCell ref="A12:A15"/>
    <mergeCell ref="A16:A23"/>
    <mergeCell ref="A24:A35"/>
    <mergeCell ref="A36:A40"/>
    <mergeCell ref="A41:A49"/>
    <mergeCell ref="A50:A55"/>
  </mergeCells>
  <dataValidations count="1">
    <dataValidation type="whole" operator="greaterThan" allowBlank="1" showInputMessage="1" showErrorMessage="1" sqref="C3:Q7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63" orientation="portrait" blackAndWhite="1" horizontalDpi="720" verticalDpi="72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O90"/>
  <sheetViews>
    <sheetView zoomScaleNormal="100" workbookViewId="0">
      <pane xSplit="3" ySplit="2" topLeftCell="R52" activePane="bottomRight" state="frozen"/>
      <selection pane="topRight" activeCell="D1" sqref="D1"/>
      <selection pane="bottomLeft" activeCell="A3" sqref="A3"/>
      <selection pane="bottomRight" activeCell="T75" sqref="T75"/>
    </sheetView>
    <sheetView workbookViewId="1"/>
  </sheetViews>
  <sheetFormatPr defaultColWidth="0" defaultRowHeight="0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10.140625" style="2" customWidth="1"/>
    <col min="21" max="21" width="2.85546875" style="2" customWidth="1"/>
    <col min="22" max="16384" width="9.140625" style="2" hidden="1"/>
  </cols>
  <sheetData>
    <row r="1" spans="1:41" ht="16.5" thickBot="1" x14ac:dyDescent="0.35">
      <c r="A1" s="174" t="s">
        <v>143</v>
      </c>
      <c r="B1" s="307" t="s">
        <v>142</v>
      </c>
      <c r="C1" s="307"/>
      <c r="D1" s="173"/>
      <c r="E1" s="173"/>
      <c r="F1" s="304" t="s">
        <v>116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T1" s="182"/>
      <c r="U1" s="185"/>
      <c r="W1" s="2">
        <f>INDEX(Constants!G8:G10,MATCH(B1,list_round,0))</f>
        <v>3</v>
      </c>
    </row>
    <row r="2" spans="1:41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T2" s="177" t="s">
        <v>99</v>
      </c>
      <c r="U2" s="186"/>
    </row>
    <row r="3" spans="1:41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98">
        <f>SUM('BP01:BP15'!C3)</f>
        <v>48174</v>
      </c>
      <c r="D3" s="102">
        <f>IF($W$1=1,W3,IF($W$1=2,ROUND(W3,0),ROUNDUP(W3,0)))</f>
        <v>6</v>
      </c>
      <c r="E3" s="103">
        <f t="shared" ref="E3:E66" si="0">IF($W$1=1,X3,IF($W$1=2,ROUND(X3,0),ROUNDUP(X3,0)))</f>
        <v>1</v>
      </c>
      <c r="F3" s="103">
        <f t="shared" ref="F3:F66" si="1">IF($W$1=1,Y3,IF($W$1=2,ROUND(Y3,0),ROUNDUP(Y3,0)))</f>
        <v>1</v>
      </c>
      <c r="G3" s="103">
        <f t="shared" ref="G3:G66" si="2">IF($W$1=1,Z3,IF($W$1=2,ROUND(Z3,0),ROUNDUP(Z3,0)))</f>
        <v>1</v>
      </c>
      <c r="H3" s="103">
        <f t="shared" ref="H3:H66" si="3">IF($W$1=1,AA3,IF($W$1=2,ROUND(AA3,0),ROUNDUP(AA3,0)))</f>
        <v>1</v>
      </c>
      <c r="I3" s="103">
        <f t="shared" ref="I3:I66" si="4">IF($W$1=1,AB3,IF($W$1=2,ROUND(AB3,0),ROUNDUP(AB3,0)))</f>
        <v>15</v>
      </c>
      <c r="J3" s="103">
        <f t="shared" ref="J3:J66" si="5">IF($W$1=1,AC3,IF($W$1=2,ROUND(AC3,0),ROUNDUP(AC3,0)))</f>
        <v>10</v>
      </c>
      <c r="K3" s="103">
        <f t="shared" ref="K3:K66" si="6">IF($W$1=1,AD3,IF($W$1=2,ROUND(AD3,0),ROUNDUP(AD3,0)))</f>
        <v>1</v>
      </c>
      <c r="L3" s="103">
        <f t="shared" ref="L3:L66" si="7">IF($W$1=1,AE3,IF($W$1=2,ROUND(AE3,0),ROUNDUP(AE3,0)))</f>
        <v>1</v>
      </c>
      <c r="M3" s="103">
        <f t="shared" ref="M3:M66" si="8">IF($W$1=1,AF3,IF($W$1=2,ROUND(AF3,0),ROUNDUP(AF3,0)))</f>
        <v>1</v>
      </c>
      <c r="N3" s="103">
        <f t="shared" ref="N3:N66" si="9">IF($W$1=1,AG3,IF($W$1=2,ROUND(AG3,0),ROUNDUP(AG3,0)))</f>
        <v>1</v>
      </c>
      <c r="O3" s="103">
        <f t="shared" ref="O3:O66" si="10">IF($W$1=1,AH3,IF($W$1=2,ROUND(AH3,0),ROUNDUP(AH3,0)))</f>
        <v>0</v>
      </c>
      <c r="P3" s="103">
        <f t="shared" ref="P3:P66" si="11">IF($W$1=1,AI3,IF($W$1=2,ROUND(AI3,0),ROUNDUP(AI3,0)))</f>
        <v>0</v>
      </c>
      <c r="Q3" s="103">
        <f t="shared" ref="Q3:Q66" si="12">IF($W$1=1,AJ3,IF($W$1=2,ROUND(AJ3,0),ROUNDUP(AJ3,0)))</f>
        <v>0</v>
      </c>
      <c r="R3" s="103">
        <f t="shared" ref="R3:R66" si="13">IF($W$1=1,AK3,IF($W$1=2,ROUND(AK3,0),ROUNDUP(AK3,0)))</f>
        <v>0</v>
      </c>
      <c r="S3" s="104">
        <f t="shared" ref="S3:S66" si="14">IF($W$1=1,AL3,IF($W$1=2,ROUND(AL3,0),ROUNDUP(AL3,0)))</f>
        <v>0</v>
      </c>
      <c r="T3" s="179">
        <f>SUM(D3:S3)</f>
        <v>39</v>
      </c>
      <c r="U3" s="187"/>
      <c r="W3" s="102">
        <f>SUM('BP01:BP15'!D3)</f>
        <v>5.89</v>
      </c>
      <c r="X3" s="103">
        <f>SUM('BP01:BP15'!E3)</f>
        <v>0.05</v>
      </c>
      <c r="Y3" s="103">
        <f>SUM('BP01:BP15'!F3)</f>
        <v>0.12</v>
      </c>
      <c r="Z3" s="103">
        <f>SUM('BP01:BP15'!G3)</f>
        <v>0.04</v>
      </c>
      <c r="AA3" s="103">
        <f>SUM('BP01:BP15'!H3)</f>
        <v>0.12</v>
      </c>
      <c r="AB3" s="103">
        <f>SUM('BP01:BP15'!I3)</f>
        <v>14.38</v>
      </c>
      <c r="AC3" s="103">
        <f>SUM('BP01:BP15'!J3)</f>
        <v>9.07</v>
      </c>
      <c r="AD3" s="103">
        <f>SUM('BP01:BP15'!K3)</f>
        <v>0.8600000000000001</v>
      </c>
      <c r="AE3" s="103">
        <f>SUM('BP01:BP15'!L3)</f>
        <v>0.01</v>
      </c>
      <c r="AF3" s="103">
        <f>SUM('BP01:BP15'!M3)</f>
        <v>0.37</v>
      </c>
      <c r="AG3" s="103">
        <f>SUM('BP01:BP15'!N3)</f>
        <v>0.28000000000000003</v>
      </c>
      <c r="AH3" s="103">
        <f>SUM('BP01:BP15'!O3)</f>
        <v>0</v>
      </c>
      <c r="AI3" s="103">
        <f>SUM('BP01:BP15'!P3)</f>
        <v>0</v>
      </c>
      <c r="AJ3" s="103">
        <f>SUM('BP01:BP15'!Q3)</f>
        <v>0</v>
      </c>
      <c r="AK3" s="103">
        <f>SUM('BP01:BP15'!R3)</f>
        <v>0</v>
      </c>
      <c r="AL3" s="104">
        <f>SUM('BP01:BP15'!S3)</f>
        <v>0</v>
      </c>
      <c r="AN3" s="2">
        <v>0.28000000000000003</v>
      </c>
      <c r="AO3" s="175">
        <f>AG3-AN3</f>
        <v>0</v>
      </c>
    </row>
    <row r="4" spans="1:41" ht="17.25" thickTop="1" thickBot="1" x14ac:dyDescent="0.35">
      <c r="A4" s="303"/>
      <c r="B4" s="11" t="str">
        <f>Clients!B4</f>
        <v>დიდუბე-ჩუღურეთი</v>
      </c>
      <c r="C4" s="99">
        <f>SUM('BP01:BP15'!C4)</f>
        <v>19422.7</v>
      </c>
      <c r="D4" s="105">
        <f t="shared" ref="D4:D67" si="15">IF($W$1=1,W4,IF($W$1=2,ROUND(W4,0),ROUNDUP(W4,0)))</f>
        <v>3</v>
      </c>
      <c r="E4" s="106">
        <f t="shared" si="0"/>
        <v>1</v>
      </c>
      <c r="F4" s="106">
        <f t="shared" si="1"/>
        <v>1</v>
      </c>
      <c r="G4" s="106">
        <f t="shared" si="2"/>
        <v>1</v>
      </c>
      <c r="H4" s="106">
        <f t="shared" si="3"/>
        <v>1</v>
      </c>
      <c r="I4" s="106">
        <f t="shared" si="4"/>
        <v>6</v>
      </c>
      <c r="J4" s="106">
        <f t="shared" si="5"/>
        <v>8</v>
      </c>
      <c r="K4" s="106">
        <f t="shared" si="6"/>
        <v>1</v>
      </c>
      <c r="L4" s="106">
        <f t="shared" si="7"/>
        <v>1</v>
      </c>
      <c r="M4" s="106">
        <f t="shared" si="8"/>
        <v>1</v>
      </c>
      <c r="N4" s="106">
        <f t="shared" si="9"/>
        <v>1</v>
      </c>
      <c r="O4" s="106">
        <f t="shared" si="10"/>
        <v>0</v>
      </c>
      <c r="P4" s="106">
        <f t="shared" si="11"/>
        <v>0</v>
      </c>
      <c r="Q4" s="106">
        <f t="shared" si="12"/>
        <v>0</v>
      </c>
      <c r="R4" s="106">
        <f t="shared" si="13"/>
        <v>0</v>
      </c>
      <c r="S4" s="107">
        <f t="shared" si="14"/>
        <v>0</v>
      </c>
      <c r="T4" s="180">
        <f t="shared" ref="T4:T67" si="16">SUM(D4:S4)</f>
        <v>25</v>
      </c>
      <c r="U4" s="187"/>
      <c r="W4" s="105">
        <f>SUM('BP01:BP15'!D4)</f>
        <v>2.4000000000000004</v>
      </c>
      <c r="X4" s="106">
        <f>SUM('BP01:BP15'!E4)</f>
        <v>0.03</v>
      </c>
      <c r="Y4" s="106">
        <f>SUM('BP01:BP15'!F4)</f>
        <v>0.05</v>
      </c>
      <c r="Z4" s="106">
        <f>SUM('BP01:BP15'!G4)</f>
        <v>0.03</v>
      </c>
      <c r="AA4" s="106">
        <f>SUM('BP01:BP15'!H4)</f>
        <v>0.2</v>
      </c>
      <c r="AB4" s="106">
        <f>SUM('BP01:BP15'!I4)</f>
        <v>5.64</v>
      </c>
      <c r="AC4" s="106">
        <f>SUM('BP01:BP15'!J4)</f>
        <v>7.35</v>
      </c>
      <c r="AD4" s="106">
        <f>SUM('BP01:BP15'!K4)</f>
        <v>0.35</v>
      </c>
      <c r="AE4" s="106">
        <f>SUM('BP01:BP15'!L4)</f>
        <v>0.01</v>
      </c>
      <c r="AF4" s="106">
        <f>SUM('BP01:BP15'!M4)</f>
        <v>0.34</v>
      </c>
      <c r="AG4" s="106">
        <f>SUM('BP01:BP15'!N4)</f>
        <v>0.46</v>
      </c>
      <c r="AH4" s="106">
        <f>SUM('BP01:BP15'!O4)</f>
        <v>0</v>
      </c>
      <c r="AI4" s="106">
        <f>SUM('BP01:BP15'!P4)</f>
        <v>0</v>
      </c>
      <c r="AJ4" s="106">
        <f>SUM('BP01:BP15'!Q4)</f>
        <v>0</v>
      </c>
      <c r="AK4" s="106">
        <f>SUM('BP01:BP15'!R4)</f>
        <v>0</v>
      </c>
      <c r="AL4" s="107">
        <f>SUM('BP01:BP15'!S4)</f>
        <v>0</v>
      </c>
      <c r="AN4" s="2">
        <v>0.46</v>
      </c>
      <c r="AO4" s="175">
        <f t="shared" ref="AO4:AO67" si="17">AG4-AN4</f>
        <v>0</v>
      </c>
    </row>
    <row r="5" spans="1:41" ht="17.25" thickTop="1" thickBot="1" x14ac:dyDescent="0.35">
      <c r="A5" s="303"/>
      <c r="B5" s="11" t="str">
        <f>Clients!B5</f>
        <v>ისანი-სამგორი</v>
      </c>
      <c r="C5" s="99">
        <f>SUM('BP01:BP15'!C5)</f>
        <v>41598.199999999997</v>
      </c>
      <c r="D5" s="105">
        <f t="shared" si="15"/>
        <v>6</v>
      </c>
      <c r="E5" s="106">
        <f t="shared" si="0"/>
        <v>1</v>
      </c>
      <c r="F5" s="106">
        <f t="shared" si="1"/>
        <v>1</v>
      </c>
      <c r="G5" s="106">
        <f t="shared" si="2"/>
        <v>1</v>
      </c>
      <c r="H5" s="106">
        <f t="shared" si="3"/>
        <v>1</v>
      </c>
      <c r="I5" s="106">
        <f t="shared" si="4"/>
        <v>13</v>
      </c>
      <c r="J5" s="106">
        <f t="shared" si="5"/>
        <v>9</v>
      </c>
      <c r="K5" s="106">
        <f t="shared" si="6"/>
        <v>1</v>
      </c>
      <c r="L5" s="106">
        <f t="shared" si="7"/>
        <v>1</v>
      </c>
      <c r="M5" s="106">
        <f t="shared" si="8"/>
        <v>1</v>
      </c>
      <c r="N5" s="106">
        <f t="shared" si="9"/>
        <v>1</v>
      </c>
      <c r="O5" s="106">
        <f t="shared" si="10"/>
        <v>0</v>
      </c>
      <c r="P5" s="106">
        <f t="shared" si="11"/>
        <v>0</v>
      </c>
      <c r="Q5" s="106">
        <f t="shared" si="12"/>
        <v>0</v>
      </c>
      <c r="R5" s="106">
        <f t="shared" si="13"/>
        <v>0</v>
      </c>
      <c r="S5" s="107">
        <f t="shared" si="14"/>
        <v>0</v>
      </c>
      <c r="T5" s="180">
        <f t="shared" si="16"/>
        <v>36</v>
      </c>
      <c r="U5" s="187"/>
      <c r="W5" s="105">
        <f>SUM('BP01:BP15'!D5)</f>
        <v>5.1099999999999994</v>
      </c>
      <c r="X5" s="106">
        <f>SUM('BP01:BP15'!E5)</f>
        <v>0.05</v>
      </c>
      <c r="Y5" s="106">
        <f>SUM('BP01:BP15'!F5)</f>
        <v>9.9999999999999992E-2</v>
      </c>
      <c r="Z5" s="106">
        <f>SUM('BP01:BP15'!G5)</f>
        <v>0.03</v>
      </c>
      <c r="AA5" s="106">
        <f>SUM('BP01:BP15'!H5)</f>
        <v>0.12</v>
      </c>
      <c r="AB5" s="106">
        <f>SUM('BP01:BP15'!I5)</f>
        <v>12.009999999999998</v>
      </c>
      <c r="AC5" s="106">
        <f>SUM('BP01:BP15'!J5)</f>
        <v>8.1199999999999992</v>
      </c>
      <c r="AD5" s="106">
        <f>SUM('BP01:BP15'!K5)</f>
        <v>0.78</v>
      </c>
      <c r="AE5" s="106">
        <f>SUM('BP01:BP15'!L5)</f>
        <v>0.01</v>
      </c>
      <c r="AF5" s="106">
        <f>SUM('BP01:BP15'!M5)</f>
        <v>0.32</v>
      </c>
      <c r="AG5" s="106">
        <f>SUM('BP01:BP15'!N5)</f>
        <v>0.28000000000000003</v>
      </c>
      <c r="AH5" s="106">
        <f>SUM('BP01:BP15'!O5)</f>
        <v>0</v>
      </c>
      <c r="AI5" s="106">
        <f>SUM('BP01:BP15'!P5)</f>
        <v>0</v>
      </c>
      <c r="AJ5" s="106">
        <f>SUM('BP01:BP15'!Q5)</f>
        <v>0</v>
      </c>
      <c r="AK5" s="106">
        <f>SUM('BP01:BP15'!R5)</f>
        <v>0</v>
      </c>
      <c r="AL5" s="107">
        <f>SUM('BP01:BP15'!S5)</f>
        <v>0</v>
      </c>
      <c r="AN5" s="2">
        <v>0.28000000000000003</v>
      </c>
      <c r="AO5" s="175">
        <f t="shared" si="17"/>
        <v>0</v>
      </c>
    </row>
    <row r="6" spans="1:41" ht="17.25" thickTop="1" thickBot="1" x14ac:dyDescent="0.35">
      <c r="A6" s="303"/>
      <c r="B6" s="11" t="str">
        <f>Clients!B6</f>
        <v>ვაკე-საბურთალო</v>
      </c>
      <c r="C6" s="99">
        <f>SUM('BP01:BP15'!C6)</f>
        <v>32302.2</v>
      </c>
      <c r="D6" s="105">
        <f t="shared" si="15"/>
        <v>5</v>
      </c>
      <c r="E6" s="106">
        <f t="shared" si="0"/>
        <v>1</v>
      </c>
      <c r="F6" s="106">
        <f t="shared" si="1"/>
        <v>1</v>
      </c>
      <c r="G6" s="106">
        <f t="shared" si="2"/>
        <v>1</v>
      </c>
      <c r="H6" s="106">
        <f t="shared" si="3"/>
        <v>1</v>
      </c>
      <c r="I6" s="106">
        <f t="shared" si="4"/>
        <v>8</v>
      </c>
      <c r="J6" s="106">
        <f t="shared" si="5"/>
        <v>9</v>
      </c>
      <c r="K6" s="106">
        <f t="shared" si="6"/>
        <v>1</v>
      </c>
      <c r="L6" s="106">
        <f t="shared" si="7"/>
        <v>1</v>
      </c>
      <c r="M6" s="106">
        <f t="shared" si="8"/>
        <v>1</v>
      </c>
      <c r="N6" s="106">
        <f t="shared" si="9"/>
        <v>1</v>
      </c>
      <c r="O6" s="106">
        <f t="shared" si="10"/>
        <v>0</v>
      </c>
      <c r="P6" s="106">
        <f t="shared" si="11"/>
        <v>0</v>
      </c>
      <c r="Q6" s="106">
        <f t="shared" si="12"/>
        <v>0</v>
      </c>
      <c r="R6" s="106">
        <f t="shared" si="13"/>
        <v>0</v>
      </c>
      <c r="S6" s="107">
        <f t="shared" si="14"/>
        <v>0</v>
      </c>
      <c r="T6" s="180">
        <f t="shared" si="16"/>
        <v>30</v>
      </c>
      <c r="U6" s="187"/>
      <c r="W6" s="105">
        <f>SUM('BP01:BP15'!D6)</f>
        <v>4.17</v>
      </c>
      <c r="X6" s="106">
        <f>SUM('BP01:BP15'!E6)</f>
        <v>0.05</v>
      </c>
      <c r="Y6" s="106">
        <f>SUM('BP01:BP15'!F6)</f>
        <v>6.0000000000000005E-2</v>
      </c>
      <c r="Z6" s="106">
        <f>SUM('BP01:BP15'!G6)</f>
        <v>0.04</v>
      </c>
      <c r="AA6" s="106">
        <f>SUM('BP01:BP15'!H6)</f>
        <v>0.04</v>
      </c>
      <c r="AB6" s="106">
        <f>SUM('BP01:BP15'!I6)</f>
        <v>7.0699999999999994</v>
      </c>
      <c r="AC6" s="106">
        <f>SUM('BP01:BP15'!J6)</f>
        <v>8.85</v>
      </c>
      <c r="AD6" s="106">
        <f>SUM('BP01:BP15'!K6)</f>
        <v>0.77</v>
      </c>
      <c r="AE6" s="106">
        <f>SUM('BP01:BP15'!L6)</f>
        <v>0.01</v>
      </c>
      <c r="AF6" s="106">
        <f>SUM('BP01:BP15'!M6)</f>
        <v>0.33999999999999997</v>
      </c>
      <c r="AG6" s="106">
        <f>SUM('BP01:BP15'!N6)</f>
        <v>9.9999999999999992E-2</v>
      </c>
      <c r="AH6" s="106">
        <f>SUM('BP01:BP15'!O6)</f>
        <v>0</v>
      </c>
      <c r="AI6" s="106">
        <f>SUM('BP01:BP15'!P6)</f>
        <v>0</v>
      </c>
      <c r="AJ6" s="106">
        <f>SUM('BP01:BP15'!Q6)</f>
        <v>0</v>
      </c>
      <c r="AK6" s="106">
        <f>SUM('BP01:BP15'!R6)</f>
        <v>0</v>
      </c>
      <c r="AL6" s="107">
        <f>SUM('BP01:BP15'!S6)</f>
        <v>0</v>
      </c>
      <c r="AN6" s="2">
        <v>9.9999999999999992E-2</v>
      </c>
      <c r="AO6" s="175">
        <f t="shared" si="17"/>
        <v>0</v>
      </c>
    </row>
    <row r="7" spans="1:41" ht="17.25" thickTop="1" thickBot="1" x14ac:dyDescent="0.35">
      <c r="A7" s="303"/>
      <c r="B7" s="11" t="str">
        <f>Clients!B7</f>
        <v>დიდგორი</v>
      </c>
      <c r="C7" s="99">
        <f>SUM('BP01:BP15'!C7)</f>
        <v>1646</v>
      </c>
      <c r="D7" s="105">
        <f t="shared" si="15"/>
        <v>1</v>
      </c>
      <c r="E7" s="106">
        <f t="shared" si="0"/>
        <v>1</v>
      </c>
      <c r="F7" s="106">
        <f t="shared" si="1"/>
        <v>1</v>
      </c>
      <c r="G7" s="106">
        <f t="shared" si="2"/>
        <v>0</v>
      </c>
      <c r="H7" s="106">
        <f t="shared" si="3"/>
        <v>0</v>
      </c>
      <c r="I7" s="106">
        <f t="shared" si="4"/>
        <v>1</v>
      </c>
      <c r="J7" s="106">
        <f t="shared" si="5"/>
        <v>0</v>
      </c>
      <c r="K7" s="106">
        <f t="shared" si="6"/>
        <v>1</v>
      </c>
      <c r="L7" s="106">
        <f t="shared" si="7"/>
        <v>1</v>
      </c>
      <c r="M7" s="106">
        <f t="shared" si="8"/>
        <v>0</v>
      </c>
      <c r="N7" s="106">
        <f t="shared" si="9"/>
        <v>0</v>
      </c>
      <c r="O7" s="106">
        <f t="shared" si="10"/>
        <v>0</v>
      </c>
      <c r="P7" s="106">
        <f t="shared" si="11"/>
        <v>0</v>
      </c>
      <c r="Q7" s="106">
        <f t="shared" si="12"/>
        <v>0</v>
      </c>
      <c r="R7" s="106">
        <f t="shared" si="13"/>
        <v>0</v>
      </c>
      <c r="S7" s="107">
        <f t="shared" si="14"/>
        <v>0</v>
      </c>
      <c r="T7" s="180">
        <f t="shared" si="16"/>
        <v>6</v>
      </c>
      <c r="U7" s="187"/>
      <c r="W7" s="105">
        <f>SUM('BP01:BP15'!D7)</f>
        <v>0.25</v>
      </c>
      <c r="X7" s="106">
        <f>SUM('BP01:BP15'!E7)</f>
        <v>0.03</v>
      </c>
      <c r="Y7" s="106">
        <f>SUM('BP01:BP15'!F7)</f>
        <v>0.01</v>
      </c>
      <c r="Z7" s="106">
        <f>SUM('BP01:BP15'!G7)</f>
        <v>0</v>
      </c>
      <c r="AA7" s="106">
        <f>SUM('BP01:BP15'!H7)</f>
        <v>0</v>
      </c>
      <c r="AB7" s="106">
        <f>SUM('BP01:BP15'!I7)</f>
        <v>0.28000000000000003</v>
      </c>
      <c r="AC7" s="106">
        <f>SUM('BP01:BP15'!J7)</f>
        <v>0</v>
      </c>
      <c r="AD7" s="106">
        <f>SUM('BP01:BP15'!K7)</f>
        <v>6.9999999999999993E-2</v>
      </c>
      <c r="AE7" s="106">
        <f>SUM('BP01:BP15'!L7)</f>
        <v>0.01</v>
      </c>
      <c r="AF7" s="106">
        <f>SUM('BP01:BP15'!M7)</f>
        <v>0</v>
      </c>
      <c r="AG7" s="106">
        <f>SUM('BP01:BP15'!N7)</f>
        <v>0</v>
      </c>
      <c r="AH7" s="106">
        <f>SUM('BP01:BP15'!O7)</f>
        <v>0</v>
      </c>
      <c r="AI7" s="106">
        <f>SUM('BP01:BP15'!P7)</f>
        <v>0</v>
      </c>
      <c r="AJ7" s="106">
        <f>SUM('BP01:BP15'!Q7)</f>
        <v>0</v>
      </c>
      <c r="AK7" s="106">
        <f>SUM('BP01:BP15'!R7)</f>
        <v>0</v>
      </c>
      <c r="AL7" s="107">
        <f>SUM('BP01:BP15'!S7)</f>
        <v>0</v>
      </c>
      <c r="AN7" s="2" t="s">
        <v>144</v>
      </c>
      <c r="AO7" s="175" t="e">
        <f t="shared" si="17"/>
        <v>#VALUE!</v>
      </c>
    </row>
    <row r="8" spans="1:41" ht="17.25" thickTop="1" thickBot="1" x14ac:dyDescent="0.35">
      <c r="A8" s="303"/>
      <c r="B8" s="11" t="str">
        <f>Clients!B8</f>
        <v>ძველი თბილისი</v>
      </c>
      <c r="C8" s="99">
        <f>SUM('BP01:BP15'!C8)</f>
        <v>24719.9</v>
      </c>
      <c r="D8" s="105">
        <f t="shared" si="15"/>
        <v>4</v>
      </c>
      <c r="E8" s="106">
        <f t="shared" si="0"/>
        <v>1</v>
      </c>
      <c r="F8" s="106">
        <f t="shared" si="1"/>
        <v>1</v>
      </c>
      <c r="G8" s="106">
        <f t="shared" si="2"/>
        <v>1</v>
      </c>
      <c r="H8" s="106">
        <f t="shared" si="3"/>
        <v>1</v>
      </c>
      <c r="I8" s="106">
        <f t="shared" si="4"/>
        <v>5</v>
      </c>
      <c r="J8" s="106">
        <f t="shared" si="5"/>
        <v>7</v>
      </c>
      <c r="K8" s="106">
        <f t="shared" si="6"/>
        <v>1</v>
      </c>
      <c r="L8" s="106">
        <f t="shared" si="7"/>
        <v>1</v>
      </c>
      <c r="M8" s="106">
        <f t="shared" si="8"/>
        <v>1</v>
      </c>
      <c r="N8" s="106">
        <f t="shared" si="9"/>
        <v>1</v>
      </c>
      <c r="O8" s="106">
        <f t="shared" si="10"/>
        <v>0</v>
      </c>
      <c r="P8" s="106">
        <f t="shared" si="11"/>
        <v>0</v>
      </c>
      <c r="Q8" s="106">
        <f t="shared" si="12"/>
        <v>0</v>
      </c>
      <c r="R8" s="106">
        <f t="shared" si="13"/>
        <v>0</v>
      </c>
      <c r="S8" s="107">
        <f t="shared" si="14"/>
        <v>0</v>
      </c>
      <c r="T8" s="180">
        <f t="shared" si="16"/>
        <v>24</v>
      </c>
      <c r="U8" s="187"/>
      <c r="W8" s="105">
        <f>SUM('BP01:BP15'!D8)</f>
        <v>3.1199999999999997</v>
      </c>
      <c r="X8" s="106">
        <f>SUM('BP01:BP15'!E8)</f>
        <v>0.04</v>
      </c>
      <c r="Y8" s="106">
        <f>SUM('BP01:BP15'!F8)</f>
        <v>0.04</v>
      </c>
      <c r="Z8" s="106">
        <f>SUM('BP01:BP15'!G8)</f>
        <v>0.03</v>
      </c>
      <c r="AA8" s="106">
        <f>SUM('BP01:BP15'!H8)</f>
        <v>0.08</v>
      </c>
      <c r="AB8" s="106">
        <f>SUM('BP01:BP15'!I8)</f>
        <v>4.0199999999999996</v>
      </c>
      <c r="AC8" s="106">
        <f>SUM('BP01:BP15'!J8)</f>
        <v>6.97</v>
      </c>
      <c r="AD8" s="106">
        <f>SUM('BP01:BP15'!K8)</f>
        <v>0.65</v>
      </c>
      <c r="AE8" s="106">
        <f>SUM('BP01:BP15'!L8)</f>
        <v>0.01</v>
      </c>
      <c r="AF8" s="106">
        <f>SUM('BP01:BP15'!M8)</f>
        <v>0.25</v>
      </c>
      <c r="AG8" s="106">
        <f>SUM('BP01:BP15'!N8)</f>
        <v>0.19</v>
      </c>
      <c r="AH8" s="106">
        <f>SUM('BP01:BP15'!O8)</f>
        <v>0</v>
      </c>
      <c r="AI8" s="106">
        <f>SUM('BP01:BP15'!P8)</f>
        <v>0</v>
      </c>
      <c r="AJ8" s="106">
        <f>SUM('BP01:BP15'!Q8)</f>
        <v>0</v>
      </c>
      <c r="AK8" s="106">
        <f>SUM('BP01:BP15'!R8)</f>
        <v>0</v>
      </c>
      <c r="AL8" s="107">
        <f>SUM('BP01:BP15'!S8)</f>
        <v>0</v>
      </c>
      <c r="AN8" s="2">
        <v>0.19</v>
      </c>
      <c r="AO8" s="175">
        <f t="shared" si="17"/>
        <v>0</v>
      </c>
    </row>
    <row r="9" spans="1:41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99">
        <f>SUM('BP01:BP15'!C9)</f>
        <v>7947.5</v>
      </c>
      <c r="D9" s="105">
        <f t="shared" si="15"/>
        <v>1</v>
      </c>
      <c r="E9" s="106">
        <f t="shared" si="0"/>
        <v>1</v>
      </c>
      <c r="F9" s="106">
        <f t="shared" si="1"/>
        <v>1</v>
      </c>
      <c r="G9" s="106">
        <f t="shared" si="2"/>
        <v>1</v>
      </c>
      <c r="H9" s="106">
        <f t="shared" si="3"/>
        <v>1</v>
      </c>
      <c r="I9" s="106">
        <f t="shared" si="4"/>
        <v>4</v>
      </c>
      <c r="J9" s="106">
        <f t="shared" si="5"/>
        <v>1</v>
      </c>
      <c r="K9" s="106">
        <f t="shared" si="6"/>
        <v>1</v>
      </c>
      <c r="L9" s="106">
        <f t="shared" si="7"/>
        <v>1</v>
      </c>
      <c r="M9" s="106">
        <f t="shared" si="8"/>
        <v>1</v>
      </c>
      <c r="N9" s="106">
        <f t="shared" si="9"/>
        <v>1</v>
      </c>
      <c r="O9" s="106">
        <f t="shared" si="10"/>
        <v>0</v>
      </c>
      <c r="P9" s="106">
        <f t="shared" si="11"/>
        <v>0</v>
      </c>
      <c r="Q9" s="106">
        <f t="shared" si="12"/>
        <v>0</v>
      </c>
      <c r="R9" s="106">
        <f t="shared" si="13"/>
        <v>0</v>
      </c>
      <c r="S9" s="107">
        <f t="shared" si="14"/>
        <v>0</v>
      </c>
      <c r="T9" s="180">
        <f t="shared" si="16"/>
        <v>14</v>
      </c>
      <c r="U9" s="187"/>
      <c r="W9" s="105">
        <f>SUM('BP01:BP15'!D9)</f>
        <v>0.94000000000000006</v>
      </c>
      <c r="X9" s="106">
        <f>SUM('BP01:BP15'!E9)</f>
        <v>0.03</v>
      </c>
      <c r="Y9" s="106">
        <f>SUM('BP01:BP15'!F9)</f>
        <v>0.03</v>
      </c>
      <c r="Z9" s="106">
        <f>SUM('BP01:BP15'!G9)</f>
        <v>0.01</v>
      </c>
      <c r="AA9" s="106">
        <f>SUM('BP01:BP15'!H9)</f>
        <v>0.12</v>
      </c>
      <c r="AB9" s="106">
        <f>SUM('BP01:BP15'!I9)</f>
        <v>3.6599999999999997</v>
      </c>
      <c r="AC9" s="106">
        <f>SUM('BP01:BP15'!J9)</f>
        <v>0.24000000000000002</v>
      </c>
      <c r="AD9" s="106">
        <f>SUM('BP01:BP15'!K9)</f>
        <v>7.0000000000000007E-2</v>
      </c>
      <c r="AE9" s="106">
        <f>SUM('BP01:BP15'!L9)</f>
        <v>0.01</v>
      </c>
      <c r="AF9" s="106">
        <f>SUM('BP01:BP15'!M9)</f>
        <v>7.9999999999999988E-2</v>
      </c>
      <c r="AG9" s="106">
        <f>SUM('BP01:BP15'!N9)</f>
        <v>0.28000000000000003</v>
      </c>
      <c r="AH9" s="106">
        <f>SUM('BP01:BP15'!O9)</f>
        <v>0</v>
      </c>
      <c r="AI9" s="106">
        <f>SUM('BP01:BP15'!P9)</f>
        <v>0</v>
      </c>
      <c r="AJ9" s="106">
        <f>SUM('BP01:BP15'!Q9)</f>
        <v>0</v>
      </c>
      <c r="AK9" s="106">
        <f>SUM('BP01:BP15'!R9)</f>
        <v>0</v>
      </c>
      <c r="AL9" s="107">
        <f>SUM('BP01:BP15'!S9)</f>
        <v>0</v>
      </c>
      <c r="AN9" s="2">
        <v>0.28000000000000003</v>
      </c>
      <c r="AO9" s="175">
        <f t="shared" si="17"/>
        <v>0</v>
      </c>
    </row>
    <row r="10" spans="1:41" ht="17.25" thickTop="1" thickBot="1" x14ac:dyDescent="0.35">
      <c r="A10" s="303"/>
      <c r="B10" s="11" t="str">
        <f>Clients!B10</f>
        <v>ოზურგეთი</v>
      </c>
      <c r="C10" s="99">
        <f>SUM('BP01:BP15'!C10)</f>
        <v>12876.7</v>
      </c>
      <c r="D10" s="105">
        <f t="shared" si="15"/>
        <v>2</v>
      </c>
      <c r="E10" s="106">
        <f t="shared" si="0"/>
        <v>1</v>
      </c>
      <c r="F10" s="106">
        <f t="shared" si="1"/>
        <v>1</v>
      </c>
      <c r="G10" s="106">
        <f t="shared" si="2"/>
        <v>1</v>
      </c>
      <c r="H10" s="106">
        <f t="shared" si="3"/>
        <v>1</v>
      </c>
      <c r="I10" s="106">
        <f t="shared" si="4"/>
        <v>7</v>
      </c>
      <c r="J10" s="106">
        <f t="shared" si="5"/>
        <v>3</v>
      </c>
      <c r="K10" s="106">
        <f t="shared" si="6"/>
        <v>1</v>
      </c>
      <c r="L10" s="106">
        <f t="shared" si="7"/>
        <v>1</v>
      </c>
      <c r="M10" s="106">
        <f t="shared" si="8"/>
        <v>1</v>
      </c>
      <c r="N10" s="106">
        <f t="shared" si="9"/>
        <v>1</v>
      </c>
      <c r="O10" s="106">
        <f t="shared" si="10"/>
        <v>0</v>
      </c>
      <c r="P10" s="106">
        <f t="shared" si="11"/>
        <v>0</v>
      </c>
      <c r="Q10" s="106">
        <f t="shared" si="12"/>
        <v>0</v>
      </c>
      <c r="R10" s="106">
        <f t="shared" si="13"/>
        <v>0</v>
      </c>
      <c r="S10" s="107">
        <f t="shared" si="14"/>
        <v>0</v>
      </c>
      <c r="T10" s="180">
        <f t="shared" si="16"/>
        <v>20</v>
      </c>
      <c r="U10" s="187"/>
      <c r="W10" s="105">
        <f>SUM('BP01:BP15'!D10)</f>
        <v>1.5200000000000002</v>
      </c>
      <c r="X10" s="106">
        <f>SUM('BP01:BP15'!E10)</f>
        <v>0.03</v>
      </c>
      <c r="Y10" s="106">
        <f>SUM('BP01:BP15'!F10)</f>
        <v>6.0000000000000005E-2</v>
      </c>
      <c r="Z10" s="106">
        <f>SUM('BP01:BP15'!G10)</f>
        <v>0.01</v>
      </c>
      <c r="AA10" s="106">
        <f>SUM('BP01:BP15'!H10)</f>
        <v>0.08</v>
      </c>
      <c r="AB10" s="106">
        <f>SUM('BP01:BP15'!I10)</f>
        <v>6.57</v>
      </c>
      <c r="AC10" s="106">
        <f>SUM('BP01:BP15'!J10)</f>
        <v>2.1999999999999997</v>
      </c>
      <c r="AD10" s="106">
        <f>SUM('BP01:BP15'!K10)</f>
        <v>0.10999999999999999</v>
      </c>
      <c r="AE10" s="106">
        <f>SUM('BP01:BP15'!L10)</f>
        <v>0.01</v>
      </c>
      <c r="AF10" s="106">
        <f>SUM('BP01:BP15'!M10)</f>
        <v>0.13</v>
      </c>
      <c r="AG10" s="106">
        <f>SUM('BP01:BP15'!N10)</f>
        <v>0.19</v>
      </c>
      <c r="AH10" s="106">
        <f>SUM('BP01:BP15'!O10)</f>
        <v>0</v>
      </c>
      <c r="AI10" s="106">
        <f>SUM('BP01:BP15'!P10)</f>
        <v>0</v>
      </c>
      <c r="AJ10" s="106">
        <f>SUM('BP01:BP15'!Q10)</f>
        <v>0</v>
      </c>
      <c r="AK10" s="106">
        <f>SUM('BP01:BP15'!R10)</f>
        <v>0</v>
      </c>
      <c r="AL10" s="107">
        <f>SUM('BP01:BP15'!S10)</f>
        <v>0</v>
      </c>
      <c r="AN10" s="2">
        <v>0.19</v>
      </c>
      <c r="AO10" s="175">
        <f t="shared" si="17"/>
        <v>0</v>
      </c>
    </row>
    <row r="11" spans="1:41" ht="17.25" thickTop="1" thickBot="1" x14ac:dyDescent="0.35">
      <c r="A11" s="303"/>
      <c r="B11" s="11" t="str">
        <f>Clients!B11</f>
        <v>ჩოხატაური</v>
      </c>
      <c r="C11" s="99">
        <f>SUM('BP01:BP15'!C11)</f>
        <v>6244.8</v>
      </c>
      <c r="D11" s="105">
        <f t="shared" si="15"/>
        <v>1</v>
      </c>
      <c r="E11" s="106">
        <f t="shared" si="0"/>
        <v>1</v>
      </c>
      <c r="F11" s="106">
        <f t="shared" si="1"/>
        <v>1</v>
      </c>
      <c r="G11" s="106">
        <f t="shared" si="2"/>
        <v>1</v>
      </c>
      <c r="H11" s="106">
        <f t="shared" si="3"/>
        <v>1</v>
      </c>
      <c r="I11" s="106">
        <f t="shared" si="4"/>
        <v>4</v>
      </c>
      <c r="J11" s="106">
        <f t="shared" si="5"/>
        <v>2</v>
      </c>
      <c r="K11" s="106">
        <f t="shared" si="6"/>
        <v>1</v>
      </c>
      <c r="L11" s="106">
        <f t="shared" si="7"/>
        <v>1</v>
      </c>
      <c r="M11" s="106">
        <f t="shared" si="8"/>
        <v>1</v>
      </c>
      <c r="N11" s="106">
        <f t="shared" si="9"/>
        <v>1</v>
      </c>
      <c r="O11" s="106">
        <f t="shared" si="10"/>
        <v>0</v>
      </c>
      <c r="P11" s="106">
        <f t="shared" si="11"/>
        <v>0</v>
      </c>
      <c r="Q11" s="106">
        <f t="shared" si="12"/>
        <v>0</v>
      </c>
      <c r="R11" s="106">
        <f t="shared" si="13"/>
        <v>0</v>
      </c>
      <c r="S11" s="107">
        <f t="shared" si="14"/>
        <v>0</v>
      </c>
      <c r="T11" s="180">
        <f t="shared" si="16"/>
        <v>15</v>
      </c>
      <c r="U11" s="187"/>
      <c r="W11" s="105">
        <f>SUM('BP01:BP15'!D11)</f>
        <v>0.71000000000000008</v>
      </c>
      <c r="X11" s="106">
        <f>SUM('BP01:BP15'!E11)</f>
        <v>0.03</v>
      </c>
      <c r="Y11" s="106">
        <f>SUM('BP01:BP15'!F11)</f>
        <v>0.03</v>
      </c>
      <c r="Z11" s="106">
        <f>SUM('BP01:BP15'!G11)</f>
        <v>0.01</v>
      </c>
      <c r="AA11" s="106">
        <f>SUM('BP01:BP15'!H11)</f>
        <v>0.08</v>
      </c>
      <c r="AB11" s="106">
        <f>SUM('BP01:BP15'!I11)</f>
        <v>3.6899999999999995</v>
      </c>
      <c r="AC11" s="106">
        <f>SUM('BP01:BP15'!J11)</f>
        <v>1.54</v>
      </c>
      <c r="AD11" s="106">
        <f>SUM('BP01:BP15'!K11)</f>
        <v>6.0000000000000005E-2</v>
      </c>
      <c r="AE11" s="106">
        <f>SUM('BP01:BP15'!L11)</f>
        <v>0.01</v>
      </c>
      <c r="AF11" s="106">
        <f>SUM('BP01:BP15'!M11)</f>
        <v>0.09</v>
      </c>
      <c r="AG11" s="106">
        <f>SUM('BP01:BP15'!N11)</f>
        <v>0.19</v>
      </c>
      <c r="AH11" s="106">
        <f>SUM('BP01:BP15'!O11)</f>
        <v>0</v>
      </c>
      <c r="AI11" s="106">
        <f>SUM('BP01:BP15'!P11)</f>
        <v>0</v>
      </c>
      <c r="AJ11" s="106">
        <f>SUM('BP01:BP15'!Q11)</f>
        <v>0</v>
      </c>
      <c r="AK11" s="106">
        <f>SUM('BP01:BP15'!R11)</f>
        <v>0</v>
      </c>
      <c r="AL11" s="107">
        <f>SUM('BP01:BP15'!S11)</f>
        <v>0</v>
      </c>
      <c r="AN11" s="2">
        <v>0.19</v>
      </c>
      <c r="AO11" s="175">
        <f t="shared" si="17"/>
        <v>0</v>
      </c>
    </row>
    <row r="12" spans="1:41" ht="17.25" thickTop="1" thickBot="1" x14ac:dyDescent="0.35">
      <c r="A12" s="303"/>
      <c r="B12" s="11" t="str">
        <f>Clients!B12</f>
        <v>ამბროლაური</v>
      </c>
      <c r="C12" s="99">
        <f>SUM('BP01:BP15'!C12)</f>
        <v>6351.6</v>
      </c>
      <c r="D12" s="105">
        <f t="shared" si="15"/>
        <v>1</v>
      </c>
      <c r="E12" s="106">
        <f t="shared" si="0"/>
        <v>1</v>
      </c>
      <c r="F12" s="106">
        <f t="shared" si="1"/>
        <v>1</v>
      </c>
      <c r="G12" s="106">
        <f t="shared" si="2"/>
        <v>1</v>
      </c>
      <c r="H12" s="106">
        <f t="shared" si="3"/>
        <v>1</v>
      </c>
      <c r="I12" s="106">
        <f t="shared" si="4"/>
        <v>4</v>
      </c>
      <c r="J12" s="106">
        <f t="shared" si="5"/>
        <v>1</v>
      </c>
      <c r="K12" s="106">
        <f t="shared" si="6"/>
        <v>1</v>
      </c>
      <c r="L12" s="106">
        <f t="shared" si="7"/>
        <v>1</v>
      </c>
      <c r="M12" s="106">
        <f t="shared" si="8"/>
        <v>1</v>
      </c>
      <c r="N12" s="106">
        <f t="shared" si="9"/>
        <v>1</v>
      </c>
      <c r="O12" s="106">
        <f t="shared" si="10"/>
        <v>0</v>
      </c>
      <c r="P12" s="106">
        <f t="shared" si="11"/>
        <v>0</v>
      </c>
      <c r="Q12" s="106">
        <f t="shared" si="12"/>
        <v>0</v>
      </c>
      <c r="R12" s="106">
        <f t="shared" si="13"/>
        <v>0</v>
      </c>
      <c r="S12" s="107">
        <f t="shared" si="14"/>
        <v>0</v>
      </c>
      <c r="T12" s="180">
        <f t="shared" si="16"/>
        <v>14</v>
      </c>
      <c r="U12" s="187"/>
      <c r="W12" s="105">
        <f>SUM('BP01:BP15'!D12)</f>
        <v>0.64</v>
      </c>
      <c r="X12" s="106">
        <f>SUM('BP01:BP15'!E12)</f>
        <v>0.03</v>
      </c>
      <c r="Y12" s="106">
        <f>SUM('BP01:BP15'!F12)</f>
        <v>0.03</v>
      </c>
      <c r="Z12" s="106">
        <f>SUM('BP01:BP15'!G12)</f>
        <v>0.01</v>
      </c>
      <c r="AA12" s="106">
        <f>SUM('BP01:BP15'!H12)</f>
        <v>0.04</v>
      </c>
      <c r="AB12" s="106">
        <f>SUM('BP01:BP15'!I12)</f>
        <v>3.84</v>
      </c>
      <c r="AC12" s="106">
        <f>SUM('BP01:BP15'!J12)</f>
        <v>0.87</v>
      </c>
      <c r="AD12" s="106">
        <f>SUM('BP01:BP15'!K12)</f>
        <v>0.03</v>
      </c>
      <c r="AE12" s="106">
        <f>SUM('BP01:BP15'!L12)</f>
        <v>0.01</v>
      </c>
      <c r="AF12" s="106">
        <f>SUM('BP01:BP15'!M12)</f>
        <v>7.0000000000000007E-2</v>
      </c>
      <c r="AG12" s="106">
        <f>SUM('BP01:BP15'!N12)</f>
        <v>9.9999999999999992E-2</v>
      </c>
      <c r="AH12" s="106">
        <f>SUM('BP01:BP15'!O12)</f>
        <v>0</v>
      </c>
      <c r="AI12" s="106">
        <f>SUM('BP01:BP15'!P12)</f>
        <v>0</v>
      </c>
      <c r="AJ12" s="106">
        <f>SUM('BP01:BP15'!Q12)</f>
        <v>0</v>
      </c>
      <c r="AK12" s="106">
        <f>SUM('BP01:BP15'!R12)</f>
        <v>0</v>
      </c>
      <c r="AL12" s="107">
        <f>SUM('BP01:BP15'!S12)</f>
        <v>0</v>
      </c>
      <c r="AN12" s="2">
        <v>9.9999999999999992E-2</v>
      </c>
      <c r="AO12" s="175">
        <f t="shared" si="17"/>
        <v>0</v>
      </c>
    </row>
    <row r="13" spans="1:41" ht="17.25" thickTop="1" thickBot="1" x14ac:dyDescent="0.35">
      <c r="A13" s="303"/>
      <c r="B13" s="11" t="str">
        <f>Clients!B13</f>
        <v>ლენტეხი</v>
      </c>
      <c r="C13" s="99">
        <f>SUM('BP01:BP15'!C13)</f>
        <v>5883.7</v>
      </c>
      <c r="D13" s="105">
        <f t="shared" si="15"/>
        <v>1</v>
      </c>
      <c r="E13" s="106">
        <f t="shared" si="0"/>
        <v>1</v>
      </c>
      <c r="F13" s="106">
        <f t="shared" si="1"/>
        <v>1</v>
      </c>
      <c r="G13" s="106">
        <f t="shared" si="2"/>
        <v>1</v>
      </c>
      <c r="H13" s="106">
        <f t="shared" si="3"/>
        <v>1</v>
      </c>
      <c r="I13" s="106">
        <f t="shared" si="4"/>
        <v>2</v>
      </c>
      <c r="J13" s="106">
        <f t="shared" si="5"/>
        <v>1</v>
      </c>
      <c r="K13" s="106">
        <f t="shared" si="6"/>
        <v>1</v>
      </c>
      <c r="L13" s="106">
        <f t="shared" si="7"/>
        <v>1</v>
      </c>
      <c r="M13" s="106">
        <f t="shared" si="8"/>
        <v>1</v>
      </c>
      <c r="N13" s="106">
        <f t="shared" si="9"/>
        <v>1</v>
      </c>
      <c r="O13" s="106">
        <f t="shared" si="10"/>
        <v>0</v>
      </c>
      <c r="P13" s="106">
        <f t="shared" si="11"/>
        <v>0</v>
      </c>
      <c r="Q13" s="106">
        <f t="shared" si="12"/>
        <v>0</v>
      </c>
      <c r="R13" s="106">
        <f t="shared" si="13"/>
        <v>0</v>
      </c>
      <c r="S13" s="107">
        <f t="shared" si="14"/>
        <v>0</v>
      </c>
      <c r="T13" s="180">
        <f t="shared" si="16"/>
        <v>12</v>
      </c>
      <c r="U13" s="187"/>
      <c r="W13" s="105">
        <f>SUM('BP01:BP15'!D13)</f>
        <v>0.49999999999999994</v>
      </c>
      <c r="X13" s="106">
        <f>SUM('BP01:BP15'!E13)</f>
        <v>0.03</v>
      </c>
      <c r="Y13" s="106">
        <f>SUM('BP01:BP15'!F13)</f>
        <v>0.01</v>
      </c>
      <c r="Z13" s="106">
        <f>SUM('BP01:BP15'!G13)</f>
        <v>0.01</v>
      </c>
      <c r="AA13" s="106">
        <f>SUM('BP01:BP15'!H13)</f>
        <v>0.04</v>
      </c>
      <c r="AB13" s="106">
        <f>SUM('BP01:BP15'!I13)</f>
        <v>1.37</v>
      </c>
      <c r="AC13" s="106">
        <f>SUM('BP01:BP15'!J13)</f>
        <v>0.05</v>
      </c>
      <c r="AD13" s="106">
        <f>SUM('BP01:BP15'!K13)</f>
        <v>0.04</v>
      </c>
      <c r="AE13" s="106">
        <f>SUM('BP01:BP15'!L13)</f>
        <v>0.01</v>
      </c>
      <c r="AF13" s="106">
        <f>SUM('BP01:BP15'!M13)</f>
        <v>0.04</v>
      </c>
      <c r="AG13" s="106">
        <f>SUM('BP01:BP15'!N13)</f>
        <v>9.9999999999999992E-2</v>
      </c>
      <c r="AH13" s="106">
        <f>SUM('BP01:BP15'!O13)</f>
        <v>0</v>
      </c>
      <c r="AI13" s="106">
        <f>SUM('BP01:BP15'!P13)</f>
        <v>0</v>
      </c>
      <c r="AJ13" s="106">
        <f>SUM('BP01:BP15'!Q13)</f>
        <v>0</v>
      </c>
      <c r="AK13" s="106">
        <f>SUM('BP01:BP15'!R13)</f>
        <v>0</v>
      </c>
      <c r="AL13" s="107">
        <f>SUM('BP01:BP15'!S13)</f>
        <v>0</v>
      </c>
      <c r="AN13" s="2">
        <v>9.9999999999999992E-2</v>
      </c>
      <c r="AO13" s="175">
        <f t="shared" si="17"/>
        <v>0</v>
      </c>
    </row>
    <row r="14" spans="1:41" ht="17.25" thickTop="1" thickBot="1" x14ac:dyDescent="0.35">
      <c r="A14" s="303"/>
      <c r="B14" s="11" t="str">
        <f>Clients!B14</f>
        <v>ონი</v>
      </c>
      <c r="C14" s="99">
        <f>SUM('BP01:BP15'!C14)</f>
        <v>4615.3</v>
      </c>
      <c r="D14" s="105">
        <f t="shared" si="15"/>
        <v>1</v>
      </c>
      <c r="E14" s="106">
        <f t="shared" si="0"/>
        <v>1</v>
      </c>
      <c r="F14" s="106">
        <f t="shared" si="1"/>
        <v>1</v>
      </c>
      <c r="G14" s="106">
        <f t="shared" si="2"/>
        <v>1</v>
      </c>
      <c r="H14" s="106">
        <f t="shared" si="3"/>
        <v>1</v>
      </c>
      <c r="I14" s="106">
        <f t="shared" si="4"/>
        <v>3</v>
      </c>
      <c r="J14" s="106">
        <f t="shared" si="5"/>
        <v>1</v>
      </c>
      <c r="K14" s="106">
        <f t="shared" si="6"/>
        <v>1</v>
      </c>
      <c r="L14" s="106">
        <f t="shared" si="7"/>
        <v>1</v>
      </c>
      <c r="M14" s="106">
        <f t="shared" si="8"/>
        <v>1</v>
      </c>
      <c r="N14" s="106">
        <f t="shared" si="9"/>
        <v>1</v>
      </c>
      <c r="O14" s="106">
        <f t="shared" si="10"/>
        <v>0</v>
      </c>
      <c r="P14" s="106">
        <f t="shared" si="11"/>
        <v>0</v>
      </c>
      <c r="Q14" s="106">
        <f t="shared" si="12"/>
        <v>0</v>
      </c>
      <c r="R14" s="106">
        <f t="shared" si="13"/>
        <v>0</v>
      </c>
      <c r="S14" s="107">
        <f t="shared" si="14"/>
        <v>0</v>
      </c>
      <c r="T14" s="180">
        <f t="shared" si="16"/>
        <v>13</v>
      </c>
      <c r="U14" s="187"/>
      <c r="W14" s="105">
        <f>SUM('BP01:BP15'!D14)</f>
        <v>0.45</v>
      </c>
      <c r="X14" s="106">
        <f>SUM('BP01:BP15'!E14)</f>
        <v>0.03</v>
      </c>
      <c r="Y14" s="106">
        <f>SUM('BP01:BP15'!F14)</f>
        <v>0.02</v>
      </c>
      <c r="Z14" s="106">
        <f>SUM('BP01:BP15'!G14)</f>
        <v>0.01</v>
      </c>
      <c r="AA14" s="106">
        <f>SUM('BP01:BP15'!H14)</f>
        <v>0.04</v>
      </c>
      <c r="AB14" s="106">
        <f>SUM('BP01:BP15'!I14)</f>
        <v>2.0499999999999998</v>
      </c>
      <c r="AC14" s="106">
        <f>SUM('BP01:BP15'!J14)</f>
        <v>0.09</v>
      </c>
      <c r="AD14" s="106">
        <f>SUM('BP01:BP15'!K14)</f>
        <v>0.03</v>
      </c>
      <c r="AE14" s="106">
        <f>SUM('BP01:BP15'!L14)</f>
        <v>0.01</v>
      </c>
      <c r="AF14" s="106">
        <f>SUM('BP01:BP15'!M14)</f>
        <v>0.05</v>
      </c>
      <c r="AG14" s="106">
        <f>SUM('BP01:BP15'!N14)</f>
        <v>9.9999999999999992E-2</v>
      </c>
      <c r="AH14" s="106">
        <f>SUM('BP01:BP15'!O14)</f>
        <v>0</v>
      </c>
      <c r="AI14" s="106">
        <f>SUM('BP01:BP15'!P14)</f>
        <v>0</v>
      </c>
      <c r="AJ14" s="106">
        <f>SUM('BP01:BP15'!Q14)</f>
        <v>0</v>
      </c>
      <c r="AK14" s="106">
        <f>SUM('BP01:BP15'!R14)</f>
        <v>0</v>
      </c>
      <c r="AL14" s="107">
        <f>SUM('BP01:BP15'!S14)</f>
        <v>0</v>
      </c>
      <c r="AN14" s="2">
        <v>9.9999999999999992E-2</v>
      </c>
      <c r="AO14" s="175">
        <f t="shared" si="17"/>
        <v>0</v>
      </c>
    </row>
    <row r="15" spans="1:41" ht="17.25" thickTop="1" thickBot="1" x14ac:dyDescent="0.35">
      <c r="A15" s="303">
        <f>Clients!A15</f>
        <v>0</v>
      </c>
      <c r="B15" s="11" t="str">
        <f>Clients!B15</f>
        <v>ცაგერი</v>
      </c>
      <c r="C15" s="99">
        <f>SUM('BP01:BP15'!C15)</f>
        <v>5937.3</v>
      </c>
      <c r="D15" s="105">
        <f t="shared" si="15"/>
        <v>1</v>
      </c>
      <c r="E15" s="106">
        <f t="shared" si="0"/>
        <v>1</v>
      </c>
      <c r="F15" s="106">
        <f t="shared" si="1"/>
        <v>1</v>
      </c>
      <c r="G15" s="106">
        <f t="shared" si="2"/>
        <v>1</v>
      </c>
      <c r="H15" s="106">
        <f t="shared" si="3"/>
        <v>1</v>
      </c>
      <c r="I15" s="106">
        <f t="shared" si="4"/>
        <v>4</v>
      </c>
      <c r="J15" s="106">
        <f t="shared" si="5"/>
        <v>1</v>
      </c>
      <c r="K15" s="106">
        <f t="shared" si="6"/>
        <v>1</v>
      </c>
      <c r="L15" s="106">
        <f t="shared" si="7"/>
        <v>1</v>
      </c>
      <c r="M15" s="106">
        <f t="shared" si="8"/>
        <v>1</v>
      </c>
      <c r="N15" s="106">
        <f t="shared" si="9"/>
        <v>1</v>
      </c>
      <c r="O15" s="106">
        <f t="shared" si="10"/>
        <v>0</v>
      </c>
      <c r="P15" s="106">
        <f t="shared" si="11"/>
        <v>0</v>
      </c>
      <c r="Q15" s="106">
        <f t="shared" si="12"/>
        <v>0</v>
      </c>
      <c r="R15" s="106">
        <f t="shared" si="13"/>
        <v>0</v>
      </c>
      <c r="S15" s="107">
        <f t="shared" si="14"/>
        <v>0</v>
      </c>
      <c r="T15" s="180">
        <f t="shared" si="16"/>
        <v>14</v>
      </c>
      <c r="U15" s="187"/>
      <c r="W15" s="105">
        <f>SUM('BP01:BP15'!D15)</f>
        <v>0.57000000000000006</v>
      </c>
      <c r="X15" s="106">
        <f>SUM('BP01:BP15'!E15)</f>
        <v>0.03</v>
      </c>
      <c r="Y15" s="106">
        <f>SUM('BP01:BP15'!F15)</f>
        <v>0.03</v>
      </c>
      <c r="Z15" s="106">
        <f>SUM('BP01:BP15'!G15)</f>
        <v>0.01</v>
      </c>
      <c r="AA15" s="106">
        <f>SUM('BP01:BP15'!H15)</f>
        <v>0.04</v>
      </c>
      <c r="AB15" s="106">
        <f>SUM('BP01:BP15'!I15)</f>
        <v>3.4799999999999995</v>
      </c>
      <c r="AC15" s="106">
        <f>SUM('BP01:BP15'!J15)</f>
        <v>0.04</v>
      </c>
      <c r="AD15" s="106">
        <f>SUM('BP01:BP15'!K15)</f>
        <v>0.04</v>
      </c>
      <c r="AE15" s="106">
        <f>SUM('BP01:BP15'!L15)</f>
        <v>0.01</v>
      </c>
      <c r="AF15" s="106">
        <f>SUM('BP01:BP15'!M15)</f>
        <v>0.04</v>
      </c>
      <c r="AG15" s="106">
        <f>SUM('BP01:BP15'!N15)</f>
        <v>9.9999999999999992E-2</v>
      </c>
      <c r="AH15" s="106">
        <f>SUM('BP01:BP15'!O15)</f>
        <v>0</v>
      </c>
      <c r="AI15" s="106">
        <f>SUM('BP01:BP15'!P15)</f>
        <v>0</v>
      </c>
      <c r="AJ15" s="106">
        <f>SUM('BP01:BP15'!Q15)</f>
        <v>0</v>
      </c>
      <c r="AK15" s="106">
        <f>SUM('BP01:BP15'!R15)</f>
        <v>0</v>
      </c>
      <c r="AL15" s="107">
        <f>SUM('BP01:BP15'!S15)</f>
        <v>0</v>
      </c>
      <c r="AN15" s="2">
        <v>9.9999999999999992E-2</v>
      </c>
      <c r="AO15" s="175">
        <f t="shared" si="17"/>
        <v>0</v>
      </c>
    </row>
    <row r="16" spans="1:41" ht="17.25" thickTop="1" thickBot="1" x14ac:dyDescent="0.35">
      <c r="A16" s="303"/>
      <c r="B16" s="11" t="str">
        <f>Clients!B16</f>
        <v>ახმეტი</v>
      </c>
      <c r="C16" s="99">
        <f>SUM('BP01:BP15'!C16)</f>
        <v>12309.1</v>
      </c>
      <c r="D16" s="105">
        <f t="shared" si="15"/>
        <v>2</v>
      </c>
      <c r="E16" s="106">
        <f t="shared" si="0"/>
        <v>1</v>
      </c>
      <c r="F16" s="106">
        <f t="shared" si="1"/>
        <v>1</v>
      </c>
      <c r="G16" s="106">
        <f t="shared" si="2"/>
        <v>1</v>
      </c>
      <c r="H16" s="106">
        <f t="shared" si="3"/>
        <v>1</v>
      </c>
      <c r="I16" s="106">
        <f t="shared" si="4"/>
        <v>7</v>
      </c>
      <c r="J16" s="106">
        <f t="shared" si="5"/>
        <v>3</v>
      </c>
      <c r="K16" s="106">
        <f t="shared" si="6"/>
        <v>1</v>
      </c>
      <c r="L16" s="106">
        <f t="shared" si="7"/>
        <v>1</v>
      </c>
      <c r="M16" s="106">
        <f t="shared" si="8"/>
        <v>1</v>
      </c>
      <c r="N16" s="106">
        <f t="shared" si="9"/>
        <v>1</v>
      </c>
      <c r="O16" s="106">
        <f t="shared" si="10"/>
        <v>0</v>
      </c>
      <c r="P16" s="106">
        <f t="shared" si="11"/>
        <v>0</v>
      </c>
      <c r="Q16" s="106">
        <f t="shared" si="12"/>
        <v>0</v>
      </c>
      <c r="R16" s="106">
        <f t="shared" si="13"/>
        <v>0</v>
      </c>
      <c r="S16" s="107">
        <f t="shared" si="14"/>
        <v>0</v>
      </c>
      <c r="T16" s="180">
        <f t="shared" si="16"/>
        <v>20</v>
      </c>
      <c r="U16" s="187"/>
      <c r="W16" s="105">
        <f>SUM('BP01:BP15'!D16)</f>
        <v>1.3800000000000001</v>
      </c>
      <c r="X16" s="106">
        <f>SUM('BP01:BP15'!E16)</f>
        <v>0.03</v>
      </c>
      <c r="Y16" s="106">
        <f>SUM('BP01:BP15'!F16)</f>
        <v>6.0000000000000005E-2</v>
      </c>
      <c r="Z16" s="106">
        <f>SUM('BP01:BP15'!G16)</f>
        <v>0.02</v>
      </c>
      <c r="AA16" s="106">
        <f>SUM('BP01:BP15'!H16)</f>
        <v>0.36</v>
      </c>
      <c r="AB16" s="106">
        <f>SUM('BP01:BP15'!I16)</f>
        <v>6.8199999999999994</v>
      </c>
      <c r="AC16" s="106">
        <f>SUM('BP01:BP15'!J16)</f>
        <v>2.8399999999999994</v>
      </c>
      <c r="AD16" s="106">
        <f>SUM('BP01:BP15'!K16)</f>
        <v>0.05</v>
      </c>
      <c r="AE16" s="106">
        <f>SUM('BP01:BP15'!L16)</f>
        <v>0.01</v>
      </c>
      <c r="AF16" s="106">
        <f>SUM('BP01:BP15'!M16)</f>
        <v>0.29000000000000004</v>
      </c>
      <c r="AG16" s="106">
        <f>SUM('BP01:BP15'!N16)</f>
        <v>0.82000000000000006</v>
      </c>
      <c r="AH16" s="106">
        <f>SUM('BP01:BP15'!O16)</f>
        <v>0</v>
      </c>
      <c r="AI16" s="106">
        <f>SUM('BP01:BP15'!P16)</f>
        <v>0</v>
      </c>
      <c r="AJ16" s="106">
        <f>SUM('BP01:BP15'!Q16)</f>
        <v>0</v>
      </c>
      <c r="AK16" s="106">
        <f>SUM('BP01:BP15'!R16)</f>
        <v>0</v>
      </c>
      <c r="AL16" s="107">
        <f>SUM('BP01:BP15'!S16)</f>
        <v>0</v>
      </c>
      <c r="AN16" s="2">
        <v>0.82000000000000006</v>
      </c>
      <c r="AO16" s="175">
        <f t="shared" si="17"/>
        <v>0</v>
      </c>
    </row>
    <row r="17" spans="1:41" ht="17.25" thickTop="1" thickBot="1" x14ac:dyDescent="0.35">
      <c r="A17" s="303"/>
      <c r="B17" s="11" t="str">
        <f>Clients!B17</f>
        <v>გურჯაანი</v>
      </c>
      <c r="C17" s="99">
        <f>SUM('BP01:BP15'!C17)</f>
        <v>15143.3</v>
      </c>
      <c r="D17" s="105">
        <f t="shared" si="15"/>
        <v>2</v>
      </c>
      <c r="E17" s="106">
        <f t="shared" si="0"/>
        <v>1</v>
      </c>
      <c r="F17" s="106">
        <f t="shared" si="1"/>
        <v>1</v>
      </c>
      <c r="G17" s="106">
        <f t="shared" si="2"/>
        <v>1</v>
      </c>
      <c r="H17" s="106">
        <f t="shared" si="3"/>
        <v>1</v>
      </c>
      <c r="I17" s="106">
        <f t="shared" si="4"/>
        <v>10</v>
      </c>
      <c r="J17" s="106">
        <f t="shared" si="5"/>
        <v>1</v>
      </c>
      <c r="K17" s="106">
        <f t="shared" si="6"/>
        <v>1</v>
      </c>
      <c r="L17" s="106">
        <f t="shared" si="7"/>
        <v>1</v>
      </c>
      <c r="M17" s="106">
        <f t="shared" si="8"/>
        <v>1</v>
      </c>
      <c r="N17" s="106">
        <f t="shared" si="9"/>
        <v>1</v>
      </c>
      <c r="O17" s="106">
        <f t="shared" si="10"/>
        <v>0</v>
      </c>
      <c r="P17" s="106">
        <f t="shared" si="11"/>
        <v>0</v>
      </c>
      <c r="Q17" s="106">
        <f t="shared" si="12"/>
        <v>0</v>
      </c>
      <c r="R17" s="106">
        <f t="shared" si="13"/>
        <v>0</v>
      </c>
      <c r="S17" s="107">
        <f t="shared" si="14"/>
        <v>0</v>
      </c>
      <c r="T17" s="180">
        <f t="shared" si="16"/>
        <v>21</v>
      </c>
      <c r="U17" s="187"/>
      <c r="W17" s="105">
        <f>SUM('BP01:BP15'!D17)</f>
        <v>1.6700000000000002</v>
      </c>
      <c r="X17" s="106">
        <f>SUM('BP01:BP15'!E17)</f>
        <v>0.03</v>
      </c>
      <c r="Y17" s="106">
        <f>SUM('BP01:BP15'!F17)</f>
        <v>0.08</v>
      </c>
      <c r="Z17" s="106">
        <f>SUM('BP01:BP15'!G17)</f>
        <v>0.01</v>
      </c>
      <c r="AA17" s="106">
        <f>SUM('BP01:BP15'!H17)</f>
        <v>0.2</v>
      </c>
      <c r="AB17" s="106">
        <f>SUM('BP01:BP15'!I17)</f>
        <v>9.43</v>
      </c>
      <c r="AC17" s="106">
        <f>SUM('BP01:BP15'!J17)</f>
        <v>0.96</v>
      </c>
      <c r="AD17" s="106">
        <f>SUM('BP01:BP15'!K17)</f>
        <v>7.0000000000000007E-2</v>
      </c>
      <c r="AE17" s="106">
        <f>SUM('BP01:BP15'!L17)</f>
        <v>0.01</v>
      </c>
      <c r="AF17" s="106">
        <f>SUM('BP01:BP15'!M17)</f>
        <v>0.15</v>
      </c>
      <c r="AG17" s="106">
        <f>SUM('BP01:BP15'!N17)</f>
        <v>0.46</v>
      </c>
      <c r="AH17" s="106">
        <f>SUM('BP01:BP15'!O17)</f>
        <v>0</v>
      </c>
      <c r="AI17" s="106">
        <f>SUM('BP01:BP15'!P17)</f>
        <v>0</v>
      </c>
      <c r="AJ17" s="106">
        <f>SUM('BP01:BP15'!Q17)</f>
        <v>0</v>
      </c>
      <c r="AK17" s="106">
        <f>SUM('BP01:BP15'!R17)</f>
        <v>0</v>
      </c>
      <c r="AL17" s="107">
        <f>SUM('BP01:BP15'!S17)</f>
        <v>0</v>
      </c>
      <c r="AN17" s="2">
        <v>0.46</v>
      </c>
      <c r="AO17" s="175">
        <f t="shared" si="17"/>
        <v>0</v>
      </c>
    </row>
    <row r="18" spans="1:41" ht="17.25" thickTop="1" thickBot="1" x14ac:dyDescent="0.35">
      <c r="A18" s="303"/>
      <c r="B18" s="11" t="str">
        <f>Clients!B18</f>
        <v>დედოფლის წყარო</v>
      </c>
      <c r="C18" s="99">
        <f>SUM('BP01:BP15'!C18)</f>
        <v>7011.6</v>
      </c>
      <c r="D18" s="105">
        <f t="shared" si="15"/>
        <v>1</v>
      </c>
      <c r="E18" s="106">
        <f t="shared" si="0"/>
        <v>1</v>
      </c>
      <c r="F18" s="106">
        <f t="shared" si="1"/>
        <v>1</v>
      </c>
      <c r="G18" s="106">
        <f t="shared" si="2"/>
        <v>1</v>
      </c>
      <c r="H18" s="106">
        <f t="shared" si="3"/>
        <v>1</v>
      </c>
      <c r="I18" s="106">
        <f t="shared" si="4"/>
        <v>4</v>
      </c>
      <c r="J18" s="106">
        <f t="shared" si="5"/>
        <v>1</v>
      </c>
      <c r="K18" s="106">
        <f t="shared" si="6"/>
        <v>1</v>
      </c>
      <c r="L18" s="106">
        <f t="shared" si="7"/>
        <v>1</v>
      </c>
      <c r="M18" s="106">
        <f t="shared" si="8"/>
        <v>1</v>
      </c>
      <c r="N18" s="106">
        <f t="shared" si="9"/>
        <v>1</v>
      </c>
      <c r="O18" s="106">
        <f t="shared" si="10"/>
        <v>0</v>
      </c>
      <c r="P18" s="106">
        <f t="shared" si="11"/>
        <v>0</v>
      </c>
      <c r="Q18" s="106">
        <f t="shared" si="12"/>
        <v>0</v>
      </c>
      <c r="R18" s="106">
        <f t="shared" si="13"/>
        <v>0</v>
      </c>
      <c r="S18" s="107">
        <f t="shared" si="14"/>
        <v>0</v>
      </c>
      <c r="T18" s="180">
        <f t="shared" si="16"/>
        <v>14</v>
      </c>
      <c r="U18" s="187"/>
      <c r="W18" s="105">
        <f>SUM('BP01:BP15'!D18)</f>
        <v>0.72</v>
      </c>
      <c r="X18" s="106">
        <f>SUM('BP01:BP15'!E18)</f>
        <v>0.03</v>
      </c>
      <c r="Y18" s="106">
        <f>SUM('BP01:BP15'!F18)</f>
        <v>0.03</v>
      </c>
      <c r="Z18" s="106">
        <f>SUM('BP01:BP15'!G18)</f>
        <v>0.01</v>
      </c>
      <c r="AA18" s="106">
        <f>SUM('BP01:BP15'!H18)</f>
        <v>0.08</v>
      </c>
      <c r="AB18" s="106">
        <f>SUM('BP01:BP15'!I18)</f>
        <v>3.42</v>
      </c>
      <c r="AC18" s="106">
        <f>SUM('BP01:BP15'!J18)</f>
        <v>0.41000000000000003</v>
      </c>
      <c r="AD18" s="106">
        <f>SUM('BP01:BP15'!K18)</f>
        <v>0.04</v>
      </c>
      <c r="AE18" s="106">
        <f>SUM('BP01:BP15'!L18)</f>
        <v>0.01</v>
      </c>
      <c r="AF18" s="106">
        <f>SUM('BP01:BP15'!M18)</f>
        <v>7.0000000000000007E-2</v>
      </c>
      <c r="AG18" s="106">
        <f>SUM('BP01:BP15'!N18)</f>
        <v>0.19</v>
      </c>
      <c r="AH18" s="106">
        <f>SUM('BP01:BP15'!O18)</f>
        <v>0</v>
      </c>
      <c r="AI18" s="106">
        <f>SUM('BP01:BP15'!P18)</f>
        <v>0</v>
      </c>
      <c r="AJ18" s="106">
        <f>SUM('BP01:BP15'!Q18)</f>
        <v>0</v>
      </c>
      <c r="AK18" s="106">
        <f>SUM('BP01:BP15'!R18)</f>
        <v>0</v>
      </c>
      <c r="AL18" s="107">
        <f>SUM('BP01:BP15'!S18)</f>
        <v>0</v>
      </c>
      <c r="AN18" s="2">
        <v>0.19</v>
      </c>
      <c r="AO18" s="175">
        <f t="shared" si="17"/>
        <v>0</v>
      </c>
    </row>
    <row r="19" spans="1:41" ht="17.25" thickTop="1" thickBot="1" x14ac:dyDescent="0.35">
      <c r="A19" s="303"/>
      <c r="B19" s="11" t="str">
        <f>Clients!B19</f>
        <v>თელავი</v>
      </c>
      <c r="C19" s="99">
        <f>SUM('BP01:BP15'!C19)</f>
        <v>12427</v>
      </c>
      <c r="D19" s="105">
        <f t="shared" si="15"/>
        <v>2</v>
      </c>
      <c r="E19" s="106">
        <f t="shared" si="0"/>
        <v>1</v>
      </c>
      <c r="F19" s="106">
        <f t="shared" si="1"/>
        <v>1</v>
      </c>
      <c r="G19" s="106">
        <f t="shared" si="2"/>
        <v>1</v>
      </c>
      <c r="H19" s="106">
        <f t="shared" si="3"/>
        <v>1</v>
      </c>
      <c r="I19" s="106">
        <f t="shared" si="4"/>
        <v>6</v>
      </c>
      <c r="J19" s="106">
        <f t="shared" si="5"/>
        <v>10</v>
      </c>
      <c r="K19" s="106">
        <f t="shared" si="6"/>
        <v>1</v>
      </c>
      <c r="L19" s="106">
        <f t="shared" si="7"/>
        <v>1</v>
      </c>
      <c r="M19" s="106">
        <f t="shared" si="8"/>
        <v>1</v>
      </c>
      <c r="N19" s="106">
        <f t="shared" si="9"/>
        <v>1</v>
      </c>
      <c r="O19" s="106">
        <f t="shared" si="10"/>
        <v>0</v>
      </c>
      <c r="P19" s="106">
        <f t="shared" si="11"/>
        <v>0</v>
      </c>
      <c r="Q19" s="106">
        <f t="shared" si="12"/>
        <v>0</v>
      </c>
      <c r="R19" s="106">
        <f t="shared" si="13"/>
        <v>0</v>
      </c>
      <c r="S19" s="107">
        <f t="shared" si="14"/>
        <v>0</v>
      </c>
      <c r="T19" s="180">
        <f t="shared" si="16"/>
        <v>26</v>
      </c>
      <c r="U19" s="187"/>
      <c r="W19" s="105">
        <f>SUM('BP01:BP15'!D19)</f>
        <v>1.5200000000000002</v>
      </c>
      <c r="X19" s="106">
        <f>SUM('BP01:BP15'!E19)</f>
        <v>0.03</v>
      </c>
      <c r="Y19" s="106">
        <f>SUM('BP01:BP15'!F19)</f>
        <v>0.05</v>
      </c>
      <c r="Z19" s="106">
        <f>SUM('BP01:BP15'!G19)</f>
        <v>0.04</v>
      </c>
      <c r="AA19" s="106">
        <f>SUM('BP01:BP15'!H19)</f>
        <v>0.08</v>
      </c>
      <c r="AB19" s="106">
        <f>SUM('BP01:BP15'!I19)</f>
        <v>5.4499999999999993</v>
      </c>
      <c r="AC19" s="106">
        <f>SUM('BP01:BP15'!J19)</f>
        <v>9.120000000000001</v>
      </c>
      <c r="AD19" s="106">
        <f>SUM('BP01:BP15'!K19)</f>
        <v>0.10999999999999999</v>
      </c>
      <c r="AE19" s="106">
        <f>SUM('BP01:BP15'!L19)</f>
        <v>0.01</v>
      </c>
      <c r="AF19" s="106">
        <f>SUM('BP01:BP15'!M19)</f>
        <v>0.31</v>
      </c>
      <c r="AG19" s="106">
        <f>SUM('BP01:BP15'!N19)</f>
        <v>0.19</v>
      </c>
      <c r="AH19" s="106">
        <f>SUM('BP01:BP15'!O19)</f>
        <v>0</v>
      </c>
      <c r="AI19" s="106">
        <f>SUM('BP01:BP15'!P19)</f>
        <v>0</v>
      </c>
      <c r="AJ19" s="106">
        <f>SUM('BP01:BP15'!Q19)</f>
        <v>0</v>
      </c>
      <c r="AK19" s="106">
        <f>SUM('BP01:BP15'!R19)</f>
        <v>0</v>
      </c>
      <c r="AL19" s="107">
        <f>SUM('BP01:BP15'!S19)</f>
        <v>0</v>
      </c>
      <c r="AN19" s="2">
        <v>0.19</v>
      </c>
      <c r="AO19" s="175">
        <f t="shared" si="17"/>
        <v>0</v>
      </c>
    </row>
    <row r="20" spans="1:41" ht="17.25" thickTop="1" thickBot="1" x14ac:dyDescent="0.35">
      <c r="A20" s="303"/>
      <c r="B20" s="11" t="str">
        <f>Clients!B20</f>
        <v>ლაგოდეხი</v>
      </c>
      <c r="C20" s="99">
        <f>SUM('BP01:BP15'!C20)</f>
        <v>9249</v>
      </c>
      <c r="D20" s="105">
        <f t="shared" si="15"/>
        <v>2</v>
      </c>
      <c r="E20" s="106">
        <f t="shared" si="0"/>
        <v>1</v>
      </c>
      <c r="F20" s="106">
        <f t="shared" si="1"/>
        <v>1</v>
      </c>
      <c r="G20" s="106">
        <f t="shared" si="2"/>
        <v>1</v>
      </c>
      <c r="H20" s="106">
        <f t="shared" si="3"/>
        <v>1</v>
      </c>
      <c r="I20" s="106">
        <f t="shared" si="4"/>
        <v>6</v>
      </c>
      <c r="J20" s="106">
        <f t="shared" si="5"/>
        <v>1</v>
      </c>
      <c r="K20" s="106">
        <f t="shared" si="6"/>
        <v>1</v>
      </c>
      <c r="L20" s="106">
        <f t="shared" si="7"/>
        <v>1</v>
      </c>
      <c r="M20" s="106">
        <f t="shared" si="8"/>
        <v>1</v>
      </c>
      <c r="N20" s="106">
        <f t="shared" si="9"/>
        <v>1</v>
      </c>
      <c r="O20" s="106">
        <f t="shared" si="10"/>
        <v>0</v>
      </c>
      <c r="P20" s="106">
        <f t="shared" si="11"/>
        <v>0</v>
      </c>
      <c r="Q20" s="106">
        <f t="shared" si="12"/>
        <v>0</v>
      </c>
      <c r="R20" s="106">
        <f t="shared" si="13"/>
        <v>0</v>
      </c>
      <c r="S20" s="107">
        <f t="shared" si="14"/>
        <v>0</v>
      </c>
      <c r="T20" s="180">
        <f t="shared" si="16"/>
        <v>17</v>
      </c>
      <c r="U20" s="187"/>
      <c r="W20" s="105">
        <f>SUM('BP01:BP15'!D20)</f>
        <v>1.0700000000000003</v>
      </c>
      <c r="X20" s="106">
        <f>SUM('BP01:BP15'!E20)</f>
        <v>0.03</v>
      </c>
      <c r="Y20" s="106">
        <f>SUM('BP01:BP15'!F20)</f>
        <v>0.04</v>
      </c>
      <c r="Z20" s="106">
        <f>SUM('BP01:BP15'!G20)</f>
        <v>0.01</v>
      </c>
      <c r="AA20" s="106">
        <f>SUM('BP01:BP15'!H20)</f>
        <v>0.12</v>
      </c>
      <c r="AB20" s="106">
        <f>SUM('BP01:BP15'!I20)</f>
        <v>5.1199999999999992</v>
      </c>
      <c r="AC20" s="106">
        <f>SUM('BP01:BP15'!J20)</f>
        <v>0.56000000000000005</v>
      </c>
      <c r="AD20" s="106">
        <f>SUM('BP01:BP15'!K20)</f>
        <v>6.0000000000000005E-2</v>
      </c>
      <c r="AE20" s="106">
        <f>SUM('BP01:BP15'!L20)</f>
        <v>0.01</v>
      </c>
      <c r="AF20" s="106">
        <f>SUM('BP01:BP15'!M20)</f>
        <v>9.9999999999999992E-2</v>
      </c>
      <c r="AG20" s="106">
        <f>SUM('BP01:BP15'!N20)</f>
        <v>0.28000000000000003</v>
      </c>
      <c r="AH20" s="106">
        <f>SUM('BP01:BP15'!O20)</f>
        <v>0</v>
      </c>
      <c r="AI20" s="106">
        <f>SUM('BP01:BP15'!P20)</f>
        <v>0</v>
      </c>
      <c r="AJ20" s="106">
        <f>SUM('BP01:BP15'!Q20)</f>
        <v>0</v>
      </c>
      <c r="AK20" s="106">
        <f>SUM('BP01:BP15'!R20)</f>
        <v>0</v>
      </c>
      <c r="AL20" s="107">
        <f>SUM('BP01:BP15'!S20)</f>
        <v>0</v>
      </c>
      <c r="AN20" s="2">
        <v>0.28000000000000003</v>
      </c>
      <c r="AO20" s="175">
        <f t="shared" si="17"/>
        <v>0</v>
      </c>
    </row>
    <row r="21" spans="1:41" ht="17.25" thickTop="1" thickBot="1" x14ac:dyDescent="0.35">
      <c r="A21" s="303">
        <f>Clients!A21</f>
        <v>0</v>
      </c>
      <c r="B21" s="11" t="str">
        <f>Clients!B21</f>
        <v>საგარეჯო</v>
      </c>
      <c r="C21" s="99">
        <f>SUM('BP01:BP15'!C21)</f>
        <v>9440.2000000000007</v>
      </c>
      <c r="D21" s="105">
        <f t="shared" si="15"/>
        <v>2</v>
      </c>
      <c r="E21" s="106">
        <f t="shared" si="0"/>
        <v>1</v>
      </c>
      <c r="F21" s="106">
        <f t="shared" si="1"/>
        <v>1</v>
      </c>
      <c r="G21" s="106">
        <f t="shared" si="2"/>
        <v>1</v>
      </c>
      <c r="H21" s="106">
        <f t="shared" si="3"/>
        <v>1</v>
      </c>
      <c r="I21" s="106">
        <f t="shared" si="4"/>
        <v>5</v>
      </c>
      <c r="J21" s="106">
        <f t="shared" si="5"/>
        <v>1</v>
      </c>
      <c r="K21" s="106">
        <f t="shared" si="6"/>
        <v>1</v>
      </c>
      <c r="L21" s="106">
        <f t="shared" si="7"/>
        <v>1</v>
      </c>
      <c r="M21" s="106">
        <f t="shared" si="8"/>
        <v>1</v>
      </c>
      <c r="N21" s="106">
        <f t="shared" si="9"/>
        <v>1</v>
      </c>
      <c r="O21" s="106">
        <f t="shared" si="10"/>
        <v>0</v>
      </c>
      <c r="P21" s="106">
        <f t="shared" si="11"/>
        <v>0</v>
      </c>
      <c r="Q21" s="106">
        <f t="shared" si="12"/>
        <v>0</v>
      </c>
      <c r="R21" s="106">
        <f t="shared" si="13"/>
        <v>0</v>
      </c>
      <c r="S21" s="107">
        <f t="shared" si="14"/>
        <v>0</v>
      </c>
      <c r="T21" s="180">
        <f t="shared" si="16"/>
        <v>16</v>
      </c>
      <c r="U21" s="187"/>
      <c r="W21" s="105">
        <f>SUM('BP01:BP15'!D21)</f>
        <v>1.0900000000000001</v>
      </c>
      <c r="X21" s="106">
        <f>SUM('BP01:BP15'!E21)</f>
        <v>0.03</v>
      </c>
      <c r="Y21" s="106">
        <f>SUM('BP01:BP15'!F21)</f>
        <v>0.04</v>
      </c>
      <c r="Z21" s="106">
        <f>SUM('BP01:BP15'!G21)</f>
        <v>0.01</v>
      </c>
      <c r="AA21" s="106">
        <f>SUM('BP01:BP15'!H21)</f>
        <v>0.28000000000000003</v>
      </c>
      <c r="AB21" s="106">
        <f>SUM('BP01:BP15'!I21)</f>
        <v>4.7899999999999991</v>
      </c>
      <c r="AC21" s="106">
        <f>SUM('BP01:BP15'!J21)</f>
        <v>0.44</v>
      </c>
      <c r="AD21" s="106">
        <f>SUM('BP01:BP15'!K21)</f>
        <v>6.0000000000000005E-2</v>
      </c>
      <c r="AE21" s="106">
        <f>SUM('BP01:BP15'!L21)</f>
        <v>0.01</v>
      </c>
      <c r="AF21" s="106">
        <f>SUM('BP01:BP15'!M21)</f>
        <v>0.19</v>
      </c>
      <c r="AG21" s="106">
        <f>SUM('BP01:BP15'!N21)</f>
        <v>0.64</v>
      </c>
      <c r="AH21" s="106">
        <f>SUM('BP01:BP15'!O21)</f>
        <v>0</v>
      </c>
      <c r="AI21" s="106">
        <f>SUM('BP01:BP15'!P21)</f>
        <v>0</v>
      </c>
      <c r="AJ21" s="106">
        <f>SUM('BP01:BP15'!Q21)</f>
        <v>0</v>
      </c>
      <c r="AK21" s="106">
        <f>SUM('BP01:BP15'!R21)</f>
        <v>0</v>
      </c>
      <c r="AL21" s="107">
        <f>SUM('BP01:BP15'!S21)</f>
        <v>0</v>
      </c>
      <c r="AN21" s="2">
        <v>0.64</v>
      </c>
      <c r="AO21" s="175">
        <f t="shared" si="17"/>
        <v>0</v>
      </c>
    </row>
    <row r="22" spans="1:41" ht="17.25" thickTop="1" thickBot="1" x14ac:dyDescent="0.35">
      <c r="A22" s="303"/>
      <c r="B22" s="11" t="str">
        <f>Clients!B22</f>
        <v>სიღნაღი</v>
      </c>
      <c r="C22" s="99">
        <f>SUM('BP01:BP15'!C22)</f>
        <v>7255.3</v>
      </c>
      <c r="D22" s="105">
        <f t="shared" si="15"/>
        <v>1</v>
      </c>
      <c r="E22" s="106">
        <f t="shared" si="0"/>
        <v>1</v>
      </c>
      <c r="F22" s="106">
        <f t="shared" si="1"/>
        <v>1</v>
      </c>
      <c r="G22" s="106">
        <f t="shared" si="2"/>
        <v>1</v>
      </c>
      <c r="H22" s="106">
        <f t="shared" si="3"/>
        <v>1</v>
      </c>
      <c r="I22" s="106">
        <f t="shared" si="4"/>
        <v>4</v>
      </c>
      <c r="J22" s="106">
        <f t="shared" si="5"/>
        <v>2</v>
      </c>
      <c r="K22" s="106">
        <f t="shared" si="6"/>
        <v>1</v>
      </c>
      <c r="L22" s="106">
        <f t="shared" si="7"/>
        <v>1</v>
      </c>
      <c r="M22" s="106">
        <f t="shared" si="8"/>
        <v>1</v>
      </c>
      <c r="N22" s="106">
        <f t="shared" si="9"/>
        <v>1</v>
      </c>
      <c r="O22" s="106">
        <f t="shared" si="10"/>
        <v>0</v>
      </c>
      <c r="P22" s="106">
        <f t="shared" si="11"/>
        <v>0</v>
      </c>
      <c r="Q22" s="106">
        <f t="shared" si="12"/>
        <v>0</v>
      </c>
      <c r="R22" s="106">
        <f t="shared" si="13"/>
        <v>0</v>
      </c>
      <c r="S22" s="107">
        <f t="shared" si="14"/>
        <v>0</v>
      </c>
      <c r="T22" s="180">
        <f t="shared" si="16"/>
        <v>15</v>
      </c>
      <c r="U22" s="187"/>
      <c r="W22" s="105">
        <f>SUM('BP01:BP15'!D22)</f>
        <v>0.84</v>
      </c>
      <c r="X22" s="106">
        <f>SUM('BP01:BP15'!E22)</f>
        <v>0.03</v>
      </c>
      <c r="Y22" s="106">
        <f>SUM('BP01:BP15'!F22)</f>
        <v>0.03</v>
      </c>
      <c r="Z22" s="106">
        <f>SUM('BP01:BP15'!G22)</f>
        <v>0.01</v>
      </c>
      <c r="AA22" s="106">
        <f>SUM('BP01:BP15'!H22)</f>
        <v>0.08</v>
      </c>
      <c r="AB22" s="106">
        <f>SUM('BP01:BP15'!I22)</f>
        <v>3.5799999999999996</v>
      </c>
      <c r="AC22" s="106">
        <f>SUM('BP01:BP15'!J22)</f>
        <v>1.17</v>
      </c>
      <c r="AD22" s="106">
        <f>SUM('BP01:BP15'!K22)</f>
        <v>8.9999999999999983E-2</v>
      </c>
      <c r="AE22" s="106">
        <f>SUM('BP01:BP15'!L22)</f>
        <v>0.01</v>
      </c>
      <c r="AF22" s="106">
        <f>SUM('BP01:BP15'!M22)</f>
        <v>0.08</v>
      </c>
      <c r="AG22" s="106">
        <f>SUM('BP01:BP15'!N22)</f>
        <v>0.19</v>
      </c>
      <c r="AH22" s="106">
        <f>SUM('BP01:BP15'!O22)</f>
        <v>0</v>
      </c>
      <c r="AI22" s="106">
        <f>SUM('BP01:BP15'!P22)</f>
        <v>0</v>
      </c>
      <c r="AJ22" s="106">
        <f>SUM('BP01:BP15'!Q22)</f>
        <v>0</v>
      </c>
      <c r="AK22" s="106">
        <f>SUM('BP01:BP15'!R22)</f>
        <v>0</v>
      </c>
      <c r="AL22" s="107">
        <f>SUM('BP01:BP15'!S22)</f>
        <v>0</v>
      </c>
      <c r="AN22" s="2">
        <v>0.19</v>
      </c>
      <c r="AO22" s="175">
        <f t="shared" si="17"/>
        <v>0</v>
      </c>
    </row>
    <row r="23" spans="1:41" ht="17.25" thickTop="1" thickBot="1" x14ac:dyDescent="0.35">
      <c r="A23" s="303"/>
      <c r="B23" s="11" t="str">
        <f>Clients!B23</f>
        <v>ყვარელი</v>
      </c>
      <c r="C23" s="99">
        <f>SUM('BP01:BP15'!C23)</f>
        <v>7626.1</v>
      </c>
      <c r="D23" s="105">
        <f t="shared" si="15"/>
        <v>1</v>
      </c>
      <c r="E23" s="106">
        <f t="shared" si="0"/>
        <v>1</v>
      </c>
      <c r="F23" s="106">
        <f t="shared" si="1"/>
        <v>1</v>
      </c>
      <c r="G23" s="106">
        <f t="shared" si="2"/>
        <v>1</v>
      </c>
      <c r="H23" s="106">
        <f t="shared" si="3"/>
        <v>1</v>
      </c>
      <c r="I23" s="106">
        <f t="shared" si="4"/>
        <v>5</v>
      </c>
      <c r="J23" s="106">
        <f t="shared" si="5"/>
        <v>1</v>
      </c>
      <c r="K23" s="106">
        <f t="shared" si="6"/>
        <v>1</v>
      </c>
      <c r="L23" s="106">
        <f t="shared" si="7"/>
        <v>1</v>
      </c>
      <c r="M23" s="106">
        <f t="shared" si="8"/>
        <v>1</v>
      </c>
      <c r="N23" s="106">
        <f t="shared" si="9"/>
        <v>1</v>
      </c>
      <c r="O23" s="106">
        <f t="shared" si="10"/>
        <v>0</v>
      </c>
      <c r="P23" s="106">
        <f t="shared" si="11"/>
        <v>0</v>
      </c>
      <c r="Q23" s="106">
        <f t="shared" si="12"/>
        <v>0</v>
      </c>
      <c r="R23" s="106">
        <f t="shared" si="13"/>
        <v>0</v>
      </c>
      <c r="S23" s="107">
        <f t="shared" si="14"/>
        <v>0</v>
      </c>
      <c r="T23" s="180">
        <f t="shared" si="16"/>
        <v>15</v>
      </c>
      <c r="U23" s="187"/>
      <c r="W23" s="105">
        <f>SUM('BP01:BP15'!D23)</f>
        <v>0.85</v>
      </c>
      <c r="X23" s="106">
        <f>SUM('BP01:BP15'!E23)</f>
        <v>0.03</v>
      </c>
      <c r="Y23" s="106">
        <f>SUM('BP01:BP15'!F23)</f>
        <v>0.04</v>
      </c>
      <c r="Z23" s="106">
        <f>SUM('BP01:BP15'!G23)</f>
        <v>0.01</v>
      </c>
      <c r="AA23" s="106">
        <f>SUM('BP01:BP15'!H23)</f>
        <v>0.08</v>
      </c>
      <c r="AB23" s="106">
        <f>SUM('BP01:BP15'!I23)</f>
        <v>4.8999999999999995</v>
      </c>
      <c r="AC23" s="106">
        <f>SUM('BP01:BP15'!J23)</f>
        <v>0.59</v>
      </c>
      <c r="AD23" s="106">
        <f>SUM('BP01:BP15'!K23)</f>
        <v>0.04</v>
      </c>
      <c r="AE23" s="106">
        <f>SUM('BP01:BP15'!L23)</f>
        <v>0.01</v>
      </c>
      <c r="AF23" s="106">
        <f>SUM('BP01:BP15'!M23)</f>
        <v>7.0000000000000007E-2</v>
      </c>
      <c r="AG23" s="106">
        <f>SUM('BP01:BP15'!N23)</f>
        <v>0.19</v>
      </c>
      <c r="AH23" s="106">
        <f>SUM('BP01:BP15'!O23)</f>
        <v>0</v>
      </c>
      <c r="AI23" s="106">
        <f>SUM('BP01:BP15'!P23)</f>
        <v>0</v>
      </c>
      <c r="AJ23" s="106">
        <f>SUM('BP01:BP15'!Q23)</f>
        <v>0</v>
      </c>
      <c r="AK23" s="106">
        <f>SUM('BP01:BP15'!R23)</f>
        <v>0</v>
      </c>
      <c r="AL23" s="107">
        <f>SUM('BP01:BP15'!S23)</f>
        <v>0</v>
      </c>
      <c r="AN23" s="2">
        <v>0.19</v>
      </c>
      <c r="AO23" s="175">
        <f t="shared" si="17"/>
        <v>0</v>
      </c>
    </row>
    <row r="24" spans="1:41" ht="17.25" thickTop="1" thickBot="1" x14ac:dyDescent="0.35">
      <c r="A24" s="303"/>
      <c r="B24" s="11" t="str">
        <f>Clients!B24</f>
        <v>ბაღდათი</v>
      </c>
      <c r="C24" s="99">
        <f>SUM('BP01:BP15'!C24)</f>
        <v>7751</v>
      </c>
      <c r="D24" s="105">
        <f t="shared" si="15"/>
        <v>1</v>
      </c>
      <c r="E24" s="106">
        <f t="shared" si="0"/>
        <v>1</v>
      </c>
      <c r="F24" s="106">
        <f t="shared" si="1"/>
        <v>1</v>
      </c>
      <c r="G24" s="106">
        <f t="shared" si="2"/>
        <v>1</v>
      </c>
      <c r="H24" s="106">
        <f t="shared" si="3"/>
        <v>1</v>
      </c>
      <c r="I24" s="106">
        <f t="shared" si="4"/>
        <v>4</v>
      </c>
      <c r="J24" s="106">
        <f t="shared" si="5"/>
        <v>1</v>
      </c>
      <c r="K24" s="106">
        <f t="shared" si="6"/>
        <v>1</v>
      </c>
      <c r="L24" s="106">
        <f t="shared" si="7"/>
        <v>1</v>
      </c>
      <c r="M24" s="106">
        <f t="shared" si="8"/>
        <v>1</v>
      </c>
      <c r="N24" s="106">
        <f t="shared" si="9"/>
        <v>1</v>
      </c>
      <c r="O24" s="106">
        <f t="shared" si="10"/>
        <v>0</v>
      </c>
      <c r="P24" s="106">
        <f t="shared" si="11"/>
        <v>0</v>
      </c>
      <c r="Q24" s="106">
        <f t="shared" si="12"/>
        <v>0</v>
      </c>
      <c r="R24" s="106">
        <f t="shared" si="13"/>
        <v>0</v>
      </c>
      <c r="S24" s="107">
        <f t="shared" si="14"/>
        <v>0</v>
      </c>
      <c r="T24" s="180">
        <f t="shared" si="16"/>
        <v>14</v>
      </c>
      <c r="U24" s="187"/>
      <c r="W24" s="105">
        <f>SUM('BP01:BP15'!D24)</f>
        <v>0.9</v>
      </c>
      <c r="X24" s="106">
        <f>SUM('BP01:BP15'!E24)</f>
        <v>0.03</v>
      </c>
      <c r="Y24" s="106">
        <f>SUM('BP01:BP15'!F24)</f>
        <v>0.03</v>
      </c>
      <c r="Z24" s="106">
        <f>SUM('BP01:BP15'!G24)</f>
        <v>0.01</v>
      </c>
      <c r="AA24" s="106">
        <f>SUM('BP01:BP15'!H24)</f>
        <v>0.08</v>
      </c>
      <c r="AB24" s="106">
        <f>SUM('BP01:BP15'!I24)</f>
        <v>3.5199999999999996</v>
      </c>
      <c r="AC24" s="106">
        <f>SUM('BP01:BP15'!J24)</f>
        <v>0.87</v>
      </c>
      <c r="AD24" s="106">
        <f>SUM('BP01:BP15'!K24)</f>
        <v>6.0000000000000005E-2</v>
      </c>
      <c r="AE24" s="106">
        <f>SUM('BP01:BP15'!L24)</f>
        <v>0.01</v>
      </c>
      <c r="AF24" s="106">
        <f>SUM('BP01:BP15'!M24)</f>
        <v>0.09</v>
      </c>
      <c r="AG24" s="106">
        <f>SUM('BP01:BP15'!N24)</f>
        <v>0.19</v>
      </c>
      <c r="AH24" s="106">
        <f>SUM('BP01:BP15'!O24)</f>
        <v>0</v>
      </c>
      <c r="AI24" s="106">
        <f>SUM('BP01:BP15'!P24)</f>
        <v>0</v>
      </c>
      <c r="AJ24" s="106">
        <f>SUM('BP01:BP15'!Q24)</f>
        <v>0</v>
      </c>
      <c r="AK24" s="106">
        <f>SUM('BP01:BP15'!R24)</f>
        <v>0</v>
      </c>
      <c r="AL24" s="107">
        <f>SUM('BP01:BP15'!S24)</f>
        <v>0</v>
      </c>
      <c r="AN24" s="2">
        <v>0.19</v>
      </c>
      <c r="AO24" s="175">
        <f t="shared" si="17"/>
        <v>0</v>
      </c>
    </row>
    <row r="25" spans="1:41" ht="17.25" thickTop="1" thickBot="1" x14ac:dyDescent="0.35">
      <c r="A25" s="303"/>
      <c r="B25" s="11" t="str">
        <f>Clients!B25</f>
        <v>ვანი</v>
      </c>
      <c r="C25" s="99">
        <f>SUM('BP01:BP15'!C25)</f>
        <v>10557.1</v>
      </c>
      <c r="D25" s="105">
        <f t="shared" si="15"/>
        <v>2</v>
      </c>
      <c r="E25" s="106">
        <f t="shared" si="0"/>
        <v>1</v>
      </c>
      <c r="F25" s="106">
        <f t="shared" si="1"/>
        <v>1</v>
      </c>
      <c r="G25" s="106">
        <f t="shared" si="2"/>
        <v>1</v>
      </c>
      <c r="H25" s="106">
        <f t="shared" si="3"/>
        <v>1</v>
      </c>
      <c r="I25" s="106">
        <f t="shared" si="4"/>
        <v>5</v>
      </c>
      <c r="J25" s="106">
        <f t="shared" si="5"/>
        <v>1</v>
      </c>
      <c r="K25" s="106">
        <f t="shared" si="6"/>
        <v>1</v>
      </c>
      <c r="L25" s="106">
        <f t="shared" si="7"/>
        <v>1</v>
      </c>
      <c r="M25" s="106">
        <f t="shared" si="8"/>
        <v>1</v>
      </c>
      <c r="N25" s="106">
        <f t="shared" si="9"/>
        <v>1</v>
      </c>
      <c r="O25" s="106">
        <f t="shared" si="10"/>
        <v>0</v>
      </c>
      <c r="P25" s="106">
        <f t="shared" si="11"/>
        <v>0</v>
      </c>
      <c r="Q25" s="106">
        <f t="shared" si="12"/>
        <v>0</v>
      </c>
      <c r="R25" s="106">
        <f t="shared" si="13"/>
        <v>0</v>
      </c>
      <c r="S25" s="107">
        <f t="shared" si="14"/>
        <v>0</v>
      </c>
      <c r="T25" s="180">
        <f t="shared" si="16"/>
        <v>16</v>
      </c>
      <c r="U25" s="187"/>
      <c r="W25" s="105">
        <f>SUM('BP01:BP15'!D25)</f>
        <v>1.08</v>
      </c>
      <c r="X25" s="106">
        <f>SUM('BP01:BP15'!E25)</f>
        <v>0.03</v>
      </c>
      <c r="Y25" s="106">
        <f>SUM('BP01:BP15'!F25)</f>
        <v>0.04</v>
      </c>
      <c r="Z25" s="106">
        <f>SUM('BP01:BP15'!G25)</f>
        <v>0.01</v>
      </c>
      <c r="AA25" s="106">
        <f>SUM('BP01:BP15'!H25)</f>
        <v>0.08</v>
      </c>
      <c r="AB25" s="106">
        <f>SUM('BP01:BP15'!I25)</f>
        <v>4.51</v>
      </c>
      <c r="AC25" s="106">
        <f>SUM('BP01:BP15'!J25)</f>
        <v>0.27</v>
      </c>
      <c r="AD25" s="106">
        <f>SUM('BP01:BP15'!K25)</f>
        <v>6.0000000000000005E-2</v>
      </c>
      <c r="AE25" s="106">
        <f>SUM('BP01:BP15'!L25)</f>
        <v>0.01</v>
      </c>
      <c r="AF25" s="106">
        <f>SUM('BP01:BP15'!M25)</f>
        <v>7.0000000000000007E-2</v>
      </c>
      <c r="AG25" s="106">
        <f>SUM('BP01:BP15'!N25)</f>
        <v>0.19</v>
      </c>
      <c r="AH25" s="106">
        <f>SUM('BP01:BP15'!O25)</f>
        <v>0</v>
      </c>
      <c r="AI25" s="106">
        <f>SUM('BP01:BP15'!P25)</f>
        <v>0</v>
      </c>
      <c r="AJ25" s="106">
        <f>SUM('BP01:BP15'!Q25)</f>
        <v>0</v>
      </c>
      <c r="AK25" s="106">
        <f>SUM('BP01:BP15'!R25)</f>
        <v>0</v>
      </c>
      <c r="AL25" s="107">
        <f>SUM('BP01:BP15'!S25)</f>
        <v>0</v>
      </c>
      <c r="AN25" s="2">
        <v>0.19</v>
      </c>
      <c r="AO25" s="175">
        <f t="shared" si="17"/>
        <v>0</v>
      </c>
    </row>
    <row r="26" spans="1:41" ht="17.25" thickTop="1" thickBot="1" x14ac:dyDescent="0.35">
      <c r="A26" s="303"/>
      <c r="B26" s="11" t="str">
        <f>Clients!B26</f>
        <v>ზესტაფონი</v>
      </c>
      <c r="C26" s="99">
        <f>SUM('BP01:BP15'!C26)</f>
        <v>12807</v>
      </c>
      <c r="D26" s="105">
        <f t="shared" si="15"/>
        <v>2</v>
      </c>
      <c r="E26" s="106">
        <f t="shared" si="0"/>
        <v>1</v>
      </c>
      <c r="F26" s="106">
        <f t="shared" si="1"/>
        <v>1</v>
      </c>
      <c r="G26" s="106">
        <f t="shared" si="2"/>
        <v>1</v>
      </c>
      <c r="H26" s="106">
        <f t="shared" si="3"/>
        <v>1</v>
      </c>
      <c r="I26" s="106">
        <f t="shared" si="4"/>
        <v>6</v>
      </c>
      <c r="J26" s="106">
        <f t="shared" si="5"/>
        <v>1</v>
      </c>
      <c r="K26" s="106">
        <f t="shared" si="6"/>
        <v>1</v>
      </c>
      <c r="L26" s="106">
        <f t="shared" si="7"/>
        <v>1</v>
      </c>
      <c r="M26" s="106">
        <f t="shared" si="8"/>
        <v>1</v>
      </c>
      <c r="N26" s="106">
        <f t="shared" si="9"/>
        <v>1</v>
      </c>
      <c r="O26" s="106">
        <f t="shared" si="10"/>
        <v>0</v>
      </c>
      <c r="P26" s="106">
        <f t="shared" si="11"/>
        <v>0</v>
      </c>
      <c r="Q26" s="106">
        <f t="shared" si="12"/>
        <v>0</v>
      </c>
      <c r="R26" s="106">
        <f t="shared" si="13"/>
        <v>0</v>
      </c>
      <c r="S26" s="107">
        <f t="shared" si="14"/>
        <v>0</v>
      </c>
      <c r="T26" s="180">
        <f t="shared" si="16"/>
        <v>17</v>
      </c>
      <c r="U26" s="187"/>
      <c r="W26" s="105">
        <f>SUM('BP01:BP15'!D26)</f>
        <v>1.4800000000000002</v>
      </c>
      <c r="X26" s="106">
        <f>SUM('BP01:BP15'!E26)</f>
        <v>0.03</v>
      </c>
      <c r="Y26" s="106">
        <f>SUM('BP01:BP15'!F26)</f>
        <v>0.05</v>
      </c>
      <c r="Z26" s="106">
        <f>SUM('BP01:BP15'!G26)</f>
        <v>0.01</v>
      </c>
      <c r="AA26" s="106">
        <f>SUM('BP01:BP15'!H26)</f>
        <v>0.04</v>
      </c>
      <c r="AB26" s="106">
        <f>SUM('BP01:BP15'!I26)</f>
        <v>5.8199999999999994</v>
      </c>
      <c r="AC26" s="106">
        <f>SUM('BP01:BP15'!J26)</f>
        <v>1</v>
      </c>
      <c r="AD26" s="106">
        <f>SUM('BP01:BP15'!K26)</f>
        <v>0.15</v>
      </c>
      <c r="AE26" s="106">
        <f>SUM('BP01:BP15'!L26)</f>
        <v>0.01</v>
      </c>
      <c r="AF26" s="106">
        <f>SUM('BP01:BP15'!M26)</f>
        <v>0.08</v>
      </c>
      <c r="AG26" s="106">
        <f>SUM('BP01:BP15'!N26)</f>
        <v>9.9999999999999992E-2</v>
      </c>
      <c r="AH26" s="106">
        <f>SUM('BP01:BP15'!O26)</f>
        <v>0</v>
      </c>
      <c r="AI26" s="106">
        <f>SUM('BP01:BP15'!P26)</f>
        <v>0</v>
      </c>
      <c r="AJ26" s="106">
        <f>SUM('BP01:BP15'!Q26)</f>
        <v>0</v>
      </c>
      <c r="AK26" s="106">
        <f>SUM('BP01:BP15'!R26)</f>
        <v>0</v>
      </c>
      <c r="AL26" s="107">
        <f>SUM('BP01:BP15'!S26)</f>
        <v>0</v>
      </c>
      <c r="AN26" s="2">
        <v>9.9999999999999992E-2</v>
      </c>
      <c r="AO26" s="175">
        <f t="shared" si="17"/>
        <v>0</v>
      </c>
    </row>
    <row r="27" spans="1:41" ht="17.25" thickTop="1" thickBot="1" x14ac:dyDescent="0.35">
      <c r="A27" s="303">
        <f>Clients!A27</f>
        <v>0</v>
      </c>
      <c r="B27" s="11" t="str">
        <f>Clients!B27</f>
        <v>თერჯოლა</v>
      </c>
      <c r="C27" s="99">
        <f>SUM('BP01:BP15'!C27)</f>
        <v>7020.6</v>
      </c>
      <c r="D27" s="105">
        <f t="shared" si="15"/>
        <v>1</v>
      </c>
      <c r="E27" s="106">
        <f t="shared" si="0"/>
        <v>1</v>
      </c>
      <c r="F27" s="106">
        <f t="shared" si="1"/>
        <v>1</v>
      </c>
      <c r="G27" s="106">
        <f t="shared" si="2"/>
        <v>1</v>
      </c>
      <c r="H27" s="106">
        <f t="shared" si="3"/>
        <v>1</v>
      </c>
      <c r="I27" s="106">
        <f t="shared" si="4"/>
        <v>4</v>
      </c>
      <c r="J27" s="106">
        <f t="shared" si="5"/>
        <v>1</v>
      </c>
      <c r="K27" s="106">
        <f t="shared" si="6"/>
        <v>1</v>
      </c>
      <c r="L27" s="106">
        <f t="shared" si="7"/>
        <v>1</v>
      </c>
      <c r="M27" s="106">
        <f t="shared" si="8"/>
        <v>1</v>
      </c>
      <c r="N27" s="106">
        <f t="shared" si="9"/>
        <v>1</v>
      </c>
      <c r="O27" s="106">
        <f t="shared" si="10"/>
        <v>0</v>
      </c>
      <c r="P27" s="106">
        <f t="shared" si="11"/>
        <v>0</v>
      </c>
      <c r="Q27" s="106">
        <f t="shared" si="12"/>
        <v>0</v>
      </c>
      <c r="R27" s="106">
        <f t="shared" si="13"/>
        <v>0</v>
      </c>
      <c r="S27" s="107">
        <f t="shared" si="14"/>
        <v>0</v>
      </c>
      <c r="T27" s="180">
        <f t="shared" si="16"/>
        <v>14</v>
      </c>
      <c r="U27" s="187"/>
      <c r="W27" s="105">
        <f>SUM('BP01:BP15'!D27)</f>
        <v>0.87000000000000022</v>
      </c>
      <c r="X27" s="106">
        <f>SUM('BP01:BP15'!E27)</f>
        <v>0.03</v>
      </c>
      <c r="Y27" s="106">
        <f>SUM('BP01:BP15'!F27)</f>
        <v>0.03</v>
      </c>
      <c r="Z27" s="106">
        <f>SUM('BP01:BP15'!G27)</f>
        <v>0.01</v>
      </c>
      <c r="AA27" s="106">
        <f>SUM('BP01:BP15'!H27)</f>
        <v>0.04</v>
      </c>
      <c r="AB27" s="106">
        <f>SUM('BP01:BP15'!I27)</f>
        <v>3.6199999999999997</v>
      </c>
      <c r="AC27" s="106">
        <f>SUM('BP01:BP15'!J27)</f>
        <v>0.14000000000000001</v>
      </c>
      <c r="AD27" s="106">
        <f>SUM('BP01:BP15'!K27)</f>
        <v>0.08</v>
      </c>
      <c r="AE27" s="106">
        <f>SUM('BP01:BP15'!L27)</f>
        <v>0.01</v>
      </c>
      <c r="AF27" s="106">
        <f>SUM('BP01:BP15'!M27)</f>
        <v>0.05</v>
      </c>
      <c r="AG27" s="106">
        <f>SUM('BP01:BP15'!N27)</f>
        <v>9.9999999999999992E-2</v>
      </c>
      <c r="AH27" s="106">
        <f>SUM('BP01:BP15'!O27)</f>
        <v>0</v>
      </c>
      <c r="AI27" s="106">
        <f>SUM('BP01:BP15'!P27)</f>
        <v>0</v>
      </c>
      <c r="AJ27" s="106">
        <f>SUM('BP01:BP15'!Q27)</f>
        <v>0</v>
      </c>
      <c r="AK27" s="106">
        <f>SUM('BP01:BP15'!R27)</f>
        <v>0</v>
      </c>
      <c r="AL27" s="107">
        <f>SUM('BP01:BP15'!S27)</f>
        <v>0</v>
      </c>
      <c r="AN27" s="2">
        <v>9.9999999999999992E-2</v>
      </c>
      <c r="AO27" s="175">
        <f t="shared" si="17"/>
        <v>0</v>
      </c>
    </row>
    <row r="28" spans="1:41" ht="17.25" thickTop="1" thickBot="1" x14ac:dyDescent="0.35">
      <c r="A28" s="303"/>
      <c r="B28" s="11" t="str">
        <f>Clients!B28</f>
        <v>სამტრედია</v>
      </c>
      <c r="C28" s="99">
        <f>SUM('BP01:BP15'!C28)</f>
        <v>9297.7999999999993</v>
      </c>
      <c r="D28" s="105">
        <f t="shared" si="15"/>
        <v>2</v>
      </c>
      <c r="E28" s="106">
        <f t="shared" si="0"/>
        <v>1</v>
      </c>
      <c r="F28" s="106">
        <f t="shared" si="1"/>
        <v>1</v>
      </c>
      <c r="G28" s="106">
        <f t="shared" si="2"/>
        <v>1</v>
      </c>
      <c r="H28" s="106">
        <f t="shared" si="3"/>
        <v>1</v>
      </c>
      <c r="I28" s="106">
        <f t="shared" si="4"/>
        <v>4</v>
      </c>
      <c r="J28" s="106">
        <f t="shared" si="5"/>
        <v>2</v>
      </c>
      <c r="K28" s="106">
        <f t="shared" si="6"/>
        <v>1</v>
      </c>
      <c r="L28" s="106">
        <f t="shared" si="7"/>
        <v>1</v>
      </c>
      <c r="M28" s="106">
        <f t="shared" si="8"/>
        <v>1</v>
      </c>
      <c r="N28" s="106">
        <f t="shared" si="9"/>
        <v>1</v>
      </c>
      <c r="O28" s="106">
        <f t="shared" si="10"/>
        <v>0</v>
      </c>
      <c r="P28" s="106">
        <f t="shared" si="11"/>
        <v>0</v>
      </c>
      <c r="Q28" s="106">
        <f t="shared" si="12"/>
        <v>0</v>
      </c>
      <c r="R28" s="106">
        <f t="shared" si="13"/>
        <v>0</v>
      </c>
      <c r="S28" s="107">
        <f t="shared" si="14"/>
        <v>0</v>
      </c>
      <c r="T28" s="180">
        <f t="shared" si="16"/>
        <v>16</v>
      </c>
      <c r="U28" s="187"/>
      <c r="W28" s="105">
        <f>SUM('BP01:BP15'!D28)</f>
        <v>1.1400000000000001</v>
      </c>
      <c r="X28" s="106">
        <f>SUM('BP01:BP15'!E28)</f>
        <v>0.03</v>
      </c>
      <c r="Y28" s="106">
        <f>SUM('BP01:BP15'!F28)</f>
        <v>0.03</v>
      </c>
      <c r="Z28" s="106">
        <f>SUM('BP01:BP15'!G28)</f>
        <v>0.01</v>
      </c>
      <c r="AA28" s="106">
        <f>SUM('BP01:BP15'!H28)</f>
        <v>0.08</v>
      </c>
      <c r="AB28" s="106">
        <f>SUM('BP01:BP15'!I28)</f>
        <v>3.8099999999999996</v>
      </c>
      <c r="AC28" s="106">
        <f>SUM('BP01:BP15'!J28)</f>
        <v>1.24</v>
      </c>
      <c r="AD28" s="106">
        <f>SUM('BP01:BP15'!K28)</f>
        <v>0.13</v>
      </c>
      <c r="AE28" s="106">
        <f>SUM('BP01:BP15'!L28)</f>
        <v>0.01</v>
      </c>
      <c r="AF28" s="106">
        <f>SUM('BP01:BP15'!M28)</f>
        <v>0.09</v>
      </c>
      <c r="AG28" s="106">
        <f>SUM('BP01:BP15'!N28)</f>
        <v>0.19</v>
      </c>
      <c r="AH28" s="106">
        <f>SUM('BP01:BP15'!O28)</f>
        <v>0</v>
      </c>
      <c r="AI28" s="106">
        <f>SUM('BP01:BP15'!P28)</f>
        <v>0</v>
      </c>
      <c r="AJ28" s="106">
        <f>SUM('BP01:BP15'!Q28)</f>
        <v>0</v>
      </c>
      <c r="AK28" s="106">
        <f>SUM('BP01:BP15'!R28)</f>
        <v>0</v>
      </c>
      <c r="AL28" s="107">
        <f>SUM('BP01:BP15'!S28)</f>
        <v>0</v>
      </c>
      <c r="AN28" s="2">
        <v>0.19</v>
      </c>
      <c r="AO28" s="175">
        <f t="shared" si="17"/>
        <v>0</v>
      </c>
    </row>
    <row r="29" spans="1:41" ht="17.25" thickTop="1" thickBot="1" x14ac:dyDescent="0.35">
      <c r="A29" s="303"/>
      <c r="B29" s="11" t="str">
        <f>Clients!B29</f>
        <v>საჩხერი</v>
      </c>
      <c r="C29" s="99">
        <f>SUM('BP01:BP15'!C29)</f>
        <v>11500.2</v>
      </c>
      <c r="D29" s="105">
        <f t="shared" si="15"/>
        <v>2</v>
      </c>
      <c r="E29" s="106">
        <f t="shared" si="0"/>
        <v>1</v>
      </c>
      <c r="F29" s="106">
        <f t="shared" si="1"/>
        <v>1</v>
      </c>
      <c r="G29" s="106">
        <f t="shared" si="2"/>
        <v>1</v>
      </c>
      <c r="H29" s="106">
        <f t="shared" si="3"/>
        <v>1</v>
      </c>
      <c r="I29" s="106">
        <f t="shared" si="4"/>
        <v>6</v>
      </c>
      <c r="J29" s="106">
        <f t="shared" si="5"/>
        <v>1</v>
      </c>
      <c r="K29" s="106">
        <f t="shared" si="6"/>
        <v>1</v>
      </c>
      <c r="L29" s="106">
        <f t="shared" si="7"/>
        <v>1</v>
      </c>
      <c r="M29" s="106">
        <f t="shared" si="8"/>
        <v>1</v>
      </c>
      <c r="N29" s="106">
        <f t="shared" si="9"/>
        <v>1</v>
      </c>
      <c r="O29" s="106">
        <f t="shared" si="10"/>
        <v>0</v>
      </c>
      <c r="P29" s="106">
        <f t="shared" si="11"/>
        <v>0</v>
      </c>
      <c r="Q29" s="106">
        <f t="shared" si="12"/>
        <v>0</v>
      </c>
      <c r="R29" s="106">
        <f t="shared" si="13"/>
        <v>0</v>
      </c>
      <c r="S29" s="107">
        <f t="shared" si="14"/>
        <v>0</v>
      </c>
      <c r="T29" s="180">
        <f t="shared" si="16"/>
        <v>17</v>
      </c>
      <c r="U29" s="187"/>
      <c r="W29" s="105">
        <f>SUM('BP01:BP15'!D29)</f>
        <v>1.3200000000000003</v>
      </c>
      <c r="X29" s="106">
        <f>SUM('BP01:BP15'!E29)</f>
        <v>0.03</v>
      </c>
      <c r="Y29" s="106">
        <f>SUM('BP01:BP15'!F29)</f>
        <v>0.05</v>
      </c>
      <c r="Z29" s="106">
        <f>SUM('BP01:BP15'!G29)</f>
        <v>0.01</v>
      </c>
      <c r="AA29" s="106">
        <f>SUM('BP01:BP15'!H29)</f>
        <v>0.16</v>
      </c>
      <c r="AB29" s="106">
        <f>SUM('BP01:BP15'!I29)</f>
        <v>5.4899999999999993</v>
      </c>
      <c r="AC29" s="106">
        <f>SUM('BP01:BP15'!J29)</f>
        <v>0.32</v>
      </c>
      <c r="AD29" s="106">
        <f>SUM('BP01:BP15'!K29)</f>
        <v>7.0000000000000007E-2</v>
      </c>
      <c r="AE29" s="106">
        <f>SUM('BP01:BP15'!L29)</f>
        <v>0.01</v>
      </c>
      <c r="AF29" s="106">
        <f>SUM('BP01:BP15'!M29)</f>
        <v>0.11</v>
      </c>
      <c r="AG29" s="106">
        <f>SUM('BP01:BP15'!N29)</f>
        <v>0.37</v>
      </c>
      <c r="AH29" s="106">
        <f>SUM('BP01:BP15'!O29)</f>
        <v>0</v>
      </c>
      <c r="AI29" s="106">
        <f>SUM('BP01:BP15'!P29)</f>
        <v>0</v>
      </c>
      <c r="AJ29" s="106">
        <f>SUM('BP01:BP15'!Q29)</f>
        <v>0</v>
      </c>
      <c r="AK29" s="106">
        <f>SUM('BP01:BP15'!R29)</f>
        <v>0</v>
      </c>
      <c r="AL29" s="107">
        <f>SUM('BP01:BP15'!S29)</f>
        <v>0</v>
      </c>
      <c r="AN29" s="2">
        <v>0.37</v>
      </c>
      <c r="AO29" s="175">
        <f t="shared" si="17"/>
        <v>0</v>
      </c>
    </row>
    <row r="30" spans="1:41" ht="17.25" thickTop="1" thickBot="1" x14ac:dyDescent="0.35">
      <c r="A30" s="303"/>
      <c r="B30" s="11" t="str">
        <f>Clients!B30</f>
        <v>ტყიბული</v>
      </c>
      <c r="C30" s="99">
        <f>SUM('BP01:BP15'!C30)</f>
        <v>7352.1</v>
      </c>
      <c r="D30" s="105">
        <f t="shared" si="15"/>
        <v>1</v>
      </c>
      <c r="E30" s="106">
        <f t="shared" si="0"/>
        <v>1</v>
      </c>
      <c r="F30" s="106">
        <f t="shared" si="1"/>
        <v>1</v>
      </c>
      <c r="G30" s="106">
        <f t="shared" si="2"/>
        <v>1</v>
      </c>
      <c r="H30" s="106">
        <f t="shared" si="3"/>
        <v>1</v>
      </c>
      <c r="I30" s="106">
        <f t="shared" si="4"/>
        <v>4</v>
      </c>
      <c r="J30" s="106">
        <f t="shared" si="5"/>
        <v>1</v>
      </c>
      <c r="K30" s="106">
        <f t="shared" si="6"/>
        <v>1</v>
      </c>
      <c r="L30" s="106">
        <f t="shared" si="7"/>
        <v>1</v>
      </c>
      <c r="M30" s="106">
        <f t="shared" si="8"/>
        <v>1</v>
      </c>
      <c r="N30" s="106">
        <f t="shared" si="9"/>
        <v>1</v>
      </c>
      <c r="O30" s="106">
        <f t="shared" si="10"/>
        <v>0</v>
      </c>
      <c r="P30" s="106">
        <f t="shared" si="11"/>
        <v>0</v>
      </c>
      <c r="Q30" s="106">
        <f t="shared" si="12"/>
        <v>0</v>
      </c>
      <c r="R30" s="106">
        <f t="shared" si="13"/>
        <v>0</v>
      </c>
      <c r="S30" s="107">
        <f t="shared" si="14"/>
        <v>0</v>
      </c>
      <c r="T30" s="180">
        <f t="shared" si="16"/>
        <v>14</v>
      </c>
      <c r="U30" s="187"/>
      <c r="W30" s="105">
        <f>SUM('BP01:BP15'!D30)</f>
        <v>0.8</v>
      </c>
      <c r="X30" s="106">
        <f>SUM('BP01:BP15'!E30)</f>
        <v>0.03</v>
      </c>
      <c r="Y30" s="106">
        <f>SUM('BP01:BP15'!F30)</f>
        <v>0.03</v>
      </c>
      <c r="Z30" s="106">
        <f>SUM('BP01:BP15'!G30)</f>
        <v>0.01</v>
      </c>
      <c r="AA30" s="106">
        <f>SUM('BP01:BP15'!H30)</f>
        <v>0.04</v>
      </c>
      <c r="AB30" s="106">
        <f>SUM('BP01:BP15'!I30)</f>
        <v>3.9199999999999995</v>
      </c>
      <c r="AC30" s="106">
        <f>SUM('BP01:BP15'!J30)</f>
        <v>0.41000000000000003</v>
      </c>
      <c r="AD30" s="106">
        <f>SUM('BP01:BP15'!K30)</f>
        <v>6.0000000000000005E-2</v>
      </c>
      <c r="AE30" s="106">
        <f>SUM('BP01:BP15'!L30)</f>
        <v>0.01</v>
      </c>
      <c r="AF30" s="106">
        <f>SUM('BP01:BP15'!M30)</f>
        <v>0.05</v>
      </c>
      <c r="AG30" s="106">
        <f>SUM('BP01:BP15'!N30)</f>
        <v>9.9999999999999992E-2</v>
      </c>
      <c r="AH30" s="106">
        <f>SUM('BP01:BP15'!O30)</f>
        <v>0</v>
      </c>
      <c r="AI30" s="106">
        <f>SUM('BP01:BP15'!P30)</f>
        <v>0</v>
      </c>
      <c r="AJ30" s="106">
        <f>SUM('BP01:BP15'!Q30)</f>
        <v>0</v>
      </c>
      <c r="AK30" s="106">
        <f>SUM('BP01:BP15'!R30)</f>
        <v>0</v>
      </c>
      <c r="AL30" s="107">
        <f>SUM('BP01:BP15'!S30)</f>
        <v>0</v>
      </c>
      <c r="AN30" s="2">
        <v>9.9999999999999992E-2</v>
      </c>
      <c r="AO30" s="175">
        <f t="shared" si="17"/>
        <v>0</v>
      </c>
    </row>
    <row r="31" spans="1:41" ht="17.25" thickTop="1" thickBot="1" x14ac:dyDescent="0.35">
      <c r="A31" s="303"/>
      <c r="B31" s="11" t="str">
        <f>Clients!B31</f>
        <v>ქუთაისი</v>
      </c>
      <c r="C31" s="99">
        <f>SUM('BP01:BP15'!C31)</f>
        <v>31345.200000000001</v>
      </c>
      <c r="D31" s="105">
        <f t="shared" si="15"/>
        <v>4</v>
      </c>
      <c r="E31" s="106">
        <f t="shared" si="0"/>
        <v>1</v>
      </c>
      <c r="F31" s="106">
        <f t="shared" si="1"/>
        <v>1</v>
      </c>
      <c r="G31" s="106">
        <f t="shared" si="2"/>
        <v>1</v>
      </c>
      <c r="H31" s="106">
        <f t="shared" si="3"/>
        <v>1</v>
      </c>
      <c r="I31" s="106">
        <f t="shared" si="4"/>
        <v>8</v>
      </c>
      <c r="J31" s="106">
        <f t="shared" si="5"/>
        <v>12</v>
      </c>
      <c r="K31" s="106">
        <f t="shared" si="6"/>
        <v>1</v>
      </c>
      <c r="L31" s="106">
        <f t="shared" si="7"/>
        <v>1</v>
      </c>
      <c r="M31" s="106">
        <f t="shared" si="8"/>
        <v>1</v>
      </c>
      <c r="N31" s="106">
        <f t="shared" si="9"/>
        <v>1</v>
      </c>
      <c r="O31" s="106">
        <f t="shared" si="10"/>
        <v>0</v>
      </c>
      <c r="P31" s="106">
        <f t="shared" si="11"/>
        <v>0</v>
      </c>
      <c r="Q31" s="106">
        <f t="shared" si="12"/>
        <v>0</v>
      </c>
      <c r="R31" s="106">
        <f t="shared" si="13"/>
        <v>0</v>
      </c>
      <c r="S31" s="107">
        <f t="shared" si="14"/>
        <v>0</v>
      </c>
      <c r="T31" s="180">
        <f t="shared" si="16"/>
        <v>32</v>
      </c>
      <c r="U31" s="187"/>
      <c r="W31" s="105">
        <f>SUM('BP01:BP15'!D31)</f>
        <v>3.8199999999999994</v>
      </c>
      <c r="X31" s="106">
        <f>SUM('BP01:BP15'!E31)</f>
        <v>0.04</v>
      </c>
      <c r="Y31" s="106">
        <f>SUM('BP01:BP15'!F31)</f>
        <v>6.0000000000000005E-2</v>
      </c>
      <c r="Z31" s="106">
        <f>SUM('BP01:BP15'!G31)</f>
        <v>0.05</v>
      </c>
      <c r="AA31" s="106">
        <f>SUM('BP01:BP15'!H31)</f>
        <v>0.2</v>
      </c>
      <c r="AB31" s="106">
        <f>SUM('BP01:BP15'!I31)</f>
        <v>7.51</v>
      </c>
      <c r="AC31" s="106">
        <f>SUM('BP01:BP15'!J31)</f>
        <v>11.569999999999999</v>
      </c>
      <c r="AD31" s="106">
        <f>SUM('BP01:BP15'!K31)</f>
        <v>0.4</v>
      </c>
      <c r="AE31" s="106">
        <f>SUM('BP01:BP15'!L31)</f>
        <v>0.01</v>
      </c>
      <c r="AF31" s="106">
        <f>SUM('BP01:BP15'!M31)</f>
        <v>0.48</v>
      </c>
      <c r="AG31" s="106">
        <f>SUM('BP01:BP15'!N31)</f>
        <v>0.46</v>
      </c>
      <c r="AH31" s="106">
        <f>SUM('BP01:BP15'!O31)</f>
        <v>0</v>
      </c>
      <c r="AI31" s="106">
        <f>SUM('BP01:BP15'!P31)</f>
        <v>0</v>
      </c>
      <c r="AJ31" s="106">
        <f>SUM('BP01:BP15'!Q31)</f>
        <v>0</v>
      </c>
      <c r="AK31" s="106">
        <f>SUM('BP01:BP15'!R31)</f>
        <v>0</v>
      </c>
      <c r="AL31" s="107">
        <f>SUM('BP01:BP15'!S31)</f>
        <v>0</v>
      </c>
      <c r="AN31" s="2">
        <v>0.46</v>
      </c>
      <c r="AO31" s="175">
        <f t="shared" si="17"/>
        <v>0</v>
      </c>
    </row>
    <row r="32" spans="1:41" ht="17.25" thickTop="1" thickBot="1" x14ac:dyDescent="0.35">
      <c r="A32" s="303"/>
      <c r="B32" s="11" t="str">
        <f>Clients!B32</f>
        <v>წყალტუბო</v>
      </c>
      <c r="C32" s="99">
        <f>SUM('BP01:BP15'!C32)</f>
        <v>11542.7</v>
      </c>
      <c r="D32" s="105">
        <f t="shared" si="15"/>
        <v>2</v>
      </c>
      <c r="E32" s="106">
        <f t="shared" si="0"/>
        <v>1</v>
      </c>
      <c r="F32" s="106">
        <f t="shared" si="1"/>
        <v>1</v>
      </c>
      <c r="G32" s="106">
        <f t="shared" si="2"/>
        <v>1</v>
      </c>
      <c r="H32" s="106">
        <f t="shared" si="3"/>
        <v>1</v>
      </c>
      <c r="I32" s="106">
        <f t="shared" si="4"/>
        <v>6</v>
      </c>
      <c r="J32" s="106">
        <f t="shared" si="5"/>
        <v>5</v>
      </c>
      <c r="K32" s="106">
        <f t="shared" si="6"/>
        <v>1</v>
      </c>
      <c r="L32" s="106">
        <f t="shared" si="7"/>
        <v>1</v>
      </c>
      <c r="M32" s="106">
        <f t="shared" si="8"/>
        <v>1</v>
      </c>
      <c r="N32" s="106">
        <f t="shared" si="9"/>
        <v>1</v>
      </c>
      <c r="O32" s="106">
        <f t="shared" si="10"/>
        <v>0</v>
      </c>
      <c r="P32" s="106">
        <f t="shared" si="11"/>
        <v>0</v>
      </c>
      <c r="Q32" s="106">
        <f t="shared" si="12"/>
        <v>0</v>
      </c>
      <c r="R32" s="106">
        <f t="shared" si="13"/>
        <v>0</v>
      </c>
      <c r="S32" s="107">
        <f t="shared" si="14"/>
        <v>0</v>
      </c>
      <c r="T32" s="180">
        <f t="shared" si="16"/>
        <v>21</v>
      </c>
      <c r="U32" s="187"/>
      <c r="W32" s="105">
        <f>SUM('BP01:BP15'!D32)</f>
        <v>1.3600000000000003</v>
      </c>
      <c r="X32" s="106">
        <f>SUM('BP01:BP15'!E32)</f>
        <v>0.03</v>
      </c>
      <c r="Y32" s="106">
        <f>SUM('BP01:BP15'!F32)</f>
        <v>0.05</v>
      </c>
      <c r="Z32" s="106">
        <f>SUM('BP01:BP15'!G32)</f>
        <v>0.02</v>
      </c>
      <c r="AA32" s="106">
        <f>SUM('BP01:BP15'!H32)</f>
        <v>0.12</v>
      </c>
      <c r="AB32" s="106">
        <f>SUM('BP01:BP15'!I32)</f>
        <v>6</v>
      </c>
      <c r="AC32" s="106">
        <f>SUM('BP01:BP15'!J32)</f>
        <v>4.0699999999999994</v>
      </c>
      <c r="AD32" s="106">
        <f>SUM('BP01:BP15'!K32)</f>
        <v>9.9999999999999992E-2</v>
      </c>
      <c r="AE32" s="106">
        <f>SUM('BP01:BP15'!L32)</f>
        <v>0.01</v>
      </c>
      <c r="AF32" s="106">
        <f>SUM('BP01:BP15'!M32)</f>
        <v>0.18</v>
      </c>
      <c r="AG32" s="106">
        <f>SUM('BP01:BP15'!N32)</f>
        <v>0.28000000000000003</v>
      </c>
      <c r="AH32" s="106">
        <f>SUM('BP01:BP15'!O32)</f>
        <v>0</v>
      </c>
      <c r="AI32" s="106">
        <f>SUM('BP01:BP15'!P32)</f>
        <v>0</v>
      </c>
      <c r="AJ32" s="106">
        <f>SUM('BP01:BP15'!Q32)</f>
        <v>0</v>
      </c>
      <c r="AK32" s="106">
        <f>SUM('BP01:BP15'!R32)</f>
        <v>0</v>
      </c>
      <c r="AL32" s="107">
        <f>SUM('BP01:BP15'!S32)</f>
        <v>0</v>
      </c>
      <c r="AN32" s="2">
        <v>0.28000000000000003</v>
      </c>
      <c r="AO32" s="175">
        <f t="shared" si="17"/>
        <v>0</v>
      </c>
    </row>
    <row r="33" spans="1:41" ht="17.25" thickTop="1" thickBot="1" x14ac:dyDescent="0.35">
      <c r="A33" s="303">
        <f>Clients!A33</f>
        <v>0</v>
      </c>
      <c r="B33" s="11" t="str">
        <f>Clients!B33</f>
        <v>ჭიათური</v>
      </c>
      <c r="C33" s="99">
        <f>SUM('BP01:BP15'!C33)</f>
        <v>13926.2</v>
      </c>
      <c r="D33" s="105">
        <f t="shared" si="15"/>
        <v>2</v>
      </c>
      <c r="E33" s="106">
        <f t="shared" si="0"/>
        <v>1</v>
      </c>
      <c r="F33" s="106">
        <f t="shared" si="1"/>
        <v>1</v>
      </c>
      <c r="G33" s="106">
        <f t="shared" si="2"/>
        <v>1</v>
      </c>
      <c r="H33" s="106">
        <f t="shared" si="3"/>
        <v>1</v>
      </c>
      <c r="I33" s="106">
        <f t="shared" si="4"/>
        <v>8</v>
      </c>
      <c r="J33" s="106">
        <f t="shared" si="5"/>
        <v>2</v>
      </c>
      <c r="K33" s="106">
        <f t="shared" si="6"/>
        <v>1</v>
      </c>
      <c r="L33" s="106">
        <f t="shared" si="7"/>
        <v>1</v>
      </c>
      <c r="M33" s="106">
        <f t="shared" si="8"/>
        <v>1</v>
      </c>
      <c r="N33" s="106">
        <f t="shared" si="9"/>
        <v>1</v>
      </c>
      <c r="O33" s="106">
        <f t="shared" si="10"/>
        <v>0</v>
      </c>
      <c r="P33" s="106">
        <f t="shared" si="11"/>
        <v>0</v>
      </c>
      <c r="Q33" s="106">
        <f t="shared" si="12"/>
        <v>0</v>
      </c>
      <c r="R33" s="106">
        <f t="shared" si="13"/>
        <v>0</v>
      </c>
      <c r="S33" s="107">
        <f t="shared" si="14"/>
        <v>0</v>
      </c>
      <c r="T33" s="180">
        <f t="shared" si="16"/>
        <v>20</v>
      </c>
      <c r="U33" s="187"/>
      <c r="W33" s="105">
        <f>SUM('BP01:BP15'!D33)</f>
        <v>1.4500000000000002</v>
      </c>
      <c r="X33" s="106">
        <f>SUM('BP01:BP15'!E33)</f>
        <v>0.03</v>
      </c>
      <c r="Y33" s="106">
        <f>SUM('BP01:BP15'!F33)</f>
        <v>6.0000000000000005E-2</v>
      </c>
      <c r="Z33" s="106">
        <f>SUM('BP01:BP15'!G33)</f>
        <v>0.01</v>
      </c>
      <c r="AA33" s="106">
        <f>SUM('BP01:BP15'!H33)</f>
        <v>0.32</v>
      </c>
      <c r="AB33" s="106">
        <f>SUM('BP01:BP15'!I33)</f>
        <v>7.9699999999999989</v>
      </c>
      <c r="AC33" s="106">
        <f>SUM('BP01:BP15'!J33)</f>
        <v>1.05</v>
      </c>
      <c r="AD33" s="106">
        <f>SUM('BP01:BP15'!K33)</f>
        <v>0.08</v>
      </c>
      <c r="AE33" s="106">
        <f>SUM('BP01:BP15'!L33)</f>
        <v>0.01</v>
      </c>
      <c r="AF33" s="106">
        <f>SUM('BP01:BP15'!M33)</f>
        <v>0.22000000000000003</v>
      </c>
      <c r="AG33" s="106">
        <f>SUM('BP01:BP15'!N33)</f>
        <v>0.73</v>
      </c>
      <c r="AH33" s="106">
        <f>SUM('BP01:BP15'!O33)</f>
        <v>0</v>
      </c>
      <c r="AI33" s="106">
        <f>SUM('BP01:BP15'!P33)</f>
        <v>0</v>
      </c>
      <c r="AJ33" s="106">
        <f>SUM('BP01:BP15'!Q33)</f>
        <v>0</v>
      </c>
      <c r="AK33" s="106">
        <f>SUM('BP01:BP15'!R33)</f>
        <v>0</v>
      </c>
      <c r="AL33" s="107">
        <f>SUM('BP01:BP15'!S33)</f>
        <v>0</v>
      </c>
      <c r="AN33" s="2">
        <v>0.73</v>
      </c>
      <c r="AO33" s="175">
        <f t="shared" si="17"/>
        <v>0</v>
      </c>
    </row>
    <row r="34" spans="1:41" ht="17.25" thickTop="1" thickBot="1" x14ac:dyDescent="0.35">
      <c r="A34" s="303"/>
      <c r="B34" s="11" t="str">
        <f>Clients!B34</f>
        <v>ხარაგაული</v>
      </c>
      <c r="C34" s="99">
        <f>SUM('BP01:BP15'!C34)</f>
        <v>8925.6</v>
      </c>
      <c r="D34" s="105">
        <f t="shared" si="15"/>
        <v>1</v>
      </c>
      <c r="E34" s="106">
        <f t="shared" si="0"/>
        <v>1</v>
      </c>
      <c r="F34" s="106">
        <f t="shared" si="1"/>
        <v>1</v>
      </c>
      <c r="G34" s="106">
        <f t="shared" si="2"/>
        <v>1</v>
      </c>
      <c r="H34" s="106">
        <f t="shared" si="3"/>
        <v>1</v>
      </c>
      <c r="I34" s="106">
        <f t="shared" si="4"/>
        <v>4</v>
      </c>
      <c r="J34" s="106">
        <f t="shared" si="5"/>
        <v>1</v>
      </c>
      <c r="K34" s="106">
        <f t="shared" si="6"/>
        <v>1</v>
      </c>
      <c r="L34" s="106">
        <f t="shared" si="7"/>
        <v>1</v>
      </c>
      <c r="M34" s="106">
        <f t="shared" si="8"/>
        <v>1</v>
      </c>
      <c r="N34" s="106">
        <f t="shared" si="9"/>
        <v>1</v>
      </c>
      <c r="O34" s="106">
        <f t="shared" si="10"/>
        <v>0</v>
      </c>
      <c r="P34" s="106">
        <f t="shared" si="11"/>
        <v>0</v>
      </c>
      <c r="Q34" s="106">
        <f t="shared" si="12"/>
        <v>0</v>
      </c>
      <c r="R34" s="106">
        <f t="shared" si="13"/>
        <v>0</v>
      </c>
      <c r="S34" s="107">
        <f t="shared" si="14"/>
        <v>0</v>
      </c>
      <c r="T34" s="180">
        <f t="shared" si="16"/>
        <v>14</v>
      </c>
      <c r="U34" s="187"/>
      <c r="W34" s="105">
        <f>SUM('BP01:BP15'!D34)</f>
        <v>0.8600000000000001</v>
      </c>
      <c r="X34" s="106">
        <f>SUM('BP01:BP15'!E34)</f>
        <v>0.03</v>
      </c>
      <c r="Y34" s="106">
        <f>SUM('BP01:BP15'!F34)</f>
        <v>0.03</v>
      </c>
      <c r="Z34" s="106">
        <f>SUM('BP01:BP15'!G34)</f>
        <v>0.01</v>
      </c>
      <c r="AA34" s="106">
        <f>SUM('BP01:BP15'!H34)</f>
        <v>0.04</v>
      </c>
      <c r="AB34" s="106">
        <f>SUM('BP01:BP15'!I34)</f>
        <v>3.4299999999999993</v>
      </c>
      <c r="AC34" s="106">
        <f>SUM('BP01:BP15'!J34)</f>
        <v>0.22000000000000003</v>
      </c>
      <c r="AD34" s="106">
        <f>SUM('BP01:BP15'!K34)</f>
        <v>0.05</v>
      </c>
      <c r="AE34" s="106">
        <f>SUM('BP01:BP15'!L34)</f>
        <v>0.01</v>
      </c>
      <c r="AF34" s="106">
        <f>SUM('BP01:BP15'!M34)</f>
        <v>0.05</v>
      </c>
      <c r="AG34" s="106">
        <f>SUM('BP01:BP15'!N34)</f>
        <v>9.9999999999999992E-2</v>
      </c>
      <c r="AH34" s="106">
        <f>SUM('BP01:BP15'!O34)</f>
        <v>0</v>
      </c>
      <c r="AI34" s="106">
        <f>SUM('BP01:BP15'!P34)</f>
        <v>0</v>
      </c>
      <c r="AJ34" s="106">
        <f>SUM('BP01:BP15'!Q34)</f>
        <v>0</v>
      </c>
      <c r="AK34" s="106">
        <f>SUM('BP01:BP15'!R34)</f>
        <v>0</v>
      </c>
      <c r="AL34" s="107">
        <f>SUM('BP01:BP15'!S34)</f>
        <v>0</v>
      </c>
      <c r="AN34" s="2">
        <v>9.9999999999999992E-2</v>
      </c>
      <c r="AO34" s="175">
        <f t="shared" si="17"/>
        <v>0</v>
      </c>
    </row>
    <row r="35" spans="1:41" ht="17.25" thickTop="1" thickBot="1" x14ac:dyDescent="0.35">
      <c r="A35" s="303"/>
      <c r="B35" s="11" t="str">
        <f>Clients!B35</f>
        <v>ხონი</v>
      </c>
      <c r="C35" s="99">
        <f>SUM('BP01:BP15'!C35)</f>
        <v>7423.1</v>
      </c>
      <c r="D35" s="105">
        <f t="shared" si="15"/>
        <v>1</v>
      </c>
      <c r="E35" s="106">
        <f t="shared" si="0"/>
        <v>1</v>
      </c>
      <c r="F35" s="106">
        <f t="shared" si="1"/>
        <v>1</v>
      </c>
      <c r="G35" s="106">
        <f t="shared" si="2"/>
        <v>1</v>
      </c>
      <c r="H35" s="106">
        <f t="shared" si="3"/>
        <v>1</v>
      </c>
      <c r="I35" s="106">
        <f t="shared" si="4"/>
        <v>4</v>
      </c>
      <c r="J35" s="106">
        <f t="shared" si="5"/>
        <v>1</v>
      </c>
      <c r="K35" s="106">
        <f t="shared" si="6"/>
        <v>1</v>
      </c>
      <c r="L35" s="106">
        <f t="shared" si="7"/>
        <v>1</v>
      </c>
      <c r="M35" s="106">
        <f t="shared" si="8"/>
        <v>1</v>
      </c>
      <c r="N35" s="106">
        <f t="shared" si="9"/>
        <v>1</v>
      </c>
      <c r="O35" s="106">
        <f t="shared" si="10"/>
        <v>0</v>
      </c>
      <c r="P35" s="106">
        <f t="shared" si="11"/>
        <v>0</v>
      </c>
      <c r="Q35" s="106">
        <f t="shared" si="12"/>
        <v>0</v>
      </c>
      <c r="R35" s="106">
        <f t="shared" si="13"/>
        <v>0</v>
      </c>
      <c r="S35" s="107">
        <f t="shared" si="14"/>
        <v>0</v>
      </c>
      <c r="T35" s="180">
        <f t="shared" si="16"/>
        <v>14</v>
      </c>
      <c r="U35" s="187"/>
      <c r="W35" s="105">
        <f>SUM('BP01:BP15'!D35)</f>
        <v>0.78000000000000014</v>
      </c>
      <c r="X35" s="106">
        <f>SUM('BP01:BP15'!E35)</f>
        <v>0.03</v>
      </c>
      <c r="Y35" s="106">
        <f>SUM('BP01:BP15'!F35)</f>
        <v>0.03</v>
      </c>
      <c r="Z35" s="106">
        <f>SUM('BP01:BP15'!G35)</f>
        <v>0.01</v>
      </c>
      <c r="AA35" s="106">
        <f>SUM('BP01:BP15'!H35)</f>
        <v>0.04</v>
      </c>
      <c r="AB35" s="106">
        <f>SUM('BP01:BP15'!I35)</f>
        <v>3.4899999999999998</v>
      </c>
      <c r="AC35" s="106">
        <f>SUM('BP01:BP15'!J35)</f>
        <v>0.28000000000000003</v>
      </c>
      <c r="AD35" s="106">
        <f>SUM('BP01:BP15'!K35)</f>
        <v>0.08</v>
      </c>
      <c r="AE35" s="106">
        <f>SUM('BP01:BP15'!L35)</f>
        <v>0.01</v>
      </c>
      <c r="AF35" s="106">
        <f>SUM('BP01:BP15'!M35)</f>
        <v>0.04</v>
      </c>
      <c r="AG35" s="106">
        <f>SUM('BP01:BP15'!N35)</f>
        <v>9.9999999999999992E-2</v>
      </c>
      <c r="AH35" s="106">
        <f>SUM('BP01:BP15'!O35)</f>
        <v>0</v>
      </c>
      <c r="AI35" s="106">
        <f>SUM('BP01:BP15'!P35)</f>
        <v>0</v>
      </c>
      <c r="AJ35" s="106">
        <f>SUM('BP01:BP15'!Q35)</f>
        <v>0</v>
      </c>
      <c r="AK35" s="106">
        <f>SUM('BP01:BP15'!R35)</f>
        <v>0</v>
      </c>
      <c r="AL35" s="107">
        <f>SUM('BP01:BP15'!S35)</f>
        <v>0</v>
      </c>
      <c r="AN35" s="2">
        <v>9.9999999999999992E-2</v>
      </c>
      <c r="AO35" s="175">
        <f t="shared" si="17"/>
        <v>0</v>
      </c>
    </row>
    <row r="36" spans="1:41" ht="17.25" thickTop="1" thickBot="1" x14ac:dyDescent="0.35">
      <c r="A36" s="303"/>
      <c r="B36" s="11" t="str">
        <f>Clients!B36</f>
        <v>ახალგორი</v>
      </c>
      <c r="C36" s="99">
        <f>SUM('BP01:BP15'!C36)</f>
        <v>840</v>
      </c>
      <c r="D36" s="105">
        <f t="shared" si="15"/>
        <v>1</v>
      </c>
      <c r="E36" s="106">
        <f t="shared" si="0"/>
        <v>1</v>
      </c>
      <c r="F36" s="106">
        <f t="shared" si="1"/>
        <v>0</v>
      </c>
      <c r="G36" s="106">
        <f t="shared" si="2"/>
        <v>1</v>
      </c>
      <c r="H36" s="106">
        <f t="shared" si="3"/>
        <v>0</v>
      </c>
      <c r="I36" s="106">
        <f t="shared" si="4"/>
        <v>0</v>
      </c>
      <c r="J36" s="106">
        <f t="shared" si="5"/>
        <v>1</v>
      </c>
      <c r="K36" s="106">
        <f t="shared" si="6"/>
        <v>1</v>
      </c>
      <c r="L36" s="106">
        <f t="shared" si="7"/>
        <v>0</v>
      </c>
      <c r="M36" s="106">
        <f t="shared" si="8"/>
        <v>1</v>
      </c>
      <c r="N36" s="106">
        <f t="shared" si="9"/>
        <v>0</v>
      </c>
      <c r="O36" s="106">
        <f t="shared" si="10"/>
        <v>0</v>
      </c>
      <c r="P36" s="106">
        <f t="shared" si="11"/>
        <v>0</v>
      </c>
      <c r="Q36" s="106">
        <f t="shared" si="12"/>
        <v>0</v>
      </c>
      <c r="R36" s="106">
        <f t="shared" si="13"/>
        <v>0</v>
      </c>
      <c r="S36" s="107">
        <f t="shared" si="14"/>
        <v>0</v>
      </c>
      <c r="T36" s="180">
        <f t="shared" si="16"/>
        <v>6</v>
      </c>
      <c r="U36" s="187"/>
      <c r="W36" s="105">
        <f>SUM('BP01:BP15'!D36)</f>
        <v>0.14000000000000001</v>
      </c>
      <c r="X36" s="106">
        <f>SUM('BP01:BP15'!E36)</f>
        <v>0.03</v>
      </c>
      <c r="Y36" s="106">
        <f>SUM('BP01:BP15'!F36)</f>
        <v>0</v>
      </c>
      <c r="Z36" s="106">
        <f>SUM('BP01:BP15'!G36)</f>
        <v>0.01</v>
      </c>
      <c r="AA36" s="106">
        <f>SUM('BP01:BP15'!H36)</f>
        <v>0</v>
      </c>
      <c r="AB36" s="106">
        <f>SUM('BP01:BP15'!I36)</f>
        <v>0</v>
      </c>
      <c r="AC36" s="106">
        <f>SUM('BP01:BP15'!J36)</f>
        <v>6.0000000000000005E-2</v>
      </c>
      <c r="AD36" s="106">
        <f>SUM('BP01:BP15'!K36)</f>
        <v>0.03</v>
      </c>
      <c r="AE36" s="106">
        <f>SUM('BP01:BP15'!L36)</f>
        <v>0</v>
      </c>
      <c r="AF36" s="106">
        <f>SUM('BP01:BP15'!M36)</f>
        <v>0.02</v>
      </c>
      <c r="AG36" s="106">
        <f>SUM('BP01:BP15'!N36)</f>
        <v>0</v>
      </c>
      <c r="AH36" s="106">
        <f>SUM('BP01:BP15'!O36)</f>
        <v>0</v>
      </c>
      <c r="AI36" s="106">
        <f>SUM('BP01:BP15'!P36)</f>
        <v>0</v>
      </c>
      <c r="AJ36" s="106">
        <f>SUM('BP01:BP15'!Q36)</f>
        <v>0</v>
      </c>
      <c r="AK36" s="106">
        <f>SUM('BP01:BP15'!R36)</f>
        <v>0</v>
      </c>
      <c r="AL36" s="107">
        <f>SUM('BP01:BP15'!S36)</f>
        <v>0</v>
      </c>
      <c r="AN36" s="2" t="s">
        <v>144</v>
      </c>
      <c r="AO36" s="175" t="e">
        <f t="shared" si="17"/>
        <v>#VALUE!</v>
      </c>
    </row>
    <row r="37" spans="1:41" ht="17.25" thickTop="1" thickBot="1" x14ac:dyDescent="0.35">
      <c r="A37" s="303"/>
      <c r="B37" s="11" t="str">
        <f>Clients!B37</f>
        <v>დუშეთი</v>
      </c>
      <c r="C37" s="99">
        <f>SUM('BP01:BP15'!C37)</f>
        <v>8371.2000000000007</v>
      </c>
      <c r="D37" s="105">
        <f t="shared" si="15"/>
        <v>1</v>
      </c>
      <c r="E37" s="106">
        <f t="shared" si="0"/>
        <v>1</v>
      </c>
      <c r="F37" s="106">
        <f t="shared" si="1"/>
        <v>1</v>
      </c>
      <c r="G37" s="106">
        <f t="shared" si="2"/>
        <v>1</v>
      </c>
      <c r="H37" s="106">
        <f t="shared" si="3"/>
        <v>1</v>
      </c>
      <c r="I37" s="106">
        <f t="shared" si="4"/>
        <v>6</v>
      </c>
      <c r="J37" s="106">
        <f t="shared" si="5"/>
        <v>3</v>
      </c>
      <c r="K37" s="106">
        <f t="shared" si="6"/>
        <v>1</v>
      </c>
      <c r="L37" s="106">
        <f t="shared" si="7"/>
        <v>1</v>
      </c>
      <c r="M37" s="106">
        <f t="shared" si="8"/>
        <v>1</v>
      </c>
      <c r="N37" s="106">
        <f t="shared" si="9"/>
        <v>1</v>
      </c>
      <c r="O37" s="106">
        <f t="shared" si="10"/>
        <v>0</v>
      </c>
      <c r="P37" s="106">
        <f t="shared" si="11"/>
        <v>0</v>
      </c>
      <c r="Q37" s="106">
        <f t="shared" si="12"/>
        <v>0</v>
      </c>
      <c r="R37" s="106">
        <f t="shared" si="13"/>
        <v>0</v>
      </c>
      <c r="S37" s="107">
        <f t="shared" si="14"/>
        <v>0</v>
      </c>
      <c r="T37" s="180">
        <f t="shared" si="16"/>
        <v>18</v>
      </c>
      <c r="U37" s="187"/>
      <c r="W37" s="105">
        <f>SUM('BP01:BP15'!D37)</f>
        <v>0.91000000000000014</v>
      </c>
      <c r="X37" s="106">
        <f>SUM('BP01:BP15'!E37)</f>
        <v>0.03</v>
      </c>
      <c r="Y37" s="106">
        <f>SUM('BP01:BP15'!F37)</f>
        <v>0.04</v>
      </c>
      <c r="Z37" s="106">
        <f>SUM('BP01:BP15'!G37)</f>
        <v>0.01</v>
      </c>
      <c r="AA37" s="106">
        <f>SUM('BP01:BP15'!H37)</f>
        <v>0.04</v>
      </c>
      <c r="AB37" s="106">
        <f>SUM('BP01:BP15'!I37)</f>
        <v>5.27</v>
      </c>
      <c r="AC37" s="106">
        <f>SUM('BP01:BP15'!J37)</f>
        <v>2.1999999999999997</v>
      </c>
      <c r="AD37" s="106">
        <f>SUM('BP01:BP15'!K37)</f>
        <v>8.9999999999999983E-2</v>
      </c>
      <c r="AE37" s="106">
        <f>SUM('BP01:BP15'!L37)</f>
        <v>0.01</v>
      </c>
      <c r="AF37" s="106">
        <f>SUM('BP01:BP15'!M37)</f>
        <v>0.1</v>
      </c>
      <c r="AG37" s="106">
        <f>SUM('BP01:BP15'!N37)</f>
        <v>9.9999999999999992E-2</v>
      </c>
      <c r="AH37" s="106">
        <f>SUM('BP01:BP15'!O37)</f>
        <v>0</v>
      </c>
      <c r="AI37" s="106">
        <f>SUM('BP01:BP15'!P37)</f>
        <v>0</v>
      </c>
      <c r="AJ37" s="106">
        <f>SUM('BP01:BP15'!Q37)</f>
        <v>0</v>
      </c>
      <c r="AK37" s="106">
        <f>SUM('BP01:BP15'!R37)</f>
        <v>0</v>
      </c>
      <c r="AL37" s="107">
        <f>SUM('BP01:BP15'!S37)</f>
        <v>0</v>
      </c>
      <c r="AN37" s="2">
        <v>9.9999999999999992E-2</v>
      </c>
      <c r="AO37" s="175">
        <f t="shared" si="17"/>
        <v>0</v>
      </c>
    </row>
    <row r="38" spans="1:41" ht="17.25" thickTop="1" thickBot="1" x14ac:dyDescent="0.35">
      <c r="A38" s="303"/>
      <c r="B38" s="11" t="str">
        <f>Clients!B38</f>
        <v>თიანეთი</v>
      </c>
      <c r="C38" s="99">
        <f>SUM('BP01:BP15'!C38)</f>
        <v>4089.6</v>
      </c>
      <c r="D38" s="105">
        <f t="shared" si="15"/>
        <v>1</v>
      </c>
      <c r="E38" s="106">
        <f t="shared" si="0"/>
        <v>1</v>
      </c>
      <c r="F38" s="106">
        <f t="shared" si="1"/>
        <v>1</v>
      </c>
      <c r="G38" s="106">
        <f t="shared" si="2"/>
        <v>1</v>
      </c>
      <c r="H38" s="106">
        <f t="shared" si="3"/>
        <v>1</v>
      </c>
      <c r="I38" s="106">
        <f t="shared" si="4"/>
        <v>3</v>
      </c>
      <c r="J38" s="106">
        <f t="shared" si="5"/>
        <v>3</v>
      </c>
      <c r="K38" s="106">
        <f t="shared" si="6"/>
        <v>1</v>
      </c>
      <c r="L38" s="106">
        <f t="shared" si="7"/>
        <v>1</v>
      </c>
      <c r="M38" s="106">
        <f t="shared" si="8"/>
        <v>1</v>
      </c>
      <c r="N38" s="106">
        <f t="shared" si="9"/>
        <v>1</v>
      </c>
      <c r="O38" s="106">
        <f t="shared" si="10"/>
        <v>0</v>
      </c>
      <c r="P38" s="106">
        <f t="shared" si="11"/>
        <v>0</v>
      </c>
      <c r="Q38" s="106">
        <f t="shared" si="12"/>
        <v>0</v>
      </c>
      <c r="R38" s="106">
        <f t="shared" si="13"/>
        <v>0</v>
      </c>
      <c r="S38" s="107">
        <f t="shared" si="14"/>
        <v>0</v>
      </c>
      <c r="T38" s="180">
        <f t="shared" si="16"/>
        <v>15</v>
      </c>
      <c r="U38" s="187"/>
      <c r="W38" s="105">
        <f>SUM('BP01:BP15'!D38)</f>
        <v>0.48000000000000004</v>
      </c>
      <c r="X38" s="106">
        <f>SUM('BP01:BP15'!E38)</f>
        <v>0.03</v>
      </c>
      <c r="Y38" s="106">
        <f>SUM('BP01:BP15'!F38)</f>
        <v>0.02</v>
      </c>
      <c r="Z38" s="106">
        <f>SUM('BP01:BP15'!G38)</f>
        <v>0.02</v>
      </c>
      <c r="AA38" s="106">
        <f>SUM('BP01:BP15'!H38)</f>
        <v>0.04</v>
      </c>
      <c r="AB38" s="106">
        <f>SUM('BP01:BP15'!I38)</f>
        <v>2.4799999999999995</v>
      </c>
      <c r="AC38" s="106">
        <f>SUM('BP01:BP15'!J38)</f>
        <v>2.8599999999999994</v>
      </c>
      <c r="AD38" s="106">
        <f>SUM('BP01:BP15'!K38)</f>
        <v>0.03</v>
      </c>
      <c r="AE38" s="106">
        <f>SUM('BP01:BP15'!L38)</f>
        <v>0.01</v>
      </c>
      <c r="AF38" s="106">
        <f>SUM('BP01:BP15'!M38)</f>
        <v>0.10999999999999999</v>
      </c>
      <c r="AG38" s="106">
        <f>SUM('BP01:BP15'!N38)</f>
        <v>9.9999999999999992E-2</v>
      </c>
      <c r="AH38" s="106">
        <f>SUM('BP01:BP15'!O38)</f>
        <v>0</v>
      </c>
      <c r="AI38" s="106">
        <f>SUM('BP01:BP15'!P38)</f>
        <v>0</v>
      </c>
      <c r="AJ38" s="106">
        <f>SUM('BP01:BP15'!Q38)</f>
        <v>0</v>
      </c>
      <c r="AK38" s="106">
        <f>SUM('BP01:BP15'!R38)</f>
        <v>0</v>
      </c>
      <c r="AL38" s="107">
        <f>SUM('BP01:BP15'!S38)</f>
        <v>0</v>
      </c>
      <c r="AN38" s="2">
        <v>9.9999999999999992E-2</v>
      </c>
      <c r="AO38" s="175">
        <f t="shared" si="17"/>
        <v>0</v>
      </c>
    </row>
    <row r="39" spans="1:41" ht="17.25" thickTop="1" thickBot="1" x14ac:dyDescent="0.35">
      <c r="A39" s="303">
        <f>Clients!A39</f>
        <v>0</v>
      </c>
      <c r="B39" s="11" t="str">
        <f>Clients!B39</f>
        <v>მცხეთი</v>
      </c>
      <c r="C39" s="99">
        <f>SUM('BP01:BP15'!C39)</f>
        <v>9281.2999999999993</v>
      </c>
      <c r="D39" s="105">
        <f t="shared" si="15"/>
        <v>2</v>
      </c>
      <c r="E39" s="106">
        <f t="shared" si="0"/>
        <v>1</v>
      </c>
      <c r="F39" s="106">
        <f t="shared" si="1"/>
        <v>1</v>
      </c>
      <c r="G39" s="106">
        <f t="shared" si="2"/>
        <v>1</v>
      </c>
      <c r="H39" s="106">
        <f t="shared" si="3"/>
        <v>1</v>
      </c>
      <c r="I39" s="106">
        <f t="shared" si="4"/>
        <v>6</v>
      </c>
      <c r="J39" s="106">
        <f t="shared" si="5"/>
        <v>3</v>
      </c>
      <c r="K39" s="106">
        <f t="shared" si="6"/>
        <v>1</v>
      </c>
      <c r="L39" s="106">
        <f t="shared" si="7"/>
        <v>1</v>
      </c>
      <c r="M39" s="106">
        <f t="shared" si="8"/>
        <v>1</v>
      </c>
      <c r="N39" s="106">
        <f t="shared" si="9"/>
        <v>1</v>
      </c>
      <c r="O39" s="106">
        <f t="shared" si="10"/>
        <v>0</v>
      </c>
      <c r="P39" s="106">
        <f t="shared" si="11"/>
        <v>0</v>
      </c>
      <c r="Q39" s="106">
        <f t="shared" si="12"/>
        <v>0</v>
      </c>
      <c r="R39" s="106">
        <f t="shared" si="13"/>
        <v>0</v>
      </c>
      <c r="S39" s="107">
        <f t="shared" si="14"/>
        <v>0</v>
      </c>
      <c r="T39" s="180">
        <f t="shared" si="16"/>
        <v>19</v>
      </c>
      <c r="U39" s="187"/>
      <c r="W39" s="105">
        <f>SUM('BP01:BP15'!D39)</f>
        <v>1.0900000000000001</v>
      </c>
      <c r="X39" s="106">
        <f>SUM('BP01:BP15'!E39)</f>
        <v>0.03</v>
      </c>
      <c r="Y39" s="106">
        <f>SUM('BP01:BP15'!F39)</f>
        <v>0.05</v>
      </c>
      <c r="Z39" s="106">
        <f>SUM('BP01:BP15'!G39)</f>
        <v>0.01</v>
      </c>
      <c r="AA39" s="106">
        <f>SUM('BP01:BP15'!H39)</f>
        <v>0.12</v>
      </c>
      <c r="AB39" s="106">
        <f>SUM('BP01:BP15'!I39)</f>
        <v>5.4899999999999993</v>
      </c>
      <c r="AC39" s="106">
        <f>SUM('BP01:BP15'!J39)</f>
        <v>2.1199999999999997</v>
      </c>
      <c r="AD39" s="106">
        <f>SUM('BP01:BP15'!K39)</f>
        <v>8.9999999999999983E-2</v>
      </c>
      <c r="AE39" s="106">
        <f>SUM('BP01:BP15'!L39)</f>
        <v>0.01</v>
      </c>
      <c r="AF39" s="106">
        <f>SUM('BP01:BP15'!M39)</f>
        <v>0.15</v>
      </c>
      <c r="AG39" s="106">
        <f>SUM('BP01:BP15'!N39)</f>
        <v>0.28000000000000003</v>
      </c>
      <c r="AH39" s="106">
        <f>SUM('BP01:BP15'!O39)</f>
        <v>0</v>
      </c>
      <c r="AI39" s="106">
        <f>SUM('BP01:BP15'!P39)</f>
        <v>0</v>
      </c>
      <c r="AJ39" s="106">
        <f>SUM('BP01:BP15'!Q39)</f>
        <v>0</v>
      </c>
      <c r="AK39" s="106">
        <f>SUM('BP01:BP15'!R39)</f>
        <v>0</v>
      </c>
      <c r="AL39" s="107">
        <f>SUM('BP01:BP15'!S39)</f>
        <v>0</v>
      </c>
      <c r="AN39" s="2">
        <v>0.28000000000000003</v>
      </c>
      <c r="AO39" s="175">
        <f t="shared" si="17"/>
        <v>0</v>
      </c>
    </row>
    <row r="40" spans="1:41" ht="17.25" thickTop="1" thickBot="1" x14ac:dyDescent="0.35">
      <c r="A40" s="303"/>
      <c r="B40" s="11" t="str">
        <f>Clients!B40</f>
        <v>ყაზბეგი</v>
      </c>
      <c r="C40" s="99">
        <f>SUM('BP01:BP15'!C40)</f>
        <v>2643.3</v>
      </c>
      <c r="D40" s="105">
        <f t="shared" si="15"/>
        <v>1</v>
      </c>
      <c r="E40" s="106">
        <f t="shared" si="0"/>
        <v>1</v>
      </c>
      <c r="F40" s="106">
        <f t="shared" si="1"/>
        <v>1</v>
      </c>
      <c r="G40" s="106">
        <f t="shared" si="2"/>
        <v>1</v>
      </c>
      <c r="H40" s="106">
        <f t="shared" si="3"/>
        <v>1</v>
      </c>
      <c r="I40" s="106">
        <f t="shared" si="4"/>
        <v>2</v>
      </c>
      <c r="J40" s="106">
        <f t="shared" si="5"/>
        <v>1</v>
      </c>
      <c r="K40" s="106">
        <f t="shared" si="6"/>
        <v>1</v>
      </c>
      <c r="L40" s="106">
        <f t="shared" si="7"/>
        <v>1</v>
      </c>
      <c r="M40" s="106">
        <f t="shared" si="8"/>
        <v>1</v>
      </c>
      <c r="N40" s="106">
        <f t="shared" si="9"/>
        <v>1</v>
      </c>
      <c r="O40" s="106">
        <f t="shared" si="10"/>
        <v>0</v>
      </c>
      <c r="P40" s="106">
        <f t="shared" si="11"/>
        <v>0</v>
      </c>
      <c r="Q40" s="106">
        <f t="shared" si="12"/>
        <v>0</v>
      </c>
      <c r="R40" s="106">
        <f t="shared" si="13"/>
        <v>0</v>
      </c>
      <c r="S40" s="107">
        <f t="shared" si="14"/>
        <v>0</v>
      </c>
      <c r="T40" s="180">
        <f t="shared" si="16"/>
        <v>12</v>
      </c>
      <c r="U40" s="187"/>
      <c r="W40" s="105">
        <f>SUM('BP01:BP15'!D40)</f>
        <v>0.31</v>
      </c>
      <c r="X40" s="106">
        <f>SUM('BP01:BP15'!E40)</f>
        <v>0.03</v>
      </c>
      <c r="Y40" s="106">
        <f>SUM('BP01:BP15'!F40)</f>
        <v>0.02</v>
      </c>
      <c r="Z40" s="106">
        <f>SUM('BP01:BP15'!G40)</f>
        <v>0.01</v>
      </c>
      <c r="AA40" s="106">
        <f>SUM('BP01:BP15'!H40)</f>
        <v>0.04</v>
      </c>
      <c r="AB40" s="106">
        <f>SUM('BP01:BP15'!I40)</f>
        <v>1.5999999999999999</v>
      </c>
      <c r="AC40" s="106">
        <f>SUM('BP01:BP15'!J40)</f>
        <v>0.77</v>
      </c>
      <c r="AD40" s="106">
        <f>SUM('BP01:BP15'!K40)</f>
        <v>0.04</v>
      </c>
      <c r="AE40" s="106">
        <f>SUM('BP01:BP15'!L40)</f>
        <v>0.01</v>
      </c>
      <c r="AF40" s="106">
        <f>SUM('BP01:BP15'!M40)</f>
        <v>0.05</v>
      </c>
      <c r="AG40" s="106">
        <f>SUM('BP01:BP15'!N40)</f>
        <v>9.9999999999999992E-2</v>
      </c>
      <c r="AH40" s="106">
        <f>SUM('BP01:BP15'!O40)</f>
        <v>0</v>
      </c>
      <c r="AI40" s="106">
        <f>SUM('BP01:BP15'!P40)</f>
        <v>0</v>
      </c>
      <c r="AJ40" s="106">
        <f>SUM('BP01:BP15'!Q40)</f>
        <v>0</v>
      </c>
      <c r="AK40" s="106">
        <f>SUM('BP01:BP15'!R40)</f>
        <v>0</v>
      </c>
      <c r="AL40" s="107">
        <f>SUM('BP01:BP15'!S40)</f>
        <v>0</v>
      </c>
      <c r="AN40" s="2">
        <v>9.9999999999999992E-2</v>
      </c>
      <c r="AO40" s="175">
        <f t="shared" si="17"/>
        <v>0</v>
      </c>
    </row>
    <row r="41" spans="1:41" ht="17.25" thickTop="1" thickBot="1" x14ac:dyDescent="0.35">
      <c r="A41" s="303"/>
      <c r="B41" s="11" t="str">
        <f>Clients!B41</f>
        <v>აბაშა</v>
      </c>
      <c r="C41" s="99">
        <f>SUM('BP01:BP15'!C41)</f>
        <v>8829.5</v>
      </c>
      <c r="D41" s="105">
        <f t="shared" si="15"/>
        <v>1</v>
      </c>
      <c r="E41" s="106">
        <f t="shared" si="0"/>
        <v>1</v>
      </c>
      <c r="F41" s="106">
        <f t="shared" si="1"/>
        <v>1</v>
      </c>
      <c r="G41" s="106">
        <f t="shared" si="2"/>
        <v>1</v>
      </c>
      <c r="H41" s="106">
        <f t="shared" si="3"/>
        <v>0</v>
      </c>
      <c r="I41" s="106">
        <f t="shared" si="4"/>
        <v>7</v>
      </c>
      <c r="J41" s="106">
        <f t="shared" si="5"/>
        <v>1</v>
      </c>
      <c r="K41" s="106">
        <f t="shared" si="6"/>
        <v>1</v>
      </c>
      <c r="L41" s="106">
        <f t="shared" si="7"/>
        <v>1</v>
      </c>
      <c r="M41" s="106">
        <f t="shared" si="8"/>
        <v>1</v>
      </c>
      <c r="N41" s="106">
        <f t="shared" si="9"/>
        <v>0</v>
      </c>
      <c r="O41" s="106">
        <f t="shared" si="10"/>
        <v>0</v>
      </c>
      <c r="P41" s="106">
        <f t="shared" si="11"/>
        <v>0</v>
      </c>
      <c r="Q41" s="106">
        <f t="shared" si="12"/>
        <v>0</v>
      </c>
      <c r="R41" s="106">
        <f t="shared" si="13"/>
        <v>0</v>
      </c>
      <c r="S41" s="107">
        <f t="shared" si="14"/>
        <v>0</v>
      </c>
      <c r="T41" s="180">
        <f t="shared" si="16"/>
        <v>15</v>
      </c>
      <c r="U41" s="187"/>
      <c r="W41" s="105">
        <f>SUM('BP01:BP15'!D41)</f>
        <v>0.99000000000000021</v>
      </c>
      <c r="X41" s="106">
        <f>SUM('BP01:BP15'!E41)</f>
        <v>0.03</v>
      </c>
      <c r="Y41" s="106">
        <f>SUM('BP01:BP15'!F41)</f>
        <v>6.0000000000000005E-2</v>
      </c>
      <c r="Z41" s="106">
        <f>SUM('BP01:BP15'!G41)</f>
        <v>0.01</v>
      </c>
      <c r="AA41" s="106">
        <f>SUM('BP01:BP15'!H41)</f>
        <v>0</v>
      </c>
      <c r="AB41" s="106">
        <f>SUM('BP01:BP15'!I41)</f>
        <v>6.31</v>
      </c>
      <c r="AC41" s="106">
        <f>SUM('BP01:BP15'!J41)</f>
        <v>0.99</v>
      </c>
      <c r="AD41" s="106">
        <f>SUM('BP01:BP15'!K41)</f>
        <v>6.0000000000000005E-2</v>
      </c>
      <c r="AE41" s="106">
        <f>SUM('BP01:BP15'!L41)</f>
        <v>0.01</v>
      </c>
      <c r="AF41" s="106">
        <f>SUM('BP01:BP15'!M41)</f>
        <v>0.04</v>
      </c>
      <c r="AG41" s="106">
        <f>SUM('BP01:BP15'!N41)</f>
        <v>0</v>
      </c>
      <c r="AH41" s="106">
        <f>SUM('BP01:BP15'!O41)</f>
        <v>0</v>
      </c>
      <c r="AI41" s="106">
        <f>SUM('BP01:BP15'!P41)</f>
        <v>0</v>
      </c>
      <c r="AJ41" s="106">
        <f>SUM('BP01:BP15'!Q41)</f>
        <v>0</v>
      </c>
      <c r="AK41" s="106">
        <f>SUM('BP01:BP15'!R41)</f>
        <v>0</v>
      </c>
      <c r="AL41" s="107">
        <f>SUM('BP01:BP15'!S41)</f>
        <v>0</v>
      </c>
      <c r="AN41" s="2" t="s">
        <v>144</v>
      </c>
      <c r="AO41" s="175" t="e">
        <f t="shared" si="17"/>
        <v>#VALUE!</v>
      </c>
    </row>
    <row r="42" spans="1:41" ht="17.25" thickTop="1" thickBot="1" x14ac:dyDescent="0.35">
      <c r="A42" s="303"/>
      <c r="B42" s="11" t="str">
        <f>Clients!B42</f>
        <v>ზუგდიდი</v>
      </c>
      <c r="C42" s="99">
        <f>SUM('BP01:BP15'!C42)</f>
        <v>25833.3</v>
      </c>
      <c r="D42" s="105">
        <f t="shared" si="15"/>
        <v>3</v>
      </c>
      <c r="E42" s="106">
        <f t="shared" si="0"/>
        <v>1</v>
      </c>
      <c r="F42" s="106">
        <f t="shared" si="1"/>
        <v>1</v>
      </c>
      <c r="G42" s="106">
        <f t="shared" si="2"/>
        <v>1</v>
      </c>
      <c r="H42" s="106">
        <f t="shared" si="3"/>
        <v>1</v>
      </c>
      <c r="I42" s="106">
        <f t="shared" si="4"/>
        <v>13</v>
      </c>
      <c r="J42" s="106">
        <f t="shared" si="5"/>
        <v>4</v>
      </c>
      <c r="K42" s="106">
        <f t="shared" si="6"/>
        <v>1</v>
      </c>
      <c r="L42" s="106">
        <f t="shared" si="7"/>
        <v>1</v>
      </c>
      <c r="M42" s="106">
        <f t="shared" si="8"/>
        <v>1</v>
      </c>
      <c r="N42" s="106">
        <f t="shared" si="9"/>
        <v>1</v>
      </c>
      <c r="O42" s="106">
        <f t="shared" si="10"/>
        <v>0</v>
      </c>
      <c r="P42" s="106">
        <f t="shared" si="11"/>
        <v>0</v>
      </c>
      <c r="Q42" s="106">
        <f t="shared" si="12"/>
        <v>0</v>
      </c>
      <c r="R42" s="106">
        <f t="shared" si="13"/>
        <v>0</v>
      </c>
      <c r="S42" s="107">
        <f t="shared" si="14"/>
        <v>0</v>
      </c>
      <c r="T42" s="180">
        <f t="shared" si="16"/>
        <v>28</v>
      </c>
      <c r="U42" s="187"/>
      <c r="W42" s="105">
        <f>SUM('BP01:BP15'!D42)</f>
        <v>2.9499999999999997</v>
      </c>
      <c r="X42" s="106">
        <f>SUM('BP01:BP15'!E42)</f>
        <v>0.03</v>
      </c>
      <c r="Y42" s="106">
        <f>SUM('BP01:BP15'!F42)</f>
        <v>0.09</v>
      </c>
      <c r="Z42" s="106">
        <f>SUM('BP01:BP15'!G42)</f>
        <v>0.02</v>
      </c>
      <c r="AA42" s="106">
        <f>SUM('BP01:BP15'!H42)</f>
        <v>0.04</v>
      </c>
      <c r="AB42" s="106">
        <f>SUM('BP01:BP15'!I42)</f>
        <v>12.12</v>
      </c>
      <c r="AC42" s="106">
        <f>SUM('BP01:BP15'!J42)</f>
        <v>3.5799999999999996</v>
      </c>
      <c r="AD42" s="106">
        <f>SUM('BP01:BP15'!K42)</f>
        <v>0.31000000000000005</v>
      </c>
      <c r="AE42" s="106">
        <f>SUM('BP01:BP15'!L42)</f>
        <v>0.01</v>
      </c>
      <c r="AF42" s="106">
        <f>SUM('BP01:BP15'!M42)</f>
        <v>0.15</v>
      </c>
      <c r="AG42" s="106">
        <f>SUM('BP01:BP15'!N42)</f>
        <v>9.9999999999999992E-2</v>
      </c>
      <c r="AH42" s="106">
        <f>SUM('BP01:BP15'!O42)</f>
        <v>0</v>
      </c>
      <c r="AI42" s="106">
        <f>SUM('BP01:BP15'!P42)</f>
        <v>0</v>
      </c>
      <c r="AJ42" s="106">
        <f>SUM('BP01:BP15'!Q42)</f>
        <v>0</v>
      </c>
      <c r="AK42" s="106">
        <f>SUM('BP01:BP15'!R42)</f>
        <v>0</v>
      </c>
      <c r="AL42" s="107">
        <f>SUM('BP01:BP15'!S42)</f>
        <v>0</v>
      </c>
      <c r="AN42" s="2">
        <v>9.9999999999999992E-2</v>
      </c>
      <c r="AO42" s="175">
        <f t="shared" si="17"/>
        <v>0</v>
      </c>
    </row>
    <row r="43" spans="1:41" ht="17.25" thickTop="1" thickBot="1" x14ac:dyDescent="0.35">
      <c r="A43" s="303"/>
      <c r="B43" s="11" t="str">
        <f>Clients!B43</f>
        <v>მარტვილი</v>
      </c>
      <c r="C43" s="99">
        <f>SUM('BP01:BP15'!C43)</f>
        <v>12067.1</v>
      </c>
      <c r="D43" s="105">
        <f t="shared" si="15"/>
        <v>2</v>
      </c>
      <c r="E43" s="106">
        <f t="shared" si="0"/>
        <v>1</v>
      </c>
      <c r="F43" s="106">
        <f t="shared" si="1"/>
        <v>1</v>
      </c>
      <c r="G43" s="106">
        <f t="shared" si="2"/>
        <v>1</v>
      </c>
      <c r="H43" s="106">
        <f t="shared" si="3"/>
        <v>1</v>
      </c>
      <c r="I43" s="106">
        <f t="shared" si="4"/>
        <v>6</v>
      </c>
      <c r="J43" s="106">
        <f t="shared" si="5"/>
        <v>1</v>
      </c>
      <c r="K43" s="106">
        <f t="shared" si="6"/>
        <v>1</v>
      </c>
      <c r="L43" s="106">
        <f t="shared" si="7"/>
        <v>1</v>
      </c>
      <c r="M43" s="106">
        <f t="shared" si="8"/>
        <v>1</v>
      </c>
      <c r="N43" s="106">
        <f t="shared" si="9"/>
        <v>1</v>
      </c>
      <c r="O43" s="106">
        <f t="shared" si="10"/>
        <v>0</v>
      </c>
      <c r="P43" s="106">
        <f t="shared" si="11"/>
        <v>0</v>
      </c>
      <c r="Q43" s="106">
        <f t="shared" si="12"/>
        <v>0</v>
      </c>
      <c r="R43" s="106">
        <f t="shared" si="13"/>
        <v>0</v>
      </c>
      <c r="S43" s="107">
        <f t="shared" si="14"/>
        <v>0</v>
      </c>
      <c r="T43" s="180">
        <f t="shared" si="16"/>
        <v>17</v>
      </c>
      <c r="U43" s="187"/>
      <c r="W43" s="105">
        <f>SUM('BP01:BP15'!D43)</f>
        <v>1.2900000000000003</v>
      </c>
      <c r="X43" s="106">
        <f>SUM('BP01:BP15'!E43)</f>
        <v>0.03</v>
      </c>
      <c r="Y43" s="106">
        <f>SUM('BP01:BP15'!F43)</f>
        <v>0.05</v>
      </c>
      <c r="Z43" s="106">
        <f>SUM('BP01:BP15'!G43)</f>
        <v>0.01</v>
      </c>
      <c r="AA43" s="106">
        <f>SUM('BP01:BP15'!H43)</f>
        <v>0.08</v>
      </c>
      <c r="AB43" s="106">
        <f>SUM('BP01:BP15'!I43)</f>
        <v>5.91</v>
      </c>
      <c r="AC43" s="106">
        <f>SUM('BP01:BP15'!J43)</f>
        <v>0.23</v>
      </c>
      <c r="AD43" s="106">
        <f>SUM('BP01:BP15'!K43)</f>
        <v>6.0000000000000005E-2</v>
      </c>
      <c r="AE43" s="106">
        <f>SUM('BP01:BP15'!L43)</f>
        <v>0.01</v>
      </c>
      <c r="AF43" s="106">
        <f>SUM('BP01:BP15'!M43)</f>
        <v>7.0000000000000007E-2</v>
      </c>
      <c r="AG43" s="106">
        <f>SUM('BP01:BP15'!N43)</f>
        <v>0.19</v>
      </c>
      <c r="AH43" s="106">
        <f>SUM('BP01:BP15'!O43)</f>
        <v>0</v>
      </c>
      <c r="AI43" s="106">
        <f>SUM('BP01:BP15'!P43)</f>
        <v>0</v>
      </c>
      <c r="AJ43" s="106">
        <f>SUM('BP01:BP15'!Q43)</f>
        <v>0</v>
      </c>
      <c r="AK43" s="106">
        <f>SUM('BP01:BP15'!R43)</f>
        <v>0</v>
      </c>
      <c r="AL43" s="107">
        <f>SUM('BP01:BP15'!S43)</f>
        <v>0</v>
      </c>
      <c r="AN43" s="2">
        <v>0.19</v>
      </c>
      <c r="AO43" s="175">
        <f t="shared" si="17"/>
        <v>0</v>
      </c>
    </row>
    <row r="44" spans="1:41" ht="17.25" thickTop="1" thickBot="1" x14ac:dyDescent="0.35">
      <c r="A44" s="303"/>
      <c r="B44" s="11" t="str">
        <f>Clients!B44</f>
        <v>მესტია</v>
      </c>
      <c r="C44" s="99">
        <f>SUM('BP01:BP15'!C44)</f>
        <v>2955.6</v>
      </c>
      <c r="D44" s="105">
        <f t="shared" si="15"/>
        <v>1</v>
      </c>
      <c r="E44" s="106">
        <f t="shared" si="0"/>
        <v>1</v>
      </c>
      <c r="F44" s="106">
        <f t="shared" si="1"/>
        <v>1</v>
      </c>
      <c r="G44" s="106">
        <f t="shared" si="2"/>
        <v>1</v>
      </c>
      <c r="H44" s="106">
        <f t="shared" si="3"/>
        <v>1</v>
      </c>
      <c r="I44" s="106">
        <f t="shared" si="4"/>
        <v>2</v>
      </c>
      <c r="J44" s="106">
        <f t="shared" si="5"/>
        <v>1</v>
      </c>
      <c r="K44" s="106">
        <f t="shared" si="6"/>
        <v>1</v>
      </c>
      <c r="L44" s="106">
        <f t="shared" si="7"/>
        <v>1</v>
      </c>
      <c r="M44" s="106">
        <f t="shared" si="8"/>
        <v>1</v>
      </c>
      <c r="N44" s="106">
        <f t="shared" si="9"/>
        <v>1</v>
      </c>
      <c r="O44" s="106">
        <f t="shared" si="10"/>
        <v>0</v>
      </c>
      <c r="P44" s="106">
        <f t="shared" si="11"/>
        <v>0</v>
      </c>
      <c r="Q44" s="106">
        <f t="shared" si="12"/>
        <v>0</v>
      </c>
      <c r="R44" s="106">
        <f t="shared" si="13"/>
        <v>0</v>
      </c>
      <c r="S44" s="107">
        <f t="shared" si="14"/>
        <v>0</v>
      </c>
      <c r="T44" s="180">
        <f t="shared" si="16"/>
        <v>12</v>
      </c>
      <c r="U44" s="187"/>
      <c r="W44" s="105">
        <f>SUM('BP01:BP15'!D44)</f>
        <v>0.38999999999999996</v>
      </c>
      <c r="X44" s="106">
        <f>SUM('BP01:BP15'!E44)</f>
        <v>0.03</v>
      </c>
      <c r="Y44" s="106">
        <f>SUM('BP01:BP15'!F44)</f>
        <v>0.01</v>
      </c>
      <c r="Z44" s="106">
        <f>SUM('BP01:BP15'!G44)</f>
        <v>0.01</v>
      </c>
      <c r="AA44" s="106">
        <f>SUM('BP01:BP15'!H44)</f>
        <v>0.04</v>
      </c>
      <c r="AB44" s="106">
        <f>SUM('BP01:BP15'!I44)</f>
        <v>1.1299999999999999</v>
      </c>
      <c r="AC44" s="106">
        <f>SUM('BP01:BP15'!J44)</f>
        <v>0.03</v>
      </c>
      <c r="AD44" s="106">
        <f>SUM('BP01:BP15'!K44)</f>
        <v>6.0000000000000005E-2</v>
      </c>
      <c r="AE44" s="106">
        <f>SUM('BP01:BP15'!L44)</f>
        <v>0.01</v>
      </c>
      <c r="AF44" s="106">
        <f>SUM('BP01:BP15'!M44)</f>
        <v>0.05</v>
      </c>
      <c r="AG44" s="106">
        <f>SUM('BP01:BP15'!N44)</f>
        <v>9.9999999999999992E-2</v>
      </c>
      <c r="AH44" s="106">
        <f>SUM('BP01:BP15'!O44)</f>
        <v>0</v>
      </c>
      <c r="AI44" s="106">
        <f>SUM('BP01:BP15'!P44)</f>
        <v>0</v>
      </c>
      <c r="AJ44" s="106">
        <f>SUM('BP01:BP15'!Q44)</f>
        <v>0</v>
      </c>
      <c r="AK44" s="106">
        <f>SUM('BP01:BP15'!R44)</f>
        <v>0</v>
      </c>
      <c r="AL44" s="107">
        <f>SUM('BP01:BP15'!S44)</f>
        <v>0</v>
      </c>
      <c r="AN44" s="2">
        <v>9.9999999999999992E-2</v>
      </c>
      <c r="AO44" s="175">
        <f t="shared" si="17"/>
        <v>0</v>
      </c>
    </row>
    <row r="45" spans="1:41" ht="17.25" thickTop="1" thickBot="1" x14ac:dyDescent="0.35">
      <c r="A45" s="303">
        <f>Clients!A45</f>
        <v>0</v>
      </c>
      <c r="B45" s="11" t="str">
        <f>Clients!B45</f>
        <v>სენაკი</v>
      </c>
      <c r="C45" s="99">
        <f>SUM('BP01:BP15'!C45)</f>
        <v>11570.9</v>
      </c>
      <c r="D45" s="105">
        <f t="shared" si="15"/>
        <v>2</v>
      </c>
      <c r="E45" s="106">
        <f t="shared" si="0"/>
        <v>1</v>
      </c>
      <c r="F45" s="106">
        <f t="shared" si="1"/>
        <v>1</v>
      </c>
      <c r="G45" s="106">
        <f t="shared" si="2"/>
        <v>1</v>
      </c>
      <c r="H45" s="106">
        <f t="shared" si="3"/>
        <v>1</v>
      </c>
      <c r="I45" s="106">
        <f t="shared" si="4"/>
        <v>5</v>
      </c>
      <c r="J45" s="106">
        <f t="shared" si="5"/>
        <v>1</v>
      </c>
      <c r="K45" s="106">
        <f t="shared" si="6"/>
        <v>1</v>
      </c>
      <c r="L45" s="106">
        <f t="shared" si="7"/>
        <v>1</v>
      </c>
      <c r="M45" s="106">
        <f t="shared" si="8"/>
        <v>1</v>
      </c>
      <c r="N45" s="106">
        <f t="shared" si="9"/>
        <v>1</v>
      </c>
      <c r="O45" s="106">
        <f t="shared" si="10"/>
        <v>0</v>
      </c>
      <c r="P45" s="106">
        <f t="shared" si="11"/>
        <v>0</v>
      </c>
      <c r="Q45" s="106">
        <f t="shared" si="12"/>
        <v>0</v>
      </c>
      <c r="R45" s="106">
        <f t="shared" si="13"/>
        <v>0</v>
      </c>
      <c r="S45" s="107">
        <f t="shared" si="14"/>
        <v>0</v>
      </c>
      <c r="T45" s="180">
        <f t="shared" si="16"/>
        <v>16</v>
      </c>
      <c r="U45" s="187"/>
      <c r="W45" s="105">
        <f>SUM('BP01:BP15'!D45)</f>
        <v>1.28</v>
      </c>
      <c r="X45" s="106">
        <f>SUM('BP01:BP15'!E45)</f>
        <v>0.03</v>
      </c>
      <c r="Y45" s="106">
        <f>SUM('BP01:BP15'!F45)</f>
        <v>0.04</v>
      </c>
      <c r="Z45" s="106">
        <f>SUM('BP01:BP15'!G45)</f>
        <v>0.01</v>
      </c>
      <c r="AA45" s="106">
        <f>SUM('BP01:BP15'!H45)</f>
        <v>0.08</v>
      </c>
      <c r="AB45" s="106">
        <f>SUM('BP01:BP15'!I45)</f>
        <v>4.17</v>
      </c>
      <c r="AC45" s="106">
        <f>SUM('BP01:BP15'!J45)</f>
        <v>0.36000000000000004</v>
      </c>
      <c r="AD45" s="106">
        <f>SUM('BP01:BP15'!K45)</f>
        <v>0.11999999999999998</v>
      </c>
      <c r="AE45" s="106">
        <f>SUM('BP01:BP15'!L45)</f>
        <v>0.01</v>
      </c>
      <c r="AF45" s="106">
        <f>SUM('BP01:BP15'!M45)</f>
        <v>7.0000000000000007E-2</v>
      </c>
      <c r="AG45" s="106">
        <f>SUM('BP01:BP15'!N45)</f>
        <v>0.19</v>
      </c>
      <c r="AH45" s="106">
        <f>SUM('BP01:BP15'!O45)</f>
        <v>0</v>
      </c>
      <c r="AI45" s="106">
        <f>SUM('BP01:BP15'!P45)</f>
        <v>0</v>
      </c>
      <c r="AJ45" s="106">
        <f>SUM('BP01:BP15'!Q45)</f>
        <v>0</v>
      </c>
      <c r="AK45" s="106">
        <f>SUM('BP01:BP15'!R45)</f>
        <v>0</v>
      </c>
      <c r="AL45" s="107">
        <f>SUM('BP01:BP15'!S45)</f>
        <v>0</v>
      </c>
      <c r="AN45" s="2">
        <v>0.19</v>
      </c>
      <c r="AO45" s="175">
        <f t="shared" si="17"/>
        <v>0</v>
      </c>
    </row>
    <row r="46" spans="1:41" ht="17.25" thickTop="1" thickBot="1" x14ac:dyDescent="0.35">
      <c r="A46" s="303"/>
      <c r="B46" s="11" t="str">
        <f>Clients!B46</f>
        <v>ფოთი</v>
      </c>
      <c r="C46" s="99">
        <f>SUM('BP01:BP15'!C46)</f>
        <v>5941</v>
      </c>
      <c r="D46" s="105">
        <f t="shared" si="15"/>
        <v>1</v>
      </c>
      <c r="E46" s="106">
        <f t="shared" si="0"/>
        <v>1</v>
      </c>
      <c r="F46" s="106">
        <f t="shared" si="1"/>
        <v>1</v>
      </c>
      <c r="G46" s="106">
        <f t="shared" si="2"/>
        <v>1</v>
      </c>
      <c r="H46" s="106">
        <f t="shared" si="3"/>
        <v>1</v>
      </c>
      <c r="I46" s="106">
        <f t="shared" si="4"/>
        <v>3</v>
      </c>
      <c r="J46" s="106">
        <f t="shared" si="5"/>
        <v>3</v>
      </c>
      <c r="K46" s="106">
        <f t="shared" si="6"/>
        <v>1</v>
      </c>
      <c r="L46" s="106">
        <f t="shared" si="7"/>
        <v>1</v>
      </c>
      <c r="M46" s="106">
        <f t="shared" si="8"/>
        <v>1</v>
      </c>
      <c r="N46" s="106">
        <f t="shared" si="9"/>
        <v>1</v>
      </c>
      <c r="O46" s="106">
        <f t="shared" si="10"/>
        <v>0</v>
      </c>
      <c r="P46" s="106">
        <f t="shared" si="11"/>
        <v>0</v>
      </c>
      <c r="Q46" s="106">
        <f t="shared" si="12"/>
        <v>0</v>
      </c>
      <c r="R46" s="106">
        <f t="shared" si="13"/>
        <v>0</v>
      </c>
      <c r="S46" s="107">
        <f t="shared" si="14"/>
        <v>0</v>
      </c>
      <c r="T46" s="180">
        <f t="shared" si="16"/>
        <v>15</v>
      </c>
      <c r="U46" s="187"/>
      <c r="W46" s="105">
        <f>SUM('BP01:BP15'!D46)</f>
        <v>0.80000000000000016</v>
      </c>
      <c r="X46" s="106">
        <f>SUM('BP01:BP15'!E46)</f>
        <v>0.03</v>
      </c>
      <c r="Y46" s="106">
        <f>SUM('BP01:BP15'!F46)</f>
        <v>0.02</v>
      </c>
      <c r="Z46" s="106">
        <f>SUM('BP01:BP15'!G46)</f>
        <v>0.01</v>
      </c>
      <c r="AA46" s="106">
        <f>SUM('BP01:BP15'!H46)</f>
        <v>0.08</v>
      </c>
      <c r="AB46" s="106">
        <f>SUM('BP01:BP15'!I46)</f>
        <v>2.0199999999999996</v>
      </c>
      <c r="AC46" s="106">
        <f>SUM('BP01:BP15'!J46)</f>
        <v>2.4299999999999997</v>
      </c>
      <c r="AD46" s="106">
        <f>SUM('BP01:BP15'!K46)</f>
        <v>9.9999999999999992E-2</v>
      </c>
      <c r="AE46" s="106">
        <f>SUM('BP01:BP15'!L46)</f>
        <v>0.01</v>
      </c>
      <c r="AF46" s="106">
        <f>SUM('BP01:BP15'!M46)</f>
        <v>0.13</v>
      </c>
      <c r="AG46" s="106">
        <f>SUM('BP01:BP15'!N46)</f>
        <v>0.19</v>
      </c>
      <c r="AH46" s="106">
        <f>SUM('BP01:BP15'!O46)</f>
        <v>0</v>
      </c>
      <c r="AI46" s="106">
        <f>SUM('BP01:BP15'!P46)</f>
        <v>0</v>
      </c>
      <c r="AJ46" s="106">
        <f>SUM('BP01:BP15'!Q46)</f>
        <v>0</v>
      </c>
      <c r="AK46" s="106">
        <f>SUM('BP01:BP15'!R46)</f>
        <v>0</v>
      </c>
      <c r="AL46" s="107">
        <f>SUM('BP01:BP15'!S46)</f>
        <v>0</v>
      </c>
      <c r="AN46" s="2">
        <v>0.19</v>
      </c>
      <c r="AO46" s="175">
        <f t="shared" si="17"/>
        <v>0</v>
      </c>
    </row>
    <row r="47" spans="1:41" ht="17.25" thickTop="1" thickBot="1" x14ac:dyDescent="0.35">
      <c r="A47" s="303"/>
      <c r="B47" s="11" t="str">
        <f>Clients!B47</f>
        <v>ჩხოროწყუ</v>
      </c>
      <c r="C47" s="99">
        <f>SUM('BP01:BP15'!C47)</f>
        <v>6561.5</v>
      </c>
      <c r="D47" s="105">
        <f t="shared" si="15"/>
        <v>1</v>
      </c>
      <c r="E47" s="106">
        <f t="shared" si="0"/>
        <v>1</v>
      </c>
      <c r="F47" s="106">
        <f t="shared" si="1"/>
        <v>1</v>
      </c>
      <c r="G47" s="106">
        <f t="shared" si="2"/>
        <v>1</v>
      </c>
      <c r="H47" s="106">
        <f t="shared" si="3"/>
        <v>1</v>
      </c>
      <c r="I47" s="106">
        <f t="shared" si="4"/>
        <v>4</v>
      </c>
      <c r="J47" s="106">
        <f t="shared" si="5"/>
        <v>1</v>
      </c>
      <c r="K47" s="106">
        <f t="shared" si="6"/>
        <v>1</v>
      </c>
      <c r="L47" s="106">
        <f t="shared" si="7"/>
        <v>1</v>
      </c>
      <c r="M47" s="106">
        <f t="shared" si="8"/>
        <v>1</v>
      </c>
      <c r="N47" s="106">
        <f t="shared" si="9"/>
        <v>1</v>
      </c>
      <c r="O47" s="106">
        <f t="shared" si="10"/>
        <v>0</v>
      </c>
      <c r="P47" s="106">
        <f t="shared" si="11"/>
        <v>0</v>
      </c>
      <c r="Q47" s="106">
        <f t="shared" si="12"/>
        <v>0</v>
      </c>
      <c r="R47" s="106">
        <f t="shared" si="13"/>
        <v>0</v>
      </c>
      <c r="S47" s="107">
        <f t="shared" si="14"/>
        <v>0</v>
      </c>
      <c r="T47" s="180">
        <f t="shared" si="16"/>
        <v>14</v>
      </c>
      <c r="U47" s="187"/>
      <c r="W47" s="105">
        <f>SUM('BP01:BP15'!D47)</f>
        <v>0.79</v>
      </c>
      <c r="X47" s="106">
        <f>SUM('BP01:BP15'!E47)</f>
        <v>0.03</v>
      </c>
      <c r="Y47" s="106">
        <f>SUM('BP01:BP15'!F47)</f>
        <v>0.03</v>
      </c>
      <c r="Z47" s="106">
        <f>SUM('BP01:BP15'!G47)</f>
        <v>0.01</v>
      </c>
      <c r="AA47" s="106">
        <f>SUM('BP01:BP15'!H47)</f>
        <v>0.04</v>
      </c>
      <c r="AB47" s="106">
        <f>SUM('BP01:BP15'!I47)</f>
        <v>3.2699999999999996</v>
      </c>
      <c r="AC47" s="106">
        <f>SUM('BP01:BP15'!J47)</f>
        <v>0.29000000000000004</v>
      </c>
      <c r="AD47" s="106">
        <f>SUM('BP01:BP15'!K47)</f>
        <v>6.0000000000000005E-2</v>
      </c>
      <c r="AE47" s="106">
        <f>SUM('BP01:BP15'!L47)</f>
        <v>0.01</v>
      </c>
      <c r="AF47" s="106">
        <f>SUM('BP01:BP15'!M47)</f>
        <v>0.05</v>
      </c>
      <c r="AG47" s="106">
        <f>SUM('BP01:BP15'!N47)</f>
        <v>9.9999999999999992E-2</v>
      </c>
      <c r="AH47" s="106">
        <f>SUM('BP01:BP15'!O47)</f>
        <v>0</v>
      </c>
      <c r="AI47" s="106">
        <f>SUM('BP01:BP15'!P47)</f>
        <v>0</v>
      </c>
      <c r="AJ47" s="106">
        <f>SUM('BP01:BP15'!Q47)</f>
        <v>0</v>
      </c>
      <c r="AK47" s="106">
        <f>SUM('BP01:BP15'!R47)</f>
        <v>0</v>
      </c>
      <c r="AL47" s="107">
        <f>SUM('BP01:BP15'!S47)</f>
        <v>0</v>
      </c>
      <c r="AN47" s="2">
        <v>9.9999999999999992E-2</v>
      </c>
      <c r="AO47" s="175">
        <f t="shared" si="17"/>
        <v>0</v>
      </c>
    </row>
    <row r="48" spans="1:41" ht="17.25" thickTop="1" thickBot="1" x14ac:dyDescent="0.35">
      <c r="A48" s="303"/>
      <c r="B48" s="11" t="str">
        <f>Clients!B48</f>
        <v>წალენჯიხი</v>
      </c>
      <c r="C48" s="99">
        <f>SUM('BP01:BP15'!C48)</f>
        <v>6541.3</v>
      </c>
      <c r="D48" s="105">
        <f t="shared" si="15"/>
        <v>1</v>
      </c>
      <c r="E48" s="106">
        <f t="shared" si="0"/>
        <v>1</v>
      </c>
      <c r="F48" s="106">
        <f t="shared" si="1"/>
        <v>1</v>
      </c>
      <c r="G48" s="106">
        <f t="shared" si="2"/>
        <v>1</v>
      </c>
      <c r="H48" s="106">
        <f t="shared" si="3"/>
        <v>1</v>
      </c>
      <c r="I48" s="106">
        <f t="shared" si="4"/>
        <v>4</v>
      </c>
      <c r="J48" s="106">
        <f t="shared" si="5"/>
        <v>1</v>
      </c>
      <c r="K48" s="106">
        <f t="shared" si="6"/>
        <v>1</v>
      </c>
      <c r="L48" s="106">
        <f t="shared" si="7"/>
        <v>1</v>
      </c>
      <c r="M48" s="106">
        <f t="shared" si="8"/>
        <v>1</v>
      </c>
      <c r="N48" s="106">
        <f t="shared" si="9"/>
        <v>1</v>
      </c>
      <c r="O48" s="106">
        <f t="shared" si="10"/>
        <v>0</v>
      </c>
      <c r="P48" s="106">
        <f t="shared" si="11"/>
        <v>0</v>
      </c>
      <c r="Q48" s="106">
        <f t="shared" si="12"/>
        <v>0</v>
      </c>
      <c r="R48" s="106">
        <f t="shared" si="13"/>
        <v>0</v>
      </c>
      <c r="S48" s="107">
        <f t="shared" si="14"/>
        <v>0</v>
      </c>
      <c r="T48" s="180">
        <f t="shared" si="16"/>
        <v>14</v>
      </c>
      <c r="U48" s="187"/>
      <c r="W48" s="105">
        <f>SUM('BP01:BP15'!D48)</f>
        <v>0.77000000000000013</v>
      </c>
      <c r="X48" s="106">
        <f>SUM('BP01:BP15'!E48)</f>
        <v>0.03</v>
      </c>
      <c r="Y48" s="106">
        <f>SUM('BP01:BP15'!F48)</f>
        <v>0.03</v>
      </c>
      <c r="Z48" s="106">
        <f>SUM('BP01:BP15'!G48)</f>
        <v>0.01</v>
      </c>
      <c r="AA48" s="106">
        <f>SUM('BP01:BP15'!H48)</f>
        <v>0.04</v>
      </c>
      <c r="AB48" s="106">
        <f>SUM('BP01:BP15'!I48)</f>
        <v>3.9899999999999998</v>
      </c>
      <c r="AC48" s="106">
        <f>SUM('BP01:BP15'!J48)</f>
        <v>0.73</v>
      </c>
      <c r="AD48" s="106">
        <f>SUM('BP01:BP15'!K48)</f>
        <v>6.0000000000000005E-2</v>
      </c>
      <c r="AE48" s="106">
        <f>SUM('BP01:BP15'!L48)</f>
        <v>0.01</v>
      </c>
      <c r="AF48" s="106">
        <f>SUM('BP01:BP15'!M48)</f>
        <v>0.06</v>
      </c>
      <c r="AG48" s="106">
        <f>SUM('BP01:BP15'!N48)</f>
        <v>9.9999999999999992E-2</v>
      </c>
      <c r="AH48" s="106">
        <f>SUM('BP01:BP15'!O48)</f>
        <v>0</v>
      </c>
      <c r="AI48" s="106">
        <f>SUM('BP01:BP15'!P48)</f>
        <v>0</v>
      </c>
      <c r="AJ48" s="106">
        <f>SUM('BP01:BP15'!Q48)</f>
        <v>0</v>
      </c>
      <c r="AK48" s="106">
        <f>SUM('BP01:BP15'!R48)</f>
        <v>0</v>
      </c>
      <c r="AL48" s="107">
        <f>SUM('BP01:BP15'!S48)</f>
        <v>0</v>
      </c>
      <c r="AN48" s="2">
        <v>9.9999999999999992E-2</v>
      </c>
      <c r="AO48" s="175">
        <f t="shared" si="17"/>
        <v>0</v>
      </c>
    </row>
    <row r="49" spans="1:41" ht="17.25" thickTop="1" thickBot="1" x14ac:dyDescent="0.35">
      <c r="A49" s="303"/>
      <c r="B49" s="11" t="str">
        <f>Clients!B49</f>
        <v>ხობი</v>
      </c>
      <c r="C49" s="99">
        <f>SUM('BP01:BP15'!C49)</f>
        <v>6513.8</v>
      </c>
      <c r="D49" s="105">
        <f t="shared" si="15"/>
        <v>1</v>
      </c>
      <c r="E49" s="106">
        <f t="shared" si="0"/>
        <v>1</v>
      </c>
      <c r="F49" s="106">
        <f t="shared" si="1"/>
        <v>1</v>
      </c>
      <c r="G49" s="106">
        <f t="shared" si="2"/>
        <v>1</v>
      </c>
      <c r="H49" s="106">
        <f t="shared" si="3"/>
        <v>1</v>
      </c>
      <c r="I49" s="106">
        <f t="shared" si="4"/>
        <v>4</v>
      </c>
      <c r="J49" s="106">
        <f t="shared" si="5"/>
        <v>1</v>
      </c>
      <c r="K49" s="106">
        <f t="shared" si="6"/>
        <v>1</v>
      </c>
      <c r="L49" s="106">
        <f t="shared" si="7"/>
        <v>1</v>
      </c>
      <c r="M49" s="106">
        <f t="shared" si="8"/>
        <v>1</v>
      </c>
      <c r="N49" s="106">
        <f t="shared" si="9"/>
        <v>1</v>
      </c>
      <c r="O49" s="106">
        <f t="shared" si="10"/>
        <v>0</v>
      </c>
      <c r="P49" s="106">
        <f t="shared" si="11"/>
        <v>0</v>
      </c>
      <c r="Q49" s="106">
        <f t="shared" si="12"/>
        <v>0</v>
      </c>
      <c r="R49" s="106">
        <f t="shared" si="13"/>
        <v>0</v>
      </c>
      <c r="S49" s="107">
        <f t="shared" si="14"/>
        <v>0</v>
      </c>
      <c r="T49" s="180">
        <f t="shared" si="16"/>
        <v>14</v>
      </c>
      <c r="U49" s="187"/>
      <c r="W49" s="105">
        <f>SUM('BP01:BP15'!D49)</f>
        <v>0.76000000000000023</v>
      </c>
      <c r="X49" s="106">
        <f>SUM('BP01:BP15'!E49)</f>
        <v>0.03</v>
      </c>
      <c r="Y49" s="106">
        <f>SUM('BP01:BP15'!F49)</f>
        <v>0.03</v>
      </c>
      <c r="Z49" s="106">
        <f>SUM('BP01:BP15'!G49)</f>
        <v>0.01</v>
      </c>
      <c r="AA49" s="106">
        <f>SUM('BP01:BP15'!H49)</f>
        <v>0.04</v>
      </c>
      <c r="AB49" s="106">
        <f>SUM('BP01:BP15'!I49)</f>
        <v>3.2699999999999996</v>
      </c>
      <c r="AC49" s="106">
        <f>SUM('BP01:BP15'!J49)</f>
        <v>0.31</v>
      </c>
      <c r="AD49" s="106">
        <f>SUM('BP01:BP15'!K49)</f>
        <v>8.9999999999999983E-2</v>
      </c>
      <c r="AE49" s="106">
        <f>SUM('BP01:BP15'!L49)</f>
        <v>0.01</v>
      </c>
      <c r="AF49" s="106">
        <f>SUM('BP01:BP15'!M49)</f>
        <v>0.05</v>
      </c>
      <c r="AG49" s="106">
        <f>SUM('BP01:BP15'!N49)</f>
        <v>9.9999999999999992E-2</v>
      </c>
      <c r="AH49" s="106">
        <f>SUM('BP01:BP15'!O49)</f>
        <v>0</v>
      </c>
      <c r="AI49" s="106">
        <f>SUM('BP01:BP15'!P49)</f>
        <v>0</v>
      </c>
      <c r="AJ49" s="106">
        <f>SUM('BP01:BP15'!Q49)</f>
        <v>0</v>
      </c>
      <c r="AK49" s="106">
        <f>SUM('BP01:BP15'!R49)</f>
        <v>0</v>
      </c>
      <c r="AL49" s="107">
        <f>SUM('BP01:BP15'!S49)</f>
        <v>0</v>
      </c>
      <c r="AN49" s="2">
        <v>9.9999999999999992E-2</v>
      </c>
      <c r="AO49" s="175">
        <f t="shared" si="17"/>
        <v>0</v>
      </c>
    </row>
    <row r="50" spans="1:41" ht="17.25" thickTop="1" thickBot="1" x14ac:dyDescent="0.35">
      <c r="A50" s="303"/>
      <c r="B50" s="11" t="str">
        <f>Clients!B50</f>
        <v>ადიგენი</v>
      </c>
      <c r="C50" s="99">
        <f>SUM('BP01:BP15'!C50)</f>
        <v>5079.8</v>
      </c>
      <c r="D50" s="105">
        <f t="shared" si="15"/>
        <v>1</v>
      </c>
      <c r="E50" s="106">
        <f t="shared" si="0"/>
        <v>1</v>
      </c>
      <c r="F50" s="106">
        <f t="shared" si="1"/>
        <v>1</v>
      </c>
      <c r="G50" s="106">
        <f t="shared" si="2"/>
        <v>1</v>
      </c>
      <c r="H50" s="106">
        <f t="shared" si="3"/>
        <v>1</v>
      </c>
      <c r="I50" s="106">
        <f t="shared" si="4"/>
        <v>2</v>
      </c>
      <c r="J50" s="106">
        <f t="shared" si="5"/>
        <v>1</v>
      </c>
      <c r="K50" s="106">
        <f t="shared" si="6"/>
        <v>1</v>
      </c>
      <c r="L50" s="106">
        <f t="shared" si="7"/>
        <v>1</v>
      </c>
      <c r="M50" s="106">
        <f t="shared" si="8"/>
        <v>1</v>
      </c>
      <c r="N50" s="106">
        <f t="shared" si="9"/>
        <v>1</v>
      </c>
      <c r="O50" s="106">
        <f t="shared" si="10"/>
        <v>0</v>
      </c>
      <c r="P50" s="106">
        <f t="shared" si="11"/>
        <v>0</v>
      </c>
      <c r="Q50" s="106">
        <f t="shared" si="12"/>
        <v>0</v>
      </c>
      <c r="R50" s="106">
        <f t="shared" si="13"/>
        <v>0</v>
      </c>
      <c r="S50" s="107">
        <f t="shared" si="14"/>
        <v>0</v>
      </c>
      <c r="T50" s="180">
        <f t="shared" si="16"/>
        <v>12</v>
      </c>
      <c r="U50" s="187"/>
      <c r="W50" s="105">
        <f>SUM('BP01:BP15'!D50)</f>
        <v>0.58000000000000007</v>
      </c>
      <c r="X50" s="106">
        <f>SUM('BP01:BP15'!E50)</f>
        <v>0.03</v>
      </c>
      <c r="Y50" s="106">
        <f>SUM('BP01:BP15'!F50)</f>
        <v>0.02</v>
      </c>
      <c r="Z50" s="106">
        <f>SUM('BP01:BP15'!G50)</f>
        <v>0.01</v>
      </c>
      <c r="AA50" s="106">
        <f>SUM('BP01:BP15'!H50)</f>
        <v>0.16</v>
      </c>
      <c r="AB50" s="106">
        <f>SUM('BP01:BP15'!I50)</f>
        <v>1.6700000000000002</v>
      </c>
      <c r="AC50" s="106">
        <f>SUM('BP01:BP15'!J50)</f>
        <v>0.1</v>
      </c>
      <c r="AD50" s="106">
        <f>SUM('BP01:BP15'!K50)</f>
        <v>0.05</v>
      </c>
      <c r="AE50" s="106">
        <f>SUM('BP01:BP15'!L50)</f>
        <v>0.01</v>
      </c>
      <c r="AF50" s="106">
        <f>SUM('BP01:BP15'!M50)</f>
        <v>0.11</v>
      </c>
      <c r="AG50" s="106">
        <f>SUM('BP01:BP15'!N50)</f>
        <v>0.37</v>
      </c>
      <c r="AH50" s="106">
        <f>SUM('BP01:BP15'!O50)</f>
        <v>0</v>
      </c>
      <c r="AI50" s="106">
        <f>SUM('BP01:BP15'!P50)</f>
        <v>0</v>
      </c>
      <c r="AJ50" s="106">
        <f>SUM('BP01:BP15'!Q50)</f>
        <v>0</v>
      </c>
      <c r="AK50" s="106">
        <f>SUM('BP01:BP15'!R50)</f>
        <v>0</v>
      </c>
      <c r="AL50" s="107">
        <f>SUM('BP01:BP15'!S50)</f>
        <v>0</v>
      </c>
      <c r="AN50" s="2">
        <v>0.37</v>
      </c>
      <c r="AO50" s="175">
        <f t="shared" si="17"/>
        <v>0</v>
      </c>
    </row>
    <row r="51" spans="1:41" ht="17.25" thickTop="1" thickBot="1" x14ac:dyDescent="0.35">
      <c r="A51" s="303">
        <f>Clients!A51</f>
        <v>0</v>
      </c>
      <c r="B51" s="11" t="str">
        <f>Clients!B51</f>
        <v>ასპინძი</v>
      </c>
      <c r="C51" s="99">
        <f>SUM('BP01:BP15'!C51)</f>
        <v>5749.9</v>
      </c>
      <c r="D51" s="105">
        <f t="shared" si="15"/>
        <v>1</v>
      </c>
      <c r="E51" s="106">
        <f t="shared" si="0"/>
        <v>1</v>
      </c>
      <c r="F51" s="106">
        <f t="shared" si="1"/>
        <v>1</v>
      </c>
      <c r="G51" s="106">
        <f t="shared" si="2"/>
        <v>1</v>
      </c>
      <c r="H51" s="106">
        <f t="shared" si="3"/>
        <v>1</v>
      </c>
      <c r="I51" s="106">
        <f t="shared" si="4"/>
        <v>2</v>
      </c>
      <c r="J51" s="106">
        <f t="shared" si="5"/>
        <v>1</v>
      </c>
      <c r="K51" s="106">
        <f t="shared" si="6"/>
        <v>1</v>
      </c>
      <c r="L51" s="106">
        <f t="shared" si="7"/>
        <v>1</v>
      </c>
      <c r="M51" s="106">
        <f t="shared" si="8"/>
        <v>1</v>
      </c>
      <c r="N51" s="106">
        <f t="shared" si="9"/>
        <v>1</v>
      </c>
      <c r="O51" s="106">
        <f t="shared" si="10"/>
        <v>0</v>
      </c>
      <c r="P51" s="106">
        <f t="shared" si="11"/>
        <v>0</v>
      </c>
      <c r="Q51" s="106">
        <f t="shared" si="12"/>
        <v>0</v>
      </c>
      <c r="R51" s="106">
        <f t="shared" si="13"/>
        <v>0</v>
      </c>
      <c r="S51" s="107">
        <f t="shared" si="14"/>
        <v>0</v>
      </c>
      <c r="T51" s="180">
        <f t="shared" si="16"/>
        <v>12</v>
      </c>
      <c r="U51" s="187"/>
      <c r="W51" s="105">
        <f>SUM('BP01:BP15'!D51)</f>
        <v>0.51</v>
      </c>
      <c r="X51" s="106">
        <f>SUM('BP01:BP15'!E51)</f>
        <v>0.03</v>
      </c>
      <c r="Y51" s="106">
        <f>SUM('BP01:BP15'!F51)</f>
        <v>0.02</v>
      </c>
      <c r="Z51" s="106">
        <f>SUM('BP01:BP15'!G51)</f>
        <v>0.01</v>
      </c>
      <c r="AA51" s="106">
        <f>SUM('BP01:BP15'!H51)</f>
        <v>0.04</v>
      </c>
      <c r="AB51" s="106">
        <f>SUM('BP01:BP15'!I51)</f>
        <v>1.37</v>
      </c>
      <c r="AC51" s="106">
        <f>SUM('BP01:BP15'!J51)</f>
        <v>0.37</v>
      </c>
      <c r="AD51" s="106">
        <f>SUM('BP01:BP15'!K51)</f>
        <v>0.04</v>
      </c>
      <c r="AE51" s="106">
        <f>SUM('BP01:BP15'!L51)</f>
        <v>0.01</v>
      </c>
      <c r="AF51" s="106">
        <f>SUM('BP01:BP15'!M51)</f>
        <v>0.04</v>
      </c>
      <c r="AG51" s="106">
        <f>SUM('BP01:BP15'!N51)</f>
        <v>9.9999999999999992E-2</v>
      </c>
      <c r="AH51" s="106">
        <f>SUM('BP01:BP15'!O51)</f>
        <v>0</v>
      </c>
      <c r="AI51" s="106">
        <f>SUM('BP01:BP15'!P51)</f>
        <v>0</v>
      </c>
      <c r="AJ51" s="106">
        <f>SUM('BP01:BP15'!Q51)</f>
        <v>0</v>
      </c>
      <c r="AK51" s="106">
        <f>SUM('BP01:BP15'!R51)</f>
        <v>0</v>
      </c>
      <c r="AL51" s="107">
        <f>SUM('BP01:BP15'!S51)</f>
        <v>0</v>
      </c>
      <c r="AN51" s="2">
        <v>9.9999999999999992E-2</v>
      </c>
      <c r="AO51" s="175">
        <f t="shared" si="17"/>
        <v>0</v>
      </c>
    </row>
    <row r="52" spans="1:41" ht="17.25" thickTop="1" thickBot="1" x14ac:dyDescent="0.35">
      <c r="A52" s="303"/>
      <c r="B52" s="11" t="str">
        <f>Clients!B52</f>
        <v>ახალქალაქი</v>
      </c>
      <c r="C52" s="99">
        <f>SUM('BP01:BP15'!C52)</f>
        <v>13717.2</v>
      </c>
      <c r="D52" s="105">
        <f t="shared" si="15"/>
        <v>2</v>
      </c>
      <c r="E52" s="106">
        <f t="shared" si="0"/>
        <v>1</v>
      </c>
      <c r="F52" s="106">
        <f t="shared" si="1"/>
        <v>1</v>
      </c>
      <c r="G52" s="106">
        <f t="shared" si="2"/>
        <v>1</v>
      </c>
      <c r="H52" s="106">
        <f t="shared" si="3"/>
        <v>1</v>
      </c>
      <c r="I52" s="106">
        <f t="shared" si="4"/>
        <v>2</v>
      </c>
      <c r="J52" s="106">
        <f t="shared" si="5"/>
        <v>1</v>
      </c>
      <c r="K52" s="106">
        <f t="shared" si="6"/>
        <v>1</v>
      </c>
      <c r="L52" s="106">
        <f t="shared" si="7"/>
        <v>1</v>
      </c>
      <c r="M52" s="106">
        <f t="shared" si="8"/>
        <v>1</v>
      </c>
      <c r="N52" s="106">
        <f t="shared" si="9"/>
        <v>1</v>
      </c>
      <c r="O52" s="106">
        <f t="shared" si="10"/>
        <v>0</v>
      </c>
      <c r="P52" s="106">
        <f t="shared" si="11"/>
        <v>0</v>
      </c>
      <c r="Q52" s="106">
        <f t="shared" si="12"/>
        <v>0</v>
      </c>
      <c r="R52" s="106">
        <f t="shared" si="13"/>
        <v>0</v>
      </c>
      <c r="S52" s="107">
        <f t="shared" si="14"/>
        <v>0</v>
      </c>
      <c r="T52" s="180">
        <f t="shared" si="16"/>
        <v>13</v>
      </c>
      <c r="U52" s="187"/>
      <c r="W52" s="105">
        <f>SUM('BP01:BP15'!D52)</f>
        <v>1.1000000000000001</v>
      </c>
      <c r="X52" s="106">
        <f>SUM('BP01:BP15'!E52)</f>
        <v>0.03</v>
      </c>
      <c r="Y52" s="106">
        <f>SUM('BP01:BP15'!F52)</f>
        <v>0.02</v>
      </c>
      <c r="Z52" s="106">
        <f>SUM('BP01:BP15'!G52)</f>
        <v>0.01</v>
      </c>
      <c r="AA52" s="106">
        <f>SUM('BP01:BP15'!H52)</f>
        <v>0.04</v>
      </c>
      <c r="AB52" s="106">
        <f>SUM('BP01:BP15'!I52)</f>
        <v>1.4</v>
      </c>
      <c r="AC52" s="106">
        <f>SUM('BP01:BP15'!J52)</f>
        <v>0.05</v>
      </c>
      <c r="AD52" s="106">
        <f>SUM('BP01:BP15'!K52)</f>
        <v>0.04</v>
      </c>
      <c r="AE52" s="106">
        <f>SUM('BP01:BP15'!L52)</f>
        <v>0.01</v>
      </c>
      <c r="AF52" s="106">
        <f>SUM('BP01:BP15'!M52)</f>
        <v>0.05</v>
      </c>
      <c r="AG52" s="106">
        <f>SUM('BP01:BP15'!N52)</f>
        <v>9.9999999999999992E-2</v>
      </c>
      <c r="AH52" s="106">
        <f>SUM('BP01:BP15'!O52)</f>
        <v>0</v>
      </c>
      <c r="AI52" s="106">
        <f>SUM('BP01:BP15'!P52)</f>
        <v>0</v>
      </c>
      <c r="AJ52" s="106">
        <f>SUM('BP01:BP15'!Q52)</f>
        <v>0</v>
      </c>
      <c r="AK52" s="106">
        <f>SUM('BP01:BP15'!R52)</f>
        <v>0</v>
      </c>
      <c r="AL52" s="107">
        <f>SUM('BP01:BP15'!S52)</f>
        <v>0</v>
      </c>
      <c r="AN52" s="2">
        <v>9.9999999999999992E-2</v>
      </c>
      <c r="AO52" s="175">
        <f t="shared" si="17"/>
        <v>0</v>
      </c>
    </row>
    <row r="53" spans="1:41" ht="17.25" thickTop="1" thickBot="1" x14ac:dyDescent="0.35">
      <c r="A53" s="303"/>
      <c r="B53" s="11" t="str">
        <f>Clients!B53</f>
        <v>ახალციხი</v>
      </c>
      <c r="C53" s="99">
        <f>SUM('BP01:BP15'!C53)</f>
        <v>9857.5</v>
      </c>
      <c r="D53" s="105">
        <f t="shared" si="15"/>
        <v>1</v>
      </c>
      <c r="E53" s="106">
        <f t="shared" si="0"/>
        <v>1</v>
      </c>
      <c r="F53" s="106">
        <f t="shared" si="1"/>
        <v>1</v>
      </c>
      <c r="G53" s="106">
        <f t="shared" si="2"/>
        <v>1</v>
      </c>
      <c r="H53" s="106">
        <f t="shared" si="3"/>
        <v>1</v>
      </c>
      <c r="I53" s="106">
        <f t="shared" si="4"/>
        <v>4</v>
      </c>
      <c r="J53" s="106">
        <f t="shared" si="5"/>
        <v>2</v>
      </c>
      <c r="K53" s="106">
        <f t="shared" si="6"/>
        <v>1</v>
      </c>
      <c r="L53" s="106">
        <f t="shared" si="7"/>
        <v>1</v>
      </c>
      <c r="M53" s="106">
        <f t="shared" si="8"/>
        <v>1</v>
      </c>
      <c r="N53" s="106">
        <f t="shared" si="9"/>
        <v>1</v>
      </c>
      <c r="O53" s="106">
        <f t="shared" si="10"/>
        <v>0</v>
      </c>
      <c r="P53" s="106">
        <f t="shared" si="11"/>
        <v>0</v>
      </c>
      <c r="Q53" s="106">
        <f t="shared" si="12"/>
        <v>0</v>
      </c>
      <c r="R53" s="106">
        <f t="shared" si="13"/>
        <v>0</v>
      </c>
      <c r="S53" s="107">
        <f t="shared" si="14"/>
        <v>0</v>
      </c>
      <c r="T53" s="180">
        <f t="shared" si="16"/>
        <v>15</v>
      </c>
      <c r="U53" s="187"/>
      <c r="W53" s="105">
        <f>SUM('BP01:BP15'!D53)</f>
        <v>0.99</v>
      </c>
      <c r="X53" s="106">
        <f>SUM('BP01:BP15'!E53)</f>
        <v>0.03</v>
      </c>
      <c r="Y53" s="106">
        <f>SUM('BP01:BP15'!F53)</f>
        <v>0.03</v>
      </c>
      <c r="Z53" s="106">
        <f>SUM('BP01:BP15'!G53)</f>
        <v>0.01</v>
      </c>
      <c r="AA53" s="106">
        <f>SUM('BP01:BP15'!H53)</f>
        <v>0.04</v>
      </c>
      <c r="AB53" s="106">
        <f>SUM('BP01:BP15'!I53)</f>
        <v>3.46</v>
      </c>
      <c r="AC53" s="106">
        <f>SUM('BP01:BP15'!J53)</f>
        <v>1.8</v>
      </c>
      <c r="AD53" s="106">
        <f>SUM('BP01:BP15'!K53)</f>
        <v>0.08</v>
      </c>
      <c r="AE53" s="106">
        <f>SUM('BP01:BP15'!L53)</f>
        <v>0.01</v>
      </c>
      <c r="AF53" s="106">
        <f>SUM('BP01:BP15'!M53)</f>
        <v>0.1</v>
      </c>
      <c r="AG53" s="106">
        <f>SUM('BP01:BP15'!N53)</f>
        <v>9.9999999999999992E-2</v>
      </c>
      <c r="AH53" s="106">
        <f>SUM('BP01:BP15'!O53)</f>
        <v>0</v>
      </c>
      <c r="AI53" s="106">
        <f>SUM('BP01:BP15'!P53)</f>
        <v>0</v>
      </c>
      <c r="AJ53" s="106">
        <f>SUM('BP01:BP15'!Q53)</f>
        <v>0</v>
      </c>
      <c r="AK53" s="106">
        <f>SUM('BP01:BP15'!R53)</f>
        <v>0</v>
      </c>
      <c r="AL53" s="107">
        <f>SUM('BP01:BP15'!S53)</f>
        <v>0</v>
      </c>
      <c r="AN53" s="2">
        <v>9.9999999999999992E-2</v>
      </c>
      <c r="AO53" s="175">
        <f t="shared" si="17"/>
        <v>0</v>
      </c>
    </row>
    <row r="54" spans="1:41" ht="17.25" thickTop="1" thickBot="1" x14ac:dyDescent="0.35">
      <c r="A54" s="303"/>
      <c r="B54" s="11" t="str">
        <f>Clients!B54</f>
        <v>ბორჯომი</v>
      </c>
      <c r="C54" s="99">
        <f>SUM('BP01:BP15'!C54)</f>
        <v>13047.1</v>
      </c>
      <c r="D54" s="105">
        <f t="shared" si="15"/>
        <v>2</v>
      </c>
      <c r="E54" s="106">
        <f t="shared" si="0"/>
        <v>1</v>
      </c>
      <c r="F54" s="106">
        <f t="shared" si="1"/>
        <v>1</v>
      </c>
      <c r="G54" s="106">
        <f t="shared" si="2"/>
        <v>1</v>
      </c>
      <c r="H54" s="106">
        <f t="shared" si="3"/>
        <v>1</v>
      </c>
      <c r="I54" s="106">
        <f t="shared" si="4"/>
        <v>3</v>
      </c>
      <c r="J54" s="106">
        <f t="shared" si="5"/>
        <v>2</v>
      </c>
      <c r="K54" s="106">
        <f t="shared" si="6"/>
        <v>1</v>
      </c>
      <c r="L54" s="106">
        <f t="shared" si="7"/>
        <v>1</v>
      </c>
      <c r="M54" s="106">
        <f t="shared" si="8"/>
        <v>1</v>
      </c>
      <c r="N54" s="106">
        <f t="shared" si="9"/>
        <v>1</v>
      </c>
      <c r="O54" s="106">
        <f t="shared" si="10"/>
        <v>0</v>
      </c>
      <c r="P54" s="106">
        <f t="shared" si="11"/>
        <v>0</v>
      </c>
      <c r="Q54" s="106">
        <f t="shared" si="12"/>
        <v>0</v>
      </c>
      <c r="R54" s="106">
        <f t="shared" si="13"/>
        <v>0</v>
      </c>
      <c r="S54" s="107">
        <f t="shared" si="14"/>
        <v>0</v>
      </c>
      <c r="T54" s="180">
        <f t="shared" si="16"/>
        <v>15</v>
      </c>
      <c r="U54" s="187"/>
      <c r="W54" s="105">
        <f>SUM('BP01:BP15'!D54)</f>
        <v>1.0900000000000001</v>
      </c>
      <c r="X54" s="106">
        <f>SUM('BP01:BP15'!E54)</f>
        <v>0.03</v>
      </c>
      <c r="Y54" s="106">
        <f>SUM('BP01:BP15'!F54)</f>
        <v>0.02</v>
      </c>
      <c r="Z54" s="106">
        <f>SUM('BP01:BP15'!G54)</f>
        <v>0.01</v>
      </c>
      <c r="AA54" s="106">
        <f>SUM('BP01:BP15'!H54)</f>
        <v>0.04</v>
      </c>
      <c r="AB54" s="106">
        <f>SUM('BP01:BP15'!I54)</f>
        <v>2.5999999999999996</v>
      </c>
      <c r="AC54" s="106">
        <f>SUM('BP01:BP15'!J54)</f>
        <v>1.01</v>
      </c>
      <c r="AD54" s="106">
        <f>SUM('BP01:BP15'!K54)</f>
        <v>7.0000000000000007E-2</v>
      </c>
      <c r="AE54" s="106">
        <f>SUM('BP01:BP15'!L54)</f>
        <v>0.01</v>
      </c>
      <c r="AF54" s="106">
        <f>SUM('BP01:BP15'!M54)</f>
        <v>0.06</v>
      </c>
      <c r="AG54" s="106">
        <f>SUM('BP01:BP15'!N54)</f>
        <v>9.9999999999999992E-2</v>
      </c>
      <c r="AH54" s="106">
        <f>SUM('BP01:BP15'!O54)</f>
        <v>0</v>
      </c>
      <c r="AI54" s="106">
        <f>SUM('BP01:BP15'!P54)</f>
        <v>0</v>
      </c>
      <c r="AJ54" s="106">
        <f>SUM('BP01:BP15'!Q54)</f>
        <v>0</v>
      </c>
      <c r="AK54" s="106">
        <f>SUM('BP01:BP15'!R54)</f>
        <v>0</v>
      </c>
      <c r="AL54" s="107">
        <f>SUM('BP01:BP15'!S54)</f>
        <v>0</v>
      </c>
      <c r="AN54" s="2">
        <v>9.9999999999999992E-2</v>
      </c>
      <c r="AO54" s="175">
        <f t="shared" si="17"/>
        <v>0</v>
      </c>
    </row>
    <row r="55" spans="1:41" ht="17.25" thickTop="1" thickBot="1" x14ac:dyDescent="0.35">
      <c r="A55" s="303"/>
      <c r="B55" s="11" t="str">
        <f>Clients!B55</f>
        <v>ნინოწმინდა</v>
      </c>
      <c r="C55" s="99">
        <f>SUM('BP01:BP15'!C55)</f>
        <v>10590.5</v>
      </c>
      <c r="D55" s="105">
        <f t="shared" si="15"/>
        <v>1</v>
      </c>
      <c r="E55" s="106">
        <f t="shared" si="0"/>
        <v>1</v>
      </c>
      <c r="F55" s="106">
        <f t="shared" si="1"/>
        <v>1</v>
      </c>
      <c r="G55" s="106">
        <f t="shared" si="2"/>
        <v>1</v>
      </c>
      <c r="H55" s="106">
        <f t="shared" si="3"/>
        <v>1</v>
      </c>
      <c r="I55" s="106">
        <f t="shared" si="4"/>
        <v>1</v>
      </c>
      <c r="J55" s="106">
        <f t="shared" si="5"/>
        <v>1</v>
      </c>
      <c r="K55" s="106">
        <f t="shared" si="6"/>
        <v>1</v>
      </c>
      <c r="L55" s="106">
        <f t="shared" si="7"/>
        <v>1</v>
      </c>
      <c r="M55" s="106">
        <f t="shared" si="8"/>
        <v>1</v>
      </c>
      <c r="N55" s="106">
        <f t="shared" si="9"/>
        <v>1</v>
      </c>
      <c r="O55" s="106">
        <f t="shared" si="10"/>
        <v>0</v>
      </c>
      <c r="P55" s="106">
        <f t="shared" si="11"/>
        <v>0</v>
      </c>
      <c r="Q55" s="106">
        <f t="shared" si="12"/>
        <v>0</v>
      </c>
      <c r="R55" s="106">
        <f t="shared" si="13"/>
        <v>0</v>
      </c>
      <c r="S55" s="107">
        <f t="shared" si="14"/>
        <v>0</v>
      </c>
      <c r="T55" s="180">
        <f t="shared" si="16"/>
        <v>11</v>
      </c>
      <c r="U55" s="187"/>
      <c r="W55" s="105">
        <f>SUM('BP01:BP15'!D55)</f>
        <v>0.86</v>
      </c>
      <c r="X55" s="106">
        <f>SUM('BP01:BP15'!E55)</f>
        <v>0.03</v>
      </c>
      <c r="Y55" s="106">
        <f>SUM('BP01:BP15'!F55)</f>
        <v>0.01</v>
      </c>
      <c r="Z55" s="106">
        <f>SUM('BP01:BP15'!G55)</f>
        <v>0.01</v>
      </c>
      <c r="AA55" s="106">
        <f>SUM('BP01:BP15'!H55)</f>
        <v>0.12</v>
      </c>
      <c r="AB55" s="106">
        <f>SUM('BP01:BP15'!I55)</f>
        <v>0.87</v>
      </c>
      <c r="AC55" s="106">
        <f>SUM('BP01:BP15'!J55)</f>
        <v>0.22000000000000003</v>
      </c>
      <c r="AD55" s="106">
        <f>SUM('BP01:BP15'!K55)</f>
        <v>0.04</v>
      </c>
      <c r="AE55" s="106">
        <f>SUM('BP01:BP15'!L55)</f>
        <v>0.01</v>
      </c>
      <c r="AF55" s="106">
        <f>SUM('BP01:BP15'!M55)</f>
        <v>0.09</v>
      </c>
      <c r="AG55" s="106">
        <f>SUM('BP01:BP15'!N55)</f>
        <v>0.28000000000000003</v>
      </c>
      <c r="AH55" s="106">
        <f>SUM('BP01:BP15'!O55)</f>
        <v>0</v>
      </c>
      <c r="AI55" s="106">
        <f>SUM('BP01:BP15'!P55)</f>
        <v>0</v>
      </c>
      <c r="AJ55" s="106">
        <f>SUM('BP01:BP15'!Q55)</f>
        <v>0</v>
      </c>
      <c r="AK55" s="106">
        <f>SUM('BP01:BP15'!R55)</f>
        <v>0</v>
      </c>
      <c r="AL55" s="107">
        <f>SUM('BP01:BP15'!S55)</f>
        <v>0</v>
      </c>
      <c r="AN55" s="2">
        <v>0.28000000000000003</v>
      </c>
      <c r="AO55" s="175">
        <f t="shared" si="17"/>
        <v>0</v>
      </c>
    </row>
    <row r="56" spans="1:41" ht="17.25" thickTop="1" thickBot="1" x14ac:dyDescent="0.35">
      <c r="A56" s="303"/>
      <c r="B56" s="11" t="str">
        <f>Clients!B56</f>
        <v>ბოლნისი</v>
      </c>
      <c r="C56" s="99">
        <f>SUM('BP01:BP15'!C56)</f>
        <v>9308.9</v>
      </c>
      <c r="D56" s="105">
        <f t="shared" si="15"/>
        <v>2</v>
      </c>
      <c r="E56" s="106">
        <f t="shared" si="0"/>
        <v>1</v>
      </c>
      <c r="F56" s="106">
        <f t="shared" si="1"/>
        <v>1</v>
      </c>
      <c r="G56" s="106">
        <f t="shared" si="2"/>
        <v>1</v>
      </c>
      <c r="H56" s="106">
        <f t="shared" si="3"/>
        <v>1</v>
      </c>
      <c r="I56" s="106">
        <f t="shared" si="4"/>
        <v>6</v>
      </c>
      <c r="J56" s="106">
        <f t="shared" si="5"/>
        <v>1</v>
      </c>
      <c r="K56" s="106">
        <f t="shared" si="6"/>
        <v>1</v>
      </c>
      <c r="L56" s="106">
        <f t="shared" si="7"/>
        <v>1</v>
      </c>
      <c r="M56" s="106">
        <f t="shared" si="8"/>
        <v>1</v>
      </c>
      <c r="N56" s="106">
        <f t="shared" si="9"/>
        <v>1</v>
      </c>
      <c r="O56" s="106">
        <f t="shared" si="10"/>
        <v>0</v>
      </c>
      <c r="P56" s="106">
        <f t="shared" si="11"/>
        <v>0</v>
      </c>
      <c r="Q56" s="106">
        <f t="shared" si="12"/>
        <v>0</v>
      </c>
      <c r="R56" s="106">
        <f t="shared" si="13"/>
        <v>0</v>
      </c>
      <c r="S56" s="107">
        <f t="shared" si="14"/>
        <v>0</v>
      </c>
      <c r="T56" s="180">
        <f t="shared" si="16"/>
        <v>17</v>
      </c>
      <c r="U56" s="187"/>
      <c r="W56" s="105">
        <f>SUM('BP01:BP15'!D56)</f>
        <v>1.0900000000000001</v>
      </c>
      <c r="X56" s="106">
        <f>SUM('BP01:BP15'!E56)</f>
        <v>0.03</v>
      </c>
      <c r="Y56" s="106">
        <f>SUM('BP01:BP15'!F56)</f>
        <v>0.05</v>
      </c>
      <c r="Z56" s="106">
        <f>SUM('BP01:BP15'!G56)</f>
        <v>0.01</v>
      </c>
      <c r="AA56" s="106">
        <f>SUM('BP01:BP15'!H56)</f>
        <v>0.08</v>
      </c>
      <c r="AB56" s="106">
        <f>SUM('BP01:BP15'!I56)</f>
        <v>5.41</v>
      </c>
      <c r="AC56" s="106">
        <f>SUM('BP01:BP15'!J56)</f>
        <v>0.48000000000000004</v>
      </c>
      <c r="AD56" s="106">
        <f>SUM('BP01:BP15'!K56)</f>
        <v>0.08</v>
      </c>
      <c r="AE56" s="106">
        <f>SUM('BP01:BP15'!L56)</f>
        <v>0.01</v>
      </c>
      <c r="AF56" s="106">
        <f>SUM('BP01:BP15'!M56)</f>
        <v>0.08</v>
      </c>
      <c r="AG56" s="106">
        <f>SUM('BP01:BP15'!N56)</f>
        <v>0.19</v>
      </c>
      <c r="AH56" s="106">
        <f>SUM('BP01:BP15'!O56)</f>
        <v>0</v>
      </c>
      <c r="AI56" s="106">
        <f>SUM('BP01:BP15'!P56)</f>
        <v>0</v>
      </c>
      <c r="AJ56" s="106">
        <f>SUM('BP01:BP15'!Q56)</f>
        <v>0</v>
      </c>
      <c r="AK56" s="106">
        <f>SUM('BP01:BP15'!R56)</f>
        <v>0</v>
      </c>
      <c r="AL56" s="107">
        <f>SUM('BP01:BP15'!S56)</f>
        <v>0</v>
      </c>
      <c r="AN56" s="2">
        <v>0.19</v>
      </c>
      <c r="AO56" s="175">
        <f t="shared" si="17"/>
        <v>0</v>
      </c>
    </row>
    <row r="57" spans="1:41" ht="17.25" thickTop="1" thickBot="1" x14ac:dyDescent="0.35">
      <c r="A57" s="303">
        <f>Clients!A57</f>
        <v>0</v>
      </c>
      <c r="B57" s="11" t="str">
        <f>Clients!B57</f>
        <v>გარდაბნი</v>
      </c>
      <c r="C57" s="99">
        <f>SUM('BP01:BP15'!C57)</f>
        <v>9483.1</v>
      </c>
      <c r="D57" s="105">
        <f t="shared" si="15"/>
        <v>2</v>
      </c>
      <c r="E57" s="106">
        <f t="shared" si="0"/>
        <v>1</v>
      </c>
      <c r="F57" s="106">
        <f t="shared" si="1"/>
        <v>1</v>
      </c>
      <c r="G57" s="106">
        <f t="shared" si="2"/>
        <v>1</v>
      </c>
      <c r="H57" s="106">
        <f t="shared" si="3"/>
        <v>1</v>
      </c>
      <c r="I57" s="106">
        <f t="shared" si="4"/>
        <v>6</v>
      </c>
      <c r="J57" s="106">
        <f t="shared" si="5"/>
        <v>1</v>
      </c>
      <c r="K57" s="106">
        <f t="shared" si="6"/>
        <v>1</v>
      </c>
      <c r="L57" s="106">
        <f t="shared" si="7"/>
        <v>1</v>
      </c>
      <c r="M57" s="106">
        <f t="shared" si="8"/>
        <v>1</v>
      </c>
      <c r="N57" s="106">
        <f t="shared" si="9"/>
        <v>1</v>
      </c>
      <c r="O57" s="106">
        <f t="shared" si="10"/>
        <v>0</v>
      </c>
      <c r="P57" s="106">
        <f t="shared" si="11"/>
        <v>0</v>
      </c>
      <c r="Q57" s="106">
        <f t="shared" si="12"/>
        <v>0</v>
      </c>
      <c r="R57" s="106">
        <f t="shared" si="13"/>
        <v>0</v>
      </c>
      <c r="S57" s="107">
        <f t="shared" si="14"/>
        <v>0</v>
      </c>
      <c r="T57" s="180">
        <f t="shared" si="16"/>
        <v>17</v>
      </c>
      <c r="U57" s="187"/>
      <c r="W57" s="105">
        <f>SUM('BP01:BP15'!D57)</f>
        <v>1.1000000000000001</v>
      </c>
      <c r="X57" s="106">
        <f>SUM('BP01:BP15'!E57)</f>
        <v>0.03</v>
      </c>
      <c r="Y57" s="106">
        <f>SUM('BP01:BP15'!F57)</f>
        <v>0.04</v>
      </c>
      <c r="Z57" s="106">
        <f>SUM('BP01:BP15'!G57)</f>
        <v>0.01</v>
      </c>
      <c r="AA57" s="106">
        <f>SUM('BP01:BP15'!H57)</f>
        <v>0.12</v>
      </c>
      <c r="AB57" s="106">
        <f>SUM('BP01:BP15'!I57)</f>
        <v>5.01</v>
      </c>
      <c r="AC57" s="106">
        <f>SUM('BP01:BP15'!J57)</f>
        <v>0.5</v>
      </c>
      <c r="AD57" s="106">
        <f>SUM('BP01:BP15'!K57)</f>
        <v>9.9999999999999992E-2</v>
      </c>
      <c r="AE57" s="106">
        <f>SUM('BP01:BP15'!L57)</f>
        <v>0.01</v>
      </c>
      <c r="AF57" s="106">
        <f>SUM('BP01:BP15'!M57)</f>
        <v>0.10999999999999999</v>
      </c>
      <c r="AG57" s="106">
        <f>SUM('BP01:BP15'!N57)</f>
        <v>0.28000000000000003</v>
      </c>
      <c r="AH57" s="106">
        <f>SUM('BP01:BP15'!O57)</f>
        <v>0</v>
      </c>
      <c r="AI57" s="106">
        <f>SUM('BP01:BP15'!P57)</f>
        <v>0</v>
      </c>
      <c r="AJ57" s="106">
        <f>SUM('BP01:BP15'!Q57)</f>
        <v>0</v>
      </c>
      <c r="AK57" s="106">
        <f>SUM('BP01:BP15'!R57)</f>
        <v>0</v>
      </c>
      <c r="AL57" s="107">
        <f>SUM('BP01:BP15'!S57)</f>
        <v>0</v>
      </c>
      <c r="AN57" s="2">
        <v>0.28000000000000003</v>
      </c>
      <c r="AO57" s="175">
        <f t="shared" si="17"/>
        <v>0</v>
      </c>
    </row>
    <row r="58" spans="1:41" ht="17.25" thickTop="1" thickBot="1" x14ac:dyDescent="0.35">
      <c r="A58" s="303"/>
      <c r="B58" s="11" t="str">
        <f>Clients!B58</f>
        <v>დმანისი</v>
      </c>
      <c r="C58" s="99">
        <f>SUM('BP01:BP15'!C58)</f>
        <v>6401.8</v>
      </c>
      <c r="D58" s="105">
        <f t="shared" si="15"/>
        <v>1</v>
      </c>
      <c r="E58" s="106">
        <f t="shared" si="0"/>
        <v>1</v>
      </c>
      <c r="F58" s="106">
        <f t="shared" si="1"/>
        <v>1</v>
      </c>
      <c r="G58" s="106">
        <f t="shared" si="2"/>
        <v>1</v>
      </c>
      <c r="H58" s="106">
        <f t="shared" si="3"/>
        <v>1</v>
      </c>
      <c r="I58" s="106">
        <f t="shared" si="4"/>
        <v>5</v>
      </c>
      <c r="J58" s="106">
        <f t="shared" si="5"/>
        <v>1</v>
      </c>
      <c r="K58" s="106">
        <f t="shared" si="6"/>
        <v>1</v>
      </c>
      <c r="L58" s="106">
        <f t="shared" si="7"/>
        <v>1</v>
      </c>
      <c r="M58" s="106">
        <f t="shared" si="8"/>
        <v>1</v>
      </c>
      <c r="N58" s="106">
        <f t="shared" si="9"/>
        <v>1</v>
      </c>
      <c r="O58" s="106">
        <f t="shared" si="10"/>
        <v>0</v>
      </c>
      <c r="P58" s="106">
        <f t="shared" si="11"/>
        <v>0</v>
      </c>
      <c r="Q58" s="106">
        <f t="shared" si="12"/>
        <v>0</v>
      </c>
      <c r="R58" s="106">
        <f t="shared" si="13"/>
        <v>0</v>
      </c>
      <c r="S58" s="107">
        <f t="shared" si="14"/>
        <v>0</v>
      </c>
      <c r="T58" s="180">
        <f t="shared" si="16"/>
        <v>15</v>
      </c>
      <c r="U58" s="187"/>
      <c r="W58" s="105">
        <f>SUM('BP01:BP15'!D58)</f>
        <v>0.70000000000000018</v>
      </c>
      <c r="X58" s="106">
        <f>SUM('BP01:BP15'!E58)</f>
        <v>0.03</v>
      </c>
      <c r="Y58" s="106">
        <f>SUM('BP01:BP15'!F58)</f>
        <v>0.04</v>
      </c>
      <c r="Z58" s="106">
        <f>SUM('BP01:BP15'!G58)</f>
        <v>0.01</v>
      </c>
      <c r="AA58" s="106">
        <f>SUM('BP01:BP15'!H58)</f>
        <v>0.04</v>
      </c>
      <c r="AB58" s="106">
        <f>SUM('BP01:BP15'!I58)</f>
        <v>4.51</v>
      </c>
      <c r="AC58" s="106">
        <f>SUM('BP01:BP15'!J58)</f>
        <v>0.32</v>
      </c>
      <c r="AD58" s="106">
        <f>SUM('BP01:BP15'!K58)</f>
        <v>0.05</v>
      </c>
      <c r="AE58" s="106">
        <f>SUM('BP01:BP15'!L58)</f>
        <v>0.01</v>
      </c>
      <c r="AF58" s="106">
        <f>SUM('BP01:BP15'!M58)</f>
        <v>0.05</v>
      </c>
      <c r="AG58" s="106">
        <f>SUM('BP01:BP15'!N58)</f>
        <v>9.9999999999999992E-2</v>
      </c>
      <c r="AH58" s="106">
        <f>SUM('BP01:BP15'!O58)</f>
        <v>0</v>
      </c>
      <c r="AI58" s="106">
        <f>SUM('BP01:BP15'!P58)</f>
        <v>0</v>
      </c>
      <c r="AJ58" s="106">
        <f>SUM('BP01:BP15'!Q58)</f>
        <v>0</v>
      </c>
      <c r="AK58" s="106">
        <f>SUM('BP01:BP15'!R58)</f>
        <v>0</v>
      </c>
      <c r="AL58" s="107">
        <f>SUM('BP01:BP15'!S58)</f>
        <v>0</v>
      </c>
      <c r="AN58" s="2">
        <v>9.9999999999999992E-2</v>
      </c>
      <c r="AO58" s="175">
        <f t="shared" si="17"/>
        <v>0</v>
      </c>
    </row>
    <row r="59" spans="1:41" ht="17.25" thickTop="1" thickBot="1" x14ac:dyDescent="0.35">
      <c r="A59" s="303"/>
      <c r="B59" s="11" t="str">
        <f>Clients!B59</f>
        <v>თეთრი წყარო</v>
      </c>
      <c r="C59" s="99">
        <f>SUM('BP01:BP15'!C59)</f>
        <v>7046.2</v>
      </c>
      <c r="D59" s="105">
        <f t="shared" si="15"/>
        <v>1</v>
      </c>
      <c r="E59" s="106">
        <f t="shared" si="0"/>
        <v>1</v>
      </c>
      <c r="F59" s="106">
        <f t="shared" si="1"/>
        <v>1</v>
      </c>
      <c r="G59" s="106">
        <f t="shared" si="2"/>
        <v>1</v>
      </c>
      <c r="H59" s="106">
        <f t="shared" si="3"/>
        <v>1</v>
      </c>
      <c r="I59" s="106">
        <f t="shared" si="4"/>
        <v>5</v>
      </c>
      <c r="J59" s="106">
        <f t="shared" si="5"/>
        <v>1</v>
      </c>
      <c r="K59" s="106">
        <f t="shared" si="6"/>
        <v>1</v>
      </c>
      <c r="L59" s="106">
        <f t="shared" si="7"/>
        <v>1</v>
      </c>
      <c r="M59" s="106">
        <f t="shared" si="8"/>
        <v>1</v>
      </c>
      <c r="N59" s="106">
        <f t="shared" si="9"/>
        <v>1</v>
      </c>
      <c r="O59" s="106">
        <f t="shared" si="10"/>
        <v>0</v>
      </c>
      <c r="P59" s="106">
        <f t="shared" si="11"/>
        <v>0</v>
      </c>
      <c r="Q59" s="106">
        <f t="shared" si="12"/>
        <v>0</v>
      </c>
      <c r="R59" s="106">
        <f t="shared" si="13"/>
        <v>0</v>
      </c>
      <c r="S59" s="107">
        <f t="shared" si="14"/>
        <v>0</v>
      </c>
      <c r="T59" s="180">
        <f t="shared" si="16"/>
        <v>15</v>
      </c>
      <c r="U59" s="187"/>
      <c r="W59" s="105">
        <f>SUM('BP01:BP15'!D59)</f>
        <v>0.71000000000000019</v>
      </c>
      <c r="X59" s="106">
        <f>SUM('BP01:BP15'!E59)</f>
        <v>0.03</v>
      </c>
      <c r="Y59" s="106">
        <f>SUM('BP01:BP15'!F59)</f>
        <v>0.03</v>
      </c>
      <c r="Z59" s="106">
        <f>SUM('BP01:BP15'!G59)</f>
        <v>0.01</v>
      </c>
      <c r="AA59" s="106">
        <f>SUM('BP01:BP15'!H59)</f>
        <v>0.04</v>
      </c>
      <c r="AB59" s="106">
        <f>SUM('BP01:BP15'!I59)</f>
        <v>4.41</v>
      </c>
      <c r="AC59" s="106">
        <f>SUM('BP01:BP15'!J59)</f>
        <v>0.57000000000000006</v>
      </c>
      <c r="AD59" s="106">
        <f>SUM('BP01:BP15'!K59)</f>
        <v>0.04</v>
      </c>
      <c r="AE59" s="106">
        <f>SUM('BP01:BP15'!L59)</f>
        <v>0.01</v>
      </c>
      <c r="AF59" s="106">
        <f>SUM('BP01:BP15'!M59)</f>
        <v>0.06</v>
      </c>
      <c r="AG59" s="106">
        <f>SUM('BP01:BP15'!N59)</f>
        <v>9.9999999999999992E-2</v>
      </c>
      <c r="AH59" s="106">
        <f>SUM('BP01:BP15'!O59)</f>
        <v>0</v>
      </c>
      <c r="AI59" s="106">
        <f>SUM('BP01:BP15'!P59)</f>
        <v>0</v>
      </c>
      <c r="AJ59" s="106">
        <f>SUM('BP01:BP15'!Q59)</f>
        <v>0</v>
      </c>
      <c r="AK59" s="106">
        <f>SUM('BP01:BP15'!R59)</f>
        <v>0</v>
      </c>
      <c r="AL59" s="107">
        <f>SUM('BP01:BP15'!S59)</f>
        <v>0</v>
      </c>
      <c r="AN59" s="2">
        <v>9.9999999999999992E-2</v>
      </c>
      <c r="AO59" s="175">
        <f t="shared" si="17"/>
        <v>0</v>
      </c>
    </row>
    <row r="60" spans="1:41" ht="17.25" thickTop="1" thickBot="1" x14ac:dyDescent="0.35">
      <c r="A60" s="303"/>
      <c r="B60" s="11" t="str">
        <f>Clients!B60</f>
        <v>მარნეული</v>
      </c>
      <c r="C60" s="99">
        <f>SUM('BP01:BP15'!C60)</f>
        <v>12358.8</v>
      </c>
      <c r="D60" s="105">
        <f t="shared" si="15"/>
        <v>2</v>
      </c>
      <c r="E60" s="106">
        <f t="shared" si="0"/>
        <v>1</v>
      </c>
      <c r="F60" s="106">
        <f t="shared" si="1"/>
        <v>1</v>
      </c>
      <c r="G60" s="106">
        <f t="shared" si="2"/>
        <v>1</v>
      </c>
      <c r="H60" s="106">
        <f t="shared" si="3"/>
        <v>1</v>
      </c>
      <c r="I60" s="106">
        <f t="shared" si="4"/>
        <v>9</v>
      </c>
      <c r="J60" s="106">
        <f t="shared" si="5"/>
        <v>2</v>
      </c>
      <c r="K60" s="106">
        <f t="shared" si="6"/>
        <v>1</v>
      </c>
      <c r="L60" s="106">
        <f t="shared" si="7"/>
        <v>1</v>
      </c>
      <c r="M60" s="106">
        <f t="shared" si="8"/>
        <v>1</v>
      </c>
      <c r="N60" s="106">
        <f t="shared" si="9"/>
        <v>1</v>
      </c>
      <c r="O60" s="106">
        <f t="shared" si="10"/>
        <v>0</v>
      </c>
      <c r="P60" s="106">
        <f t="shared" si="11"/>
        <v>0</v>
      </c>
      <c r="Q60" s="106">
        <f t="shared" si="12"/>
        <v>0</v>
      </c>
      <c r="R60" s="106">
        <f t="shared" si="13"/>
        <v>0</v>
      </c>
      <c r="S60" s="107">
        <f t="shared" si="14"/>
        <v>0</v>
      </c>
      <c r="T60" s="180">
        <f t="shared" si="16"/>
        <v>21</v>
      </c>
      <c r="U60" s="187"/>
      <c r="W60" s="105">
        <f>SUM('BP01:BP15'!D60)</f>
        <v>1.4500000000000002</v>
      </c>
      <c r="X60" s="106">
        <f>SUM('BP01:BP15'!E60)</f>
        <v>0.03</v>
      </c>
      <c r="Y60" s="106">
        <f>SUM('BP01:BP15'!F60)</f>
        <v>6.9999999999999993E-2</v>
      </c>
      <c r="Z60" s="106">
        <f>SUM('BP01:BP15'!G60)</f>
        <v>0.01</v>
      </c>
      <c r="AA60" s="106">
        <f>SUM('BP01:BP15'!H60)</f>
        <v>0.04</v>
      </c>
      <c r="AB60" s="106">
        <f>SUM('BP01:BP15'!I60)</f>
        <v>8.0499999999999989</v>
      </c>
      <c r="AC60" s="106">
        <f>SUM('BP01:BP15'!J60)</f>
        <v>1.74</v>
      </c>
      <c r="AD60" s="106">
        <f>SUM('BP01:BP15'!K60)</f>
        <v>9.9999999999999992E-2</v>
      </c>
      <c r="AE60" s="106">
        <f>SUM('BP01:BP15'!L60)</f>
        <v>0.01</v>
      </c>
      <c r="AF60" s="106">
        <f>SUM('BP01:BP15'!M60)</f>
        <v>0.11</v>
      </c>
      <c r="AG60" s="106">
        <f>SUM('BP01:BP15'!N60)</f>
        <v>9.9999999999999992E-2</v>
      </c>
      <c r="AH60" s="106">
        <f>SUM('BP01:BP15'!O60)</f>
        <v>0</v>
      </c>
      <c r="AI60" s="106">
        <f>SUM('BP01:BP15'!P60)</f>
        <v>0</v>
      </c>
      <c r="AJ60" s="106">
        <f>SUM('BP01:BP15'!Q60)</f>
        <v>0</v>
      </c>
      <c r="AK60" s="106">
        <f>SUM('BP01:BP15'!R60)</f>
        <v>0</v>
      </c>
      <c r="AL60" s="107">
        <f>SUM('BP01:BP15'!S60)</f>
        <v>0</v>
      </c>
      <c r="AN60" s="2">
        <v>9.9999999999999992E-2</v>
      </c>
      <c r="AO60" s="175">
        <f t="shared" si="17"/>
        <v>0</v>
      </c>
    </row>
    <row r="61" spans="1:41" ht="17.25" thickTop="1" thickBot="1" x14ac:dyDescent="0.35">
      <c r="A61" s="303"/>
      <c r="B61" s="11" t="str">
        <f>Clients!B61</f>
        <v>რუსთავი</v>
      </c>
      <c r="C61" s="99">
        <f>SUM('BP01:BP15'!C61)</f>
        <v>15107.8</v>
      </c>
      <c r="D61" s="105">
        <f t="shared" si="15"/>
        <v>2</v>
      </c>
      <c r="E61" s="106">
        <f t="shared" si="0"/>
        <v>1</v>
      </c>
      <c r="F61" s="106">
        <f t="shared" si="1"/>
        <v>1</v>
      </c>
      <c r="G61" s="106">
        <f t="shared" si="2"/>
        <v>1</v>
      </c>
      <c r="H61" s="106">
        <f t="shared" si="3"/>
        <v>1</v>
      </c>
      <c r="I61" s="106">
        <f t="shared" si="4"/>
        <v>8</v>
      </c>
      <c r="J61" s="106">
        <f t="shared" si="5"/>
        <v>5</v>
      </c>
      <c r="K61" s="106">
        <f t="shared" si="6"/>
        <v>1</v>
      </c>
      <c r="L61" s="106">
        <f t="shared" si="7"/>
        <v>1</v>
      </c>
      <c r="M61" s="106">
        <f t="shared" si="8"/>
        <v>1</v>
      </c>
      <c r="N61" s="106">
        <f t="shared" si="9"/>
        <v>1</v>
      </c>
      <c r="O61" s="106">
        <f t="shared" si="10"/>
        <v>0</v>
      </c>
      <c r="P61" s="106">
        <f t="shared" si="11"/>
        <v>0</v>
      </c>
      <c r="Q61" s="106">
        <f t="shared" si="12"/>
        <v>0</v>
      </c>
      <c r="R61" s="106">
        <f t="shared" si="13"/>
        <v>0</v>
      </c>
      <c r="S61" s="107">
        <f t="shared" si="14"/>
        <v>0</v>
      </c>
      <c r="T61" s="180">
        <f t="shared" si="16"/>
        <v>23</v>
      </c>
      <c r="U61" s="187"/>
      <c r="W61" s="105">
        <f>SUM('BP01:BP15'!D61)</f>
        <v>1.85</v>
      </c>
      <c r="X61" s="106">
        <f>SUM('BP01:BP15'!E61)</f>
        <v>0.03</v>
      </c>
      <c r="Y61" s="106">
        <f>SUM('BP01:BP15'!F61)</f>
        <v>6.0000000000000005E-2</v>
      </c>
      <c r="Z61" s="106">
        <f>SUM('BP01:BP15'!G61)</f>
        <v>0.02</v>
      </c>
      <c r="AA61" s="106">
        <f>SUM('BP01:BP15'!H61)</f>
        <v>0.08</v>
      </c>
      <c r="AB61" s="106">
        <f>SUM('BP01:BP15'!I61)</f>
        <v>7.04</v>
      </c>
      <c r="AC61" s="106">
        <f>SUM('BP01:BP15'!J61)</f>
        <v>4.0699999999999994</v>
      </c>
      <c r="AD61" s="106">
        <f>SUM('BP01:BP15'!K61)</f>
        <v>0.24000000000000002</v>
      </c>
      <c r="AE61" s="106">
        <f>SUM('BP01:BP15'!L61)</f>
        <v>0.01</v>
      </c>
      <c r="AF61" s="106">
        <f>SUM('BP01:BP15'!M61)</f>
        <v>0.16999999999999998</v>
      </c>
      <c r="AG61" s="106">
        <f>SUM('BP01:BP15'!N61)</f>
        <v>0.19</v>
      </c>
      <c r="AH61" s="106">
        <f>SUM('BP01:BP15'!O61)</f>
        <v>0</v>
      </c>
      <c r="AI61" s="106">
        <f>SUM('BP01:BP15'!P61)</f>
        <v>0</v>
      </c>
      <c r="AJ61" s="106">
        <f>SUM('BP01:BP15'!Q61)</f>
        <v>0</v>
      </c>
      <c r="AK61" s="106">
        <f>SUM('BP01:BP15'!R61)</f>
        <v>0</v>
      </c>
      <c r="AL61" s="107">
        <f>SUM('BP01:BP15'!S61)</f>
        <v>0</v>
      </c>
      <c r="AN61" s="2">
        <v>0.19</v>
      </c>
      <c r="AO61" s="175">
        <f t="shared" si="17"/>
        <v>0</v>
      </c>
    </row>
    <row r="62" spans="1:41" ht="17.25" thickTop="1" thickBot="1" x14ac:dyDescent="0.35">
      <c r="A62" s="303"/>
      <c r="B62" s="11" t="str">
        <f>Clients!B62</f>
        <v>წალკი</v>
      </c>
      <c r="C62" s="99">
        <f>SUM('BP01:BP15'!C62)</f>
        <v>2697.8</v>
      </c>
      <c r="D62" s="105">
        <f t="shared" si="15"/>
        <v>1</v>
      </c>
      <c r="E62" s="106">
        <f t="shared" si="0"/>
        <v>1</v>
      </c>
      <c r="F62" s="106">
        <f t="shared" si="1"/>
        <v>1</v>
      </c>
      <c r="G62" s="106">
        <f t="shared" si="2"/>
        <v>1</v>
      </c>
      <c r="H62" s="106">
        <f t="shared" si="3"/>
        <v>1</v>
      </c>
      <c r="I62" s="106">
        <f t="shared" si="4"/>
        <v>1</v>
      </c>
      <c r="J62" s="106">
        <f t="shared" si="5"/>
        <v>1</v>
      </c>
      <c r="K62" s="106">
        <f t="shared" si="6"/>
        <v>1</v>
      </c>
      <c r="L62" s="106">
        <f t="shared" si="7"/>
        <v>1</v>
      </c>
      <c r="M62" s="106">
        <f t="shared" si="8"/>
        <v>1</v>
      </c>
      <c r="N62" s="106">
        <f t="shared" si="9"/>
        <v>1</v>
      </c>
      <c r="O62" s="106">
        <f t="shared" si="10"/>
        <v>0</v>
      </c>
      <c r="P62" s="106">
        <f t="shared" si="11"/>
        <v>0</v>
      </c>
      <c r="Q62" s="106">
        <f t="shared" si="12"/>
        <v>0</v>
      </c>
      <c r="R62" s="106">
        <f t="shared" si="13"/>
        <v>0</v>
      </c>
      <c r="S62" s="107">
        <f t="shared" si="14"/>
        <v>0</v>
      </c>
      <c r="T62" s="180">
        <f t="shared" si="16"/>
        <v>11</v>
      </c>
      <c r="U62" s="187"/>
      <c r="W62" s="105">
        <f>SUM('BP01:BP15'!D62)</f>
        <v>0.36000000000000004</v>
      </c>
      <c r="X62" s="106">
        <f>SUM('BP01:BP15'!E62)</f>
        <v>0.03</v>
      </c>
      <c r="Y62" s="106">
        <f>SUM('BP01:BP15'!F62)</f>
        <v>0.01</v>
      </c>
      <c r="Z62" s="106">
        <f>SUM('BP01:BP15'!G62)</f>
        <v>0.01</v>
      </c>
      <c r="AA62" s="106">
        <f>SUM('BP01:BP15'!H62)</f>
        <v>0.04</v>
      </c>
      <c r="AB62" s="106">
        <f>SUM('BP01:BP15'!I62)</f>
        <v>0.72</v>
      </c>
      <c r="AC62" s="106">
        <f>SUM('BP01:BP15'!J62)</f>
        <v>0.02</v>
      </c>
      <c r="AD62" s="106">
        <f>SUM('BP01:BP15'!K62)</f>
        <v>0.03</v>
      </c>
      <c r="AE62" s="106">
        <f>SUM('BP01:BP15'!L62)</f>
        <v>0.01</v>
      </c>
      <c r="AF62" s="106">
        <f>SUM('BP01:BP15'!M62)</f>
        <v>0.04</v>
      </c>
      <c r="AG62" s="106">
        <f>SUM('BP01:BP15'!N62)</f>
        <v>9.9999999999999992E-2</v>
      </c>
      <c r="AH62" s="106">
        <f>SUM('BP01:BP15'!O62)</f>
        <v>0</v>
      </c>
      <c r="AI62" s="106">
        <f>SUM('BP01:BP15'!P62)</f>
        <v>0</v>
      </c>
      <c r="AJ62" s="106">
        <f>SUM('BP01:BP15'!Q62)</f>
        <v>0</v>
      </c>
      <c r="AK62" s="106">
        <f>SUM('BP01:BP15'!R62)</f>
        <v>0</v>
      </c>
      <c r="AL62" s="107">
        <f>SUM('BP01:BP15'!S62)</f>
        <v>0</v>
      </c>
      <c r="AN62" s="2">
        <v>9.9999999999999992E-2</v>
      </c>
      <c r="AO62" s="175">
        <f t="shared" si="17"/>
        <v>0</v>
      </c>
    </row>
    <row r="63" spans="1:41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99">
        <f>SUM('BP01:BP15'!C63)</f>
        <v>37120</v>
      </c>
      <c r="D63" s="105">
        <f t="shared" si="15"/>
        <v>4</v>
      </c>
      <c r="E63" s="106">
        <f t="shared" si="0"/>
        <v>1</v>
      </c>
      <c r="F63" s="106">
        <f t="shared" si="1"/>
        <v>1</v>
      </c>
      <c r="G63" s="106">
        <f t="shared" si="2"/>
        <v>1</v>
      </c>
      <c r="H63" s="106">
        <f t="shared" si="3"/>
        <v>1</v>
      </c>
      <c r="I63" s="106">
        <f t="shared" si="4"/>
        <v>18</v>
      </c>
      <c r="J63" s="106">
        <f t="shared" si="5"/>
        <v>8</v>
      </c>
      <c r="K63" s="106">
        <f t="shared" si="6"/>
        <v>1</v>
      </c>
      <c r="L63" s="106">
        <f t="shared" si="7"/>
        <v>1</v>
      </c>
      <c r="M63" s="106">
        <f t="shared" si="8"/>
        <v>1</v>
      </c>
      <c r="N63" s="106">
        <f t="shared" si="9"/>
        <v>1</v>
      </c>
      <c r="O63" s="106">
        <f t="shared" si="10"/>
        <v>0</v>
      </c>
      <c r="P63" s="106">
        <f t="shared" si="11"/>
        <v>0</v>
      </c>
      <c r="Q63" s="106">
        <f t="shared" si="12"/>
        <v>0</v>
      </c>
      <c r="R63" s="106">
        <f t="shared" si="13"/>
        <v>0</v>
      </c>
      <c r="S63" s="107">
        <f t="shared" si="14"/>
        <v>0</v>
      </c>
      <c r="T63" s="180">
        <f t="shared" si="16"/>
        <v>38</v>
      </c>
      <c r="U63" s="187"/>
      <c r="W63" s="105">
        <f>SUM('BP01:BP15'!D63)</f>
        <v>3.73</v>
      </c>
      <c r="X63" s="106">
        <f>SUM('BP01:BP15'!E63)</f>
        <v>0.03</v>
      </c>
      <c r="Y63" s="106">
        <f>SUM('BP01:BP15'!F63)</f>
        <v>0.14000000000000001</v>
      </c>
      <c r="Z63" s="106">
        <f>SUM('BP01:BP15'!G63)</f>
        <v>0.03</v>
      </c>
      <c r="AA63" s="106">
        <f>SUM('BP01:BP15'!H63)</f>
        <v>0.08</v>
      </c>
      <c r="AB63" s="106">
        <f>SUM('BP01:BP15'!I63)</f>
        <v>17.540000000000003</v>
      </c>
      <c r="AC63" s="106">
        <f>SUM('BP01:BP15'!J63)</f>
        <v>7.72</v>
      </c>
      <c r="AD63" s="106">
        <f>SUM('BP01:BP15'!K63)</f>
        <v>0.23000000000000004</v>
      </c>
      <c r="AE63" s="106">
        <f>SUM('BP01:BP15'!L63)</f>
        <v>0.01</v>
      </c>
      <c r="AF63" s="106">
        <f>SUM('BP01:BP15'!M63)</f>
        <v>0.27</v>
      </c>
      <c r="AG63" s="106">
        <f>SUM('BP01:BP15'!N63)</f>
        <v>0.19</v>
      </c>
      <c r="AH63" s="106">
        <f>SUM('BP01:BP15'!O63)</f>
        <v>0</v>
      </c>
      <c r="AI63" s="106">
        <f>SUM('BP01:BP15'!P63)</f>
        <v>0</v>
      </c>
      <c r="AJ63" s="106">
        <f>SUM('BP01:BP15'!Q63)</f>
        <v>0</v>
      </c>
      <c r="AK63" s="106">
        <f>SUM('BP01:BP15'!R63)</f>
        <v>0</v>
      </c>
      <c r="AL63" s="107">
        <f>SUM('BP01:BP15'!S63)</f>
        <v>0</v>
      </c>
      <c r="AN63" s="2">
        <v>0.19</v>
      </c>
      <c r="AO63" s="175">
        <f t="shared" si="17"/>
        <v>0</v>
      </c>
    </row>
    <row r="64" spans="1:41" ht="17.25" thickTop="1" thickBot="1" x14ac:dyDescent="0.35">
      <c r="A64" s="303"/>
      <c r="B64" s="11" t="str">
        <f>Clients!B64</f>
        <v>კასპი</v>
      </c>
      <c r="C64" s="99">
        <f>SUM('BP01:BP15'!C64)</f>
        <v>10827.2</v>
      </c>
      <c r="D64" s="105">
        <f t="shared" si="15"/>
        <v>2</v>
      </c>
      <c r="E64" s="106">
        <f t="shared" si="0"/>
        <v>1</v>
      </c>
      <c r="F64" s="106">
        <f t="shared" si="1"/>
        <v>1</v>
      </c>
      <c r="G64" s="106">
        <f t="shared" si="2"/>
        <v>1</v>
      </c>
      <c r="H64" s="106">
        <f t="shared" si="3"/>
        <v>1</v>
      </c>
      <c r="I64" s="106">
        <f t="shared" si="4"/>
        <v>6</v>
      </c>
      <c r="J64" s="106">
        <f t="shared" si="5"/>
        <v>2</v>
      </c>
      <c r="K64" s="106">
        <f t="shared" si="6"/>
        <v>1</v>
      </c>
      <c r="L64" s="106">
        <f t="shared" si="7"/>
        <v>1</v>
      </c>
      <c r="M64" s="106">
        <f t="shared" si="8"/>
        <v>1</v>
      </c>
      <c r="N64" s="106">
        <f t="shared" si="9"/>
        <v>1</v>
      </c>
      <c r="O64" s="106">
        <f t="shared" si="10"/>
        <v>0</v>
      </c>
      <c r="P64" s="106">
        <f t="shared" si="11"/>
        <v>0</v>
      </c>
      <c r="Q64" s="106">
        <f t="shared" si="12"/>
        <v>0</v>
      </c>
      <c r="R64" s="106">
        <f t="shared" si="13"/>
        <v>0</v>
      </c>
      <c r="S64" s="107">
        <f t="shared" si="14"/>
        <v>0</v>
      </c>
      <c r="T64" s="180">
        <f t="shared" si="16"/>
        <v>18</v>
      </c>
      <c r="U64" s="187"/>
      <c r="W64" s="105">
        <f>SUM('BP01:BP15'!D64)</f>
        <v>1.2200000000000002</v>
      </c>
      <c r="X64" s="106">
        <f>SUM('BP01:BP15'!E64)</f>
        <v>0.03</v>
      </c>
      <c r="Y64" s="106">
        <f>SUM('BP01:BP15'!F64)</f>
        <v>0.05</v>
      </c>
      <c r="Z64" s="106">
        <f>SUM('BP01:BP15'!G64)</f>
        <v>0.01</v>
      </c>
      <c r="AA64" s="106">
        <f>SUM('BP01:BP15'!H64)</f>
        <v>0.04</v>
      </c>
      <c r="AB64" s="106">
        <f>SUM('BP01:BP15'!I64)</f>
        <v>5.9799999999999995</v>
      </c>
      <c r="AC64" s="106">
        <f>SUM('BP01:BP15'!J64)</f>
        <v>1.23</v>
      </c>
      <c r="AD64" s="106">
        <f>SUM('BP01:BP15'!K64)</f>
        <v>7.0000000000000007E-2</v>
      </c>
      <c r="AE64" s="106">
        <f>SUM('BP01:BP15'!L64)</f>
        <v>0.01</v>
      </c>
      <c r="AF64" s="106">
        <f>SUM('BP01:BP15'!M64)</f>
        <v>7.0000000000000007E-2</v>
      </c>
      <c r="AG64" s="106">
        <f>SUM('BP01:BP15'!N64)</f>
        <v>9.9999999999999992E-2</v>
      </c>
      <c r="AH64" s="106">
        <f>SUM('BP01:BP15'!O64)</f>
        <v>0</v>
      </c>
      <c r="AI64" s="106">
        <f>SUM('BP01:BP15'!P64)</f>
        <v>0</v>
      </c>
      <c r="AJ64" s="106">
        <f>SUM('BP01:BP15'!Q64)</f>
        <v>0</v>
      </c>
      <c r="AK64" s="106">
        <f>SUM('BP01:BP15'!R64)</f>
        <v>0</v>
      </c>
      <c r="AL64" s="107">
        <f>SUM('BP01:BP15'!S64)</f>
        <v>0</v>
      </c>
      <c r="AN64" s="2">
        <v>9.9999999999999992E-2</v>
      </c>
      <c r="AO64" s="175">
        <f t="shared" si="17"/>
        <v>0</v>
      </c>
    </row>
    <row r="65" spans="1:41" ht="17.25" thickTop="1" thickBot="1" x14ac:dyDescent="0.35">
      <c r="A65" s="303"/>
      <c r="B65" s="11" t="str">
        <f>Clients!B65</f>
        <v>ქარელი</v>
      </c>
      <c r="C65" s="99">
        <f>SUM('BP01:BP15'!C65)</f>
        <v>10763.5</v>
      </c>
      <c r="D65" s="105">
        <f t="shared" si="15"/>
        <v>2</v>
      </c>
      <c r="E65" s="106">
        <f t="shared" si="0"/>
        <v>1</v>
      </c>
      <c r="F65" s="106">
        <f t="shared" si="1"/>
        <v>1</v>
      </c>
      <c r="G65" s="106">
        <f t="shared" si="2"/>
        <v>1</v>
      </c>
      <c r="H65" s="106">
        <f t="shared" si="3"/>
        <v>1</v>
      </c>
      <c r="I65" s="106">
        <f t="shared" si="4"/>
        <v>8</v>
      </c>
      <c r="J65" s="106">
        <f t="shared" si="5"/>
        <v>1</v>
      </c>
      <c r="K65" s="106">
        <f t="shared" si="6"/>
        <v>1</v>
      </c>
      <c r="L65" s="106">
        <f t="shared" si="7"/>
        <v>1</v>
      </c>
      <c r="M65" s="106">
        <f t="shared" si="8"/>
        <v>1</v>
      </c>
      <c r="N65" s="106">
        <f t="shared" si="9"/>
        <v>1</v>
      </c>
      <c r="O65" s="106">
        <f t="shared" si="10"/>
        <v>0</v>
      </c>
      <c r="P65" s="106">
        <f t="shared" si="11"/>
        <v>0</v>
      </c>
      <c r="Q65" s="106">
        <f t="shared" si="12"/>
        <v>0</v>
      </c>
      <c r="R65" s="106">
        <f t="shared" si="13"/>
        <v>0</v>
      </c>
      <c r="S65" s="107">
        <f t="shared" si="14"/>
        <v>0</v>
      </c>
      <c r="T65" s="180">
        <f t="shared" si="16"/>
        <v>19</v>
      </c>
      <c r="U65" s="187"/>
      <c r="W65" s="105">
        <f>SUM('BP01:BP15'!D65)</f>
        <v>1.1900000000000002</v>
      </c>
      <c r="X65" s="106">
        <f>SUM('BP01:BP15'!E65)</f>
        <v>0.03</v>
      </c>
      <c r="Y65" s="106">
        <f>SUM('BP01:BP15'!F65)</f>
        <v>6.0000000000000005E-2</v>
      </c>
      <c r="Z65" s="106">
        <f>SUM('BP01:BP15'!G65)</f>
        <v>0.01</v>
      </c>
      <c r="AA65" s="106">
        <f>SUM('BP01:BP15'!H65)</f>
        <v>0.04</v>
      </c>
      <c r="AB65" s="106">
        <f>SUM('BP01:BP15'!I65)</f>
        <v>7.0799999999999992</v>
      </c>
      <c r="AC65" s="106">
        <f>SUM('BP01:BP15'!J65)</f>
        <v>0.87</v>
      </c>
      <c r="AD65" s="106">
        <f>SUM('BP01:BP15'!K65)</f>
        <v>6.0000000000000005E-2</v>
      </c>
      <c r="AE65" s="106">
        <f>SUM('BP01:BP15'!L65)</f>
        <v>0.01</v>
      </c>
      <c r="AF65" s="106">
        <f>SUM('BP01:BP15'!M65)</f>
        <v>7.0000000000000007E-2</v>
      </c>
      <c r="AG65" s="106">
        <f>SUM('BP01:BP15'!N65)</f>
        <v>9.9999999999999992E-2</v>
      </c>
      <c r="AH65" s="106">
        <f>SUM('BP01:BP15'!O65)</f>
        <v>0</v>
      </c>
      <c r="AI65" s="106">
        <f>SUM('BP01:BP15'!P65)</f>
        <v>0</v>
      </c>
      <c r="AJ65" s="106">
        <f>SUM('BP01:BP15'!Q65)</f>
        <v>0</v>
      </c>
      <c r="AK65" s="106">
        <f>SUM('BP01:BP15'!R65)</f>
        <v>0</v>
      </c>
      <c r="AL65" s="107">
        <f>SUM('BP01:BP15'!S65)</f>
        <v>0</v>
      </c>
      <c r="AN65" s="2">
        <v>9.9999999999999992E-2</v>
      </c>
      <c r="AO65" s="175">
        <f t="shared" si="17"/>
        <v>0</v>
      </c>
    </row>
    <row r="66" spans="1:41" ht="17.25" thickTop="1" thickBot="1" x14ac:dyDescent="0.35">
      <c r="A66" s="303"/>
      <c r="B66" s="11" t="str">
        <f>Clients!B66</f>
        <v>ხაშური</v>
      </c>
      <c r="C66" s="99">
        <f>SUM('BP01:BP15'!C66)</f>
        <v>11072.3</v>
      </c>
      <c r="D66" s="105">
        <f t="shared" si="15"/>
        <v>2</v>
      </c>
      <c r="E66" s="106">
        <f t="shared" si="0"/>
        <v>1</v>
      </c>
      <c r="F66" s="106">
        <f t="shared" si="1"/>
        <v>1</v>
      </c>
      <c r="G66" s="106">
        <f t="shared" si="2"/>
        <v>1</v>
      </c>
      <c r="H66" s="106">
        <f t="shared" si="3"/>
        <v>1</v>
      </c>
      <c r="I66" s="106">
        <f t="shared" si="4"/>
        <v>6</v>
      </c>
      <c r="J66" s="106">
        <f t="shared" si="5"/>
        <v>3</v>
      </c>
      <c r="K66" s="106">
        <f t="shared" si="6"/>
        <v>1</v>
      </c>
      <c r="L66" s="106">
        <f t="shared" si="7"/>
        <v>1</v>
      </c>
      <c r="M66" s="106">
        <f t="shared" si="8"/>
        <v>1</v>
      </c>
      <c r="N66" s="106">
        <f t="shared" si="9"/>
        <v>1</v>
      </c>
      <c r="O66" s="106">
        <f t="shared" si="10"/>
        <v>0</v>
      </c>
      <c r="P66" s="106">
        <f t="shared" si="11"/>
        <v>0</v>
      </c>
      <c r="Q66" s="106">
        <f t="shared" si="12"/>
        <v>0</v>
      </c>
      <c r="R66" s="106">
        <f t="shared" si="13"/>
        <v>0</v>
      </c>
      <c r="S66" s="107">
        <f t="shared" si="14"/>
        <v>0</v>
      </c>
      <c r="T66" s="180">
        <f t="shared" si="16"/>
        <v>19</v>
      </c>
      <c r="U66" s="187"/>
      <c r="W66" s="105">
        <f>SUM('BP01:BP15'!D66)</f>
        <v>1.3000000000000003</v>
      </c>
      <c r="X66" s="106">
        <f>SUM('BP01:BP15'!E66)</f>
        <v>0.03</v>
      </c>
      <c r="Y66" s="106">
        <f>SUM('BP01:BP15'!F66)</f>
        <v>0.05</v>
      </c>
      <c r="Z66" s="106">
        <f>SUM('BP01:BP15'!G66)</f>
        <v>0.01</v>
      </c>
      <c r="AA66" s="106">
        <f>SUM('BP01:BP15'!H66)</f>
        <v>0.04</v>
      </c>
      <c r="AB66" s="106">
        <f>SUM('BP01:BP15'!I66)</f>
        <v>5.4899999999999993</v>
      </c>
      <c r="AC66" s="106">
        <f>SUM('BP01:BP15'!J66)</f>
        <v>2.36</v>
      </c>
      <c r="AD66" s="106">
        <f>SUM('BP01:BP15'!K66)</f>
        <v>9.9999999999999992E-2</v>
      </c>
      <c r="AE66" s="106">
        <f>SUM('BP01:BP15'!L66)</f>
        <v>0.01</v>
      </c>
      <c r="AF66" s="106">
        <f>SUM('BP01:BP15'!M66)</f>
        <v>0.11</v>
      </c>
      <c r="AG66" s="106">
        <f>SUM('BP01:BP15'!N66)</f>
        <v>9.9999999999999992E-2</v>
      </c>
      <c r="AH66" s="106">
        <f>SUM('BP01:BP15'!O66)</f>
        <v>0</v>
      </c>
      <c r="AI66" s="106">
        <f>SUM('BP01:BP15'!P66)</f>
        <v>0</v>
      </c>
      <c r="AJ66" s="106">
        <f>SUM('BP01:BP15'!Q66)</f>
        <v>0</v>
      </c>
      <c r="AK66" s="106">
        <f>SUM('BP01:BP15'!R66)</f>
        <v>0</v>
      </c>
      <c r="AL66" s="107">
        <f>SUM('BP01:BP15'!S66)</f>
        <v>0</v>
      </c>
      <c r="AN66" s="2">
        <v>9.9999999999999992E-2</v>
      </c>
      <c r="AO66" s="175">
        <f t="shared" si="17"/>
        <v>0</v>
      </c>
    </row>
    <row r="67" spans="1:41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99">
        <f>SUM('BP01:BP15'!C67)</f>
        <v>20554.099999999999</v>
      </c>
      <c r="D67" s="105">
        <f t="shared" si="15"/>
        <v>3</v>
      </c>
      <c r="E67" s="106">
        <f t="shared" ref="E67:E74" si="18">IF($W$1=1,X67,IF($W$1=2,ROUND(X67,0),ROUNDUP(X67,0)))</f>
        <v>1</v>
      </c>
      <c r="F67" s="106">
        <f t="shared" ref="F67:F74" si="19">IF($W$1=1,Y67,IF($W$1=2,ROUND(Y67,0),ROUNDUP(Y67,0)))</f>
        <v>1</v>
      </c>
      <c r="G67" s="106">
        <f t="shared" ref="G67:G74" si="20">IF($W$1=1,Z67,IF($W$1=2,ROUND(Z67,0),ROUNDUP(Z67,0)))</f>
        <v>1</v>
      </c>
      <c r="H67" s="106">
        <f t="shared" ref="H67:H74" si="21">IF($W$1=1,AA67,IF($W$1=2,ROUND(AA67,0),ROUNDUP(AA67,0)))</f>
        <v>1</v>
      </c>
      <c r="I67" s="106">
        <f t="shared" ref="I67:I74" si="22">IF($W$1=1,AB67,IF($W$1=2,ROUND(AB67,0),ROUNDUP(AB67,0)))</f>
        <v>7</v>
      </c>
      <c r="J67" s="106">
        <f t="shared" ref="J67:J74" si="23">IF($W$1=1,AC67,IF($W$1=2,ROUND(AC67,0),ROUNDUP(AC67,0)))</f>
        <v>6</v>
      </c>
      <c r="K67" s="106">
        <f t="shared" ref="K67:K74" si="24">IF($W$1=1,AD67,IF($W$1=2,ROUND(AD67,0),ROUNDUP(AD67,0)))</f>
        <v>1</v>
      </c>
      <c r="L67" s="106">
        <f t="shared" ref="L67:L74" si="25">IF($W$1=1,AE67,IF($W$1=2,ROUND(AE67,0),ROUNDUP(AE67,0)))</f>
        <v>1</v>
      </c>
      <c r="M67" s="106">
        <f t="shared" ref="M67:M74" si="26">IF($W$1=1,AF67,IF($W$1=2,ROUND(AF67,0),ROUNDUP(AF67,0)))</f>
        <v>1</v>
      </c>
      <c r="N67" s="106">
        <f t="shared" ref="N67:N74" si="27">IF($W$1=1,AG67,IF($W$1=2,ROUND(AG67,0),ROUNDUP(AG67,0)))</f>
        <v>1</v>
      </c>
      <c r="O67" s="106">
        <f t="shared" ref="O67:O74" si="28">IF($W$1=1,AH67,IF($W$1=2,ROUND(AH67,0),ROUNDUP(AH67,0)))</f>
        <v>0</v>
      </c>
      <c r="P67" s="106">
        <f t="shared" ref="P67:P74" si="29">IF($W$1=1,AI67,IF($W$1=2,ROUND(AI67,0),ROUNDUP(AI67,0)))</f>
        <v>0</v>
      </c>
      <c r="Q67" s="106">
        <f t="shared" ref="Q67:Q74" si="30">IF($W$1=1,AJ67,IF($W$1=2,ROUND(AJ67,0),ROUNDUP(AJ67,0)))</f>
        <v>0</v>
      </c>
      <c r="R67" s="106">
        <f t="shared" ref="R67:R74" si="31">IF($W$1=1,AK67,IF($W$1=2,ROUND(AK67,0),ROUNDUP(AK67,0)))</f>
        <v>0</v>
      </c>
      <c r="S67" s="107">
        <f t="shared" ref="S67:S74" si="32">IF($W$1=1,AL67,IF($W$1=2,ROUND(AL67,0),ROUNDUP(AL67,0)))</f>
        <v>0</v>
      </c>
      <c r="T67" s="180">
        <f t="shared" si="16"/>
        <v>24</v>
      </c>
      <c r="U67" s="187"/>
      <c r="W67" s="105">
        <f>SUM('BP01:BP15'!D67)</f>
        <v>2.37</v>
      </c>
      <c r="X67" s="106">
        <f>SUM('BP01:BP15'!E67)</f>
        <v>0.03</v>
      </c>
      <c r="Y67" s="106">
        <f>SUM('BP01:BP15'!F67)</f>
        <v>0.05</v>
      </c>
      <c r="Z67" s="106">
        <f>SUM('BP01:BP15'!G67)</f>
        <v>0.03</v>
      </c>
      <c r="AA67" s="106">
        <f>SUM('BP01:BP15'!H67)</f>
        <v>0.2</v>
      </c>
      <c r="AB67" s="106">
        <f>SUM('BP01:BP15'!I67)</f>
        <v>6.089999999999999</v>
      </c>
      <c r="AC67" s="106">
        <f>SUM('BP01:BP15'!J67)</f>
        <v>5.49</v>
      </c>
      <c r="AD67" s="106">
        <f>SUM('BP01:BP15'!K67)</f>
        <v>0.29000000000000004</v>
      </c>
      <c r="AE67" s="106">
        <f>SUM('BP01:BP15'!L67)</f>
        <v>0.01</v>
      </c>
      <c r="AF67" s="106">
        <f>SUM('BP01:BP15'!M67)</f>
        <v>0.28000000000000003</v>
      </c>
      <c r="AG67" s="106">
        <f>SUM('BP01:BP15'!N67)</f>
        <v>0.46</v>
      </c>
      <c r="AH67" s="106">
        <f>SUM('BP01:BP15'!O67)</f>
        <v>0</v>
      </c>
      <c r="AI67" s="106">
        <f>SUM('BP01:BP15'!P67)</f>
        <v>0</v>
      </c>
      <c r="AJ67" s="106">
        <f>SUM('BP01:BP15'!Q67)</f>
        <v>0</v>
      </c>
      <c r="AK67" s="106">
        <f>SUM('BP01:BP15'!R67)</f>
        <v>0</v>
      </c>
      <c r="AL67" s="107">
        <f>SUM('BP01:BP15'!S67)</f>
        <v>0</v>
      </c>
      <c r="AN67" s="2">
        <v>0.46</v>
      </c>
      <c r="AO67" s="175">
        <f t="shared" si="17"/>
        <v>0</v>
      </c>
    </row>
    <row r="68" spans="1:41" ht="17.25" thickTop="1" thickBot="1" x14ac:dyDescent="0.35">
      <c r="A68" s="303"/>
      <c r="B68" s="11" t="str">
        <f>Clients!B68</f>
        <v>ქედი</v>
      </c>
      <c r="C68" s="99">
        <f>SUM('BP01:BP15'!C68)</f>
        <v>5528</v>
      </c>
      <c r="D68" s="105">
        <f t="shared" ref="D68:D74" si="33">IF($W$1=1,W68,IF($W$1=2,ROUND(W68,0),ROUNDUP(W68,0)))</f>
        <v>1</v>
      </c>
      <c r="E68" s="106">
        <f t="shared" si="18"/>
        <v>1</v>
      </c>
      <c r="F68" s="106">
        <f t="shared" si="19"/>
        <v>1</v>
      </c>
      <c r="G68" s="106">
        <f t="shared" si="20"/>
        <v>1</v>
      </c>
      <c r="H68" s="106">
        <f t="shared" si="21"/>
        <v>1</v>
      </c>
      <c r="I68" s="106">
        <f t="shared" si="22"/>
        <v>4</v>
      </c>
      <c r="J68" s="106">
        <f t="shared" si="23"/>
        <v>1</v>
      </c>
      <c r="K68" s="106">
        <f t="shared" si="24"/>
        <v>1</v>
      </c>
      <c r="L68" s="106">
        <f t="shared" si="25"/>
        <v>1</v>
      </c>
      <c r="M68" s="106">
        <f t="shared" si="26"/>
        <v>1</v>
      </c>
      <c r="N68" s="106">
        <f t="shared" si="27"/>
        <v>1</v>
      </c>
      <c r="O68" s="106">
        <f t="shared" si="28"/>
        <v>0</v>
      </c>
      <c r="P68" s="106">
        <f t="shared" si="29"/>
        <v>0</v>
      </c>
      <c r="Q68" s="106">
        <f t="shared" si="30"/>
        <v>0</v>
      </c>
      <c r="R68" s="106">
        <f t="shared" si="31"/>
        <v>0</v>
      </c>
      <c r="S68" s="107">
        <f t="shared" si="32"/>
        <v>0</v>
      </c>
      <c r="T68" s="180">
        <f t="shared" ref="T68:T74" si="34">SUM(D68:S68)</f>
        <v>14</v>
      </c>
      <c r="U68" s="187"/>
      <c r="W68" s="105">
        <f>SUM('BP01:BP15'!D68)</f>
        <v>0.6100000000000001</v>
      </c>
      <c r="X68" s="106">
        <f>SUM('BP01:BP15'!E68)</f>
        <v>0.03</v>
      </c>
      <c r="Y68" s="106">
        <f>SUM('BP01:BP15'!F68)</f>
        <v>0.03</v>
      </c>
      <c r="Z68" s="106">
        <f>SUM('BP01:BP15'!G68)</f>
        <v>0.01</v>
      </c>
      <c r="AA68" s="106">
        <f>SUM('BP01:BP15'!H68)</f>
        <v>0.04</v>
      </c>
      <c r="AB68" s="106">
        <f>SUM('BP01:BP15'!I68)</f>
        <v>3.55</v>
      </c>
      <c r="AC68" s="106">
        <f>SUM('BP01:BP15'!J68)</f>
        <v>0.15000000000000002</v>
      </c>
      <c r="AD68" s="106">
        <f>SUM('BP01:BP15'!K68)</f>
        <v>0.04</v>
      </c>
      <c r="AE68" s="106">
        <f>SUM('BP01:BP15'!L68)</f>
        <v>0.01</v>
      </c>
      <c r="AF68" s="106">
        <f>SUM('BP01:BP15'!M68)</f>
        <v>0.04</v>
      </c>
      <c r="AG68" s="106">
        <f>SUM('BP01:BP15'!N68)</f>
        <v>9.9999999999999992E-2</v>
      </c>
      <c r="AH68" s="106">
        <f>SUM('BP01:BP15'!O68)</f>
        <v>0</v>
      </c>
      <c r="AI68" s="106">
        <f>SUM('BP01:BP15'!P68)</f>
        <v>0</v>
      </c>
      <c r="AJ68" s="106">
        <f>SUM('BP01:BP15'!Q68)</f>
        <v>0</v>
      </c>
      <c r="AK68" s="106">
        <f>SUM('BP01:BP15'!R68)</f>
        <v>0</v>
      </c>
      <c r="AL68" s="107">
        <f>SUM('BP01:BP15'!S68)</f>
        <v>0</v>
      </c>
      <c r="AN68" s="2">
        <v>9.9999999999999992E-2</v>
      </c>
      <c r="AO68" s="175">
        <f t="shared" ref="AO68:AO74" si="35">AG68-AN68</f>
        <v>0</v>
      </c>
    </row>
    <row r="69" spans="1:41" ht="17.25" thickTop="1" thickBot="1" x14ac:dyDescent="0.35">
      <c r="A69" s="303">
        <f>Clients!A69</f>
        <v>0</v>
      </c>
      <c r="B69" s="11" t="str">
        <f>Clients!B69</f>
        <v>ქობულეთი</v>
      </c>
      <c r="C69" s="99">
        <f>SUM('BP01:BP15'!C69)</f>
        <v>24808</v>
      </c>
      <c r="D69" s="105">
        <f t="shared" si="33"/>
        <v>3</v>
      </c>
      <c r="E69" s="106">
        <f t="shared" si="18"/>
        <v>1</v>
      </c>
      <c r="F69" s="106">
        <f t="shared" si="19"/>
        <v>1</v>
      </c>
      <c r="G69" s="106">
        <f t="shared" si="20"/>
        <v>1</v>
      </c>
      <c r="H69" s="106">
        <f t="shared" si="21"/>
        <v>1</v>
      </c>
      <c r="I69" s="106">
        <f t="shared" si="22"/>
        <v>12</v>
      </c>
      <c r="J69" s="106">
        <f t="shared" si="23"/>
        <v>2</v>
      </c>
      <c r="K69" s="106">
        <f t="shared" si="24"/>
        <v>1</v>
      </c>
      <c r="L69" s="106">
        <f t="shared" si="25"/>
        <v>1</v>
      </c>
      <c r="M69" s="106">
        <f t="shared" si="26"/>
        <v>1</v>
      </c>
      <c r="N69" s="106">
        <f t="shared" si="27"/>
        <v>1</v>
      </c>
      <c r="O69" s="106">
        <f t="shared" si="28"/>
        <v>0</v>
      </c>
      <c r="P69" s="106">
        <f t="shared" si="29"/>
        <v>0</v>
      </c>
      <c r="Q69" s="106">
        <f t="shared" si="30"/>
        <v>0</v>
      </c>
      <c r="R69" s="106">
        <f t="shared" si="31"/>
        <v>0</v>
      </c>
      <c r="S69" s="107">
        <f t="shared" si="32"/>
        <v>0</v>
      </c>
      <c r="T69" s="180">
        <f t="shared" si="34"/>
        <v>25</v>
      </c>
      <c r="U69" s="187"/>
      <c r="W69" s="105">
        <f>SUM('BP01:BP15'!D69)</f>
        <v>2.5</v>
      </c>
      <c r="X69" s="106">
        <f>SUM('BP01:BP15'!E69)</f>
        <v>0.03</v>
      </c>
      <c r="Y69" s="106">
        <f>SUM('BP01:BP15'!F69)</f>
        <v>0.09</v>
      </c>
      <c r="Z69" s="106">
        <f>SUM('BP01:BP15'!G69)</f>
        <v>0.01</v>
      </c>
      <c r="AA69" s="106">
        <f>SUM('BP01:BP15'!H69)</f>
        <v>0.32</v>
      </c>
      <c r="AB69" s="106">
        <f>SUM('BP01:BP15'!I69)</f>
        <v>11.99</v>
      </c>
      <c r="AC69" s="106">
        <f>SUM('BP01:BP15'!J69)</f>
        <v>1.1599999999999999</v>
      </c>
      <c r="AD69" s="106">
        <f>SUM('BP01:BP15'!K69)</f>
        <v>0.13</v>
      </c>
      <c r="AE69" s="106">
        <f>SUM('BP01:BP15'!L69)</f>
        <v>0.01</v>
      </c>
      <c r="AF69" s="106">
        <f>SUM('BP01:BP15'!M69)</f>
        <v>0.22000000000000003</v>
      </c>
      <c r="AG69" s="106">
        <f>SUM('BP01:BP15'!N69)</f>
        <v>0.73</v>
      </c>
      <c r="AH69" s="106">
        <f>SUM('BP01:BP15'!O69)</f>
        <v>0</v>
      </c>
      <c r="AI69" s="106">
        <f>SUM('BP01:BP15'!P69)</f>
        <v>0</v>
      </c>
      <c r="AJ69" s="106">
        <f>SUM('BP01:BP15'!Q69)</f>
        <v>0</v>
      </c>
      <c r="AK69" s="106">
        <f>SUM('BP01:BP15'!R69)</f>
        <v>0</v>
      </c>
      <c r="AL69" s="107">
        <f>SUM('BP01:BP15'!S69)</f>
        <v>0</v>
      </c>
      <c r="AN69" s="2">
        <v>0.73</v>
      </c>
      <c r="AO69" s="175">
        <f t="shared" si="35"/>
        <v>0</v>
      </c>
    </row>
    <row r="70" spans="1:41" ht="17.25" thickTop="1" thickBot="1" x14ac:dyDescent="0.35">
      <c r="A70" s="303"/>
      <c r="B70" s="11" t="str">
        <f>Clients!B70</f>
        <v>შუახევი</v>
      </c>
      <c r="C70" s="99">
        <f>SUM('BP01:BP15'!C70)</f>
        <v>5985.6</v>
      </c>
      <c r="D70" s="105">
        <f t="shared" si="33"/>
        <v>1</v>
      </c>
      <c r="E70" s="106">
        <f t="shared" si="18"/>
        <v>1</v>
      </c>
      <c r="F70" s="106">
        <f t="shared" si="19"/>
        <v>1</v>
      </c>
      <c r="G70" s="106">
        <f t="shared" si="20"/>
        <v>1</v>
      </c>
      <c r="H70" s="106">
        <f t="shared" si="21"/>
        <v>1</v>
      </c>
      <c r="I70" s="106">
        <f t="shared" si="22"/>
        <v>4</v>
      </c>
      <c r="J70" s="106">
        <f t="shared" si="23"/>
        <v>1</v>
      </c>
      <c r="K70" s="106">
        <f t="shared" si="24"/>
        <v>1</v>
      </c>
      <c r="L70" s="106">
        <f t="shared" si="25"/>
        <v>1</v>
      </c>
      <c r="M70" s="106">
        <f t="shared" si="26"/>
        <v>1</v>
      </c>
      <c r="N70" s="106">
        <f t="shared" si="27"/>
        <v>1</v>
      </c>
      <c r="O70" s="106">
        <f t="shared" si="28"/>
        <v>0</v>
      </c>
      <c r="P70" s="106">
        <f t="shared" si="29"/>
        <v>0</v>
      </c>
      <c r="Q70" s="106">
        <f t="shared" si="30"/>
        <v>0</v>
      </c>
      <c r="R70" s="106">
        <f t="shared" si="31"/>
        <v>0</v>
      </c>
      <c r="S70" s="107">
        <f t="shared" si="32"/>
        <v>0</v>
      </c>
      <c r="T70" s="180">
        <f t="shared" si="34"/>
        <v>14</v>
      </c>
      <c r="U70" s="187"/>
      <c r="W70" s="105">
        <f>SUM('BP01:BP15'!D70)</f>
        <v>0.63000000000000012</v>
      </c>
      <c r="X70" s="106">
        <f>SUM('BP01:BP15'!E70)</f>
        <v>0.03</v>
      </c>
      <c r="Y70" s="106">
        <f>SUM('BP01:BP15'!F70)</f>
        <v>0.03</v>
      </c>
      <c r="Z70" s="106">
        <f>SUM('BP01:BP15'!G70)</f>
        <v>0.01</v>
      </c>
      <c r="AA70" s="106">
        <f>SUM('BP01:BP15'!H70)</f>
        <v>0.04</v>
      </c>
      <c r="AB70" s="106">
        <f>SUM('BP01:BP15'!I70)</f>
        <v>3.1099999999999994</v>
      </c>
      <c r="AC70" s="106">
        <f>SUM('BP01:BP15'!J70)</f>
        <v>0.08</v>
      </c>
      <c r="AD70" s="106">
        <f>SUM('BP01:BP15'!K70)</f>
        <v>0.04</v>
      </c>
      <c r="AE70" s="106">
        <f>SUM('BP01:BP15'!L70)</f>
        <v>0.01</v>
      </c>
      <c r="AF70" s="106">
        <f>SUM('BP01:BP15'!M70)</f>
        <v>0.04</v>
      </c>
      <c r="AG70" s="106">
        <f>SUM('BP01:BP15'!N70)</f>
        <v>9.9999999999999992E-2</v>
      </c>
      <c r="AH70" s="106">
        <f>SUM('BP01:BP15'!O70)</f>
        <v>0</v>
      </c>
      <c r="AI70" s="106">
        <f>SUM('BP01:BP15'!P70)</f>
        <v>0</v>
      </c>
      <c r="AJ70" s="106">
        <f>SUM('BP01:BP15'!Q70)</f>
        <v>0</v>
      </c>
      <c r="AK70" s="106">
        <f>SUM('BP01:BP15'!R70)</f>
        <v>0</v>
      </c>
      <c r="AL70" s="107">
        <f>SUM('BP01:BP15'!S70)</f>
        <v>0</v>
      </c>
      <c r="AN70" s="2">
        <v>9.9999999999999992E-2</v>
      </c>
      <c r="AO70" s="175">
        <f t="shared" si="35"/>
        <v>0</v>
      </c>
    </row>
    <row r="71" spans="1:41" ht="17.25" thickTop="1" thickBot="1" x14ac:dyDescent="0.35">
      <c r="A71" s="303"/>
      <c r="B71" s="11" t="str">
        <f>Clients!B71</f>
        <v>ხელვაჩაური</v>
      </c>
      <c r="C71" s="99">
        <f>SUM('BP01:BP15'!C71)</f>
        <v>16226.1</v>
      </c>
      <c r="D71" s="105">
        <f t="shared" si="33"/>
        <v>2</v>
      </c>
      <c r="E71" s="106">
        <f t="shared" si="18"/>
        <v>1</v>
      </c>
      <c r="F71" s="106">
        <f t="shared" si="19"/>
        <v>1</v>
      </c>
      <c r="G71" s="106">
        <f t="shared" si="20"/>
        <v>1</v>
      </c>
      <c r="H71" s="106">
        <f t="shared" si="21"/>
        <v>1</v>
      </c>
      <c r="I71" s="106">
        <f t="shared" si="22"/>
        <v>8</v>
      </c>
      <c r="J71" s="106">
        <f t="shared" si="23"/>
        <v>1</v>
      </c>
      <c r="K71" s="106">
        <f t="shared" si="24"/>
        <v>1</v>
      </c>
      <c r="L71" s="106">
        <f t="shared" si="25"/>
        <v>1</v>
      </c>
      <c r="M71" s="106">
        <f t="shared" si="26"/>
        <v>1</v>
      </c>
      <c r="N71" s="106">
        <f t="shared" si="27"/>
        <v>1</v>
      </c>
      <c r="O71" s="106">
        <f t="shared" si="28"/>
        <v>0</v>
      </c>
      <c r="P71" s="106">
        <f t="shared" si="29"/>
        <v>0</v>
      </c>
      <c r="Q71" s="106">
        <f t="shared" si="30"/>
        <v>0</v>
      </c>
      <c r="R71" s="106">
        <f t="shared" si="31"/>
        <v>0</v>
      </c>
      <c r="S71" s="107">
        <f t="shared" si="32"/>
        <v>0</v>
      </c>
      <c r="T71" s="180">
        <f t="shared" si="34"/>
        <v>19</v>
      </c>
      <c r="U71" s="187"/>
      <c r="W71" s="105">
        <f>SUM('BP01:BP15'!D71)</f>
        <v>1.7400000000000002</v>
      </c>
      <c r="X71" s="106">
        <f>SUM('BP01:BP15'!E71)</f>
        <v>0.03</v>
      </c>
      <c r="Y71" s="106">
        <f>SUM('BP01:BP15'!F71)</f>
        <v>6.0000000000000005E-2</v>
      </c>
      <c r="Z71" s="106">
        <f>SUM('BP01:BP15'!G71)</f>
        <v>0.01</v>
      </c>
      <c r="AA71" s="106">
        <f>SUM('BP01:BP15'!H71)</f>
        <v>0.16</v>
      </c>
      <c r="AB71" s="106">
        <f>SUM('BP01:BP15'!I71)</f>
        <v>7.5399999999999991</v>
      </c>
      <c r="AC71" s="106">
        <f>SUM('BP01:BP15'!J71)</f>
        <v>0.29000000000000004</v>
      </c>
      <c r="AD71" s="106">
        <f>SUM('BP01:BP15'!K71)</f>
        <v>0.10999999999999999</v>
      </c>
      <c r="AE71" s="106">
        <f>SUM('BP01:BP15'!L71)</f>
        <v>0.01</v>
      </c>
      <c r="AF71" s="106">
        <f>SUM('BP01:BP15'!M71)</f>
        <v>0.12</v>
      </c>
      <c r="AG71" s="106">
        <f>SUM('BP01:BP15'!N71)</f>
        <v>0.37</v>
      </c>
      <c r="AH71" s="106">
        <f>SUM('BP01:BP15'!O71)</f>
        <v>0</v>
      </c>
      <c r="AI71" s="106">
        <f>SUM('BP01:BP15'!P71)</f>
        <v>0</v>
      </c>
      <c r="AJ71" s="106">
        <f>SUM('BP01:BP15'!Q71)</f>
        <v>0</v>
      </c>
      <c r="AK71" s="106">
        <f>SUM('BP01:BP15'!R71)</f>
        <v>0</v>
      </c>
      <c r="AL71" s="107">
        <f>SUM('BP01:BP15'!S71)</f>
        <v>0</v>
      </c>
      <c r="AN71" s="2">
        <v>0.37</v>
      </c>
      <c r="AO71" s="175">
        <f t="shared" si="35"/>
        <v>0</v>
      </c>
    </row>
    <row r="72" spans="1:41" ht="17.25" thickTop="1" thickBot="1" x14ac:dyDescent="0.35">
      <c r="A72" s="303"/>
      <c r="B72" s="11" t="str">
        <f>Clients!B72</f>
        <v>ხულო</v>
      </c>
      <c r="C72" s="99">
        <f>SUM('BP01:BP15'!C72)</f>
        <v>11489.9</v>
      </c>
      <c r="D72" s="105">
        <f t="shared" si="33"/>
        <v>2</v>
      </c>
      <c r="E72" s="106">
        <f t="shared" si="18"/>
        <v>1</v>
      </c>
      <c r="F72" s="106">
        <f t="shared" si="19"/>
        <v>1</v>
      </c>
      <c r="G72" s="106">
        <f t="shared" si="20"/>
        <v>1</v>
      </c>
      <c r="H72" s="106">
        <f t="shared" si="21"/>
        <v>1</v>
      </c>
      <c r="I72" s="106">
        <f t="shared" si="22"/>
        <v>7</v>
      </c>
      <c r="J72" s="106">
        <f t="shared" si="23"/>
        <v>1</v>
      </c>
      <c r="K72" s="106">
        <f t="shared" si="24"/>
        <v>1</v>
      </c>
      <c r="L72" s="106">
        <f t="shared" si="25"/>
        <v>1</v>
      </c>
      <c r="M72" s="106">
        <f t="shared" si="26"/>
        <v>1</v>
      </c>
      <c r="N72" s="106">
        <f t="shared" si="27"/>
        <v>1</v>
      </c>
      <c r="O72" s="106">
        <f t="shared" si="28"/>
        <v>0</v>
      </c>
      <c r="P72" s="106">
        <f t="shared" si="29"/>
        <v>0</v>
      </c>
      <c r="Q72" s="106">
        <f t="shared" si="30"/>
        <v>0</v>
      </c>
      <c r="R72" s="106">
        <f t="shared" si="31"/>
        <v>0</v>
      </c>
      <c r="S72" s="107">
        <f t="shared" si="32"/>
        <v>0</v>
      </c>
      <c r="T72" s="180">
        <f t="shared" si="34"/>
        <v>18</v>
      </c>
      <c r="U72" s="187"/>
      <c r="W72" s="105">
        <f>SUM('BP01:BP15'!D72)</f>
        <v>1.1500000000000001</v>
      </c>
      <c r="X72" s="106">
        <f>SUM('BP01:BP15'!E72)</f>
        <v>0.03</v>
      </c>
      <c r="Y72" s="106">
        <f>SUM('BP01:BP15'!F72)</f>
        <v>0.05</v>
      </c>
      <c r="Z72" s="106">
        <f>SUM('BP01:BP15'!G72)</f>
        <v>0.01</v>
      </c>
      <c r="AA72" s="106">
        <f>SUM('BP01:BP15'!H72)</f>
        <v>0.12</v>
      </c>
      <c r="AB72" s="106">
        <f>SUM('BP01:BP15'!I72)</f>
        <v>6.18</v>
      </c>
      <c r="AC72" s="106">
        <f>SUM('BP01:BP15'!J72)</f>
        <v>0.2</v>
      </c>
      <c r="AD72" s="106">
        <f>SUM('BP01:BP15'!K72)</f>
        <v>0.04</v>
      </c>
      <c r="AE72" s="106">
        <f>SUM('BP01:BP15'!L72)</f>
        <v>0.01</v>
      </c>
      <c r="AF72" s="106">
        <f>SUM('BP01:BP15'!M72)</f>
        <v>0.09</v>
      </c>
      <c r="AG72" s="106">
        <f>SUM('BP01:BP15'!N72)</f>
        <v>0.28000000000000003</v>
      </c>
      <c r="AH72" s="106">
        <f>SUM('BP01:BP15'!O72)</f>
        <v>0</v>
      </c>
      <c r="AI72" s="106">
        <f>SUM('BP01:BP15'!P72)</f>
        <v>0</v>
      </c>
      <c r="AJ72" s="106">
        <f>SUM('BP01:BP15'!Q72)</f>
        <v>0</v>
      </c>
      <c r="AK72" s="106">
        <f>SUM('BP01:BP15'!R72)</f>
        <v>0</v>
      </c>
      <c r="AL72" s="107">
        <f>SUM('BP01:BP15'!S72)</f>
        <v>0</v>
      </c>
      <c r="AN72" s="2">
        <v>0.28000000000000003</v>
      </c>
      <c r="AO72" s="175">
        <f t="shared" si="35"/>
        <v>0</v>
      </c>
    </row>
    <row r="73" spans="1:41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99">
        <f>SUM('BP01:BP15'!C73)</f>
        <v>0</v>
      </c>
      <c r="D73" s="105">
        <f t="shared" si="33"/>
        <v>0</v>
      </c>
      <c r="E73" s="106">
        <f t="shared" si="18"/>
        <v>0</v>
      </c>
      <c r="F73" s="106">
        <f t="shared" si="19"/>
        <v>0</v>
      </c>
      <c r="G73" s="106">
        <f t="shared" si="20"/>
        <v>0</v>
      </c>
      <c r="H73" s="106">
        <f t="shared" si="21"/>
        <v>0</v>
      </c>
      <c r="I73" s="106">
        <f t="shared" si="22"/>
        <v>0</v>
      </c>
      <c r="J73" s="106">
        <f t="shared" si="23"/>
        <v>0</v>
      </c>
      <c r="K73" s="106">
        <f t="shared" si="24"/>
        <v>0</v>
      </c>
      <c r="L73" s="106">
        <f t="shared" si="25"/>
        <v>0</v>
      </c>
      <c r="M73" s="106">
        <f t="shared" si="26"/>
        <v>0</v>
      </c>
      <c r="N73" s="106">
        <f t="shared" si="27"/>
        <v>0</v>
      </c>
      <c r="O73" s="106">
        <f t="shared" si="28"/>
        <v>0</v>
      </c>
      <c r="P73" s="106">
        <f t="shared" si="29"/>
        <v>0</v>
      </c>
      <c r="Q73" s="106">
        <f t="shared" si="30"/>
        <v>0</v>
      </c>
      <c r="R73" s="106">
        <f t="shared" si="31"/>
        <v>0</v>
      </c>
      <c r="S73" s="107">
        <f t="shared" si="32"/>
        <v>0</v>
      </c>
      <c r="T73" s="180">
        <f t="shared" si="34"/>
        <v>0</v>
      </c>
      <c r="U73" s="187"/>
      <c r="W73" s="105">
        <f>SUM('BP01:BP15'!D73)</f>
        <v>0</v>
      </c>
      <c r="X73" s="106">
        <f>SUM('BP01:BP15'!E73)</f>
        <v>0</v>
      </c>
      <c r="Y73" s="106">
        <f>SUM('BP01:BP15'!F73)</f>
        <v>0</v>
      </c>
      <c r="Z73" s="106">
        <f>SUM('BP01:BP15'!G73)</f>
        <v>0</v>
      </c>
      <c r="AA73" s="106">
        <f>SUM('BP01:BP15'!H73)</f>
        <v>0</v>
      </c>
      <c r="AB73" s="106">
        <f>SUM('BP01:BP15'!I73)</f>
        <v>0</v>
      </c>
      <c r="AC73" s="106">
        <f>SUM('BP01:BP15'!J73)</f>
        <v>0</v>
      </c>
      <c r="AD73" s="106">
        <f>SUM('BP01:BP15'!K73)</f>
        <v>0</v>
      </c>
      <c r="AE73" s="106">
        <f>SUM('BP01:BP15'!L73)</f>
        <v>0</v>
      </c>
      <c r="AF73" s="106">
        <f>SUM('BP01:BP15'!M73)</f>
        <v>0</v>
      </c>
      <c r="AG73" s="106">
        <f>SUM('BP01:BP15'!N73)</f>
        <v>0</v>
      </c>
      <c r="AH73" s="106">
        <f>SUM('BP01:BP15'!O73)</f>
        <v>0</v>
      </c>
      <c r="AI73" s="106">
        <f>SUM('BP01:BP15'!P73)</f>
        <v>0</v>
      </c>
      <c r="AJ73" s="106">
        <f>SUM('BP01:BP15'!Q73)</f>
        <v>0</v>
      </c>
      <c r="AK73" s="106">
        <f>SUM('BP01:BP15'!R73)</f>
        <v>0</v>
      </c>
      <c r="AL73" s="107">
        <f>SUM('BP01:BP15'!S73)</f>
        <v>0</v>
      </c>
      <c r="AN73" s="2" t="s">
        <v>144</v>
      </c>
      <c r="AO73" s="175" t="e">
        <f t="shared" si="35"/>
        <v>#VALUE!</v>
      </c>
    </row>
    <row r="74" spans="1:41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100">
        <f>SUM('BP01:BP15'!C74)</f>
        <v>7211</v>
      </c>
      <c r="D74" s="108">
        <f t="shared" si="33"/>
        <v>2</v>
      </c>
      <c r="E74" s="109">
        <f t="shared" si="18"/>
        <v>0</v>
      </c>
      <c r="F74" s="109">
        <f t="shared" si="19"/>
        <v>0</v>
      </c>
      <c r="G74" s="109">
        <f t="shared" si="20"/>
        <v>0</v>
      </c>
      <c r="H74" s="109">
        <f t="shared" si="21"/>
        <v>2</v>
      </c>
      <c r="I74" s="109">
        <f t="shared" si="22"/>
        <v>0</v>
      </c>
      <c r="J74" s="109">
        <f t="shared" si="23"/>
        <v>1</v>
      </c>
      <c r="K74" s="109">
        <f t="shared" si="24"/>
        <v>0</v>
      </c>
      <c r="L74" s="109">
        <f t="shared" si="25"/>
        <v>0</v>
      </c>
      <c r="M74" s="109">
        <f t="shared" si="26"/>
        <v>1</v>
      </c>
      <c r="N74" s="109">
        <f t="shared" si="27"/>
        <v>4</v>
      </c>
      <c r="O74" s="109">
        <f t="shared" si="28"/>
        <v>0</v>
      </c>
      <c r="P74" s="109">
        <f t="shared" si="29"/>
        <v>0</v>
      </c>
      <c r="Q74" s="109">
        <f t="shared" si="30"/>
        <v>0</v>
      </c>
      <c r="R74" s="109">
        <f t="shared" si="31"/>
        <v>0</v>
      </c>
      <c r="S74" s="110">
        <f t="shared" si="32"/>
        <v>0</v>
      </c>
      <c r="T74" s="181">
        <f t="shared" si="34"/>
        <v>10</v>
      </c>
      <c r="U74" s="187"/>
      <c r="W74" s="108">
        <f>SUM('BP01:BP15'!D74)</f>
        <v>1.1400000000000001</v>
      </c>
      <c r="X74" s="109">
        <f>SUM('BP01:BP15'!E74)</f>
        <v>0</v>
      </c>
      <c r="Y74" s="109">
        <f>SUM('BP01:BP15'!F74)</f>
        <v>0</v>
      </c>
      <c r="Z74" s="109">
        <f>SUM('BP01:BP15'!G74)</f>
        <v>0</v>
      </c>
      <c r="AA74" s="109">
        <f>SUM('BP01:BP15'!H74)</f>
        <v>1.37</v>
      </c>
      <c r="AB74" s="109">
        <f>SUM('BP01:BP15'!I74)</f>
        <v>0</v>
      </c>
      <c r="AC74" s="109">
        <f>SUM('BP01:BP15'!J74)</f>
        <v>0.03</v>
      </c>
      <c r="AD74" s="109">
        <f>SUM('BP01:BP15'!K74)</f>
        <v>0</v>
      </c>
      <c r="AE74" s="109">
        <f>SUM('BP01:BP15'!L74)</f>
        <v>0</v>
      </c>
      <c r="AF74" s="109">
        <f>SUM('BP01:BP15'!M74)</f>
        <v>0.79</v>
      </c>
      <c r="AG74" s="109">
        <f>SUM('BP01:BP15'!N74)</f>
        <v>3.19</v>
      </c>
      <c r="AH74" s="109">
        <f>SUM('BP01:BP15'!O74)</f>
        <v>0</v>
      </c>
      <c r="AI74" s="109">
        <f>SUM('BP01:BP15'!P74)</f>
        <v>0</v>
      </c>
      <c r="AJ74" s="109">
        <f>SUM('BP01:BP15'!Q74)</f>
        <v>0</v>
      </c>
      <c r="AK74" s="109">
        <f>SUM('BP01:BP15'!R74)</f>
        <v>0</v>
      </c>
      <c r="AL74" s="110">
        <f>SUM('BP01:BP15'!S74)</f>
        <v>0</v>
      </c>
      <c r="AN74" s="2">
        <v>3.19</v>
      </c>
      <c r="AO74" s="175">
        <f t="shared" si="35"/>
        <v>0</v>
      </c>
    </row>
    <row r="75" spans="1:41" ht="15.75" x14ac:dyDescent="0.3">
      <c r="A75" s="1"/>
      <c r="B75" s="64" t="s">
        <v>99</v>
      </c>
      <c r="C75" s="101">
        <f>SUM(C3:C73)</f>
        <v>824490.60000000009</v>
      </c>
      <c r="D75" s="111">
        <f>SUM(D3:D74)</f>
        <v>129</v>
      </c>
      <c r="E75" s="111">
        <f t="shared" ref="E75:T75" si="36">SUM(E3:E74)</f>
        <v>70</v>
      </c>
      <c r="F75" s="111">
        <f t="shared" si="36"/>
        <v>69</v>
      </c>
      <c r="G75" s="111">
        <f t="shared" si="36"/>
        <v>69</v>
      </c>
      <c r="H75" s="111">
        <f t="shared" si="36"/>
        <v>69</v>
      </c>
      <c r="I75" s="111">
        <f t="shared" si="36"/>
        <v>385</v>
      </c>
      <c r="J75" s="111">
        <f t="shared" si="36"/>
        <v>174</v>
      </c>
      <c r="K75" s="111">
        <f t="shared" si="36"/>
        <v>70</v>
      </c>
      <c r="L75" s="111">
        <f t="shared" si="36"/>
        <v>69</v>
      </c>
      <c r="M75" s="111">
        <f t="shared" si="36"/>
        <v>70</v>
      </c>
      <c r="N75" s="111">
        <f t="shared" si="36"/>
        <v>71</v>
      </c>
      <c r="O75" s="111">
        <f t="shared" si="36"/>
        <v>0</v>
      </c>
      <c r="P75" s="111">
        <f t="shared" si="36"/>
        <v>0</v>
      </c>
      <c r="Q75" s="111">
        <f t="shared" si="36"/>
        <v>0</v>
      </c>
      <c r="R75" s="111">
        <f t="shared" si="36"/>
        <v>0</v>
      </c>
      <c r="S75" s="111">
        <f t="shared" si="36"/>
        <v>0</v>
      </c>
      <c r="T75" s="178">
        <f t="shared" si="36"/>
        <v>1245</v>
      </c>
      <c r="U75" s="188"/>
      <c r="W75" s="176">
        <f>SUM(W3:W74)</f>
        <v>94.19</v>
      </c>
      <c r="X75" s="176">
        <f t="shared" ref="X75:AF75" si="37">SUM(X3:X74)</f>
        <v>2.1800000000000002</v>
      </c>
      <c r="Y75" s="176">
        <f t="shared" si="37"/>
        <v>2.9699999999999989</v>
      </c>
      <c r="Z75" s="176">
        <f t="shared" si="37"/>
        <v>0.97000000000000053</v>
      </c>
      <c r="AA75" s="176">
        <f t="shared" si="37"/>
        <v>7.5300000000000029</v>
      </c>
      <c r="AB75" s="176">
        <f t="shared" si="37"/>
        <v>348.76000000000016</v>
      </c>
      <c r="AC75" s="176">
        <f t="shared" si="37"/>
        <v>130.70999999999998</v>
      </c>
      <c r="AD75" s="176">
        <f t="shared" si="37"/>
        <v>8.9699999999999935</v>
      </c>
      <c r="AE75" s="176">
        <f t="shared" si="37"/>
        <v>0.69000000000000039</v>
      </c>
      <c r="AF75" s="176">
        <f t="shared" si="37"/>
        <v>9.1599999999999966</v>
      </c>
      <c r="AG75" s="176">
        <f>SUM(AG3:AG74)</f>
        <v>17.719999999999988</v>
      </c>
      <c r="AH75" s="176">
        <f t="shared" ref="AH75:AL75" si="38">SUM(AH3:AH74)</f>
        <v>0</v>
      </c>
      <c r="AI75" s="176">
        <f t="shared" si="38"/>
        <v>0</v>
      </c>
      <c r="AJ75" s="176">
        <f t="shared" si="38"/>
        <v>0</v>
      </c>
      <c r="AK75" s="176">
        <f t="shared" si="38"/>
        <v>0</v>
      </c>
      <c r="AL75" s="176">
        <f t="shared" si="38"/>
        <v>0</v>
      </c>
      <c r="AN75" s="2">
        <f>SUM(AN3:AN74)</f>
        <v>17.719999999999988</v>
      </c>
    </row>
    <row r="76" spans="1:41" ht="15" x14ac:dyDescent="0.25">
      <c r="A76" s="1"/>
      <c r="B76" s="1"/>
      <c r="C76" s="1"/>
      <c r="D76" s="1"/>
      <c r="E76" s="1"/>
      <c r="F76" s="1"/>
      <c r="G76" s="1"/>
      <c r="U76" s="185"/>
    </row>
    <row r="77" spans="1:41" ht="15" hidden="1" x14ac:dyDescent="0.25">
      <c r="A77" s="1"/>
      <c r="B77" s="1"/>
      <c r="C77" s="1"/>
      <c r="D77" s="1"/>
      <c r="E77" s="1"/>
      <c r="F77" s="1"/>
      <c r="G77" s="1"/>
    </row>
    <row r="78" spans="1:41" ht="15" hidden="1" x14ac:dyDescent="0.25">
      <c r="A78" s="1"/>
      <c r="B78" s="1"/>
      <c r="C78" s="1"/>
      <c r="D78" s="1"/>
      <c r="E78" s="1"/>
      <c r="F78" s="1"/>
      <c r="G78" s="1"/>
    </row>
    <row r="79" spans="1:41" ht="15" hidden="1" x14ac:dyDescent="0.25">
      <c r="A79" s="1"/>
      <c r="B79" s="1"/>
      <c r="C79" s="1"/>
      <c r="D79" s="1">
        <f t="shared" ref="D79:O79" si="39">IF(D$2="","",MATCH(D$2,list_specialists,0))</f>
        <v>1</v>
      </c>
      <c r="E79" s="1">
        <f t="shared" si="39"/>
        <v>2</v>
      </c>
      <c r="F79" s="1">
        <f t="shared" si="39"/>
        <v>3</v>
      </c>
      <c r="G79" s="1">
        <f t="shared" si="39"/>
        <v>4</v>
      </c>
      <c r="H79" s="2">
        <f t="shared" si="39"/>
        <v>5</v>
      </c>
      <c r="I79" s="2">
        <f t="shared" si="39"/>
        <v>6</v>
      </c>
      <c r="J79" s="2">
        <f t="shared" si="39"/>
        <v>7</v>
      </c>
      <c r="K79" s="2">
        <f t="shared" si="39"/>
        <v>8</v>
      </c>
      <c r="L79" s="2">
        <f t="shared" si="39"/>
        <v>9</v>
      </c>
      <c r="M79" s="2">
        <f t="shared" si="39"/>
        <v>10</v>
      </c>
      <c r="N79" s="2">
        <f t="shared" si="39"/>
        <v>11</v>
      </c>
      <c r="O79" s="2" t="str">
        <f t="shared" si="39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41" ht="15" hidden="1" x14ac:dyDescent="0.25">
      <c r="A80" s="1"/>
      <c r="B80" s="1"/>
      <c r="C80" s="1"/>
      <c r="D80" s="1"/>
      <c r="G80" s="1"/>
    </row>
    <row r="81" spans="1:7" ht="15" hidden="1" x14ac:dyDescent="0.25">
      <c r="A81" s="1"/>
      <c r="B81" s="1"/>
      <c r="C81" s="1"/>
      <c r="D81" s="1"/>
      <c r="G81" s="1"/>
    </row>
    <row r="82" spans="1:7" ht="15" hidden="1" x14ac:dyDescent="0.25">
      <c r="A82" s="1"/>
      <c r="B82" s="1"/>
      <c r="C82" s="1"/>
      <c r="D82" s="1"/>
      <c r="G82" s="1"/>
    </row>
    <row r="83" spans="1:7" ht="15" hidden="1" x14ac:dyDescent="0.25">
      <c r="A83" s="1"/>
      <c r="B83" s="1"/>
      <c r="C83" s="1"/>
      <c r="D83" s="1"/>
      <c r="G83" s="1"/>
    </row>
    <row r="84" spans="1:7" ht="15" hidden="1" x14ac:dyDescent="0.25">
      <c r="A84" s="1"/>
      <c r="B84" s="1"/>
      <c r="C84" s="1"/>
      <c r="D84" s="1"/>
      <c r="G84" s="1"/>
    </row>
    <row r="85" spans="1:7" ht="15" hidden="1" x14ac:dyDescent="0.25">
      <c r="A85" s="1"/>
      <c r="B85" s="1"/>
      <c r="C85" s="1"/>
      <c r="D85" s="1"/>
      <c r="G85" s="1"/>
    </row>
    <row r="86" spans="1:7" ht="15" hidden="1" x14ac:dyDescent="0.25">
      <c r="A86" s="1"/>
      <c r="B86" s="1"/>
      <c r="C86" s="1"/>
      <c r="D86" s="1"/>
      <c r="G86" s="1"/>
    </row>
    <row r="87" spans="1:7" ht="15" hidden="1" x14ac:dyDescent="0.25">
      <c r="A87" s="1"/>
      <c r="B87" s="1"/>
      <c r="C87" s="1"/>
      <c r="D87" s="1"/>
      <c r="G87" s="1"/>
    </row>
    <row r="88" spans="1:7" ht="15" hidden="1" x14ac:dyDescent="0.25">
      <c r="A88" s="1"/>
      <c r="B88" s="1"/>
      <c r="C88" s="1"/>
      <c r="D88" s="1"/>
      <c r="G88" s="1"/>
    </row>
    <row r="89" spans="1:7" ht="15" hidden="1" x14ac:dyDescent="0.25">
      <c r="A89" s="1"/>
      <c r="B89" s="1"/>
      <c r="C89" s="1"/>
      <c r="D89" s="1"/>
      <c r="G89" s="1"/>
    </row>
    <row r="90" spans="1:7" ht="15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F1:S1"/>
    <mergeCell ref="A3:A8"/>
    <mergeCell ref="A9:A11"/>
    <mergeCell ref="A12:A15"/>
    <mergeCell ref="B1:C1"/>
  </mergeCells>
  <dataValidations count="1">
    <dataValidation type="list" allowBlank="1" showInputMessage="1" showErrorMessage="1" sqref="B1:C1">
      <formula1>list_round</formula1>
    </dataValidation>
  </dataValidations>
  <pageMargins left="0.39370078740157483" right="0.39370078740157483" top="0.39370078740157483" bottom="0.39370078740157483" header="0.31496062992125984" footer="0.31496062992125984"/>
  <pageSetup paperSize="9" scale="42" orientation="landscape" blackAndWhite="1" horizontalDpi="720" verticalDpi="720" copies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7"/>
  <sheetViews>
    <sheetView topLeftCell="B20" zoomScale="160" zoomScaleNormal="160" workbookViewId="0">
      <selection activeCell="B29" sqref="B29"/>
    </sheetView>
    <sheetView workbookViewId="1"/>
  </sheetViews>
  <sheetFormatPr defaultColWidth="0" defaultRowHeight="15" zeroHeight="1" x14ac:dyDescent="0.25"/>
  <cols>
    <col min="1" max="1" width="9.140625" customWidth="1"/>
    <col min="2" max="2" width="34.28515625" bestFit="1" customWidth="1"/>
    <col min="3" max="3" width="14.5703125" customWidth="1"/>
    <col min="4" max="4" width="11.7109375" customWidth="1"/>
    <col min="5" max="5" width="9.140625" customWidth="1"/>
    <col min="6" max="16384" width="9.140625" hidden="1"/>
  </cols>
  <sheetData>
    <row r="1" spans="2:10" ht="15.75" thickBot="1" x14ac:dyDescent="0.3"/>
    <row r="2" spans="2:10" ht="46.5" customHeight="1" x14ac:dyDescent="0.3">
      <c r="B2" s="13" t="s">
        <v>3</v>
      </c>
      <c r="C2" s="311" t="s">
        <v>98</v>
      </c>
      <c r="D2" s="312"/>
      <c r="J2" s="2" t="s">
        <v>96</v>
      </c>
    </row>
    <row r="3" spans="2:10" ht="15.75" x14ac:dyDescent="0.3">
      <c r="B3" s="56" t="s">
        <v>131</v>
      </c>
      <c r="C3" s="57">
        <v>0.05</v>
      </c>
      <c r="D3" s="61">
        <f>1+C3</f>
        <v>1.05</v>
      </c>
      <c r="J3" s="2" t="s">
        <v>97</v>
      </c>
    </row>
    <row r="4" spans="2:10" ht="15.75" x14ac:dyDescent="0.3">
      <c r="B4" s="58" t="s">
        <v>133</v>
      </c>
      <c r="C4" s="57">
        <v>0.05</v>
      </c>
      <c r="D4" s="62">
        <f t="shared" ref="D4:D5" si="0">1+C4</f>
        <v>1.05</v>
      </c>
    </row>
    <row r="5" spans="2:10" ht="15.75" x14ac:dyDescent="0.3">
      <c r="B5" s="58" t="s">
        <v>132</v>
      </c>
      <c r="C5" s="57">
        <v>0.05</v>
      </c>
      <c r="D5" s="62">
        <f t="shared" si="0"/>
        <v>1.05</v>
      </c>
      <c r="J5" s="2" t="s">
        <v>124</v>
      </c>
    </row>
    <row r="6" spans="2:10" ht="15.75" x14ac:dyDescent="0.3">
      <c r="B6" s="58" t="s">
        <v>134</v>
      </c>
      <c r="C6" s="57">
        <v>0.2</v>
      </c>
      <c r="D6" s="62">
        <f t="shared" ref="D6:D17" si="1">1+C6</f>
        <v>1.2</v>
      </c>
      <c r="J6" s="2" t="s">
        <v>125</v>
      </c>
    </row>
    <row r="7" spans="2:10" ht="15.75" x14ac:dyDescent="0.3">
      <c r="B7" s="58" t="s">
        <v>135</v>
      </c>
      <c r="C7" s="57">
        <v>0.2</v>
      </c>
      <c r="D7" s="62">
        <f t="shared" si="1"/>
        <v>1.2</v>
      </c>
    </row>
    <row r="8" spans="2:10" ht="15.75" x14ac:dyDescent="0.3">
      <c r="B8" s="58" t="s">
        <v>137</v>
      </c>
      <c r="C8" s="57">
        <v>0.05</v>
      </c>
      <c r="D8" s="62">
        <f t="shared" si="1"/>
        <v>1.05</v>
      </c>
    </row>
    <row r="9" spans="2:10" s="2" customFormat="1" ht="15.75" x14ac:dyDescent="0.3">
      <c r="B9" s="58" t="s">
        <v>108</v>
      </c>
      <c r="C9" s="57">
        <v>0.2</v>
      </c>
      <c r="D9" s="62">
        <f t="shared" si="1"/>
        <v>1.2</v>
      </c>
    </row>
    <row r="10" spans="2:10" s="2" customFormat="1" ht="15.75" x14ac:dyDescent="0.3">
      <c r="B10" s="58" t="s">
        <v>109</v>
      </c>
      <c r="C10" s="57">
        <v>0.1</v>
      </c>
      <c r="D10" s="62">
        <f t="shared" si="1"/>
        <v>1.1000000000000001</v>
      </c>
    </row>
    <row r="11" spans="2:10" s="2" customFormat="1" ht="15.75" x14ac:dyDescent="0.3">
      <c r="B11" s="58" t="s">
        <v>111</v>
      </c>
      <c r="C11" s="57">
        <v>0.05</v>
      </c>
      <c r="D11" s="62">
        <f t="shared" si="1"/>
        <v>1.05</v>
      </c>
    </row>
    <row r="12" spans="2:10" s="2" customFormat="1" ht="15.75" x14ac:dyDescent="0.3">
      <c r="B12" s="58" t="s">
        <v>112</v>
      </c>
      <c r="C12" s="57">
        <v>0</v>
      </c>
      <c r="D12" s="62">
        <f t="shared" si="1"/>
        <v>1</v>
      </c>
    </row>
    <row r="13" spans="2:10" s="2" customFormat="1" ht="15.75" x14ac:dyDescent="0.3">
      <c r="B13" s="58"/>
      <c r="C13" s="57">
        <v>0</v>
      </c>
      <c r="D13" s="62">
        <f t="shared" si="1"/>
        <v>1</v>
      </c>
    </row>
    <row r="14" spans="2:10" s="2" customFormat="1" ht="15.75" x14ac:dyDescent="0.3">
      <c r="B14" s="58"/>
      <c r="C14" s="57">
        <v>0</v>
      </c>
      <c r="D14" s="62">
        <f t="shared" si="1"/>
        <v>1</v>
      </c>
    </row>
    <row r="15" spans="2:10" s="2" customFormat="1" ht="15.75" x14ac:dyDescent="0.3">
      <c r="B15" s="58"/>
      <c r="C15" s="57">
        <v>0</v>
      </c>
      <c r="D15" s="62">
        <f t="shared" si="1"/>
        <v>1</v>
      </c>
    </row>
    <row r="16" spans="2:10" ht="15.75" x14ac:dyDescent="0.3">
      <c r="B16" s="58"/>
      <c r="C16" s="57"/>
      <c r="D16" s="62">
        <f t="shared" si="1"/>
        <v>1</v>
      </c>
    </row>
    <row r="17" spans="2:4" ht="16.5" thickBot="1" x14ac:dyDescent="0.35">
      <c r="B17" s="59"/>
      <c r="C17" s="60"/>
      <c r="D17" s="63">
        <f t="shared" si="1"/>
        <v>1</v>
      </c>
    </row>
    <row r="18" spans="2:4" ht="15.75" thickBot="1" x14ac:dyDescent="0.3"/>
    <row r="19" spans="2:4" ht="45" customHeight="1" x14ac:dyDescent="0.3">
      <c r="B19" s="13" t="s">
        <v>86</v>
      </c>
      <c r="C19" s="311" t="s">
        <v>89</v>
      </c>
      <c r="D19" s="312"/>
    </row>
    <row r="20" spans="2:4" s="2" customFormat="1" ht="15.75" x14ac:dyDescent="0.3">
      <c r="B20" s="21"/>
      <c r="C20" s="22" t="s">
        <v>91</v>
      </c>
      <c r="D20" s="23" t="s">
        <v>90</v>
      </c>
    </row>
    <row r="21" spans="2:4" ht="16.5" thickBot="1" x14ac:dyDescent="0.35">
      <c r="B21" s="14" t="s">
        <v>103</v>
      </c>
      <c r="C21" s="16">
        <v>6</v>
      </c>
      <c r="D21" s="18">
        <f>IF(C21="","",C21*60)</f>
        <v>360</v>
      </c>
    </row>
    <row r="22" spans="2:4" ht="16.5" thickBot="1" x14ac:dyDescent="0.35">
      <c r="B22" s="14" t="s">
        <v>104</v>
      </c>
      <c r="C22" s="16">
        <v>7</v>
      </c>
      <c r="D22" s="19">
        <f t="shared" ref="D22:D36" si="2">IF(C22="","",C22*60)</f>
        <v>420</v>
      </c>
    </row>
    <row r="23" spans="2:4" ht="16.5" thickBot="1" x14ac:dyDescent="0.35">
      <c r="B23" s="14" t="s">
        <v>105</v>
      </c>
      <c r="C23" s="16">
        <v>6.5</v>
      </c>
      <c r="D23" s="19">
        <f t="shared" si="2"/>
        <v>390</v>
      </c>
    </row>
    <row r="24" spans="2:4" ht="16.5" thickBot="1" x14ac:dyDescent="0.35">
      <c r="B24" s="14" t="s">
        <v>106</v>
      </c>
      <c r="C24" s="16">
        <v>6.5</v>
      </c>
      <c r="D24" s="19">
        <f t="shared" si="2"/>
        <v>390</v>
      </c>
    </row>
    <row r="25" spans="2:4" ht="16.5" thickBot="1" x14ac:dyDescent="0.35">
      <c r="B25" s="14" t="s">
        <v>107</v>
      </c>
      <c r="C25" s="16">
        <v>7</v>
      </c>
      <c r="D25" s="19">
        <f t="shared" si="2"/>
        <v>420</v>
      </c>
    </row>
    <row r="26" spans="2:4" ht="16.5" thickBot="1" x14ac:dyDescent="0.35">
      <c r="B26" s="14" t="s">
        <v>87</v>
      </c>
      <c r="C26" s="16">
        <v>6</v>
      </c>
      <c r="D26" s="19">
        <f t="shared" si="2"/>
        <v>360</v>
      </c>
    </row>
    <row r="27" spans="2:4" ht="16.5" thickBot="1" x14ac:dyDescent="0.35">
      <c r="B27" s="14" t="s">
        <v>88</v>
      </c>
      <c r="C27" s="16">
        <v>6</v>
      </c>
      <c r="D27" s="19">
        <f t="shared" si="2"/>
        <v>360</v>
      </c>
    </row>
    <row r="28" spans="2:4" ht="16.5" thickBot="1" x14ac:dyDescent="0.35">
      <c r="B28" s="14" t="s">
        <v>110</v>
      </c>
      <c r="C28" s="16">
        <v>6.5</v>
      </c>
      <c r="D28" s="19">
        <f t="shared" si="2"/>
        <v>390</v>
      </c>
    </row>
    <row r="29" spans="2:4" ht="16.5" thickBot="1" x14ac:dyDescent="0.35">
      <c r="B29" s="14" t="s">
        <v>136</v>
      </c>
      <c r="C29" s="16">
        <v>7</v>
      </c>
      <c r="D29" s="19">
        <f t="shared" si="2"/>
        <v>420</v>
      </c>
    </row>
    <row r="30" spans="2:4" s="2" customFormat="1" ht="16.5" thickBot="1" x14ac:dyDescent="0.35">
      <c r="B30" s="14" t="s">
        <v>138</v>
      </c>
      <c r="C30" s="16">
        <v>5</v>
      </c>
      <c r="D30" s="19">
        <f t="shared" si="2"/>
        <v>300</v>
      </c>
    </row>
    <row r="31" spans="2:4" s="2" customFormat="1" ht="16.5" thickBot="1" x14ac:dyDescent="0.35">
      <c r="B31" s="14" t="s">
        <v>139</v>
      </c>
      <c r="C31" s="16">
        <v>4</v>
      </c>
      <c r="D31" s="19">
        <f t="shared" si="2"/>
        <v>240</v>
      </c>
    </row>
    <row r="32" spans="2:4" ht="16.5" thickBot="1" x14ac:dyDescent="0.35">
      <c r="B32" s="14"/>
      <c r="C32" s="16"/>
      <c r="D32" s="19" t="str">
        <f t="shared" si="2"/>
        <v/>
      </c>
    </row>
    <row r="33" spans="2:4" ht="16.5" thickBot="1" x14ac:dyDescent="0.35">
      <c r="B33" s="14"/>
      <c r="C33" s="16"/>
      <c r="D33" s="19" t="str">
        <f t="shared" si="2"/>
        <v/>
      </c>
    </row>
    <row r="34" spans="2:4" ht="16.5" thickBot="1" x14ac:dyDescent="0.35">
      <c r="B34" s="14"/>
      <c r="C34" s="16"/>
      <c r="D34" s="19" t="str">
        <f t="shared" si="2"/>
        <v/>
      </c>
    </row>
    <row r="35" spans="2:4" ht="16.5" thickBot="1" x14ac:dyDescent="0.35">
      <c r="B35" s="14"/>
      <c r="C35" s="16"/>
      <c r="D35" s="19" t="str">
        <f t="shared" si="2"/>
        <v/>
      </c>
    </row>
    <row r="36" spans="2:4" ht="16.5" thickBot="1" x14ac:dyDescent="0.35">
      <c r="B36" s="15"/>
      <c r="C36" s="17"/>
      <c r="D36" s="20" t="str">
        <f t="shared" si="2"/>
        <v/>
      </c>
    </row>
    <row r="37" spans="2:4" x14ac:dyDescent="0.25"/>
  </sheetData>
  <sheetProtection password="C6E0" sheet="1" objects="1" scenarios="1"/>
  <mergeCells count="2">
    <mergeCell ref="C19:D19"/>
    <mergeCell ref="C2:D2"/>
  </mergeCells>
  <pageMargins left="0.7" right="0.7" top="0.75" bottom="0.75" header="0.3" footer="0.3"/>
  <pageSetup paperSize="9" orientation="portrait" horizontalDpi="720" verticalDpi="720" copies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0"/>
  <sheetViews>
    <sheetView showGridLines="0" workbookViewId="0">
      <selection activeCell="C1" sqref="C1"/>
    </sheetView>
    <sheetView workbookViewId="1"/>
  </sheetViews>
  <sheetFormatPr defaultColWidth="0" defaultRowHeight="15" zeroHeight="1" x14ac:dyDescent="0.25"/>
  <cols>
    <col min="1" max="1" width="4.140625" customWidth="1"/>
    <col min="2" max="2" width="36.28515625" customWidth="1"/>
    <col min="3" max="4" width="9.140625" customWidth="1"/>
    <col min="5" max="6" width="9.140625" hidden="1" customWidth="1"/>
    <col min="7" max="7" width="6.28515625" hidden="1" customWidth="1"/>
    <col min="8" max="16384" width="9.140625" hidden="1"/>
  </cols>
  <sheetData>
    <row r="1" spans="2:8" ht="15.75" thickBot="1" x14ac:dyDescent="0.3"/>
    <row r="2" spans="2:8" ht="15.75" x14ac:dyDescent="0.3">
      <c r="B2" s="49" t="s">
        <v>92</v>
      </c>
      <c r="C2" s="50">
        <f>52*5</f>
        <v>260</v>
      </c>
    </row>
    <row r="3" spans="2:8" ht="15.75" x14ac:dyDescent="0.3">
      <c r="B3" s="51" t="s">
        <v>93</v>
      </c>
      <c r="C3" s="52">
        <v>13</v>
      </c>
    </row>
    <row r="4" spans="2:8" ht="16.5" thickBot="1" x14ac:dyDescent="0.35">
      <c r="B4" s="53" t="s">
        <v>94</v>
      </c>
      <c r="C4" s="54">
        <f>C2-C3</f>
        <v>247</v>
      </c>
    </row>
    <row r="5" spans="2:8" x14ac:dyDescent="0.25"/>
    <row r="6" spans="2:8" ht="15.75" x14ac:dyDescent="0.3">
      <c r="B6" s="55" t="s">
        <v>101</v>
      </c>
      <c r="C6" s="5">
        <v>100</v>
      </c>
    </row>
    <row r="7" spans="2:8" x14ac:dyDescent="0.25"/>
    <row r="8" spans="2:8" hidden="1" x14ac:dyDescent="0.25">
      <c r="G8">
        <v>1</v>
      </c>
      <c r="H8" s="2" t="s">
        <v>140</v>
      </c>
    </row>
    <row r="9" spans="2:8" hidden="1" x14ac:dyDescent="0.25">
      <c r="G9">
        <v>2</v>
      </c>
      <c r="H9" s="2" t="s">
        <v>141</v>
      </c>
    </row>
    <row r="10" spans="2:8" hidden="1" x14ac:dyDescent="0.25">
      <c r="G10">
        <v>3</v>
      </c>
      <c r="H10" s="2" t="s">
        <v>142</v>
      </c>
    </row>
  </sheetData>
  <sheetProtection password="C6E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showGridLines="0" tabSelected="1" zoomScale="120" zoomScaleNormal="120" workbookViewId="0">
      <selection activeCell="F11" sqref="F11"/>
    </sheetView>
    <sheetView workbookViewId="1">
      <selection activeCell="F7" sqref="F7"/>
    </sheetView>
  </sheetViews>
  <sheetFormatPr defaultColWidth="0" defaultRowHeight="15" zeroHeight="1" x14ac:dyDescent="0.25"/>
  <cols>
    <col min="1" max="1" width="3.5703125" customWidth="1"/>
    <col min="2" max="2" width="24.42578125" customWidth="1"/>
    <col min="3" max="3" width="13.42578125" customWidth="1"/>
    <col min="4" max="4" width="16.140625" style="2" customWidth="1"/>
    <col min="5" max="5" width="10.28515625" customWidth="1"/>
    <col min="6" max="6" width="9.140625" customWidth="1"/>
    <col min="7" max="7" width="22.42578125" style="2" bestFit="1" customWidth="1"/>
    <col min="8" max="8" width="78.85546875" customWidth="1"/>
    <col min="9" max="9" width="3.28515625" customWidth="1"/>
    <col min="10" max="16384" width="9.140625" hidden="1"/>
  </cols>
  <sheetData>
    <row r="1" spans="2:8" ht="15.75" thickBot="1" x14ac:dyDescent="0.3"/>
    <row r="2" spans="2:8" ht="45" x14ac:dyDescent="0.3">
      <c r="B2" s="192" t="s">
        <v>117</v>
      </c>
      <c r="C2" s="193" t="s">
        <v>158</v>
      </c>
      <c r="D2" s="193" t="s">
        <v>159</v>
      </c>
      <c r="E2" s="194" t="s">
        <v>123</v>
      </c>
      <c r="F2" s="194" t="s">
        <v>127</v>
      </c>
      <c r="G2" s="195" t="s">
        <v>154</v>
      </c>
      <c r="H2" s="196" t="s">
        <v>130</v>
      </c>
    </row>
    <row r="3" spans="2:8" ht="15.75" x14ac:dyDescent="0.3">
      <c r="B3" s="130" t="s">
        <v>128</v>
      </c>
      <c r="C3" s="142">
        <v>1</v>
      </c>
      <c r="D3" s="142">
        <f>10/(8*60)</f>
        <v>2.0833333333333332E-2</v>
      </c>
      <c r="E3" s="143" t="s">
        <v>124</v>
      </c>
      <c r="F3" s="144">
        <v>3</v>
      </c>
      <c r="G3" s="191" t="s">
        <v>160</v>
      </c>
      <c r="H3" s="145"/>
    </row>
    <row r="4" spans="2:8" s="2" customFormat="1" ht="15.75" x14ac:dyDescent="0.3">
      <c r="B4" s="130" t="s">
        <v>126</v>
      </c>
      <c r="C4" s="142">
        <v>1</v>
      </c>
      <c r="D4" s="142">
        <f>1/8</f>
        <v>0.125</v>
      </c>
      <c r="E4" s="143" t="s">
        <v>124</v>
      </c>
      <c r="F4" s="144">
        <v>0.01</v>
      </c>
      <c r="G4" s="191" t="s">
        <v>160</v>
      </c>
      <c r="H4" s="145"/>
    </row>
    <row r="5" spans="2:8" ht="15.75" x14ac:dyDescent="0.3">
      <c r="B5" s="130" t="s">
        <v>118</v>
      </c>
      <c r="C5" s="142">
        <v>1</v>
      </c>
      <c r="D5" s="142">
        <f>1/8*20</f>
        <v>2.5</v>
      </c>
      <c r="E5" s="143" t="s">
        <v>124</v>
      </c>
      <c r="F5" s="144">
        <v>0.25</v>
      </c>
      <c r="G5" s="191" t="s">
        <v>157</v>
      </c>
      <c r="H5" s="145"/>
    </row>
    <row r="6" spans="2:8" ht="15.75" x14ac:dyDescent="0.3">
      <c r="B6" s="130" t="s">
        <v>119</v>
      </c>
      <c r="C6" s="142">
        <v>10</v>
      </c>
      <c r="D6" s="142">
        <v>5</v>
      </c>
      <c r="E6" s="143" t="s">
        <v>124</v>
      </c>
      <c r="F6" s="144">
        <v>0.05</v>
      </c>
      <c r="G6" s="191" t="s">
        <v>157</v>
      </c>
      <c r="H6" s="145" t="s">
        <v>147</v>
      </c>
    </row>
    <row r="7" spans="2:8" ht="15.75" x14ac:dyDescent="0.3">
      <c r="B7" s="130" t="s">
        <v>120</v>
      </c>
      <c r="C7" s="142">
        <v>10</v>
      </c>
      <c r="D7" s="142">
        <v>5</v>
      </c>
      <c r="E7" s="143" t="s">
        <v>124</v>
      </c>
      <c r="F7" s="144">
        <v>0.05</v>
      </c>
      <c r="G7" s="191" t="s">
        <v>156</v>
      </c>
      <c r="H7" s="145" t="s">
        <v>148</v>
      </c>
    </row>
    <row r="8" spans="2:8" ht="15.75" x14ac:dyDescent="0.3">
      <c r="B8" s="130" t="s">
        <v>121</v>
      </c>
      <c r="C8" s="142">
        <v>10</v>
      </c>
      <c r="D8" s="142">
        <v>5</v>
      </c>
      <c r="E8" s="143" t="s">
        <v>124</v>
      </c>
      <c r="F8" s="144">
        <v>0.05</v>
      </c>
      <c r="G8" s="191" t="s">
        <v>155</v>
      </c>
      <c r="H8" s="145" t="s">
        <v>149</v>
      </c>
    </row>
    <row r="9" spans="2:8" ht="15.75" x14ac:dyDescent="0.3">
      <c r="B9" s="130" t="s">
        <v>122</v>
      </c>
      <c r="C9" s="142">
        <v>10</v>
      </c>
      <c r="D9" s="142">
        <v>5</v>
      </c>
      <c r="E9" s="143" t="s">
        <v>124</v>
      </c>
      <c r="F9" s="144">
        <v>0.05</v>
      </c>
      <c r="G9" s="191" t="s">
        <v>155</v>
      </c>
      <c r="H9" s="145" t="s">
        <v>150</v>
      </c>
    </row>
    <row r="10" spans="2:8" ht="15.75" x14ac:dyDescent="0.3">
      <c r="B10" s="130" t="s">
        <v>145</v>
      </c>
      <c r="C10" s="142">
        <v>10</v>
      </c>
      <c r="D10" s="142">
        <v>5</v>
      </c>
      <c r="E10" s="143" t="s">
        <v>124</v>
      </c>
      <c r="F10" s="144">
        <v>0.05</v>
      </c>
      <c r="G10" s="191" t="s">
        <v>156</v>
      </c>
      <c r="H10" s="145" t="s">
        <v>151</v>
      </c>
    </row>
    <row r="11" spans="2:8" ht="15.75" x14ac:dyDescent="0.3">
      <c r="B11" s="130" t="s">
        <v>146</v>
      </c>
      <c r="C11" s="142">
        <v>10</v>
      </c>
      <c r="D11" s="142">
        <v>5</v>
      </c>
      <c r="E11" s="143" t="s">
        <v>124</v>
      </c>
      <c r="F11" s="144">
        <v>0.05</v>
      </c>
      <c r="G11" s="191" t="s">
        <v>156</v>
      </c>
      <c r="H11" s="145" t="s">
        <v>152</v>
      </c>
    </row>
    <row r="12" spans="2:8" ht="15.75" x14ac:dyDescent="0.3">
      <c r="B12" s="130"/>
      <c r="C12" s="142"/>
      <c r="D12" s="142"/>
      <c r="E12" s="143"/>
      <c r="F12" s="144"/>
      <c r="G12" s="191"/>
      <c r="H12" s="145"/>
    </row>
    <row r="13" spans="2:8" ht="16.5" thickBot="1" x14ac:dyDescent="0.35">
      <c r="B13" s="132"/>
      <c r="C13" s="138"/>
      <c r="D13" s="138"/>
      <c r="E13" s="139"/>
      <c r="F13" s="140"/>
      <c r="G13" s="140"/>
      <c r="H13" s="141"/>
    </row>
    <row r="14" spans="2:8" ht="16.5" thickBot="1" x14ac:dyDescent="0.35">
      <c r="B14" s="112"/>
    </row>
    <row r="15" spans="2:8" x14ac:dyDescent="0.25">
      <c r="B15" s="197" t="s">
        <v>153</v>
      </c>
    </row>
    <row r="16" spans="2:8" x14ac:dyDescent="0.25">
      <c r="B16" s="198" t="s">
        <v>157</v>
      </c>
    </row>
    <row r="17" spans="2:2" x14ac:dyDescent="0.25">
      <c r="B17" s="199" t="s">
        <v>155</v>
      </c>
    </row>
    <row r="18" spans="2:2" x14ac:dyDescent="0.25">
      <c r="B18" s="200" t="s">
        <v>156</v>
      </c>
    </row>
    <row r="19" spans="2:2" x14ac:dyDescent="0.25">
      <c r="B19" s="199" t="s">
        <v>160</v>
      </c>
    </row>
    <row r="20" spans="2:2" x14ac:dyDescent="0.25">
      <c r="B20" s="199"/>
    </row>
    <row r="21" spans="2:2" x14ac:dyDescent="0.25">
      <c r="B21" s="199"/>
    </row>
    <row r="22" spans="2:2" ht="15.75" thickBot="1" x14ac:dyDescent="0.3">
      <c r="B22" s="201"/>
    </row>
    <row r="23" spans="2:2" x14ac:dyDescent="0.25"/>
  </sheetData>
  <sheetProtection password="C6E0" sheet="1" objects="1" scenarios="1"/>
  <dataValidations count="5">
    <dataValidation type="list" allowBlank="1" showInputMessage="1" showErrorMessage="1" sqref="E3:E13">
      <formula1>Y_N</formula1>
    </dataValidation>
    <dataValidation type="decimal" allowBlank="1" showInputMessage="1" showErrorMessage="1" sqref="F3:F13">
      <formula1>0</formula1>
      <formula2>10</formula2>
    </dataValidation>
    <dataValidation type="list" allowBlank="1" showInputMessage="1" showErrorMessage="1" sqref="G3:G13">
      <formula1>list_trainers</formula1>
    </dataValidation>
    <dataValidation type="whole" allowBlank="1" showInputMessage="1" showErrorMessage="1" sqref="C3:C13">
      <formula1>1</formula1>
      <formula2>1000</formula2>
    </dataValidation>
    <dataValidation type="decimal" allowBlank="1" showInputMessage="1" showErrorMessage="1" sqref="D3:D13">
      <formula1>0.0001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horizontalDpi="720" verticalDpi="720" copies="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P51"/>
  <sheetViews>
    <sheetView topLeftCell="A11" zoomScaleNormal="100" workbookViewId="0">
      <selection activeCell="E22" sqref="E22"/>
    </sheetView>
    <sheetView showGridLines="0" topLeftCell="A21" workbookViewId="1">
      <selection activeCell="A33" sqref="A33"/>
    </sheetView>
  </sheetViews>
  <sheetFormatPr defaultColWidth="0" defaultRowHeight="15" zeroHeight="1" x14ac:dyDescent="0.25"/>
  <cols>
    <col min="1" max="1" width="1.28515625" customWidth="1"/>
    <col min="2" max="2" width="24.28515625" bestFit="1" customWidth="1"/>
    <col min="3" max="3" width="11.140625" bestFit="1" customWidth="1"/>
    <col min="4" max="14" width="12.7109375" style="133" customWidth="1"/>
    <col min="15" max="15" width="9.42578125" style="133" customWidth="1"/>
    <col min="16" max="16" width="9.140625" customWidth="1"/>
    <col min="17" max="16384" width="9.140625" hidden="1"/>
  </cols>
  <sheetData>
    <row r="1" spans="2:15" ht="16.5" thickBot="1" x14ac:dyDescent="0.35">
      <c r="B1" s="213" t="s">
        <v>162</v>
      </c>
      <c r="C1" s="214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2:15" ht="30.75" thickBot="1" x14ac:dyDescent="0.35">
      <c r="B2" s="137" t="s">
        <v>116</v>
      </c>
      <c r="C2" s="134" t="s">
        <v>129</v>
      </c>
      <c r="D2" s="135" t="str">
        <f>IF(Trainings!$B3="","",Trainings!$B3)</f>
        <v>შერჩევა (კონკურსი)</v>
      </c>
      <c r="E2" s="135" t="str">
        <f>IF(Trainings!$B4="","",Trainings!$B4)</f>
        <v>ტესტირება</v>
      </c>
      <c r="F2" s="135" t="str">
        <f>IF(Trainings!$B5="","",Trainings!$B5)</f>
        <v>სტაჟირება</v>
      </c>
      <c r="G2" s="135" t="str">
        <f>IF(Trainings!$B6="","",Trainings!$B6)</f>
        <v>ტრენინგი №1</v>
      </c>
      <c r="H2" s="135" t="str">
        <f>IF(Trainings!$B7="","",Trainings!$B7)</f>
        <v>ტრენინგი №2</v>
      </c>
      <c r="I2" s="135" t="str">
        <f>IF(Trainings!$B8="","",Trainings!$B8)</f>
        <v>ტრენინგი №3</v>
      </c>
      <c r="J2" s="135" t="str">
        <f>IF(Trainings!$B9="","",Trainings!$B9)</f>
        <v>ტრენინგი №4</v>
      </c>
      <c r="K2" s="135" t="str">
        <f>IF(Trainings!$B10="","",Trainings!$B10)</f>
        <v>ტრენინგი №5</v>
      </c>
      <c r="L2" s="135" t="str">
        <f>IF(Trainings!$B11="","",Trainings!$B11)</f>
        <v>ტრენინგი №6</v>
      </c>
      <c r="M2" s="135" t="str">
        <f>IF(Trainings!$B12="","",Trainings!$B12)</f>
        <v/>
      </c>
      <c r="N2" s="136" t="str">
        <f>IF(Trainings!$B13="","",Trainings!$B13)</f>
        <v/>
      </c>
      <c r="O2" s="222"/>
    </row>
    <row r="3" spans="2:15" ht="16.5" thickTop="1" x14ac:dyDescent="0.3">
      <c r="B3" s="130" t="str">
        <f>IF(Lists!B21="","",Lists!B21)</f>
        <v>ოფიცერი (FO)</v>
      </c>
      <c r="C3" s="131">
        <f>IF('Staff by BP'!C$18="","",'Staff by BP'!C$18)</f>
        <v>129</v>
      </c>
      <c r="D3" s="202">
        <v>1</v>
      </c>
      <c r="E3" s="202">
        <v>1</v>
      </c>
      <c r="F3" s="202">
        <v>1</v>
      </c>
      <c r="G3" s="202">
        <v>1</v>
      </c>
      <c r="H3" s="202">
        <v>1</v>
      </c>
      <c r="I3" s="202">
        <v>1</v>
      </c>
      <c r="J3" s="202">
        <v>1</v>
      </c>
      <c r="K3" s="202">
        <v>1</v>
      </c>
      <c r="L3" s="202">
        <v>1</v>
      </c>
      <c r="M3" s="202"/>
      <c r="N3" s="203"/>
      <c r="O3" s="204"/>
    </row>
    <row r="4" spans="2:15" ht="15.75" x14ac:dyDescent="0.3">
      <c r="B4" s="130" t="str">
        <f>IF(Lists!B22="","",Lists!B22)</f>
        <v>ექსპერტი (გასაცემლები)</v>
      </c>
      <c r="C4" s="131">
        <f>IF('Staff by BP'!D$18="","",'Staff by BP'!D$18)</f>
        <v>70</v>
      </c>
      <c r="D4" s="202">
        <v>1</v>
      </c>
      <c r="E4" s="202">
        <v>1</v>
      </c>
      <c r="F4" s="202">
        <v>1</v>
      </c>
      <c r="G4" s="202">
        <v>1</v>
      </c>
      <c r="H4" s="202"/>
      <c r="I4" s="202">
        <v>1</v>
      </c>
      <c r="J4" s="202">
        <v>1</v>
      </c>
      <c r="K4" s="202">
        <v>1</v>
      </c>
      <c r="L4" s="202"/>
      <c r="M4" s="202"/>
      <c r="N4" s="203"/>
      <c r="O4" s="204"/>
    </row>
    <row r="5" spans="2:15" ht="15.75" x14ac:dyDescent="0.3">
      <c r="B5" s="130" t="str">
        <f>IF(Lists!B23="","",Lists!B23)</f>
        <v>ექსპერტი (უმწეოები)</v>
      </c>
      <c r="C5" s="131">
        <f>IF('Staff by BP'!E$18="","",'Staff by BP'!E$18)</f>
        <v>69</v>
      </c>
      <c r="D5" s="202">
        <v>1</v>
      </c>
      <c r="E5" s="202">
        <v>1</v>
      </c>
      <c r="F5" s="202">
        <v>1</v>
      </c>
      <c r="G5" s="202">
        <v>1</v>
      </c>
      <c r="H5" s="202"/>
      <c r="I5" s="202">
        <v>1</v>
      </c>
      <c r="J5" s="202">
        <v>1</v>
      </c>
      <c r="K5" s="202">
        <v>1</v>
      </c>
      <c r="L5" s="202"/>
      <c r="M5" s="202"/>
      <c r="N5" s="203"/>
      <c r="O5" s="204"/>
    </row>
    <row r="6" spans="2:15" ht="15.75" x14ac:dyDescent="0.3">
      <c r="B6" s="130" t="str">
        <f>IF(Lists!B24="","",Lists!B24)</f>
        <v>ექსპერტი (მზრუნველობა)</v>
      </c>
      <c r="C6" s="131">
        <f>IF('Staff by BP'!F$18="","",'Staff by BP'!F$18)</f>
        <v>69</v>
      </c>
      <c r="D6" s="202">
        <v>1</v>
      </c>
      <c r="E6" s="202">
        <v>1</v>
      </c>
      <c r="F6" s="202">
        <v>1</v>
      </c>
      <c r="G6" s="202">
        <v>1</v>
      </c>
      <c r="H6" s="202"/>
      <c r="I6" s="202">
        <v>1</v>
      </c>
      <c r="J6" s="202">
        <v>1</v>
      </c>
      <c r="K6" s="202">
        <v>1</v>
      </c>
      <c r="L6" s="202"/>
      <c r="M6" s="202"/>
      <c r="N6" s="203"/>
      <c r="O6" s="204"/>
    </row>
    <row r="7" spans="2:15" ht="15.75" x14ac:dyDescent="0.3">
      <c r="B7" s="130" t="str">
        <f>IF(Lists!B25="","",Lists!B25)</f>
        <v>ექსპერტი (სხვა)</v>
      </c>
      <c r="C7" s="131">
        <f>IF('Staff by BP'!G$18="","",'Staff by BP'!G$18)</f>
        <v>69</v>
      </c>
      <c r="D7" s="202">
        <v>1</v>
      </c>
      <c r="E7" s="202">
        <v>1</v>
      </c>
      <c r="F7" s="202">
        <v>1</v>
      </c>
      <c r="G7" s="202">
        <v>1</v>
      </c>
      <c r="H7" s="202"/>
      <c r="I7" s="202">
        <v>1</v>
      </c>
      <c r="J7" s="202">
        <v>1</v>
      </c>
      <c r="K7" s="202">
        <v>1</v>
      </c>
      <c r="L7" s="202"/>
      <c r="M7" s="202"/>
      <c r="N7" s="203"/>
      <c r="O7" s="204"/>
    </row>
    <row r="8" spans="2:15" ht="15.75" x14ac:dyDescent="0.3">
      <c r="B8" s="130" t="str">
        <f>IF(Lists!B26="","",Lists!B26)</f>
        <v>სოციალური აგენტი</v>
      </c>
      <c r="C8" s="131">
        <f>IF('Staff by BP'!H$18="","",'Staff by BP'!H$18)</f>
        <v>385.00000000000006</v>
      </c>
      <c r="D8" s="202">
        <v>0.4</v>
      </c>
      <c r="E8" s="202">
        <v>1</v>
      </c>
      <c r="F8" s="202">
        <v>1</v>
      </c>
      <c r="G8" s="202">
        <v>1</v>
      </c>
      <c r="H8" s="202"/>
      <c r="I8" s="202">
        <v>1</v>
      </c>
      <c r="J8" s="202">
        <v>1</v>
      </c>
      <c r="K8" s="202">
        <v>1</v>
      </c>
      <c r="L8" s="202">
        <v>1</v>
      </c>
      <c r="M8" s="202"/>
      <c r="N8" s="203"/>
      <c r="O8" s="204"/>
    </row>
    <row r="9" spans="2:15" ht="15.75" x14ac:dyDescent="0.3">
      <c r="B9" s="130" t="str">
        <f>IF(Lists!B27="","",Lists!B27)</f>
        <v>სოციალური მუშაკი</v>
      </c>
      <c r="C9" s="131">
        <f>IF('Staff by BP'!I$18="","",'Staff by BP'!I$18)</f>
        <v>174</v>
      </c>
      <c r="D9" s="202">
        <v>0.2</v>
      </c>
      <c r="E9" s="202">
        <v>1</v>
      </c>
      <c r="F9" s="202">
        <v>1</v>
      </c>
      <c r="G9" s="202">
        <v>1</v>
      </c>
      <c r="H9" s="202"/>
      <c r="I9" s="202">
        <v>1</v>
      </c>
      <c r="J9" s="202">
        <v>1</v>
      </c>
      <c r="K9" s="202">
        <v>1</v>
      </c>
      <c r="L9" s="202">
        <v>1</v>
      </c>
      <c r="M9" s="202"/>
      <c r="N9" s="203"/>
      <c r="O9" s="204"/>
    </row>
    <row r="10" spans="2:15" ht="15.75" x14ac:dyDescent="0.3">
      <c r="B10" s="130" t="str">
        <f>IF(Lists!B28="","",Lists!B28)</f>
        <v>ოფიცერი (გასაცემლები)</v>
      </c>
      <c r="C10" s="131">
        <f>IF('Staff by BP'!J$18="","",'Staff by BP'!J$18)</f>
        <v>69.999999999999986</v>
      </c>
      <c r="D10" s="202">
        <v>1</v>
      </c>
      <c r="E10" s="202">
        <v>1</v>
      </c>
      <c r="F10" s="202">
        <v>1</v>
      </c>
      <c r="G10" s="202">
        <v>1</v>
      </c>
      <c r="H10" s="202">
        <v>1</v>
      </c>
      <c r="I10" s="202">
        <v>1</v>
      </c>
      <c r="J10" s="202">
        <v>1</v>
      </c>
      <c r="K10" s="202">
        <v>1</v>
      </c>
      <c r="L10" s="202"/>
      <c r="M10" s="202"/>
      <c r="N10" s="203"/>
      <c r="O10" s="204"/>
    </row>
    <row r="11" spans="2:15" ht="15.75" x14ac:dyDescent="0.3">
      <c r="B11" s="130" t="str">
        <f>IF(Lists!B29="","",Lists!B29)</f>
        <v>მონიტორი</v>
      </c>
      <c r="C11" s="131">
        <f>IF('Staff by BP'!K$18="","",'Staff by BP'!K$18)</f>
        <v>69</v>
      </c>
      <c r="D11" s="202">
        <v>1</v>
      </c>
      <c r="E11" s="202">
        <v>1</v>
      </c>
      <c r="F11" s="202">
        <v>1</v>
      </c>
      <c r="G11" s="202">
        <v>1</v>
      </c>
      <c r="H11" s="202"/>
      <c r="I11" s="202">
        <v>1</v>
      </c>
      <c r="J11" s="202">
        <v>1</v>
      </c>
      <c r="K11" s="202">
        <v>1</v>
      </c>
      <c r="L11" s="202"/>
      <c r="M11" s="202"/>
      <c r="N11" s="203"/>
      <c r="O11" s="204"/>
    </row>
    <row r="12" spans="2:15" ht="15.75" x14ac:dyDescent="0.3">
      <c r="B12" s="130" t="str">
        <f>IF(Lists!B30="","",Lists!B30)</f>
        <v>ექსპერტი (იურისტი)</v>
      </c>
      <c r="C12" s="131">
        <f>IF('Staff by BP'!L$18="","",'Staff by BP'!L$18)</f>
        <v>70</v>
      </c>
      <c r="D12" s="202">
        <v>1</v>
      </c>
      <c r="E12" s="202">
        <v>1</v>
      </c>
      <c r="F12" s="202">
        <v>1</v>
      </c>
      <c r="G12" s="202">
        <v>1</v>
      </c>
      <c r="H12" s="202"/>
      <c r="I12" s="202">
        <v>1</v>
      </c>
      <c r="J12" s="202">
        <v>1</v>
      </c>
      <c r="K12" s="202">
        <v>1</v>
      </c>
      <c r="L12" s="202"/>
      <c r="M12" s="202"/>
      <c r="N12" s="203"/>
      <c r="O12" s="204"/>
    </row>
    <row r="13" spans="2:15" ht="15.75" x14ac:dyDescent="0.3">
      <c r="B13" s="130" t="str">
        <f>IF(Lists!B31="","",Lists!B31)</f>
        <v>უფროსობა</v>
      </c>
      <c r="C13" s="131">
        <f>IF('Staff by BP'!M$18="","",'Staff by BP'!M$18)</f>
        <v>71</v>
      </c>
      <c r="D13" s="202">
        <v>1</v>
      </c>
      <c r="E13" s="202">
        <v>1</v>
      </c>
      <c r="F13" s="202">
        <v>1</v>
      </c>
      <c r="G13" s="202"/>
      <c r="H13" s="202">
        <v>1</v>
      </c>
      <c r="I13" s="202">
        <v>1</v>
      </c>
      <c r="J13" s="202">
        <v>1</v>
      </c>
      <c r="K13" s="202">
        <v>1</v>
      </c>
      <c r="L13" s="202">
        <v>1</v>
      </c>
      <c r="M13" s="202"/>
      <c r="N13" s="203"/>
      <c r="O13" s="204"/>
    </row>
    <row r="14" spans="2:15" ht="15.75" x14ac:dyDescent="0.3">
      <c r="B14" s="130" t="str">
        <f>IF(Lists!B32="","",Lists!B32)</f>
        <v/>
      </c>
      <c r="C14" s="131">
        <f>IF('Staff by BP'!N$18="","",'Staff by BP'!N$18)</f>
        <v>0</v>
      </c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3"/>
      <c r="O14" s="204"/>
    </row>
    <row r="15" spans="2:15" ht="15.75" x14ac:dyDescent="0.3">
      <c r="B15" s="130" t="str">
        <f>IF(Lists!B33="","",Lists!B33)</f>
        <v/>
      </c>
      <c r="C15" s="131">
        <f>IF('Staff by BP'!O$18="","",'Staff by BP'!O$18)</f>
        <v>0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3"/>
      <c r="O15" s="204"/>
    </row>
    <row r="16" spans="2:15" ht="15.75" x14ac:dyDescent="0.3">
      <c r="B16" s="130" t="str">
        <f>IF(Lists!B34="","",Lists!B34)</f>
        <v/>
      </c>
      <c r="C16" s="131">
        <f>IF('Staff by BP'!P$18="","",'Staff by BP'!P$18)</f>
        <v>0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3"/>
      <c r="O16" s="204"/>
    </row>
    <row r="17" spans="2:16" ht="15.75" x14ac:dyDescent="0.3">
      <c r="B17" s="130" t="str">
        <f>IF(Lists!B35="","",Lists!B35)</f>
        <v/>
      </c>
      <c r="C17" s="131">
        <f>IF('Staff by BP'!Q$18="","",'Staff by BP'!Q$18)</f>
        <v>0</v>
      </c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3"/>
      <c r="O17" s="204"/>
    </row>
    <row r="18" spans="2:16" ht="16.5" thickBot="1" x14ac:dyDescent="0.35">
      <c r="B18" s="132" t="str">
        <f>IF(Lists!B36="","",Lists!B36)</f>
        <v/>
      </c>
      <c r="C18" s="205">
        <f>IF('Staff by BP'!R$18="","",'Staff by BP'!R$18)</f>
        <v>0</v>
      </c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7"/>
      <c r="O18" s="204"/>
    </row>
    <row r="19" spans="2:16" x14ac:dyDescent="0.25">
      <c r="B19" s="2"/>
    </row>
    <row r="20" spans="2:16" s="2" customFormat="1" ht="15.75" x14ac:dyDescent="0.3">
      <c r="B20" s="213" t="s">
        <v>170</v>
      </c>
      <c r="C20" s="213"/>
      <c r="D20" s="251" t="s">
        <v>124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spans="2:16" ht="16.5" thickBot="1" x14ac:dyDescent="0.35">
      <c r="B21" s="213" t="s">
        <v>158</v>
      </c>
      <c r="C21" s="214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</row>
    <row r="22" spans="2:16" ht="30.75" thickBot="1" x14ac:dyDescent="0.35">
      <c r="B22" s="137" t="str">
        <f>B2</f>
        <v>სპეციალისტები</v>
      </c>
      <c r="C22" s="134" t="str">
        <f t="shared" ref="C22:N22" si="0">C2</f>
        <v>სულ რაოდენობა</v>
      </c>
      <c r="D22" s="135" t="str">
        <f t="shared" si="0"/>
        <v>შერჩევა (კონკურსი)</v>
      </c>
      <c r="E22" s="135" t="str">
        <f t="shared" si="0"/>
        <v>ტესტირება</v>
      </c>
      <c r="F22" s="135" t="str">
        <f t="shared" si="0"/>
        <v>სტაჟირება</v>
      </c>
      <c r="G22" s="135" t="str">
        <f t="shared" si="0"/>
        <v>ტრენინგი №1</v>
      </c>
      <c r="H22" s="135" t="str">
        <f t="shared" si="0"/>
        <v>ტრენინგი №2</v>
      </c>
      <c r="I22" s="135" t="str">
        <f t="shared" si="0"/>
        <v>ტრენინგი №3</v>
      </c>
      <c r="J22" s="135" t="str">
        <f t="shared" si="0"/>
        <v>ტრენინგი №4</v>
      </c>
      <c r="K22" s="135" t="str">
        <f t="shared" si="0"/>
        <v>ტრენინგი №5</v>
      </c>
      <c r="L22" s="135" t="str">
        <f t="shared" si="0"/>
        <v>ტრენინგი №6</v>
      </c>
      <c r="M22" s="135" t="str">
        <f t="shared" si="0"/>
        <v/>
      </c>
      <c r="N22" s="136" t="str">
        <f t="shared" si="0"/>
        <v/>
      </c>
      <c r="O22" s="222"/>
      <c r="P22" s="255" t="s">
        <v>171</v>
      </c>
    </row>
    <row r="23" spans="2:16" ht="16.5" thickTop="1" x14ac:dyDescent="0.3">
      <c r="B23" s="238" t="str">
        <f>B3</f>
        <v>ოფიცერი (FO)</v>
      </c>
      <c r="C23" s="239">
        <f>C3</f>
        <v>129</v>
      </c>
      <c r="D23" s="240">
        <f>ROUND($C23*D3*(IF($D$20="კი",Trainings!$F$3,0)+1),0)</f>
        <v>516</v>
      </c>
      <c r="E23" s="240">
        <f>ROUND($C23*E3*(IF($D$20="კი",Trainings!$F$4,0)+1),0)</f>
        <v>130</v>
      </c>
      <c r="F23" s="240">
        <f>ROUND($C23*F3*D3*(IF($D$20="კი",Trainings!$F$5,0)+1),0)</f>
        <v>161</v>
      </c>
      <c r="G23" s="240">
        <f>ROUND($C23*G3*(IF($D$20="კი",Trainings!$F$6,0)+1),0)</f>
        <v>135</v>
      </c>
      <c r="H23" s="240">
        <f>ROUND($C23*H3*(IF($D$20="კი",Trainings!$F$7,0)+1),0)</f>
        <v>135</v>
      </c>
      <c r="I23" s="240">
        <f>ROUND($C23*I3*(IF($D$20="კი",Trainings!$F$8,0)+1),0)</f>
        <v>135</v>
      </c>
      <c r="J23" s="240">
        <f>ROUND($C23*J3*(IF($D$20="კი",Trainings!$F$9,0)+1),0)</f>
        <v>135</v>
      </c>
      <c r="K23" s="240">
        <f>ROUND($C23*K3*(IF($D$20="კი",Trainings!$F$10,0)+1),0)</f>
        <v>135</v>
      </c>
      <c r="L23" s="240">
        <f>ROUND($C23*L3*(IF($D$20="კი",Trainings!$F$11,0)+1),0)</f>
        <v>135</v>
      </c>
      <c r="M23" s="240">
        <f>ROUND($C23*M3*(IF($D$20="კი",Trainings!$F$12,0)+1),0)</f>
        <v>0</v>
      </c>
      <c r="N23" s="241">
        <f>ROUND($C23*N3*(IF($D$20="კი",Trainings!$F$13,0)+1),0)</f>
        <v>0</v>
      </c>
      <c r="O23" s="209"/>
      <c r="P23" s="252">
        <f>MAX(C23,F23:N23)</f>
        <v>161</v>
      </c>
    </row>
    <row r="24" spans="2:16" ht="15.75" x14ac:dyDescent="0.3">
      <c r="B24" s="242" t="str">
        <f t="shared" ref="B24:C38" si="1">B4</f>
        <v>ექსპერტი (გასაცემლები)</v>
      </c>
      <c r="C24" s="243">
        <f t="shared" si="1"/>
        <v>70</v>
      </c>
      <c r="D24" s="244">
        <f>ROUND($C24*D4*(IF($D$20="კი",Trainings!$F$3,0)+1),0)</f>
        <v>280</v>
      </c>
      <c r="E24" s="244">
        <f>ROUND($C24*E4*(IF($D$20="კი",Trainings!$F$4,0)+1),0)</f>
        <v>71</v>
      </c>
      <c r="F24" s="244">
        <f>ROUND($C24*F4*D4*(IF($D$20="კი",Trainings!$F$5,0)+1),0)</f>
        <v>88</v>
      </c>
      <c r="G24" s="244">
        <f>ROUND($C24*G4*(IF($D$20="კი",Trainings!$F$6,0)+1),0)</f>
        <v>74</v>
      </c>
      <c r="H24" s="244">
        <f>ROUND($C24*H4*(IF($D$20="კი",Trainings!$F$7,0)+1),0)</f>
        <v>0</v>
      </c>
      <c r="I24" s="244">
        <f>ROUND($C24*I4*(IF($D$20="კი",Trainings!$F$8,0)+1),0)</f>
        <v>74</v>
      </c>
      <c r="J24" s="244">
        <f>ROUND($C24*J4*(IF($D$20="კი",Trainings!$F$9,0)+1),0)</f>
        <v>74</v>
      </c>
      <c r="K24" s="244">
        <f>ROUND($C24*K4*(IF($D$20="კი",Trainings!$F$10,0)+1),0)</f>
        <v>74</v>
      </c>
      <c r="L24" s="244">
        <f>ROUND($C24*L4*(IF($D$20="კი",Trainings!$F$11,0)+1),0)</f>
        <v>0</v>
      </c>
      <c r="M24" s="244">
        <f>ROUND($C24*M4*(IF($D$20="კი",Trainings!$F$12,0)+1),0)</f>
        <v>0</v>
      </c>
      <c r="N24" s="245">
        <f>ROUND($C24*N4*(IF($D$20="კი",Trainings!$F$13,0)+1),0)</f>
        <v>0</v>
      </c>
      <c r="O24" s="209"/>
      <c r="P24" s="253">
        <f t="shared" ref="P24:P38" si="2">MAX(C24,F24:N24)</f>
        <v>88</v>
      </c>
    </row>
    <row r="25" spans="2:16" ht="15.75" x14ac:dyDescent="0.3">
      <c r="B25" s="242" t="str">
        <f t="shared" si="1"/>
        <v>ექსპერტი (უმწეოები)</v>
      </c>
      <c r="C25" s="243">
        <f t="shared" si="1"/>
        <v>69</v>
      </c>
      <c r="D25" s="244">
        <f>ROUND($C25*D5*(IF($D$20="კი",Trainings!$F$3,0)+1),0)</f>
        <v>276</v>
      </c>
      <c r="E25" s="244">
        <f>ROUND($C25*E5*(IF($D$20="კი",Trainings!$F$4,0)+1),0)</f>
        <v>70</v>
      </c>
      <c r="F25" s="244">
        <f>ROUND($C25*F5*D5*(IF($D$20="კი",Trainings!$F$5,0)+1),0)</f>
        <v>86</v>
      </c>
      <c r="G25" s="244">
        <f>ROUND($C25*G5*(IF($D$20="კი",Trainings!$F$6,0)+1),0)</f>
        <v>72</v>
      </c>
      <c r="H25" s="244">
        <f>ROUND($C25*H5*(IF($D$20="კი",Trainings!$F$7,0)+1),0)</f>
        <v>0</v>
      </c>
      <c r="I25" s="244">
        <f>ROUND($C25*I5*(IF($D$20="კი",Trainings!$F$8,0)+1),0)</f>
        <v>72</v>
      </c>
      <c r="J25" s="244">
        <f>ROUND($C25*J5*(IF($D$20="კი",Trainings!$F$9,0)+1),0)</f>
        <v>72</v>
      </c>
      <c r="K25" s="244">
        <f>ROUND($C25*K5*(IF($D$20="კი",Trainings!$F$10,0)+1),0)</f>
        <v>72</v>
      </c>
      <c r="L25" s="244">
        <f>ROUND($C25*L5*(IF($D$20="კი",Trainings!$F$11,0)+1),0)</f>
        <v>0</v>
      </c>
      <c r="M25" s="244">
        <f>ROUND($C25*M5*(IF($D$20="კი",Trainings!$F$12,0)+1),0)</f>
        <v>0</v>
      </c>
      <c r="N25" s="245">
        <f>ROUND($C25*N5*(IF($D$20="კი",Trainings!$F$13,0)+1),0)</f>
        <v>0</v>
      </c>
      <c r="O25" s="209"/>
      <c r="P25" s="253">
        <f t="shared" si="2"/>
        <v>86</v>
      </c>
    </row>
    <row r="26" spans="2:16" ht="15.75" x14ac:dyDescent="0.3">
      <c r="B26" s="242" t="str">
        <f t="shared" si="1"/>
        <v>ექსპერტი (მზრუნველობა)</v>
      </c>
      <c r="C26" s="243">
        <f t="shared" si="1"/>
        <v>69</v>
      </c>
      <c r="D26" s="244">
        <f>ROUND($C26*D6*(IF($D$20="კი",Trainings!$F$3,0)+1),0)</f>
        <v>276</v>
      </c>
      <c r="E26" s="244">
        <f>ROUND($C26*E6*(IF($D$20="კი",Trainings!$F$4,0)+1),0)</f>
        <v>70</v>
      </c>
      <c r="F26" s="244">
        <f>ROUND($C26*F6*D6*(IF($D$20="კი",Trainings!$F$5,0)+1),0)</f>
        <v>86</v>
      </c>
      <c r="G26" s="244">
        <f>ROUND($C26*G6*(IF($D$20="კი",Trainings!$F$6,0)+1),0)</f>
        <v>72</v>
      </c>
      <c r="H26" s="244">
        <f>ROUND($C26*H6*(IF($D$20="კი",Trainings!$F$7,0)+1),0)</f>
        <v>0</v>
      </c>
      <c r="I26" s="244">
        <f>ROUND($C26*I6*(IF($D$20="კი",Trainings!$F$8,0)+1),0)</f>
        <v>72</v>
      </c>
      <c r="J26" s="244">
        <f>ROUND($C26*J6*(IF($D$20="კი",Trainings!$F$9,0)+1),0)</f>
        <v>72</v>
      </c>
      <c r="K26" s="244">
        <f>ROUND($C26*K6*(IF($D$20="კი",Trainings!$F$10,0)+1),0)</f>
        <v>72</v>
      </c>
      <c r="L26" s="244">
        <f>ROUND($C26*L6*(IF($D$20="კი",Trainings!$F$11,0)+1),0)</f>
        <v>0</v>
      </c>
      <c r="M26" s="244">
        <f>ROUND($C26*M6*(IF($D$20="კი",Trainings!$F$12,0)+1),0)</f>
        <v>0</v>
      </c>
      <c r="N26" s="245">
        <f>ROUND($C26*N6*(IF($D$20="კი",Trainings!$F$13,0)+1),0)</f>
        <v>0</v>
      </c>
      <c r="O26" s="209"/>
      <c r="P26" s="253">
        <f t="shared" si="2"/>
        <v>86</v>
      </c>
    </row>
    <row r="27" spans="2:16" ht="15.75" x14ac:dyDescent="0.3">
      <c r="B27" s="242" t="str">
        <f t="shared" si="1"/>
        <v>ექსპერტი (სხვა)</v>
      </c>
      <c r="C27" s="243">
        <f t="shared" si="1"/>
        <v>69</v>
      </c>
      <c r="D27" s="244">
        <f>ROUND($C27*D7*(IF($D$20="კი",Trainings!$F$3,0)+1),0)</f>
        <v>276</v>
      </c>
      <c r="E27" s="244">
        <f>ROUND($C27*E7*(IF($D$20="კი",Trainings!$F$4,0)+1),0)</f>
        <v>70</v>
      </c>
      <c r="F27" s="244">
        <f>ROUND($C27*F7*D7*(IF($D$20="კი",Trainings!$F$5,0)+1),0)</f>
        <v>86</v>
      </c>
      <c r="G27" s="244">
        <f>ROUND($C27*G7*(IF($D$20="კი",Trainings!$F$6,0)+1),0)</f>
        <v>72</v>
      </c>
      <c r="H27" s="244">
        <f>ROUND($C27*H7*(IF($D$20="კი",Trainings!$F$7,0)+1),0)</f>
        <v>0</v>
      </c>
      <c r="I27" s="244">
        <f>ROUND($C27*I7*(IF($D$20="კი",Trainings!$F$8,0)+1),0)</f>
        <v>72</v>
      </c>
      <c r="J27" s="244">
        <f>ROUND($C27*J7*(IF($D$20="კი",Trainings!$F$9,0)+1),0)</f>
        <v>72</v>
      </c>
      <c r="K27" s="244">
        <f>ROUND($C27*K7*(IF($D$20="კი",Trainings!$F$10,0)+1),0)</f>
        <v>72</v>
      </c>
      <c r="L27" s="244">
        <f>ROUND($C27*L7*(IF($D$20="კი",Trainings!$F$11,0)+1),0)</f>
        <v>0</v>
      </c>
      <c r="M27" s="244">
        <f>ROUND($C27*M7*(IF($D$20="კი",Trainings!$F$12,0)+1),0)</f>
        <v>0</v>
      </c>
      <c r="N27" s="245">
        <f>ROUND($C27*N7*(IF($D$20="კი",Trainings!$F$13,0)+1),0)</f>
        <v>0</v>
      </c>
      <c r="O27" s="209"/>
      <c r="P27" s="253">
        <f t="shared" si="2"/>
        <v>86</v>
      </c>
    </row>
    <row r="28" spans="2:16" ht="15.75" x14ac:dyDescent="0.3">
      <c r="B28" s="242" t="str">
        <f t="shared" si="1"/>
        <v>სოციალური აგენტი</v>
      </c>
      <c r="C28" s="243">
        <f t="shared" si="1"/>
        <v>385.00000000000006</v>
      </c>
      <c r="D28" s="244">
        <f>ROUND($C28*D8*(IF($D$20="კი",Trainings!$F$3,0)+1),0)</f>
        <v>616</v>
      </c>
      <c r="E28" s="244">
        <f>ROUND($C28*E8*(IF($D$20="კი",Trainings!$F$4,0)+1),0)</f>
        <v>389</v>
      </c>
      <c r="F28" s="244">
        <f>ROUND($C28*F8*D8*(IF($D$20="კი",Trainings!$F$5,0)+1),0)</f>
        <v>193</v>
      </c>
      <c r="G28" s="244">
        <f>ROUND($C28*G8*(IF($D$20="კი",Trainings!$F$6,0)+1),0)</f>
        <v>404</v>
      </c>
      <c r="H28" s="244">
        <f>ROUND($C28*H8*(IF($D$20="კი",Trainings!$F$7,0)+1),0)</f>
        <v>0</v>
      </c>
      <c r="I28" s="244">
        <f>ROUND($C28*I8*(IF($D$20="კი",Trainings!$F$8,0)+1),0)</f>
        <v>404</v>
      </c>
      <c r="J28" s="244">
        <f>ROUND($C28*J8*(IF($D$20="კი",Trainings!$F$9,0)+1),0)</f>
        <v>404</v>
      </c>
      <c r="K28" s="244">
        <f>ROUND($C28*K8*(IF($D$20="კი",Trainings!$F$10,0)+1),0)</f>
        <v>404</v>
      </c>
      <c r="L28" s="244">
        <f>ROUND($C28*L8*(IF($D$20="კი",Trainings!$F$11,0)+1),0)</f>
        <v>404</v>
      </c>
      <c r="M28" s="244">
        <f>ROUND($C28*M8*(IF($D$20="კი",Trainings!$F$12,0)+1),0)</f>
        <v>0</v>
      </c>
      <c r="N28" s="245">
        <f>ROUND($C28*N8*(IF($D$20="კი",Trainings!$F$13,0)+1),0)</f>
        <v>0</v>
      </c>
      <c r="O28" s="209"/>
      <c r="P28" s="253">
        <f t="shared" si="2"/>
        <v>404</v>
      </c>
    </row>
    <row r="29" spans="2:16" ht="15.75" x14ac:dyDescent="0.3">
      <c r="B29" s="242" t="str">
        <f t="shared" si="1"/>
        <v>სოციალური მუშაკი</v>
      </c>
      <c r="C29" s="243">
        <f t="shared" si="1"/>
        <v>174</v>
      </c>
      <c r="D29" s="244">
        <f>ROUND($C29*D9*(IF($D$20="კი",Trainings!$F$3,0)+1),0)</f>
        <v>139</v>
      </c>
      <c r="E29" s="244">
        <f>ROUND($C29*E9*(IF($D$20="კი",Trainings!$F$4,0)+1),0)</f>
        <v>176</v>
      </c>
      <c r="F29" s="244">
        <f>ROUND($C29*F9*D9*(IF($D$20="კი",Trainings!$F$5,0)+1),0)</f>
        <v>44</v>
      </c>
      <c r="G29" s="244">
        <f>ROUND($C29*G9*(IF($D$20="კი",Trainings!$F$6,0)+1),0)</f>
        <v>183</v>
      </c>
      <c r="H29" s="244">
        <f>ROUND($C29*H9*(IF($D$20="კი",Trainings!$F$7,0)+1),0)</f>
        <v>0</v>
      </c>
      <c r="I29" s="244">
        <f>ROUND($C29*I9*(IF($D$20="კი",Trainings!$F$8,0)+1),0)</f>
        <v>183</v>
      </c>
      <c r="J29" s="244">
        <f>ROUND($C29*J9*(IF($D$20="კი",Trainings!$F$9,0)+1),0)</f>
        <v>183</v>
      </c>
      <c r="K29" s="244">
        <f>ROUND($C29*K9*(IF($D$20="კი",Trainings!$F$10,0)+1),0)</f>
        <v>183</v>
      </c>
      <c r="L29" s="244">
        <f>ROUND($C29*L9*(IF($D$20="კი",Trainings!$F$11,0)+1),0)</f>
        <v>183</v>
      </c>
      <c r="M29" s="244">
        <f>ROUND($C29*M9*(IF($D$20="კი",Trainings!$F$12,0)+1),0)</f>
        <v>0</v>
      </c>
      <c r="N29" s="245">
        <f>ROUND($C29*N9*(IF($D$20="კი",Trainings!$F$13,0)+1),0)</f>
        <v>0</v>
      </c>
      <c r="O29" s="209"/>
      <c r="P29" s="253">
        <f t="shared" si="2"/>
        <v>183</v>
      </c>
    </row>
    <row r="30" spans="2:16" ht="15.75" x14ac:dyDescent="0.3">
      <c r="B30" s="242" t="str">
        <f t="shared" si="1"/>
        <v>ოფიცერი (გასაცემლები)</v>
      </c>
      <c r="C30" s="243">
        <f t="shared" si="1"/>
        <v>69.999999999999986</v>
      </c>
      <c r="D30" s="244">
        <f>ROUND($C30*D10*(IF($D$20="კი",Trainings!$F$3,0)+1),0)</f>
        <v>280</v>
      </c>
      <c r="E30" s="244">
        <f>ROUND($C30*E10*(IF($D$20="კი",Trainings!$F$4,0)+1),0)</f>
        <v>71</v>
      </c>
      <c r="F30" s="244">
        <f>ROUND($C30*F10*D10*(IF($D$20="კი",Trainings!$F$5,0)+1),0)</f>
        <v>88</v>
      </c>
      <c r="G30" s="244">
        <f>ROUND($C30*G10*(IF($D$20="კი",Trainings!$F$6,0)+1),0)</f>
        <v>74</v>
      </c>
      <c r="H30" s="244">
        <f>ROUND($C30*H10*(IF($D$20="კი",Trainings!$F$7,0)+1),0)</f>
        <v>74</v>
      </c>
      <c r="I30" s="244">
        <f>ROUND($C30*I10*(IF($D$20="კი",Trainings!$F$8,0)+1),0)</f>
        <v>74</v>
      </c>
      <c r="J30" s="244">
        <f>ROUND($C30*J10*(IF($D$20="კი",Trainings!$F$9,0)+1),0)</f>
        <v>74</v>
      </c>
      <c r="K30" s="244">
        <f>ROUND($C30*K10*(IF($D$20="კი",Trainings!$F$10,0)+1),0)</f>
        <v>74</v>
      </c>
      <c r="L30" s="244">
        <f>ROUND($C30*L10*(IF($D$20="კი",Trainings!$F$11,0)+1),0)</f>
        <v>0</v>
      </c>
      <c r="M30" s="244">
        <f>ROUND($C30*M10*(IF($D$20="კი",Trainings!$F$12,0)+1),0)</f>
        <v>0</v>
      </c>
      <c r="N30" s="245">
        <f>ROUND($C30*N10*(IF($D$20="კი",Trainings!$F$13,0)+1),0)</f>
        <v>0</v>
      </c>
      <c r="O30" s="209"/>
      <c r="P30" s="253">
        <f t="shared" si="2"/>
        <v>88</v>
      </c>
    </row>
    <row r="31" spans="2:16" ht="15.75" x14ac:dyDescent="0.3">
      <c r="B31" s="242" t="str">
        <f t="shared" si="1"/>
        <v>მონიტორი</v>
      </c>
      <c r="C31" s="243">
        <f t="shared" si="1"/>
        <v>69</v>
      </c>
      <c r="D31" s="244">
        <f>ROUND($C31*D11*(IF($D$20="კი",Trainings!$F$3,0)+1),0)</f>
        <v>276</v>
      </c>
      <c r="E31" s="244">
        <f>ROUND($C31*E11*(IF($D$20="კი",Trainings!$F$4,0)+1),0)</f>
        <v>70</v>
      </c>
      <c r="F31" s="244">
        <f>ROUND($C31*F11*D11*(IF($D$20="კი",Trainings!$F$5,0)+1),0)</f>
        <v>86</v>
      </c>
      <c r="G31" s="244">
        <f>ROUND($C31*G11*(IF($D$20="კი",Trainings!$F$6,0)+1),0)</f>
        <v>72</v>
      </c>
      <c r="H31" s="244">
        <f>ROUND($C31*H11*(IF($D$20="კი",Trainings!$F$7,0)+1),0)</f>
        <v>0</v>
      </c>
      <c r="I31" s="244">
        <f>ROUND($C31*I11*(IF($D$20="კი",Trainings!$F$8,0)+1),0)</f>
        <v>72</v>
      </c>
      <c r="J31" s="244">
        <f>ROUND($C31*J11*(IF($D$20="კი",Trainings!$F$9,0)+1),0)</f>
        <v>72</v>
      </c>
      <c r="K31" s="244">
        <f>ROUND($C31*K11*(IF($D$20="კი",Trainings!$F$10,0)+1),0)</f>
        <v>72</v>
      </c>
      <c r="L31" s="244">
        <f>ROUND($C31*L11*(IF($D$20="კი",Trainings!$F$11,0)+1),0)</f>
        <v>0</v>
      </c>
      <c r="M31" s="244">
        <f>ROUND($C31*M11*(IF($D$20="კი",Trainings!$F$12,0)+1),0)</f>
        <v>0</v>
      </c>
      <c r="N31" s="245">
        <f>ROUND($C31*N11*(IF($D$20="კი",Trainings!$F$13,0)+1),0)</f>
        <v>0</v>
      </c>
      <c r="O31" s="209"/>
      <c r="P31" s="253">
        <f t="shared" si="2"/>
        <v>86</v>
      </c>
    </row>
    <row r="32" spans="2:16" ht="15.75" x14ac:dyDescent="0.3">
      <c r="B32" s="242" t="str">
        <f t="shared" si="1"/>
        <v>ექსპერტი (იურისტი)</v>
      </c>
      <c r="C32" s="243">
        <f t="shared" si="1"/>
        <v>70</v>
      </c>
      <c r="D32" s="244">
        <f>ROUND($C32*D12*(IF($D$20="კი",Trainings!$F$3,0)+1),0)</f>
        <v>280</v>
      </c>
      <c r="E32" s="244">
        <f>ROUND($C32*E12*(IF($D$20="კი",Trainings!$F$4,0)+1),0)</f>
        <v>71</v>
      </c>
      <c r="F32" s="244">
        <f>ROUND($C32*F12*D12*(IF($D$20="კი",Trainings!$F$5,0)+1),0)</f>
        <v>88</v>
      </c>
      <c r="G32" s="244">
        <f>ROUND($C32*G12*(IF($D$20="კი",Trainings!$F$6,0)+1),0)</f>
        <v>74</v>
      </c>
      <c r="H32" s="244">
        <f>ROUND($C32*H12*(IF($D$20="კი",Trainings!$F$7,0)+1),0)</f>
        <v>0</v>
      </c>
      <c r="I32" s="244">
        <f>ROUND($C32*I12*(IF($D$20="კი",Trainings!$F$8,0)+1),0)</f>
        <v>74</v>
      </c>
      <c r="J32" s="244">
        <f>ROUND($C32*J12*(IF($D$20="კი",Trainings!$F$9,0)+1),0)</f>
        <v>74</v>
      </c>
      <c r="K32" s="244">
        <f>ROUND($C32*K12*(IF($D$20="კი",Trainings!$F$10,0)+1),0)</f>
        <v>74</v>
      </c>
      <c r="L32" s="244">
        <f>ROUND($C32*L12*(IF($D$20="კი",Trainings!$F$11,0)+1),0)</f>
        <v>0</v>
      </c>
      <c r="M32" s="244">
        <f>ROUND($C32*M12*(IF($D$20="კი",Trainings!$F$12,0)+1),0)</f>
        <v>0</v>
      </c>
      <c r="N32" s="245">
        <f>ROUND($C32*N12*(IF($D$20="კი",Trainings!$F$13,0)+1),0)</f>
        <v>0</v>
      </c>
      <c r="O32" s="209"/>
      <c r="P32" s="253">
        <f t="shared" si="2"/>
        <v>88</v>
      </c>
    </row>
    <row r="33" spans="2:16" ht="15.75" x14ac:dyDescent="0.3">
      <c r="B33" s="242" t="str">
        <f t="shared" si="1"/>
        <v>უფროსობა</v>
      </c>
      <c r="C33" s="243">
        <f t="shared" si="1"/>
        <v>71</v>
      </c>
      <c r="D33" s="244">
        <f>ROUND($C33*D13*(IF($D$20="კი",Trainings!$F$3,0)+1),0)</f>
        <v>284</v>
      </c>
      <c r="E33" s="244">
        <f>ROUND($C33*E13*(IF($D$20="კი",Trainings!$F$4,0)+1),0)</f>
        <v>72</v>
      </c>
      <c r="F33" s="244">
        <f>ROUND($C33*F13*D13*(IF($D$20="კი",Trainings!$F$5,0)+1),0)</f>
        <v>89</v>
      </c>
      <c r="G33" s="244">
        <f>ROUND($C33*G13*(IF($D$20="კი",Trainings!$F$6,0)+1),0)</f>
        <v>0</v>
      </c>
      <c r="H33" s="244">
        <f>ROUND($C33*H13*(IF($D$20="კი",Trainings!$F$7,0)+1),0)</f>
        <v>75</v>
      </c>
      <c r="I33" s="244">
        <f>ROUND($C33*I13*(IF($D$20="კი",Trainings!$F$8,0)+1),0)</f>
        <v>75</v>
      </c>
      <c r="J33" s="244">
        <f>ROUND($C33*J13*(IF($D$20="კი",Trainings!$F$9,0)+1),0)</f>
        <v>75</v>
      </c>
      <c r="K33" s="244">
        <f>ROUND($C33*K13*(IF($D$20="კი",Trainings!$F$10,0)+1),0)</f>
        <v>75</v>
      </c>
      <c r="L33" s="244">
        <f>ROUND($C33*L13*(IF($D$20="კი",Trainings!$F$11,0)+1),0)</f>
        <v>75</v>
      </c>
      <c r="M33" s="244">
        <f>ROUND($C33*M13*(IF($D$20="კი",Trainings!$F$12,0)+1),0)</f>
        <v>0</v>
      </c>
      <c r="N33" s="245">
        <f>ROUND($C33*N13*(IF($D$20="კი",Trainings!$F$13,0)+1),0)</f>
        <v>0</v>
      </c>
      <c r="O33" s="209"/>
      <c r="P33" s="253">
        <f t="shared" si="2"/>
        <v>89</v>
      </c>
    </row>
    <row r="34" spans="2:16" ht="15.75" x14ac:dyDescent="0.3">
      <c r="B34" s="242" t="str">
        <f t="shared" si="1"/>
        <v/>
      </c>
      <c r="C34" s="243">
        <f t="shared" si="1"/>
        <v>0</v>
      </c>
      <c r="D34" s="244">
        <f>ROUND($C34*D14*(IF($D$20="კი",Trainings!$F$3,0)+1),0)</f>
        <v>0</v>
      </c>
      <c r="E34" s="244">
        <f>ROUND($C34*E14*(IF($D$20="კი",Trainings!$F$4,0)+1),0)</f>
        <v>0</v>
      </c>
      <c r="F34" s="244">
        <f>ROUND($C34*F14*D14*(IF($D$20="კი",Trainings!$F$5,0)+1),0)</f>
        <v>0</v>
      </c>
      <c r="G34" s="244">
        <f>ROUND($C34*G14*(IF($D$20="კი",Trainings!$F$6,0)+1),0)</f>
        <v>0</v>
      </c>
      <c r="H34" s="244">
        <f>ROUND($C34*H14*(IF($D$20="კი",Trainings!$F$7,0)+1),0)</f>
        <v>0</v>
      </c>
      <c r="I34" s="244">
        <f>ROUND($C34*I14*(IF($D$20="კი",Trainings!$F$8,0)+1),0)</f>
        <v>0</v>
      </c>
      <c r="J34" s="244">
        <f>ROUND($C34*J14*(IF($D$20="კი",Trainings!$F$9,0)+1),0)</f>
        <v>0</v>
      </c>
      <c r="K34" s="244">
        <f>ROUND($C34*K14*(IF($D$20="კი",Trainings!$F$10,0)+1),0)</f>
        <v>0</v>
      </c>
      <c r="L34" s="244">
        <f>ROUND($C34*L14*(IF($D$20="კი",Trainings!$F$11,0)+1),0)</f>
        <v>0</v>
      </c>
      <c r="M34" s="244">
        <f>ROUND($C34*M14*(IF($D$20="კი",Trainings!$F$12,0)+1),0)</f>
        <v>0</v>
      </c>
      <c r="N34" s="245">
        <f>ROUND($C34*N14*(IF($D$20="კი",Trainings!$F$13,0)+1),0)</f>
        <v>0</v>
      </c>
      <c r="O34" s="209"/>
      <c r="P34" s="253">
        <f t="shared" si="2"/>
        <v>0</v>
      </c>
    </row>
    <row r="35" spans="2:16" ht="15.75" x14ac:dyDescent="0.3">
      <c r="B35" s="242" t="str">
        <f t="shared" si="1"/>
        <v/>
      </c>
      <c r="C35" s="243">
        <f t="shared" si="1"/>
        <v>0</v>
      </c>
      <c r="D35" s="244">
        <f>ROUND($C35*D15*(IF($D$20="კი",Trainings!$F$3,0)+1),0)</f>
        <v>0</v>
      </c>
      <c r="E35" s="244">
        <f>ROUND($C35*E15*(IF($D$20="კი",Trainings!$F$4,0)+1),0)</f>
        <v>0</v>
      </c>
      <c r="F35" s="244">
        <f>ROUND($C35*F15*D15*(IF($D$20="კი",Trainings!$F$5,0)+1),0)</f>
        <v>0</v>
      </c>
      <c r="G35" s="244">
        <f>ROUND($C35*G15*(IF($D$20="კი",Trainings!$F$6,0)+1),0)</f>
        <v>0</v>
      </c>
      <c r="H35" s="244">
        <f>ROUND($C35*H15*(IF($D$20="კი",Trainings!$F$7,0)+1),0)</f>
        <v>0</v>
      </c>
      <c r="I35" s="244">
        <f>ROUND($C35*I15*(IF($D$20="კი",Trainings!$F$8,0)+1),0)</f>
        <v>0</v>
      </c>
      <c r="J35" s="244">
        <f>ROUND($C35*J15*(IF($D$20="კი",Trainings!$F$9,0)+1),0)</f>
        <v>0</v>
      </c>
      <c r="K35" s="244">
        <f>ROUND($C35*K15*(IF($D$20="კი",Trainings!$F$10,0)+1),0)</f>
        <v>0</v>
      </c>
      <c r="L35" s="244">
        <f>ROUND($C35*L15*(IF($D$20="კი",Trainings!$F$11,0)+1),0)</f>
        <v>0</v>
      </c>
      <c r="M35" s="244">
        <f>ROUND($C35*M15*(IF($D$20="კი",Trainings!$F$12,0)+1),0)</f>
        <v>0</v>
      </c>
      <c r="N35" s="245">
        <f>ROUND($C35*N15*(IF($D$20="კი",Trainings!$F$13,0)+1),0)</f>
        <v>0</v>
      </c>
      <c r="O35" s="223"/>
      <c r="P35" s="253">
        <f t="shared" si="2"/>
        <v>0</v>
      </c>
    </row>
    <row r="36" spans="2:16" ht="15.75" x14ac:dyDescent="0.3">
      <c r="B36" s="242" t="str">
        <f t="shared" si="1"/>
        <v/>
      </c>
      <c r="C36" s="243">
        <f t="shared" si="1"/>
        <v>0</v>
      </c>
      <c r="D36" s="244">
        <f>ROUND($C36*D16*(IF($D$20="კი",Trainings!$F$3,0)+1),0)</f>
        <v>0</v>
      </c>
      <c r="E36" s="244">
        <f>ROUND($C36*E16*(IF($D$20="კი",Trainings!$F$4,0)+1),0)</f>
        <v>0</v>
      </c>
      <c r="F36" s="244">
        <f>ROUND($C36*F16*D16*(IF($D$20="კი",Trainings!$F$5,0)+1),0)</f>
        <v>0</v>
      </c>
      <c r="G36" s="244">
        <f>ROUND($C36*G16*(IF($D$20="კი",Trainings!$F$6,0)+1),0)</f>
        <v>0</v>
      </c>
      <c r="H36" s="244">
        <f>ROUND($C36*H16*(IF($D$20="კი",Trainings!$F$7,0)+1),0)</f>
        <v>0</v>
      </c>
      <c r="I36" s="244">
        <f>ROUND($C36*I16*(IF($D$20="კი",Trainings!$F$8,0)+1),0)</f>
        <v>0</v>
      </c>
      <c r="J36" s="244">
        <f>ROUND($C36*J16*(IF($D$20="კი",Trainings!$F$9,0)+1),0)</f>
        <v>0</v>
      </c>
      <c r="K36" s="244">
        <f>ROUND($C36*K16*(IF($D$20="კი",Trainings!$F$10,0)+1),0)</f>
        <v>0</v>
      </c>
      <c r="L36" s="244">
        <f>ROUND($C36*L16*(IF($D$20="კი",Trainings!$F$11,0)+1),0)</f>
        <v>0</v>
      </c>
      <c r="M36" s="244">
        <f>ROUND($C36*M16*(IF($D$20="კი",Trainings!$F$12,0)+1),0)</f>
        <v>0</v>
      </c>
      <c r="N36" s="245">
        <f>ROUND($C36*N16*(IF($D$20="კი",Trainings!$F$13,0)+1),0)</f>
        <v>0</v>
      </c>
      <c r="O36" s="223"/>
      <c r="P36" s="253">
        <f t="shared" si="2"/>
        <v>0</v>
      </c>
    </row>
    <row r="37" spans="2:16" ht="15.75" x14ac:dyDescent="0.3">
      <c r="B37" s="242" t="str">
        <f t="shared" si="1"/>
        <v/>
      </c>
      <c r="C37" s="243">
        <f t="shared" si="1"/>
        <v>0</v>
      </c>
      <c r="D37" s="244">
        <f>ROUND($C37*D17*(IF($D$20="კი",Trainings!$F$3,0)+1),0)</f>
        <v>0</v>
      </c>
      <c r="E37" s="244">
        <f>ROUND($C37*E17*(IF($D$20="კი",Trainings!$F$4,0)+1),0)</f>
        <v>0</v>
      </c>
      <c r="F37" s="244">
        <f>ROUND($C37*F17*D17*(IF($D$20="კი",Trainings!$F$5,0)+1),0)</f>
        <v>0</v>
      </c>
      <c r="G37" s="244">
        <f>ROUND($C37*G17*(IF($D$20="კი",Trainings!$F$6,0)+1),0)</f>
        <v>0</v>
      </c>
      <c r="H37" s="244">
        <f>ROUND($C37*H17*(IF($D$20="კი",Trainings!$F$7,0)+1),0)</f>
        <v>0</v>
      </c>
      <c r="I37" s="244">
        <f>ROUND($C37*I17*(IF($D$20="კი",Trainings!$F$8,0)+1),0)</f>
        <v>0</v>
      </c>
      <c r="J37" s="244">
        <f>ROUND($C37*J17*(IF($D$20="კი",Trainings!$F$9,0)+1),0)</f>
        <v>0</v>
      </c>
      <c r="K37" s="244">
        <f>ROUND($C37*K17*(IF($D$20="კი",Trainings!$F$10,0)+1),0)</f>
        <v>0</v>
      </c>
      <c r="L37" s="244">
        <f>ROUND($C37*L17*(IF($D$20="კი",Trainings!$F$11,0)+1),0)</f>
        <v>0</v>
      </c>
      <c r="M37" s="244">
        <f>ROUND($C37*M17*(IF($D$20="კი",Trainings!$F$12,0)+1),0)</f>
        <v>0</v>
      </c>
      <c r="N37" s="245">
        <f>ROUND($C37*N17*(IF($D$20="კი",Trainings!$F$13,0)+1),0)</f>
        <v>0</v>
      </c>
      <c r="O37" s="223"/>
      <c r="P37" s="253">
        <f t="shared" si="2"/>
        <v>0</v>
      </c>
    </row>
    <row r="38" spans="2:16" ht="16.5" thickBot="1" x14ac:dyDescent="0.35">
      <c r="B38" s="246" t="str">
        <f t="shared" si="1"/>
        <v/>
      </c>
      <c r="C38" s="247">
        <f t="shared" si="1"/>
        <v>0</v>
      </c>
      <c r="D38" s="248">
        <f>ROUND($C38*D18*(IF($D$20="კი",Trainings!$F$3,0)+1),0)</f>
        <v>0</v>
      </c>
      <c r="E38" s="248">
        <f>ROUND($C38*E18*(IF($D$20="კი",Trainings!$F$4,0)+1),0)</f>
        <v>0</v>
      </c>
      <c r="F38" s="248">
        <f>ROUND($C38*F18*D18*(IF($D$20="კი",Trainings!$F$5,0)+1),0)</f>
        <v>0</v>
      </c>
      <c r="G38" s="248">
        <f>ROUND($C38*G18*(IF($D$20="კი",Trainings!$F$6,0)+1),0)</f>
        <v>0</v>
      </c>
      <c r="H38" s="248">
        <f>ROUND($C38*H18*(IF($D$20="კი",Trainings!$F$7,0)+1),0)</f>
        <v>0</v>
      </c>
      <c r="I38" s="248">
        <f>ROUND($C38*I18*(IF($D$20="კი",Trainings!$F$8,0)+1),0)</f>
        <v>0</v>
      </c>
      <c r="J38" s="248">
        <f>ROUND($C38*J18*(IF($D$20="კი",Trainings!$F$9,0)+1),0)</f>
        <v>0</v>
      </c>
      <c r="K38" s="248">
        <f>ROUND($C38*K18*(IF($D$20="კი",Trainings!$F$10,0)+1),0)</f>
        <v>0</v>
      </c>
      <c r="L38" s="248">
        <f>ROUND($C38*L18*(IF($D$20="კი",Trainings!$F$11,0)+1),0)</f>
        <v>0</v>
      </c>
      <c r="M38" s="248">
        <f>ROUND($C38*M18*(IF($D$20="კი",Trainings!$F$12,0)+1),0)</f>
        <v>0</v>
      </c>
      <c r="N38" s="249">
        <f>ROUND($C38*N18*(IF($D$20="კი",Trainings!$F$13,0)+1),0)</f>
        <v>0</v>
      </c>
      <c r="O38" s="223"/>
      <c r="P38" s="253">
        <f t="shared" si="2"/>
        <v>0</v>
      </c>
    </row>
    <row r="39" spans="2:16" ht="16.5" thickTop="1" thickBot="1" x14ac:dyDescent="0.3">
      <c r="B39" s="208"/>
      <c r="C39" s="210">
        <f>SUM(C23:C38)</f>
        <v>1245</v>
      </c>
      <c r="D39" s="210">
        <f t="shared" ref="D39:N39" si="3">SUM(D23:D38)</f>
        <v>3499</v>
      </c>
      <c r="E39" s="210">
        <f t="shared" si="3"/>
        <v>1260</v>
      </c>
      <c r="F39" s="210">
        <f t="shared" si="3"/>
        <v>1095</v>
      </c>
      <c r="G39" s="210">
        <f t="shared" si="3"/>
        <v>1232</v>
      </c>
      <c r="H39" s="210">
        <f t="shared" si="3"/>
        <v>284</v>
      </c>
      <c r="I39" s="210">
        <f t="shared" si="3"/>
        <v>1307</v>
      </c>
      <c r="J39" s="210">
        <f t="shared" si="3"/>
        <v>1307</v>
      </c>
      <c r="K39" s="210">
        <f t="shared" si="3"/>
        <v>1307</v>
      </c>
      <c r="L39" s="210">
        <f t="shared" si="3"/>
        <v>797</v>
      </c>
      <c r="M39" s="210">
        <f t="shared" si="3"/>
        <v>0</v>
      </c>
      <c r="N39" s="211">
        <f t="shared" si="3"/>
        <v>0</v>
      </c>
      <c r="O39" s="224"/>
      <c r="P39" s="254"/>
    </row>
    <row r="40" spans="2:16" x14ac:dyDescent="0.25">
      <c r="O40" s="225"/>
    </row>
    <row r="41" spans="2:16" ht="15.75" x14ac:dyDescent="0.3">
      <c r="B41" s="216" t="s">
        <v>161</v>
      </c>
      <c r="C41" s="217"/>
      <c r="D41" s="218">
        <f>IF(D39&lt;&gt;0,ROUNDUP(ROUNDUP('HR Investment'!D39/Trainings!$C3,0)/(nwd/Trainings!$D3),0),0)</f>
        <v>1</v>
      </c>
      <c r="E41" s="219">
        <f>IF(E39&lt;&gt;0,ROUNDUP(ROUNDUP('HR Investment'!E39/Trainings!$C4,0)/(nwd/Trainings!$D4),0),0)</f>
        <v>1</v>
      </c>
      <c r="F41" s="219">
        <f>IF(F39&lt;&gt;0,ROUNDUP(ROUNDUP('HR Investment'!F39/Trainings!$C5,0)/(nwd/Trainings!$D5),0),0)</f>
        <v>12</v>
      </c>
      <c r="G41" s="220">
        <f>IF(G39&lt;&gt;0,ROUNDUP(ROUNDUP('HR Investment'!G39/Trainings!$C6,0)/(nwd/Trainings!$D6),0),0)</f>
        <v>3</v>
      </c>
      <c r="H41" s="220">
        <f>IF(H39&lt;&gt;0,ROUNDUP(ROUNDUP('HR Investment'!H39/Trainings!$C7,0)/(nwd/Trainings!$D7),0),0)</f>
        <v>1</v>
      </c>
      <c r="I41" s="219">
        <f>IF(I39&lt;&gt;0,ROUNDUP(ROUNDUP('HR Investment'!I39/Trainings!$C8,0)/(nwd/Trainings!$D8),0),0)</f>
        <v>3</v>
      </c>
      <c r="J41" s="219">
        <f>IF(J39&lt;&gt;0,ROUNDUP(ROUNDUP('HR Investment'!J39/Trainings!$C9,0)/(nwd/Trainings!$D9),0),0)</f>
        <v>3</v>
      </c>
      <c r="K41" s="219">
        <f>IF(K39&lt;&gt;0,ROUNDUP(ROUNDUP('HR Investment'!K39/Trainings!$C10,0)/(nwd/Trainings!$D10),0),0)</f>
        <v>3</v>
      </c>
      <c r="L41" s="219">
        <f>ROUNDUP(ROUNDUP('HR Investment'!L39/Trainings!$C11,0)/(nwd/Trainings!$D11),0)</f>
        <v>2</v>
      </c>
      <c r="M41" s="219">
        <f>IF(M39&lt;&gt;0,ROUNDUP(ROUNDUP('HR Investment'!M39/Trainings!$C12,0)/(nwd/Trainings!$D12),0),0)</f>
        <v>0</v>
      </c>
      <c r="N41" s="221">
        <f>IF(N39&lt;&gt;0,ROUNDUP(ROUNDUP('HR Investment'!N39/Trainings!$C13,0)/(nwd/Trainings!$D13),0),0)</f>
        <v>0</v>
      </c>
      <c r="O41" s="250">
        <f>SUM(D41:N41)</f>
        <v>29</v>
      </c>
    </row>
    <row r="42" spans="2:16" x14ac:dyDescent="0.25">
      <c r="B42" s="2"/>
    </row>
    <row r="43" spans="2:16" ht="16.5" thickBot="1" x14ac:dyDescent="0.35">
      <c r="B43" s="213" t="s">
        <v>163</v>
      </c>
      <c r="C43" s="214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</row>
    <row r="44" spans="2:16" ht="16.5" thickBot="1" x14ac:dyDescent="0.35">
      <c r="B44" s="226" t="str">
        <f>IF(Trainings!B16&lt;&gt;"",Trainings!B16,"")</f>
        <v>სოც. სპეციალობა</v>
      </c>
      <c r="C44" s="227"/>
      <c r="D44" s="232">
        <f>IF(D$41&gt;0,IF(INDEX(Trainings!$G$3:$G$13,MATCH(D$22,Trainings!$B$3:$B$13,0))=$B44,D$41,0),0)</f>
        <v>0</v>
      </c>
      <c r="E44" s="232">
        <f>IF(E$41&gt;0,IF(INDEX(Trainings!$G$3:$G$13,MATCH(E$22,Trainings!$B$3:$B$13,0))=$B44,E$41,0),0)</f>
        <v>0</v>
      </c>
      <c r="F44" s="232">
        <f>IF(F$41&gt;0,IF(INDEX(Trainings!$G$3:$G$13,MATCH(F$22,Trainings!$B$3:$B$13,0))=$B44,F$41,0),0)</f>
        <v>12</v>
      </c>
      <c r="G44" s="232">
        <f>IF(G$41&gt;0,IF(INDEX(Trainings!$G$3:$G$13,MATCH(G$22,Trainings!$B$3:$B$13,0))=$B44,G$41,0),0)</f>
        <v>3</v>
      </c>
      <c r="H44" s="232">
        <f>IF(H$41&gt;0,IF(INDEX(Trainings!$G$3:$G$13,MATCH(H$22,Trainings!$B$3:$B$13,0))=$B44,H$41,0),0)</f>
        <v>0</v>
      </c>
      <c r="I44" s="232">
        <f>IF(I$41&gt;0,IF(INDEX(Trainings!$G$3:$G$13,MATCH(I$22,Trainings!$B$3:$B$13,0))=$B44,I$41,0),0)</f>
        <v>0</v>
      </c>
      <c r="J44" s="232">
        <f>IF(J$41&gt;0,IF(INDEX(Trainings!$G$3:$G$13,MATCH(J$22,Trainings!$B$3:$B$13,0))=$B44,J$41,0),0)</f>
        <v>0</v>
      </c>
      <c r="K44" s="232">
        <f>IF(K$41&gt;0,IF(INDEX(Trainings!$G$3:$G$13,MATCH(K$22,Trainings!$B$3:$B$13,0))=$B44,K$41,0),0)</f>
        <v>0</v>
      </c>
      <c r="L44" s="232">
        <f>IF(L$41&gt;0,IF(INDEX(Trainings!$G$3:$G$13,MATCH(L$22,Trainings!$B$3:$B$13,0))=$B44,L$41,0),0)</f>
        <v>0</v>
      </c>
      <c r="M44" s="232">
        <f>IF(M$41&gt;0,IF(INDEX(Trainings!$G$3:$G$13,MATCH(M$22,Trainings!$B$3:$B$13,0))=$B44,M$41,0),0)</f>
        <v>0</v>
      </c>
      <c r="N44" s="232">
        <f>IF(N$41&gt;0,IF(INDEX(Trainings!$G$3:$G$13,MATCH(N$22,Trainings!$B$3:$B$13,0))=$B44,N$41,0),0)</f>
        <v>0</v>
      </c>
      <c r="O44" s="233">
        <f t="shared" ref="O44:O46" si="4">SUM(D44:N44)</f>
        <v>15</v>
      </c>
    </row>
    <row r="45" spans="2:16" ht="16.5" thickBot="1" x14ac:dyDescent="0.35">
      <c r="B45" s="228" t="str">
        <f>IF(Trainings!B17&lt;&gt;"",Trainings!B17,"")</f>
        <v>IT ტექნოლოგია</v>
      </c>
      <c r="C45" s="229"/>
      <c r="D45" s="234">
        <f>IF(D$41&gt;0,IF(INDEX(Trainings!$G$3:$G$13,MATCH(D$22,Trainings!$B$3:$B$13,0))=$B45,D$41,0),0)</f>
        <v>0</v>
      </c>
      <c r="E45" s="234">
        <f>IF(E$41&gt;0,IF(INDEX(Trainings!$G$3:$G$13,MATCH(E$22,Trainings!$B$3:$B$13,0))=$B45,E$41,0),0)</f>
        <v>0</v>
      </c>
      <c r="F45" s="234">
        <f>IF(F$41&gt;0,IF(INDEX(Trainings!$G$3:$G$13,MATCH(F$22,Trainings!$B$3:$B$13,0))=$B45,F$41,0),0)</f>
        <v>0</v>
      </c>
      <c r="G45" s="234">
        <f>IF(G$41&gt;0,IF(INDEX(Trainings!$G$3:$G$13,MATCH(G$22,Trainings!$B$3:$B$13,0))=$B45,G$41,0),0)</f>
        <v>0</v>
      </c>
      <c r="H45" s="234">
        <f>IF(H$41&gt;0,IF(INDEX(Trainings!$G$3:$G$13,MATCH(H$22,Trainings!$B$3:$B$13,0))=$B45,H$41,0),0)</f>
        <v>0</v>
      </c>
      <c r="I45" s="234">
        <f>IF(I$41&gt;0,IF(INDEX(Trainings!$G$3:$G$13,MATCH(I$22,Trainings!$B$3:$B$13,0))=$B45,I$41,0),0)</f>
        <v>3</v>
      </c>
      <c r="J45" s="234">
        <f>IF(J$41&gt;0,IF(INDEX(Trainings!$G$3:$G$13,MATCH(J$22,Trainings!$B$3:$B$13,0))=$B45,J$41,0),0)</f>
        <v>3</v>
      </c>
      <c r="K45" s="234">
        <f>IF(K$41&gt;0,IF(INDEX(Trainings!$G$3:$G$13,MATCH(K$22,Trainings!$B$3:$B$13,0))=$B45,K$41,0),0)</f>
        <v>0</v>
      </c>
      <c r="L45" s="234">
        <f>IF(L$41&gt;0,IF(INDEX(Trainings!$G$3:$G$13,MATCH(L$22,Trainings!$B$3:$B$13,0))=$B45,L$41,0),0)</f>
        <v>0</v>
      </c>
      <c r="M45" s="234">
        <f>IF(M$41&gt;0,IF(INDEX(Trainings!$G$3:$G$13,MATCH(M$22,Trainings!$B$3:$B$13,0))=$B45,M$41,0),0)</f>
        <v>0</v>
      </c>
      <c r="N45" s="234">
        <f>IF(N$41&gt;0,IF(INDEX(Trainings!$G$3:$G$13,MATCH(N$22,Trainings!$B$3:$B$13,0))=$B45,N$41,0),0)</f>
        <v>0</v>
      </c>
      <c r="O45" s="235">
        <f t="shared" si="4"/>
        <v>6</v>
      </c>
    </row>
    <row r="46" spans="2:16" ht="16.5" thickBot="1" x14ac:dyDescent="0.35">
      <c r="B46" s="228" t="str">
        <f>IF(Trainings!B18&lt;&gt;"",Trainings!B18,"")</f>
        <v>ორგანიზაცია</v>
      </c>
      <c r="C46" s="229"/>
      <c r="D46" s="234">
        <f>IF(D$41&gt;0,IF(INDEX(Trainings!$G$3:$G$13,MATCH(D$22,Trainings!$B$3:$B$13,0))=$B46,D$41,0),0)</f>
        <v>0</v>
      </c>
      <c r="E46" s="234">
        <f>IF(E$41&gt;0,IF(INDEX(Trainings!$G$3:$G$13,MATCH(E$22,Trainings!$B$3:$B$13,0))=$B46,E$41,0),0)</f>
        <v>0</v>
      </c>
      <c r="F46" s="234">
        <f>IF(F$41&gt;0,IF(INDEX(Trainings!$G$3:$G$13,MATCH(F$22,Trainings!$B$3:$B$13,0))=$B46,F$41,0),0)</f>
        <v>0</v>
      </c>
      <c r="G46" s="234">
        <f>IF(G$41&gt;0,IF(INDEX(Trainings!$G$3:$G$13,MATCH(G$22,Trainings!$B$3:$B$13,0))=$B46,G$41,0),0)</f>
        <v>0</v>
      </c>
      <c r="H46" s="234">
        <f>IF(H$41&gt;0,IF(INDEX(Trainings!$G$3:$G$13,MATCH(H$22,Trainings!$B$3:$B$13,0))=$B46,H$41,0),0)</f>
        <v>1</v>
      </c>
      <c r="I46" s="234">
        <f>IF(I$41&gt;0,IF(INDEX(Trainings!$G$3:$G$13,MATCH(I$22,Trainings!$B$3:$B$13,0))=$B46,I$41,0),0)</f>
        <v>0</v>
      </c>
      <c r="J46" s="234">
        <f>IF(J$41&gt;0,IF(INDEX(Trainings!$G$3:$G$13,MATCH(J$22,Trainings!$B$3:$B$13,0))=$B46,J$41,0),0)</f>
        <v>0</v>
      </c>
      <c r="K46" s="234">
        <f>IF(K$41&gt;0,IF(INDEX(Trainings!$G$3:$G$13,MATCH(K$22,Trainings!$B$3:$B$13,0))=$B46,K$41,0),0)</f>
        <v>3</v>
      </c>
      <c r="L46" s="234">
        <f>IF(L$41&gt;0,IF(INDEX(Trainings!$G$3:$G$13,MATCH(L$22,Trainings!$B$3:$B$13,0))=$B46,L$41,0),0)</f>
        <v>2</v>
      </c>
      <c r="M46" s="234">
        <f>IF(M$41&gt;0,IF(INDEX(Trainings!$G$3:$G$13,MATCH(M$22,Trainings!$B$3:$B$13,0))=$B46,M$41,0),0)</f>
        <v>0</v>
      </c>
      <c r="N46" s="234">
        <f>IF(N$41&gt;0,IF(INDEX(Trainings!$G$3:$G$13,MATCH(N$22,Trainings!$B$3:$B$13,0))=$B46,N$41,0),0)</f>
        <v>0</v>
      </c>
      <c r="O46" s="235">
        <f t="shared" si="4"/>
        <v>6</v>
      </c>
    </row>
    <row r="47" spans="2:16" ht="16.5" thickBot="1" x14ac:dyDescent="0.35">
      <c r="B47" s="230" t="str">
        <f>IF(Trainings!B19&lt;&gt;"",Trainings!B19,"")</f>
        <v>კადრების სპაციალისტი</v>
      </c>
      <c r="C47" s="231"/>
      <c r="D47" s="236">
        <f>IF(D$41&gt;0,IF(INDEX(Trainings!$G$3:$G$13,MATCH(D$22,Trainings!$B$3:$B$13,0))=$B47,D$41,0),0)</f>
        <v>1</v>
      </c>
      <c r="E47" s="236">
        <f>IF(E$41&gt;0,IF(INDEX(Trainings!$G$3:$G$13,MATCH(E$22,Trainings!$B$3:$B$13,0))=$B47,E$41,0),0)</f>
        <v>1</v>
      </c>
      <c r="F47" s="236">
        <f>IF(F$41&gt;0,IF(INDEX(Trainings!$G$3:$G$13,MATCH(F$22,Trainings!$B$3:$B$13,0))=$B47,F$41,0),0)</f>
        <v>0</v>
      </c>
      <c r="G47" s="236">
        <f>IF(G$41&gt;0,IF(INDEX(Trainings!$G$3:$G$13,MATCH(G$22,Trainings!$B$3:$B$13,0))=$B47,G$41,0),0)</f>
        <v>0</v>
      </c>
      <c r="H47" s="236">
        <f>IF(H$41&gt;0,IF(INDEX(Trainings!$G$3:$G$13,MATCH(H$22,Trainings!$B$3:$B$13,0))=$B47,H$41,0),0)</f>
        <v>0</v>
      </c>
      <c r="I47" s="236">
        <f>IF(I$41&gt;0,IF(INDEX(Trainings!$G$3:$G$13,MATCH(I$22,Trainings!$B$3:$B$13,0))=$B47,I$41,0),0)</f>
        <v>0</v>
      </c>
      <c r="J47" s="236">
        <f>IF(J$41&gt;0,IF(INDEX(Trainings!$G$3:$G$13,MATCH(J$22,Trainings!$B$3:$B$13,0))=$B47,J$41,0),0)</f>
        <v>0</v>
      </c>
      <c r="K47" s="236">
        <f>IF(K$41&gt;0,IF(INDEX(Trainings!$G$3:$G$13,MATCH(K$22,Trainings!$B$3:$B$13,0))=$B47,K$41,0),0)</f>
        <v>0</v>
      </c>
      <c r="L47" s="236">
        <f>IF(L$41&gt;0,IF(INDEX(Trainings!$G$3:$G$13,MATCH(L$22,Trainings!$B$3:$B$13,0))=$B47,L$41,0),0)</f>
        <v>0</v>
      </c>
      <c r="M47" s="236">
        <f>IF(M$41&gt;0,IF(INDEX(Trainings!$G$3:$G$13,MATCH(M$22,Trainings!$B$3:$B$13,0))=$B47,M$41,0),0)</f>
        <v>0</v>
      </c>
      <c r="N47" s="236">
        <f>IF(N$41&gt;0,IF(INDEX(Trainings!$G$3:$G$13,MATCH(N$22,Trainings!$B$3:$B$13,0))=$B47,N$41,0),0)</f>
        <v>0</v>
      </c>
      <c r="O47" s="237">
        <f>SUM(D47:N47)</f>
        <v>2</v>
      </c>
    </row>
    <row r="48" spans="2:16" x14ac:dyDescent="0.25">
      <c r="B48" s="212" t="str">
        <f>IF(Trainings!B20&lt;&gt;"",Trainings!B20,"")</f>
        <v/>
      </c>
    </row>
    <row r="49" spans="2:2" hidden="1" x14ac:dyDescent="0.25">
      <c r="B49" s="212" t="str">
        <f>IF(Trainings!B21&lt;&gt;"",Trainings!B21,"")</f>
        <v/>
      </c>
    </row>
    <row r="50" spans="2:2" hidden="1" x14ac:dyDescent="0.25">
      <c r="B50" s="212" t="str">
        <f>IF(Trainings!B22&lt;&gt;"",Trainings!B22,"")</f>
        <v/>
      </c>
    </row>
    <row r="51" spans="2:2" x14ac:dyDescent="0.25"/>
  </sheetData>
  <sheetProtection password="C6E0" sheet="1" objects="1" scenarios="1"/>
  <conditionalFormatting sqref="B3:O18">
    <cfRule type="expression" dxfId="0" priority="1">
      <formula>$B3=""</formula>
    </cfRule>
  </conditionalFormatting>
  <dataValidations count="2">
    <dataValidation type="decimal" allowBlank="1" showInputMessage="1" showErrorMessage="1" sqref="D3:O18">
      <formula1>0.01</formula1>
      <formula2>1</formula2>
    </dataValidation>
    <dataValidation type="list" allowBlank="1" showInputMessage="1" showErrorMessage="1" sqref="D20">
      <formula1>Y_N</formula1>
    </dataValidation>
  </dataValidations>
  <pageMargins left="0.7" right="0.7" top="0.75" bottom="0.75" header="0.3" footer="0.3"/>
  <pageSetup paperSize="9" orientation="portrait" horizontalDpi="720" verticalDpi="720" copies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C22" sqref="C22"/>
    </sheetView>
    <sheetView showGridLines="0" tabSelected="1" workbookViewId="1">
      <selection activeCell="F11" sqref="F11"/>
    </sheetView>
  </sheetViews>
  <sheetFormatPr defaultColWidth="0" defaultRowHeight="15" zeroHeight="1" x14ac:dyDescent="0.25"/>
  <cols>
    <col min="1" max="1" width="3.85546875" customWidth="1"/>
    <col min="2" max="2" width="27.42578125" bestFit="1" customWidth="1"/>
    <col min="3" max="3" width="14.140625" bestFit="1" customWidth="1"/>
    <col min="4" max="13" width="12.7109375" customWidth="1"/>
    <col min="14" max="14" width="2.140625" customWidth="1"/>
    <col min="15" max="16384" width="9.140625" hidden="1"/>
  </cols>
  <sheetData>
    <row r="1" spans="2:14" ht="15.75" x14ac:dyDescent="0.3">
      <c r="B1" s="257"/>
      <c r="C1" s="258"/>
      <c r="D1" s="313" t="s">
        <v>175</v>
      </c>
      <c r="E1" s="313"/>
      <c r="F1" s="313"/>
      <c r="G1" s="313"/>
      <c r="H1" s="313"/>
      <c r="I1" s="313"/>
      <c r="J1" s="313"/>
      <c r="K1" s="313"/>
      <c r="L1" s="313"/>
      <c r="M1" s="314"/>
    </row>
    <row r="2" spans="2:14" ht="30.75" thickBot="1" x14ac:dyDescent="0.35">
      <c r="B2" s="266" t="str">
        <f>'HR Investment'!B2</f>
        <v>სპეციალისტები</v>
      </c>
      <c r="C2" s="267" t="s">
        <v>169</v>
      </c>
      <c r="D2" s="261" t="str">
        <f>IF(B23&lt;&gt;"",B23,"")</f>
        <v>სამაგიდო კომპიუტერი</v>
      </c>
      <c r="E2" s="262" t="str">
        <f>IF(B24&lt;&gt;"",B24,"")</f>
        <v>ნეთბუქი</v>
      </c>
      <c r="F2" s="262" t="str">
        <f>IF(B25&lt;&gt;"",B25,"")</f>
        <v>პლანშეტი</v>
      </c>
      <c r="G2" s="262" t="str">
        <f>IF(B26&lt;&gt;"",B26,"")</f>
        <v>სხვა</v>
      </c>
      <c r="H2" s="263" t="str">
        <f>IF(B27&lt;&gt;"",B27,"")</f>
        <v/>
      </c>
      <c r="I2" s="264" t="str">
        <f>D2</f>
        <v>სამაგიდო კომპიუტერი</v>
      </c>
      <c r="J2" s="262" t="str">
        <f t="shared" ref="J2:M2" si="0">E2</f>
        <v>ნეთბუქი</v>
      </c>
      <c r="K2" s="262" t="str">
        <f t="shared" si="0"/>
        <v>პლანშეტი</v>
      </c>
      <c r="L2" s="262" t="str">
        <f t="shared" si="0"/>
        <v>სხვა</v>
      </c>
      <c r="M2" s="265" t="str">
        <f t="shared" si="0"/>
        <v/>
      </c>
      <c r="N2" s="256"/>
    </row>
    <row r="3" spans="2:14" ht="15.75" x14ac:dyDescent="0.3">
      <c r="B3" s="226" t="str">
        <f>'HR Investment'!B3</f>
        <v>ოფიცერი (FO)</v>
      </c>
      <c r="C3" s="232">
        <f>'HR Investment'!P23</f>
        <v>161</v>
      </c>
      <c r="D3" s="259">
        <v>1</v>
      </c>
      <c r="E3" s="259"/>
      <c r="F3" s="259"/>
      <c r="G3" s="259"/>
      <c r="H3" s="259"/>
      <c r="I3" s="268">
        <f>ROUNDUP(D3*$C3*(1+$D$23),0)</f>
        <v>170</v>
      </c>
      <c r="J3" s="269">
        <f>ROUNDUP(E3*$C3*(1+$D$24),0)</f>
        <v>0</v>
      </c>
      <c r="K3" s="269">
        <f>ROUNDUP(F3*$C3*(1+$D$25),0)</f>
        <v>0</v>
      </c>
      <c r="L3" s="269">
        <f>ROUNDUP(G3*$C3*(1+$D$26),0)</f>
        <v>0</v>
      </c>
      <c r="M3" s="270">
        <f>ROUNDUP(H3*$C3*(1+$D$27),0)</f>
        <v>0</v>
      </c>
    </row>
    <row r="4" spans="2:14" ht="15.75" x14ac:dyDescent="0.3">
      <c r="B4" s="228" t="str">
        <f>'HR Investment'!B4</f>
        <v>ექსპერტი (გასაცემლები)</v>
      </c>
      <c r="C4" s="234">
        <f>'HR Investment'!P24</f>
        <v>88</v>
      </c>
      <c r="D4" s="259">
        <v>1</v>
      </c>
      <c r="E4" s="259"/>
      <c r="F4" s="259"/>
      <c r="G4" s="259"/>
      <c r="H4" s="259"/>
      <c r="I4" s="271">
        <f t="shared" ref="I4:I18" si="1">ROUNDUP(D4*$C4*(1+$D$23),0)</f>
        <v>93</v>
      </c>
      <c r="J4" s="272">
        <f t="shared" ref="J4:J18" si="2">ROUNDUP(E4*$C4*(1+$D$24),0)</f>
        <v>0</v>
      </c>
      <c r="K4" s="272">
        <f t="shared" ref="K4:K18" si="3">ROUNDUP(F4*$C4*(1+$D$25),0)</f>
        <v>0</v>
      </c>
      <c r="L4" s="272">
        <f t="shared" ref="L4:L18" si="4">ROUNDUP(G4*$C4*(1+$D$26),0)</f>
        <v>0</v>
      </c>
      <c r="M4" s="273">
        <f t="shared" ref="M4:M18" si="5">ROUNDUP(H4*$C4*(1+$D$27),0)</f>
        <v>0</v>
      </c>
    </row>
    <row r="5" spans="2:14" ht="15.75" x14ac:dyDescent="0.3">
      <c r="B5" s="228" t="str">
        <f>'HR Investment'!B5</f>
        <v>ექსპერტი (უმწეოები)</v>
      </c>
      <c r="C5" s="234">
        <f>'HR Investment'!P25</f>
        <v>86</v>
      </c>
      <c r="D5" s="259">
        <v>1</v>
      </c>
      <c r="E5" s="259"/>
      <c r="F5" s="259"/>
      <c r="G5" s="259"/>
      <c r="H5" s="259"/>
      <c r="I5" s="271">
        <f t="shared" si="1"/>
        <v>91</v>
      </c>
      <c r="J5" s="272">
        <f t="shared" si="2"/>
        <v>0</v>
      </c>
      <c r="K5" s="272">
        <f t="shared" si="3"/>
        <v>0</v>
      </c>
      <c r="L5" s="272">
        <f t="shared" si="4"/>
        <v>0</v>
      </c>
      <c r="M5" s="273">
        <f t="shared" si="5"/>
        <v>0</v>
      </c>
    </row>
    <row r="6" spans="2:14" ht="15.75" x14ac:dyDescent="0.3">
      <c r="B6" s="228" t="str">
        <f>'HR Investment'!B6</f>
        <v>ექსპერტი (მზრუნველობა)</v>
      </c>
      <c r="C6" s="234">
        <f>'HR Investment'!P26</f>
        <v>86</v>
      </c>
      <c r="D6" s="259">
        <v>1</v>
      </c>
      <c r="E6" s="259"/>
      <c r="F6" s="259"/>
      <c r="G6" s="259"/>
      <c r="H6" s="259"/>
      <c r="I6" s="271">
        <f t="shared" si="1"/>
        <v>91</v>
      </c>
      <c r="J6" s="272">
        <f t="shared" si="2"/>
        <v>0</v>
      </c>
      <c r="K6" s="272">
        <f t="shared" si="3"/>
        <v>0</v>
      </c>
      <c r="L6" s="272">
        <f t="shared" si="4"/>
        <v>0</v>
      </c>
      <c r="M6" s="273">
        <f t="shared" si="5"/>
        <v>0</v>
      </c>
    </row>
    <row r="7" spans="2:14" ht="15.75" x14ac:dyDescent="0.3">
      <c r="B7" s="228" t="str">
        <f>'HR Investment'!B7</f>
        <v>ექსპერტი (სხვა)</v>
      </c>
      <c r="C7" s="234">
        <f>'HR Investment'!P27</f>
        <v>86</v>
      </c>
      <c r="D7" s="259">
        <v>1</v>
      </c>
      <c r="E7" s="259"/>
      <c r="F7" s="259"/>
      <c r="G7" s="259"/>
      <c r="H7" s="259"/>
      <c r="I7" s="271">
        <f t="shared" si="1"/>
        <v>91</v>
      </c>
      <c r="J7" s="272">
        <f t="shared" si="2"/>
        <v>0</v>
      </c>
      <c r="K7" s="272">
        <f t="shared" si="3"/>
        <v>0</v>
      </c>
      <c r="L7" s="272">
        <f t="shared" si="4"/>
        <v>0</v>
      </c>
      <c r="M7" s="273">
        <f t="shared" si="5"/>
        <v>0</v>
      </c>
    </row>
    <row r="8" spans="2:14" ht="15.75" x14ac:dyDescent="0.3">
      <c r="B8" s="228" t="str">
        <f>'HR Investment'!B8</f>
        <v>სოციალური აგენტი</v>
      </c>
      <c r="C8" s="234">
        <f>'HR Investment'!P28</f>
        <v>404</v>
      </c>
      <c r="D8" s="259">
        <v>0.3</v>
      </c>
      <c r="E8" s="259"/>
      <c r="F8" s="259">
        <v>1</v>
      </c>
      <c r="G8" s="259"/>
      <c r="H8" s="259"/>
      <c r="I8" s="271">
        <f t="shared" si="1"/>
        <v>128</v>
      </c>
      <c r="J8" s="272">
        <f t="shared" si="2"/>
        <v>0</v>
      </c>
      <c r="K8" s="272">
        <f t="shared" si="3"/>
        <v>445</v>
      </c>
      <c r="L8" s="272">
        <f t="shared" si="4"/>
        <v>0</v>
      </c>
      <c r="M8" s="273">
        <f t="shared" si="5"/>
        <v>0</v>
      </c>
    </row>
    <row r="9" spans="2:14" ht="15.75" x14ac:dyDescent="0.3">
      <c r="B9" s="228" t="str">
        <f>'HR Investment'!B9</f>
        <v>სოციალური მუშაკი</v>
      </c>
      <c r="C9" s="234">
        <f>'HR Investment'!P29</f>
        <v>183</v>
      </c>
      <c r="D9" s="259">
        <v>0.3</v>
      </c>
      <c r="E9" s="259"/>
      <c r="F9" s="259">
        <v>1</v>
      </c>
      <c r="G9" s="259"/>
      <c r="H9" s="259"/>
      <c r="I9" s="271">
        <f t="shared" si="1"/>
        <v>58</v>
      </c>
      <c r="J9" s="272">
        <f t="shared" si="2"/>
        <v>0</v>
      </c>
      <c r="K9" s="272">
        <f t="shared" si="3"/>
        <v>202</v>
      </c>
      <c r="L9" s="272">
        <f t="shared" si="4"/>
        <v>0</v>
      </c>
      <c r="M9" s="273">
        <f t="shared" si="5"/>
        <v>0</v>
      </c>
    </row>
    <row r="10" spans="2:14" ht="15.75" x14ac:dyDescent="0.3">
      <c r="B10" s="228" t="str">
        <f>'HR Investment'!B10</f>
        <v>ოფიცერი (გასაცემლები)</v>
      </c>
      <c r="C10" s="234">
        <f>'HR Investment'!P30</f>
        <v>88</v>
      </c>
      <c r="D10" s="259">
        <v>1</v>
      </c>
      <c r="E10" s="259"/>
      <c r="F10" s="259"/>
      <c r="G10" s="259"/>
      <c r="H10" s="259"/>
      <c r="I10" s="271">
        <f t="shared" si="1"/>
        <v>93</v>
      </c>
      <c r="J10" s="272">
        <f t="shared" si="2"/>
        <v>0</v>
      </c>
      <c r="K10" s="272">
        <f t="shared" si="3"/>
        <v>0</v>
      </c>
      <c r="L10" s="272">
        <f t="shared" si="4"/>
        <v>0</v>
      </c>
      <c r="M10" s="273">
        <f t="shared" si="5"/>
        <v>0</v>
      </c>
    </row>
    <row r="11" spans="2:14" ht="15.75" x14ac:dyDescent="0.3">
      <c r="B11" s="228" t="str">
        <f>'HR Investment'!B11</f>
        <v>მონიტორი</v>
      </c>
      <c r="C11" s="234">
        <f>'HR Investment'!P31</f>
        <v>86</v>
      </c>
      <c r="D11" s="259">
        <v>0.3</v>
      </c>
      <c r="E11" s="259">
        <v>1</v>
      </c>
      <c r="F11" s="259"/>
      <c r="G11" s="259"/>
      <c r="H11" s="259"/>
      <c r="I11" s="271">
        <f t="shared" si="1"/>
        <v>28</v>
      </c>
      <c r="J11" s="272">
        <f t="shared" si="2"/>
        <v>95</v>
      </c>
      <c r="K11" s="272">
        <f t="shared" si="3"/>
        <v>0</v>
      </c>
      <c r="L11" s="272">
        <f t="shared" si="4"/>
        <v>0</v>
      </c>
      <c r="M11" s="273">
        <f t="shared" si="5"/>
        <v>0</v>
      </c>
    </row>
    <row r="12" spans="2:14" ht="15.75" x14ac:dyDescent="0.3">
      <c r="B12" s="228" t="str">
        <f>'HR Investment'!B12</f>
        <v>ექსპერტი (იურისტი)</v>
      </c>
      <c r="C12" s="234">
        <f>'HR Investment'!P32</f>
        <v>88</v>
      </c>
      <c r="D12" s="259">
        <v>1</v>
      </c>
      <c r="E12" s="259"/>
      <c r="F12" s="259"/>
      <c r="G12" s="259"/>
      <c r="H12" s="259"/>
      <c r="I12" s="271">
        <f t="shared" si="1"/>
        <v>93</v>
      </c>
      <c r="J12" s="272">
        <f t="shared" si="2"/>
        <v>0</v>
      </c>
      <c r="K12" s="272">
        <f t="shared" si="3"/>
        <v>0</v>
      </c>
      <c r="L12" s="272">
        <f t="shared" si="4"/>
        <v>0</v>
      </c>
      <c r="M12" s="273">
        <f t="shared" si="5"/>
        <v>0</v>
      </c>
    </row>
    <row r="13" spans="2:14" ht="15.75" x14ac:dyDescent="0.3">
      <c r="B13" s="228" t="str">
        <f>'HR Investment'!B13</f>
        <v>უფროსობა</v>
      </c>
      <c r="C13" s="234">
        <f>'HR Investment'!P33</f>
        <v>89</v>
      </c>
      <c r="D13" s="259">
        <v>1</v>
      </c>
      <c r="E13" s="259"/>
      <c r="F13" s="259"/>
      <c r="G13" s="259"/>
      <c r="H13" s="259"/>
      <c r="I13" s="271">
        <f t="shared" si="1"/>
        <v>94</v>
      </c>
      <c r="J13" s="272">
        <f t="shared" si="2"/>
        <v>0</v>
      </c>
      <c r="K13" s="272">
        <f t="shared" si="3"/>
        <v>0</v>
      </c>
      <c r="L13" s="272">
        <f t="shared" si="4"/>
        <v>0</v>
      </c>
      <c r="M13" s="273">
        <f t="shared" si="5"/>
        <v>0</v>
      </c>
    </row>
    <row r="14" spans="2:14" ht="15.75" x14ac:dyDescent="0.3">
      <c r="B14" s="228" t="str">
        <f>'HR Investment'!B14</f>
        <v/>
      </c>
      <c r="C14" s="234">
        <f>'HR Investment'!P34</f>
        <v>0</v>
      </c>
      <c r="D14" s="259"/>
      <c r="E14" s="259"/>
      <c r="F14" s="259"/>
      <c r="G14" s="259"/>
      <c r="H14" s="259"/>
      <c r="I14" s="271">
        <f t="shared" si="1"/>
        <v>0</v>
      </c>
      <c r="J14" s="272">
        <f t="shared" si="2"/>
        <v>0</v>
      </c>
      <c r="K14" s="272">
        <f t="shared" si="3"/>
        <v>0</v>
      </c>
      <c r="L14" s="272">
        <f t="shared" si="4"/>
        <v>0</v>
      </c>
      <c r="M14" s="273">
        <f t="shared" si="5"/>
        <v>0</v>
      </c>
    </row>
    <row r="15" spans="2:14" ht="15.75" x14ac:dyDescent="0.3">
      <c r="B15" s="228" t="str">
        <f>'HR Investment'!B15</f>
        <v/>
      </c>
      <c r="C15" s="234">
        <f>'HR Investment'!P35</f>
        <v>0</v>
      </c>
      <c r="D15" s="259"/>
      <c r="E15" s="259"/>
      <c r="F15" s="259"/>
      <c r="G15" s="259"/>
      <c r="H15" s="259"/>
      <c r="I15" s="271">
        <f t="shared" si="1"/>
        <v>0</v>
      </c>
      <c r="J15" s="272">
        <f t="shared" si="2"/>
        <v>0</v>
      </c>
      <c r="K15" s="272">
        <f t="shared" si="3"/>
        <v>0</v>
      </c>
      <c r="L15" s="272">
        <f t="shared" si="4"/>
        <v>0</v>
      </c>
      <c r="M15" s="273">
        <f t="shared" si="5"/>
        <v>0</v>
      </c>
    </row>
    <row r="16" spans="2:14" ht="15.75" x14ac:dyDescent="0.3">
      <c r="B16" s="228" t="str">
        <f>'HR Investment'!B16</f>
        <v/>
      </c>
      <c r="C16" s="234">
        <f>'HR Investment'!P36</f>
        <v>0</v>
      </c>
      <c r="D16" s="259"/>
      <c r="E16" s="259"/>
      <c r="F16" s="259"/>
      <c r="G16" s="259"/>
      <c r="H16" s="259"/>
      <c r="I16" s="271">
        <f t="shared" si="1"/>
        <v>0</v>
      </c>
      <c r="J16" s="272">
        <f t="shared" si="2"/>
        <v>0</v>
      </c>
      <c r="K16" s="272">
        <f t="shared" si="3"/>
        <v>0</v>
      </c>
      <c r="L16" s="272">
        <f t="shared" si="4"/>
        <v>0</v>
      </c>
      <c r="M16" s="273">
        <f t="shared" si="5"/>
        <v>0</v>
      </c>
    </row>
    <row r="17" spans="2:13" s="2" customFormat="1" ht="15.75" x14ac:dyDescent="0.3">
      <c r="B17" s="228" t="str">
        <f>'HR Investment'!B17</f>
        <v/>
      </c>
      <c r="C17" s="234">
        <f>'HR Investment'!P37</f>
        <v>0</v>
      </c>
      <c r="D17" s="259"/>
      <c r="E17" s="259"/>
      <c r="F17" s="259"/>
      <c r="G17" s="259"/>
      <c r="H17" s="259"/>
      <c r="I17" s="271">
        <f t="shared" si="1"/>
        <v>0</v>
      </c>
      <c r="J17" s="272">
        <f t="shared" si="2"/>
        <v>0</v>
      </c>
      <c r="K17" s="272">
        <f t="shared" si="3"/>
        <v>0</v>
      </c>
      <c r="L17" s="272">
        <f t="shared" si="4"/>
        <v>0</v>
      </c>
      <c r="M17" s="273">
        <f t="shared" si="5"/>
        <v>0</v>
      </c>
    </row>
    <row r="18" spans="2:13" s="2" customFormat="1" ht="16.5" thickBot="1" x14ac:dyDescent="0.35">
      <c r="B18" s="230" t="str">
        <f>'HR Investment'!B18</f>
        <v/>
      </c>
      <c r="C18" s="236">
        <f>'HR Investment'!P38</f>
        <v>0</v>
      </c>
      <c r="D18" s="260"/>
      <c r="E18" s="260"/>
      <c r="F18" s="260"/>
      <c r="G18" s="260"/>
      <c r="H18" s="260"/>
      <c r="I18" s="274">
        <f t="shared" si="1"/>
        <v>0</v>
      </c>
      <c r="J18" s="275">
        <f t="shared" si="2"/>
        <v>0</v>
      </c>
      <c r="K18" s="275">
        <f t="shared" si="3"/>
        <v>0</v>
      </c>
      <c r="L18" s="275">
        <f t="shared" si="4"/>
        <v>0</v>
      </c>
      <c r="M18" s="276">
        <f t="shared" si="5"/>
        <v>0</v>
      </c>
    </row>
    <row r="19" spans="2:13" s="2" customFormat="1" ht="15.75" x14ac:dyDescent="0.3">
      <c r="B19" s="112"/>
      <c r="C19" s="175"/>
      <c r="I19" s="277">
        <f>SUM(I3:I18)</f>
        <v>1030</v>
      </c>
      <c r="J19" s="278">
        <f t="shared" ref="J19:M19" si="6">SUM(J3:J18)</f>
        <v>95</v>
      </c>
      <c r="K19" s="278">
        <f t="shared" si="6"/>
        <v>647</v>
      </c>
      <c r="L19" s="278">
        <f t="shared" si="6"/>
        <v>0</v>
      </c>
      <c r="M19" s="279">
        <f t="shared" si="6"/>
        <v>0</v>
      </c>
    </row>
    <row r="20" spans="2:13" s="2" customFormat="1" ht="15.75" x14ac:dyDescent="0.3">
      <c r="B20" s="112"/>
      <c r="C20" s="175"/>
    </row>
    <row r="21" spans="2:13" ht="16.5" thickBot="1" x14ac:dyDescent="0.35">
      <c r="B21" s="112"/>
    </row>
    <row r="22" spans="2:13" ht="16.5" thickTop="1" x14ac:dyDescent="0.3">
      <c r="B22" s="280" t="s">
        <v>164</v>
      </c>
      <c r="C22" s="281" t="s">
        <v>174</v>
      </c>
      <c r="D22" s="285" t="s">
        <v>172</v>
      </c>
      <c r="E22" s="282" t="s">
        <v>169</v>
      </c>
      <c r="F22" s="298" t="s">
        <v>173</v>
      </c>
    </row>
    <row r="23" spans="2:13" ht="15.75" x14ac:dyDescent="0.3">
      <c r="B23" s="289" t="s">
        <v>165</v>
      </c>
      <c r="C23" s="290">
        <v>1000</v>
      </c>
      <c r="D23" s="291">
        <v>0.05</v>
      </c>
      <c r="E23" s="286">
        <f>I19</f>
        <v>1030</v>
      </c>
      <c r="F23" s="299">
        <f>E23*C23</f>
        <v>1030000</v>
      </c>
    </row>
    <row r="24" spans="2:13" ht="15.75" x14ac:dyDescent="0.3">
      <c r="B24" s="292" t="s">
        <v>166</v>
      </c>
      <c r="C24" s="293">
        <v>600</v>
      </c>
      <c r="D24" s="294">
        <v>0.1</v>
      </c>
      <c r="E24" s="287">
        <f>J19</f>
        <v>95</v>
      </c>
      <c r="F24" s="300">
        <f t="shared" ref="F24:F27" si="7">E24*C24</f>
        <v>57000</v>
      </c>
    </row>
    <row r="25" spans="2:13" ht="15.75" x14ac:dyDescent="0.3">
      <c r="B25" s="292" t="s">
        <v>167</v>
      </c>
      <c r="C25" s="293">
        <v>750</v>
      </c>
      <c r="D25" s="294">
        <v>0.1</v>
      </c>
      <c r="E25" s="287">
        <f>K19</f>
        <v>647</v>
      </c>
      <c r="F25" s="300">
        <f t="shared" si="7"/>
        <v>485250</v>
      </c>
    </row>
    <row r="26" spans="2:13" ht="15.75" x14ac:dyDescent="0.3">
      <c r="B26" s="292" t="s">
        <v>168</v>
      </c>
      <c r="C26" s="293">
        <v>0</v>
      </c>
      <c r="D26" s="294">
        <v>0</v>
      </c>
      <c r="E26" s="287">
        <f>L19</f>
        <v>0</v>
      </c>
      <c r="F26" s="300">
        <f t="shared" si="7"/>
        <v>0</v>
      </c>
    </row>
    <row r="27" spans="2:13" ht="16.5" thickBot="1" x14ac:dyDescent="0.35">
      <c r="B27" s="295"/>
      <c r="C27" s="296"/>
      <c r="D27" s="297"/>
      <c r="E27" s="288">
        <f>M19</f>
        <v>0</v>
      </c>
      <c r="F27" s="301">
        <f t="shared" si="7"/>
        <v>0</v>
      </c>
    </row>
    <row r="28" spans="2:13" ht="15.75" thickBot="1" x14ac:dyDescent="0.3">
      <c r="B28" s="283"/>
      <c r="C28" s="284"/>
      <c r="D28" s="284"/>
      <c r="E28" s="284"/>
      <c r="F28" s="302">
        <f>SUM(F23:F27)</f>
        <v>1572250</v>
      </c>
    </row>
    <row r="29" spans="2:13" ht="15.75" thickTop="1" x14ac:dyDescent="0.25"/>
  </sheetData>
  <sheetProtection password="C6E0" sheet="1" objects="1" scenarios="1"/>
  <mergeCells count="1">
    <mergeCell ref="D1:M1"/>
  </mergeCells>
  <dataValidations count="2">
    <dataValidation type="decimal" allowBlank="1" showInputMessage="1" showErrorMessage="1" sqref="D23:D27">
      <formula1>0</formula1>
      <formula2>0.99</formula2>
    </dataValidation>
    <dataValidation type="decimal" allowBlank="1" showInputMessage="1" showErrorMessage="1" sqref="D3:H18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zoomScale="130" zoomScaleNormal="130" workbookViewId="0"/>
    <sheetView workbookViewId="1"/>
  </sheetViews>
  <sheetFormatPr defaultColWidth="0" defaultRowHeight="15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 t="str">
        <f>Lists!B3</f>
        <v>გასაცემლები - მარტივი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1</v>
      </c>
      <c r="W1" s="2">
        <f>IF(V1="","",INDEX(Lists!D3:D17,V1))</f>
        <v>1.05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21318</v>
      </c>
      <c r="D3" s="83">
        <f t="shared" ref="D3:D34" si="1">IF(AM3=0,"",IF(AM3&gt;my_rothresh,ROUNDUP(AM3,0),ROUNDUP(AM3,2)))</f>
        <v>2.5199999999999996</v>
      </c>
      <c r="E3" s="66">
        <f t="shared" ref="E3:E34" si="2">IF(AN3=0,"",IF(AN3&gt;my_rothresh,ROUNDUP(AN3,0),ROUNDUP(AN3,2)))</f>
        <v>0.02</v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>
        <f>IF($V$1="","",IF(V$2="","",INDEX(Work!$C$45:$Q$60,V$2,$V$1)))</f>
        <v>8892</v>
      </c>
      <c r="W3" s="85">
        <f>IF($V$1="","",IF(W$2="","",INDEX(Work!$C$45:$Q$60,W$2,$V$1)))</f>
        <v>1729000</v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2.5173076923076927</v>
      </c>
      <c r="AN3" s="86">
        <f t="shared" ref="AN3:BB18" si="17">IF(W$3="",0,$C3*$W$1/W$3)</f>
        <v>1.2946153846153847E-2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0</v>
      </c>
      <c r="AT3" s="86">
        <f t="shared" si="17"/>
        <v>0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6448</v>
      </c>
      <c r="D4" s="67">
        <f t="shared" si="1"/>
        <v>0.77</v>
      </c>
      <c r="E4" s="68">
        <f t="shared" si="2"/>
        <v>0.01</v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 t="str">
        <f t="shared" si="7"/>
        <v/>
      </c>
      <c r="K4" s="68" t="str">
        <f t="shared" si="8"/>
        <v/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AM67" si="18">IF(V$3="",0,$C4*$W$1/V$3)</f>
        <v>0.76140350877192986</v>
      </c>
      <c r="AN4" s="86">
        <f t="shared" si="17"/>
        <v>3.915789473684211E-3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0</v>
      </c>
      <c r="AT4" s="86">
        <f t="shared" si="17"/>
        <v>0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17996</v>
      </c>
      <c r="D5" s="67">
        <f t="shared" si="1"/>
        <v>2.13</v>
      </c>
      <c r="E5" s="68">
        <f t="shared" si="2"/>
        <v>0.02</v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 t="str">
        <f t="shared" si="7"/>
        <v/>
      </c>
      <c r="K5" s="68" t="str">
        <f t="shared" si="8"/>
        <v/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2.1250337381916329</v>
      </c>
      <c r="AN5" s="86">
        <f t="shared" si="17"/>
        <v>1.0928744939271255E-2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0</v>
      </c>
      <c r="AT5" s="86">
        <f t="shared" si="17"/>
        <v>0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17050</v>
      </c>
      <c r="D6" s="67">
        <f t="shared" si="1"/>
        <v>2.0199999999999996</v>
      </c>
      <c r="E6" s="68">
        <f t="shared" si="2"/>
        <v>0.02</v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 t="str">
        <f t="shared" si="7"/>
        <v/>
      </c>
      <c r="K6" s="68" t="str">
        <f t="shared" si="8"/>
        <v/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2.0133265856950069</v>
      </c>
      <c r="AN6" s="86">
        <f t="shared" si="17"/>
        <v>1.035425101214575E-2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</v>
      </c>
      <c r="AT6" s="86">
        <f t="shared" si="17"/>
        <v>0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1004</v>
      </c>
      <c r="D7" s="67">
        <f t="shared" si="1"/>
        <v>0.12</v>
      </c>
      <c r="E7" s="68">
        <f t="shared" si="2"/>
        <v>0.01</v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0.11855600539811066</v>
      </c>
      <c r="AN7" s="86">
        <f t="shared" si="17"/>
        <v>6.0971659919028338E-4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10806</v>
      </c>
      <c r="D8" s="67">
        <f t="shared" si="1"/>
        <v>1.28</v>
      </c>
      <c r="E8" s="68">
        <f t="shared" si="2"/>
        <v>0.01</v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 t="str">
        <f t="shared" si="7"/>
        <v/>
      </c>
      <c r="K8" s="68" t="str">
        <f t="shared" si="8"/>
        <v/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1.2760121457489879</v>
      </c>
      <c r="AN8" s="86">
        <f t="shared" si="17"/>
        <v>6.5623481781376522E-3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0</v>
      </c>
      <c r="AT8" s="86">
        <f t="shared" si="17"/>
        <v>0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2646</v>
      </c>
      <c r="D9" s="67">
        <f t="shared" si="1"/>
        <v>0.32</v>
      </c>
      <c r="E9" s="68">
        <f t="shared" si="2"/>
        <v>0.01</v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0.31244939271255062</v>
      </c>
      <c r="AN9" s="86">
        <f t="shared" si="17"/>
        <v>1.6068825910931176E-3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3822</v>
      </c>
      <c r="D10" s="67">
        <f t="shared" si="1"/>
        <v>0.46</v>
      </c>
      <c r="E10" s="68">
        <f t="shared" si="2"/>
        <v>0.01</v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 t="str">
        <f t="shared" si="7"/>
        <v/>
      </c>
      <c r="K10" s="68" t="str">
        <f t="shared" si="8"/>
        <v/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0.45131578947368423</v>
      </c>
      <c r="AN10" s="86">
        <f t="shared" si="17"/>
        <v>2.3210526315789477E-3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0</v>
      </c>
      <c r="AT10" s="86">
        <f t="shared" si="17"/>
        <v>0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1182</v>
      </c>
      <c r="D11" s="67">
        <f t="shared" si="1"/>
        <v>0.14000000000000001</v>
      </c>
      <c r="E11" s="68">
        <f t="shared" si="2"/>
        <v>0.01</v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0.13957489878542512</v>
      </c>
      <c r="AN11" s="86">
        <f t="shared" si="17"/>
        <v>7.1781376518218636E-4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920</v>
      </c>
      <c r="D12" s="67">
        <f t="shared" si="1"/>
        <v>0.11</v>
      </c>
      <c r="E12" s="68">
        <f t="shared" si="2"/>
        <v>0.01</v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 t="str">
        <f t="shared" si="7"/>
        <v/>
      </c>
      <c r="K12" s="68" t="str">
        <f t="shared" si="8"/>
        <v/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0.10863697705802969</v>
      </c>
      <c r="AN12" s="86">
        <f t="shared" si="17"/>
        <v>5.5870445344129551E-4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0</v>
      </c>
      <c r="AT12" s="86">
        <f t="shared" si="17"/>
        <v>0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524</v>
      </c>
      <c r="D13" s="67">
        <f t="shared" si="1"/>
        <v>6.9999999999999993E-2</v>
      </c>
      <c r="E13" s="68">
        <f t="shared" si="2"/>
        <v>0.01</v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6.187584345479083E-2</v>
      </c>
      <c r="AN13" s="86">
        <f t="shared" si="17"/>
        <v>3.1821862348178139E-4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454</v>
      </c>
      <c r="D14" s="67">
        <f t="shared" si="1"/>
        <v>6.0000000000000005E-2</v>
      </c>
      <c r="E14" s="68">
        <f t="shared" si="2"/>
        <v>0.01</v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 t="str">
        <f t="shared" si="7"/>
        <v/>
      </c>
      <c r="K14" s="68" t="str">
        <f t="shared" si="8"/>
        <v/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5.3609986504723352E-2</v>
      </c>
      <c r="AN14" s="86">
        <f t="shared" si="17"/>
        <v>2.7570850202429155E-4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0</v>
      </c>
      <c r="AT14" s="86">
        <f t="shared" si="17"/>
        <v>0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734</v>
      </c>
      <c r="D15" s="67">
        <f t="shared" si="1"/>
        <v>0.09</v>
      </c>
      <c r="E15" s="68">
        <f t="shared" si="2"/>
        <v>0.01</v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8.6673414304993257E-2</v>
      </c>
      <c r="AN15" s="86">
        <f t="shared" si="17"/>
        <v>4.4574898785425103E-4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1948</v>
      </c>
      <c r="D16" s="67">
        <f t="shared" si="1"/>
        <v>0.24000000000000002</v>
      </c>
      <c r="E16" s="68">
        <f t="shared" si="2"/>
        <v>0.01</v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 t="str">
        <f t="shared" si="7"/>
        <v/>
      </c>
      <c r="K16" s="68" t="str">
        <f t="shared" si="8"/>
        <v/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0.23002699055330636</v>
      </c>
      <c r="AN16" s="86">
        <f t="shared" si="17"/>
        <v>1.182995951417004E-3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0</v>
      </c>
      <c r="AT16" s="86">
        <f t="shared" si="17"/>
        <v>0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3230</v>
      </c>
      <c r="D17" s="67">
        <f t="shared" si="1"/>
        <v>0.39</v>
      </c>
      <c r="E17" s="68">
        <f t="shared" si="2"/>
        <v>0.01</v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 t="str">
        <f t="shared" si="7"/>
        <v/>
      </c>
      <c r="K17" s="68" t="str">
        <f t="shared" si="8"/>
        <v/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0.38141025641025639</v>
      </c>
      <c r="AN17" s="86">
        <f t="shared" si="17"/>
        <v>1.9615384615384616E-3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0</v>
      </c>
      <c r="AT17" s="86">
        <f t="shared" si="17"/>
        <v>0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1198</v>
      </c>
      <c r="D18" s="67">
        <f t="shared" si="1"/>
        <v>0.15000000000000002</v>
      </c>
      <c r="E18" s="68">
        <f t="shared" si="2"/>
        <v>0.01</v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 t="str">
        <f t="shared" si="7"/>
        <v/>
      </c>
      <c r="K18" s="68" t="str">
        <f t="shared" si="8"/>
        <v/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0.1414642375168691</v>
      </c>
      <c r="AN18" s="86">
        <f t="shared" si="17"/>
        <v>7.2753036437246969E-4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0</v>
      </c>
      <c r="AT18" s="86">
        <f t="shared" si="17"/>
        <v>0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4032</v>
      </c>
      <c r="D19" s="67">
        <f t="shared" si="1"/>
        <v>0.48</v>
      </c>
      <c r="E19" s="68">
        <f t="shared" si="2"/>
        <v>0.01</v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 t="str">
        <f t="shared" si="7"/>
        <v/>
      </c>
      <c r="K19" s="68" t="str">
        <f t="shared" si="8"/>
        <v/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0.47611336032388668</v>
      </c>
      <c r="AN19" s="86">
        <f t="shared" ref="AN19:AN73" si="19">IF(W$3="",0,$C19*$W$1/W$3)</f>
        <v>2.4485829959514172E-3</v>
      </c>
      <c r="AO19" s="86">
        <f t="shared" ref="AO19:AO73" si="20">IF(X$3="",0,$C19*$W$1/X$3)</f>
        <v>0</v>
      </c>
      <c r="AP19" s="86">
        <f t="shared" ref="AP19:AP73" si="21">IF(Y$3="",0,$C19*$W$1/Y$3)</f>
        <v>0</v>
      </c>
      <c r="AQ19" s="86">
        <f t="shared" ref="AQ19:AQ73" si="22">IF(Z$3="",0,$C19*$W$1/Z$3)</f>
        <v>0</v>
      </c>
      <c r="AR19" s="86">
        <f t="shared" ref="AR19:AR73" si="23">IF(AA$3="",0,$C19*$W$1/AA$3)</f>
        <v>0</v>
      </c>
      <c r="AS19" s="86">
        <f t="shared" ref="AS19:AS73" si="24">IF(AB$3="",0,$C19*$W$1/AB$3)</f>
        <v>0</v>
      </c>
      <c r="AT19" s="86">
        <f t="shared" ref="AT19:AT73" si="25">IF(AC$3="",0,$C19*$W$1/AC$3)</f>
        <v>0</v>
      </c>
      <c r="AU19" s="86">
        <f t="shared" ref="AU19:AU73" si="26">IF(AD$3="",0,$C19*$W$1/AD$3)</f>
        <v>0</v>
      </c>
      <c r="AV19" s="86">
        <f t="shared" ref="AV19:AV73" si="27">IF(AE$3="",0,$C19*$W$1/AE$3)</f>
        <v>0</v>
      </c>
      <c r="AW19" s="86">
        <f t="shared" ref="AW19:AW73" si="28">IF(AF$3="",0,$C19*$W$1/AF$3)</f>
        <v>0</v>
      </c>
      <c r="AX19" s="86">
        <f t="shared" ref="AX19:AX73" si="29">IF(AG$3="",0,$C19*$W$1/AG$3)</f>
        <v>0</v>
      </c>
      <c r="AY19" s="86">
        <f t="shared" ref="AY19:AY73" si="30">IF(AH$3="",0,$C19*$W$1/AH$3)</f>
        <v>0</v>
      </c>
      <c r="AZ19" s="86">
        <f t="shared" ref="AZ19:AZ73" si="31">IF(AI$3="",0,$C19*$W$1/AI$3)</f>
        <v>0</v>
      </c>
      <c r="BA19" s="86">
        <f t="shared" ref="BA19:BA73" si="32">IF(AJ$3="",0,$C19*$W$1/AJ$3)</f>
        <v>0</v>
      </c>
      <c r="BB19" s="86">
        <f t="shared" ref="BB19:BB73" si="33">IF(AK$3="",0,$C19*$W$1/AK$3)</f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2704</v>
      </c>
      <c r="D20" s="67">
        <f t="shared" si="1"/>
        <v>0.32</v>
      </c>
      <c r="E20" s="68">
        <f t="shared" si="2"/>
        <v>0.01</v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 t="str">
        <f t="shared" si="7"/>
        <v/>
      </c>
      <c r="K20" s="68" t="str">
        <f t="shared" si="8"/>
        <v/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0.31929824561403514</v>
      </c>
      <c r="AN20" s="86">
        <f t="shared" si="19"/>
        <v>1.6421052631578948E-3</v>
      </c>
      <c r="AO20" s="86">
        <f t="shared" si="20"/>
        <v>0</v>
      </c>
      <c r="AP20" s="86">
        <f t="shared" si="21"/>
        <v>0</v>
      </c>
      <c r="AQ20" s="86">
        <f t="shared" si="22"/>
        <v>0</v>
      </c>
      <c r="AR20" s="86">
        <f t="shared" si="23"/>
        <v>0</v>
      </c>
      <c r="AS20" s="86">
        <f t="shared" si="24"/>
        <v>0</v>
      </c>
      <c r="AT20" s="86">
        <f t="shared" si="25"/>
        <v>0</v>
      </c>
      <c r="AU20" s="86">
        <f t="shared" si="26"/>
        <v>0</v>
      </c>
      <c r="AV20" s="86">
        <f t="shared" si="27"/>
        <v>0</v>
      </c>
      <c r="AW20" s="86">
        <f t="shared" si="28"/>
        <v>0</v>
      </c>
      <c r="AX20" s="86">
        <f t="shared" si="29"/>
        <v>0</v>
      </c>
      <c r="AY20" s="86">
        <f t="shared" si="30"/>
        <v>0</v>
      </c>
      <c r="AZ20" s="86">
        <f t="shared" si="31"/>
        <v>0</v>
      </c>
      <c r="BA20" s="86">
        <f t="shared" si="32"/>
        <v>0</v>
      </c>
      <c r="BB20" s="86">
        <f t="shared" si="33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2122</v>
      </c>
      <c r="D21" s="67">
        <f t="shared" si="1"/>
        <v>0.26</v>
      </c>
      <c r="E21" s="68">
        <f t="shared" si="2"/>
        <v>0.01</v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 t="str">
        <f t="shared" si="7"/>
        <v/>
      </c>
      <c r="K21" s="68" t="str">
        <f t="shared" si="8"/>
        <v/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0.25057354925775976</v>
      </c>
      <c r="AN21" s="86">
        <f t="shared" si="19"/>
        <v>1.2886639676113359E-3</v>
      </c>
      <c r="AO21" s="86">
        <f t="shared" si="20"/>
        <v>0</v>
      </c>
      <c r="AP21" s="86">
        <f t="shared" si="21"/>
        <v>0</v>
      </c>
      <c r="AQ21" s="86">
        <f t="shared" si="22"/>
        <v>0</v>
      </c>
      <c r="AR21" s="86">
        <f t="shared" si="23"/>
        <v>0</v>
      </c>
      <c r="AS21" s="86">
        <f t="shared" si="24"/>
        <v>0</v>
      </c>
      <c r="AT21" s="86">
        <f t="shared" si="25"/>
        <v>0</v>
      </c>
      <c r="AU21" s="86">
        <f t="shared" si="26"/>
        <v>0</v>
      </c>
      <c r="AV21" s="86">
        <f t="shared" si="27"/>
        <v>0</v>
      </c>
      <c r="AW21" s="86">
        <f t="shared" si="28"/>
        <v>0</v>
      </c>
      <c r="AX21" s="86">
        <f t="shared" si="29"/>
        <v>0</v>
      </c>
      <c r="AY21" s="86">
        <f t="shared" si="30"/>
        <v>0</v>
      </c>
      <c r="AZ21" s="86">
        <f t="shared" si="31"/>
        <v>0</v>
      </c>
      <c r="BA21" s="86">
        <f t="shared" si="32"/>
        <v>0</v>
      </c>
      <c r="BB21" s="86">
        <f t="shared" si="33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1996</v>
      </c>
      <c r="D22" s="67">
        <f t="shared" si="1"/>
        <v>0.24000000000000002</v>
      </c>
      <c r="E22" s="68">
        <f t="shared" si="2"/>
        <v>0.01</v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0.23569500674763835</v>
      </c>
      <c r="AN22" s="86">
        <f t="shared" si="19"/>
        <v>1.2121457489878544E-3</v>
      </c>
      <c r="AO22" s="86">
        <f t="shared" si="20"/>
        <v>0</v>
      </c>
      <c r="AP22" s="86">
        <f t="shared" si="21"/>
        <v>0</v>
      </c>
      <c r="AQ22" s="86">
        <f t="shared" si="22"/>
        <v>0</v>
      </c>
      <c r="AR22" s="86">
        <f t="shared" si="23"/>
        <v>0</v>
      </c>
      <c r="AS22" s="86">
        <f t="shared" si="24"/>
        <v>0</v>
      </c>
      <c r="AT22" s="86">
        <f t="shared" si="25"/>
        <v>0</v>
      </c>
      <c r="AU22" s="86">
        <f t="shared" si="26"/>
        <v>0</v>
      </c>
      <c r="AV22" s="86">
        <f t="shared" si="27"/>
        <v>0</v>
      </c>
      <c r="AW22" s="86">
        <f t="shared" si="28"/>
        <v>0</v>
      </c>
      <c r="AX22" s="86">
        <f t="shared" si="29"/>
        <v>0</v>
      </c>
      <c r="AY22" s="86">
        <f t="shared" si="30"/>
        <v>0</v>
      </c>
      <c r="AZ22" s="86">
        <f t="shared" si="31"/>
        <v>0</v>
      </c>
      <c r="BA22" s="86">
        <f t="shared" si="32"/>
        <v>0</v>
      </c>
      <c r="BB22" s="86">
        <f t="shared" si="33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1778</v>
      </c>
      <c r="D23" s="67">
        <f t="shared" si="1"/>
        <v>0.21000000000000002</v>
      </c>
      <c r="E23" s="68">
        <f t="shared" si="2"/>
        <v>0.01</v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0.20995276653171391</v>
      </c>
      <c r="AN23" s="86">
        <f t="shared" si="19"/>
        <v>1.079757085020243E-3</v>
      </c>
      <c r="AO23" s="86">
        <f t="shared" si="20"/>
        <v>0</v>
      </c>
      <c r="AP23" s="86">
        <f t="shared" si="21"/>
        <v>0</v>
      </c>
      <c r="AQ23" s="86">
        <f t="shared" si="22"/>
        <v>0</v>
      </c>
      <c r="AR23" s="86">
        <f t="shared" si="23"/>
        <v>0</v>
      </c>
      <c r="AS23" s="86">
        <f t="shared" si="24"/>
        <v>0</v>
      </c>
      <c r="AT23" s="86">
        <f t="shared" si="25"/>
        <v>0</v>
      </c>
      <c r="AU23" s="86">
        <f t="shared" si="26"/>
        <v>0</v>
      </c>
      <c r="AV23" s="86">
        <f t="shared" si="27"/>
        <v>0</v>
      </c>
      <c r="AW23" s="86">
        <f t="shared" si="28"/>
        <v>0</v>
      </c>
      <c r="AX23" s="86">
        <f t="shared" si="29"/>
        <v>0</v>
      </c>
      <c r="AY23" s="86">
        <f t="shared" si="30"/>
        <v>0</v>
      </c>
      <c r="AZ23" s="86">
        <f t="shared" si="31"/>
        <v>0</v>
      </c>
      <c r="BA23" s="86">
        <f t="shared" si="32"/>
        <v>0</v>
      </c>
      <c r="BB23" s="86">
        <f t="shared" si="33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2544</v>
      </c>
      <c r="D24" s="67">
        <f t="shared" si="1"/>
        <v>0.31</v>
      </c>
      <c r="E24" s="68">
        <f t="shared" si="2"/>
        <v>0.01</v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 t="str">
        <f t="shared" si="7"/>
        <v/>
      </c>
      <c r="K24" s="68" t="str">
        <f t="shared" si="8"/>
        <v/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0.30040485829959518</v>
      </c>
      <c r="AN24" s="86">
        <f t="shared" si="19"/>
        <v>1.5449392712550609E-3</v>
      </c>
      <c r="AO24" s="86">
        <f t="shared" si="20"/>
        <v>0</v>
      </c>
      <c r="AP24" s="86">
        <f t="shared" si="21"/>
        <v>0</v>
      </c>
      <c r="AQ24" s="86">
        <f t="shared" si="22"/>
        <v>0</v>
      </c>
      <c r="AR24" s="86">
        <f t="shared" si="23"/>
        <v>0</v>
      </c>
      <c r="AS24" s="86">
        <f t="shared" si="24"/>
        <v>0</v>
      </c>
      <c r="AT24" s="86">
        <f t="shared" si="25"/>
        <v>0</v>
      </c>
      <c r="AU24" s="86">
        <f t="shared" si="26"/>
        <v>0</v>
      </c>
      <c r="AV24" s="86">
        <f t="shared" si="27"/>
        <v>0</v>
      </c>
      <c r="AW24" s="86">
        <f t="shared" si="28"/>
        <v>0</v>
      </c>
      <c r="AX24" s="86">
        <f t="shared" si="29"/>
        <v>0</v>
      </c>
      <c r="AY24" s="86">
        <f t="shared" si="30"/>
        <v>0</v>
      </c>
      <c r="AZ24" s="86">
        <f t="shared" si="31"/>
        <v>0</v>
      </c>
      <c r="BA24" s="86">
        <f t="shared" si="32"/>
        <v>0</v>
      </c>
      <c r="BB24" s="86">
        <f t="shared" si="33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1872</v>
      </c>
      <c r="D25" s="67">
        <f t="shared" si="1"/>
        <v>0.23</v>
      </c>
      <c r="E25" s="68">
        <f t="shared" si="2"/>
        <v>0.01</v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 t="str">
        <f t="shared" si="7"/>
        <v/>
      </c>
      <c r="K25" s="68" t="str">
        <f t="shared" si="8"/>
        <v/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0.22105263157894739</v>
      </c>
      <c r="AN25" s="86">
        <f t="shared" si="19"/>
        <v>1.1368421052631579E-3</v>
      </c>
      <c r="AO25" s="86">
        <f t="shared" si="20"/>
        <v>0</v>
      </c>
      <c r="AP25" s="86">
        <f t="shared" si="21"/>
        <v>0</v>
      </c>
      <c r="AQ25" s="86">
        <f t="shared" si="22"/>
        <v>0</v>
      </c>
      <c r="AR25" s="86">
        <f t="shared" si="23"/>
        <v>0</v>
      </c>
      <c r="AS25" s="86">
        <f t="shared" si="24"/>
        <v>0</v>
      </c>
      <c r="AT25" s="86">
        <f t="shared" si="25"/>
        <v>0</v>
      </c>
      <c r="AU25" s="86">
        <f t="shared" si="26"/>
        <v>0</v>
      </c>
      <c r="AV25" s="86">
        <f t="shared" si="27"/>
        <v>0</v>
      </c>
      <c r="AW25" s="86">
        <f t="shared" si="28"/>
        <v>0</v>
      </c>
      <c r="AX25" s="86">
        <f t="shared" si="29"/>
        <v>0</v>
      </c>
      <c r="AY25" s="86">
        <f t="shared" si="30"/>
        <v>0</v>
      </c>
      <c r="AZ25" s="86">
        <f t="shared" si="31"/>
        <v>0</v>
      </c>
      <c r="BA25" s="86">
        <f t="shared" si="32"/>
        <v>0</v>
      </c>
      <c r="BB25" s="86">
        <f t="shared" si="33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4182</v>
      </c>
      <c r="D26" s="67">
        <f t="shared" si="1"/>
        <v>0.5</v>
      </c>
      <c r="E26" s="68">
        <f t="shared" si="2"/>
        <v>0.01</v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 t="str">
        <f t="shared" si="7"/>
        <v/>
      </c>
      <c r="K26" s="68" t="str">
        <f t="shared" si="8"/>
        <v/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0.49382591093117412</v>
      </c>
      <c r="AN26" s="86">
        <f t="shared" si="19"/>
        <v>2.539676113360324E-3</v>
      </c>
      <c r="AO26" s="86">
        <f t="shared" si="20"/>
        <v>0</v>
      </c>
      <c r="AP26" s="86">
        <f t="shared" si="21"/>
        <v>0</v>
      </c>
      <c r="AQ26" s="86">
        <f t="shared" si="22"/>
        <v>0</v>
      </c>
      <c r="AR26" s="86">
        <f t="shared" si="23"/>
        <v>0</v>
      </c>
      <c r="AS26" s="86">
        <f t="shared" si="24"/>
        <v>0</v>
      </c>
      <c r="AT26" s="86">
        <f t="shared" si="25"/>
        <v>0</v>
      </c>
      <c r="AU26" s="86">
        <f t="shared" si="26"/>
        <v>0</v>
      </c>
      <c r="AV26" s="86">
        <f t="shared" si="27"/>
        <v>0</v>
      </c>
      <c r="AW26" s="86">
        <f t="shared" si="28"/>
        <v>0</v>
      </c>
      <c r="AX26" s="86">
        <f t="shared" si="29"/>
        <v>0</v>
      </c>
      <c r="AY26" s="86">
        <f t="shared" si="30"/>
        <v>0</v>
      </c>
      <c r="AZ26" s="86">
        <f t="shared" si="31"/>
        <v>0</v>
      </c>
      <c r="BA26" s="86">
        <f t="shared" si="32"/>
        <v>0</v>
      </c>
      <c r="BB26" s="86">
        <f t="shared" si="33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2392</v>
      </c>
      <c r="D27" s="67">
        <f t="shared" si="1"/>
        <v>0.29000000000000004</v>
      </c>
      <c r="E27" s="68">
        <f t="shared" si="2"/>
        <v>0.01</v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 t="str">
        <f t="shared" si="7"/>
        <v/>
      </c>
      <c r="K27" s="68" t="str">
        <f t="shared" si="8"/>
        <v/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0.28245614035087718</v>
      </c>
      <c r="AN27" s="86">
        <f t="shared" si="19"/>
        <v>1.4526315789473684E-3</v>
      </c>
      <c r="AO27" s="86">
        <f t="shared" si="20"/>
        <v>0</v>
      </c>
      <c r="AP27" s="86">
        <f t="shared" si="21"/>
        <v>0</v>
      </c>
      <c r="AQ27" s="86">
        <f t="shared" si="22"/>
        <v>0</v>
      </c>
      <c r="AR27" s="86">
        <f t="shared" si="23"/>
        <v>0</v>
      </c>
      <c r="AS27" s="86">
        <f t="shared" si="24"/>
        <v>0</v>
      </c>
      <c r="AT27" s="86">
        <f t="shared" si="25"/>
        <v>0</v>
      </c>
      <c r="AU27" s="86">
        <f t="shared" si="26"/>
        <v>0</v>
      </c>
      <c r="AV27" s="86">
        <f t="shared" si="27"/>
        <v>0</v>
      </c>
      <c r="AW27" s="86">
        <f t="shared" si="28"/>
        <v>0</v>
      </c>
      <c r="AX27" s="86">
        <f t="shared" si="29"/>
        <v>0</v>
      </c>
      <c r="AY27" s="86">
        <f t="shared" si="30"/>
        <v>0</v>
      </c>
      <c r="AZ27" s="86">
        <f t="shared" si="31"/>
        <v>0</v>
      </c>
      <c r="BA27" s="86">
        <f t="shared" si="32"/>
        <v>0</v>
      </c>
      <c r="BB27" s="86">
        <f t="shared" si="33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3510</v>
      </c>
      <c r="D28" s="67">
        <f t="shared" si="1"/>
        <v>0.42</v>
      </c>
      <c r="E28" s="68">
        <f t="shared" si="2"/>
        <v>0.01</v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 t="str">
        <f t="shared" si="7"/>
        <v/>
      </c>
      <c r="K28" s="68" t="str">
        <f t="shared" si="8"/>
        <v/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0.41447368421052633</v>
      </c>
      <c r="AN28" s="86">
        <f t="shared" si="19"/>
        <v>2.131578947368421E-3</v>
      </c>
      <c r="AO28" s="86">
        <f t="shared" si="20"/>
        <v>0</v>
      </c>
      <c r="AP28" s="86">
        <f t="shared" si="21"/>
        <v>0</v>
      </c>
      <c r="AQ28" s="86">
        <f t="shared" si="22"/>
        <v>0</v>
      </c>
      <c r="AR28" s="86">
        <f t="shared" si="23"/>
        <v>0</v>
      </c>
      <c r="AS28" s="86">
        <f t="shared" si="24"/>
        <v>0</v>
      </c>
      <c r="AT28" s="86">
        <f t="shared" si="25"/>
        <v>0</v>
      </c>
      <c r="AU28" s="86">
        <f t="shared" si="26"/>
        <v>0</v>
      </c>
      <c r="AV28" s="86">
        <f t="shared" si="27"/>
        <v>0</v>
      </c>
      <c r="AW28" s="86">
        <f t="shared" si="28"/>
        <v>0</v>
      </c>
      <c r="AX28" s="86">
        <f t="shared" si="29"/>
        <v>0</v>
      </c>
      <c r="AY28" s="86">
        <f t="shared" si="30"/>
        <v>0</v>
      </c>
      <c r="AZ28" s="86">
        <f t="shared" si="31"/>
        <v>0</v>
      </c>
      <c r="BA28" s="86">
        <f t="shared" si="32"/>
        <v>0</v>
      </c>
      <c r="BB28" s="86">
        <f t="shared" si="33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3706</v>
      </c>
      <c r="D29" s="67">
        <f t="shared" si="1"/>
        <v>0.44</v>
      </c>
      <c r="E29" s="68">
        <f t="shared" si="2"/>
        <v>0.01</v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 t="str">
        <f t="shared" si="7"/>
        <v/>
      </c>
      <c r="K29" s="68" t="str">
        <f t="shared" si="8"/>
        <v/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0.43761808367071525</v>
      </c>
      <c r="AN29" s="86">
        <f t="shared" si="19"/>
        <v>2.2506072874493928E-3</v>
      </c>
      <c r="AO29" s="86">
        <f t="shared" si="20"/>
        <v>0</v>
      </c>
      <c r="AP29" s="86">
        <f t="shared" si="21"/>
        <v>0</v>
      </c>
      <c r="AQ29" s="86">
        <f t="shared" si="22"/>
        <v>0</v>
      </c>
      <c r="AR29" s="86">
        <f t="shared" si="23"/>
        <v>0</v>
      </c>
      <c r="AS29" s="86">
        <f t="shared" si="24"/>
        <v>0</v>
      </c>
      <c r="AT29" s="86">
        <f t="shared" si="25"/>
        <v>0</v>
      </c>
      <c r="AU29" s="86">
        <f t="shared" si="26"/>
        <v>0</v>
      </c>
      <c r="AV29" s="86">
        <f t="shared" si="27"/>
        <v>0</v>
      </c>
      <c r="AW29" s="86">
        <f t="shared" si="28"/>
        <v>0</v>
      </c>
      <c r="AX29" s="86">
        <f t="shared" si="29"/>
        <v>0</v>
      </c>
      <c r="AY29" s="86">
        <f t="shared" si="30"/>
        <v>0</v>
      </c>
      <c r="AZ29" s="86">
        <f t="shared" si="31"/>
        <v>0</v>
      </c>
      <c r="BA29" s="86">
        <f t="shared" si="32"/>
        <v>0</v>
      </c>
      <c r="BB29" s="86">
        <f t="shared" si="33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1678</v>
      </c>
      <c r="D30" s="67">
        <f t="shared" si="1"/>
        <v>0.2</v>
      </c>
      <c r="E30" s="68">
        <f t="shared" si="2"/>
        <v>0.01</v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 t="str">
        <f t="shared" si="7"/>
        <v/>
      </c>
      <c r="K30" s="68" t="str">
        <f t="shared" si="8"/>
        <v/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0.19814439946018894</v>
      </c>
      <c r="AN30" s="86">
        <f t="shared" si="19"/>
        <v>1.0190283400809718E-3</v>
      </c>
      <c r="AO30" s="86">
        <f t="shared" si="20"/>
        <v>0</v>
      </c>
      <c r="AP30" s="86">
        <f t="shared" si="21"/>
        <v>0</v>
      </c>
      <c r="AQ30" s="86">
        <f t="shared" si="22"/>
        <v>0</v>
      </c>
      <c r="AR30" s="86">
        <f t="shared" si="23"/>
        <v>0</v>
      </c>
      <c r="AS30" s="86">
        <f t="shared" si="24"/>
        <v>0</v>
      </c>
      <c r="AT30" s="86">
        <f t="shared" si="25"/>
        <v>0</v>
      </c>
      <c r="AU30" s="86">
        <f t="shared" si="26"/>
        <v>0</v>
      </c>
      <c r="AV30" s="86">
        <f t="shared" si="27"/>
        <v>0</v>
      </c>
      <c r="AW30" s="86">
        <f t="shared" si="28"/>
        <v>0</v>
      </c>
      <c r="AX30" s="86">
        <f t="shared" si="29"/>
        <v>0</v>
      </c>
      <c r="AY30" s="86">
        <f t="shared" si="30"/>
        <v>0</v>
      </c>
      <c r="AZ30" s="86">
        <f t="shared" si="31"/>
        <v>0</v>
      </c>
      <c r="BA30" s="86">
        <f t="shared" si="32"/>
        <v>0</v>
      </c>
      <c r="BB30" s="86">
        <f t="shared" si="33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16850</v>
      </c>
      <c r="D31" s="67">
        <f t="shared" si="1"/>
        <v>1.99</v>
      </c>
      <c r="E31" s="68">
        <f t="shared" si="2"/>
        <v>0.02</v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 t="str">
        <f t="shared" si="7"/>
        <v/>
      </c>
      <c r="K31" s="68" t="str">
        <f t="shared" si="8"/>
        <v/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1.9897098515519569</v>
      </c>
      <c r="AN31" s="86">
        <f t="shared" si="19"/>
        <v>1.0232793522267206E-2</v>
      </c>
      <c r="AO31" s="86">
        <f t="shared" si="20"/>
        <v>0</v>
      </c>
      <c r="AP31" s="86">
        <f t="shared" si="21"/>
        <v>0</v>
      </c>
      <c r="AQ31" s="86">
        <f t="shared" si="22"/>
        <v>0</v>
      </c>
      <c r="AR31" s="86">
        <f t="shared" si="23"/>
        <v>0</v>
      </c>
      <c r="AS31" s="86">
        <f t="shared" si="24"/>
        <v>0</v>
      </c>
      <c r="AT31" s="86">
        <f t="shared" si="25"/>
        <v>0</v>
      </c>
      <c r="AU31" s="86">
        <f t="shared" si="26"/>
        <v>0</v>
      </c>
      <c r="AV31" s="86">
        <f t="shared" si="27"/>
        <v>0</v>
      </c>
      <c r="AW31" s="86">
        <f t="shared" si="28"/>
        <v>0</v>
      </c>
      <c r="AX31" s="86">
        <f t="shared" si="29"/>
        <v>0</v>
      </c>
      <c r="AY31" s="86">
        <f t="shared" si="30"/>
        <v>0</v>
      </c>
      <c r="AZ31" s="86">
        <f t="shared" si="31"/>
        <v>0</v>
      </c>
      <c r="BA31" s="86">
        <f t="shared" si="32"/>
        <v>0</v>
      </c>
      <c r="BB31" s="86">
        <f t="shared" si="33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3338</v>
      </c>
      <c r="D32" s="67">
        <f t="shared" si="1"/>
        <v>0.4</v>
      </c>
      <c r="E32" s="68">
        <f t="shared" si="2"/>
        <v>0.01</v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 t="str">
        <f t="shared" si="7"/>
        <v/>
      </c>
      <c r="K32" s="68" t="str">
        <f t="shared" si="8"/>
        <v/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0.3941632928475034</v>
      </c>
      <c r="AN32" s="86">
        <f t="shared" si="19"/>
        <v>2.0271255060728744E-3</v>
      </c>
      <c r="AO32" s="86">
        <f t="shared" si="20"/>
        <v>0</v>
      </c>
      <c r="AP32" s="86">
        <f t="shared" si="21"/>
        <v>0</v>
      </c>
      <c r="AQ32" s="86">
        <f t="shared" si="22"/>
        <v>0</v>
      </c>
      <c r="AR32" s="86">
        <f t="shared" si="23"/>
        <v>0</v>
      </c>
      <c r="AS32" s="86">
        <f t="shared" si="24"/>
        <v>0</v>
      </c>
      <c r="AT32" s="86">
        <f t="shared" si="25"/>
        <v>0</v>
      </c>
      <c r="AU32" s="86">
        <f t="shared" si="26"/>
        <v>0</v>
      </c>
      <c r="AV32" s="86">
        <f t="shared" si="27"/>
        <v>0</v>
      </c>
      <c r="AW32" s="86">
        <f t="shared" si="28"/>
        <v>0</v>
      </c>
      <c r="AX32" s="86">
        <f t="shared" si="29"/>
        <v>0</v>
      </c>
      <c r="AY32" s="86">
        <f t="shared" si="30"/>
        <v>0</v>
      </c>
      <c r="AZ32" s="86">
        <f t="shared" si="31"/>
        <v>0</v>
      </c>
      <c r="BA32" s="86">
        <f t="shared" si="32"/>
        <v>0</v>
      </c>
      <c r="BB32" s="86">
        <f t="shared" si="33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2596</v>
      </c>
      <c r="D33" s="67">
        <f t="shared" si="1"/>
        <v>0.31</v>
      </c>
      <c r="E33" s="68">
        <f t="shared" si="2"/>
        <v>0.01</v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 t="str">
        <f t="shared" si="7"/>
        <v/>
      </c>
      <c r="K33" s="68" t="str">
        <f t="shared" si="8"/>
        <v/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0.30654520917678812</v>
      </c>
      <c r="AN33" s="86">
        <f t="shared" si="19"/>
        <v>1.5765182186234818E-3</v>
      </c>
      <c r="AO33" s="86">
        <f t="shared" si="20"/>
        <v>0</v>
      </c>
      <c r="AP33" s="86">
        <f t="shared" si="21"/>
        <v>0</v>
      </c>
      <c r="AQ33" s="86">
        <f t="shared" si="22"/>
        <v>0</v>
      </c>
      <c r="AR33" s="86">
        <f t="shared" si="23"/>
        <v>0</v>
      </c>
      <c r="AS33" s="86">
        <f t="shared" si="24"/>
        <v>0</v>
      </c>
      <c r="AT33" s="86">
        <f t="shared" si="25"/>
        <v>0</v>
      </c>
      <c r="AU33" s="86">
        <f t="shared" si="26"/>
        <v>0</v>
      </c>
      <c r="AV33" s="86">
        <f t="shared" si="27"/>
        <v>0</v>
      </c>
      <c r="AW33" s="86">
        <f t="shared" si="28"/>
        <v>0</v>
      </c>
      <c r="AX33" s="86">
        <f t="shared" si="29"/>
        <v>0</v>
      </c>
      <c r="AY33" s="86">
        <f t="shared" si="30"/>
        <v>0</v>
      </c>
      <c r="AZ33" s="86">
        <f t="shared" si="31"/>
        <v>0</v>
      </c>
      <c r="BA33" s="86">
        <f t="shared" si="32"/>
        <v>0</v>
      </c>
      <c r="BB33" s="86">
        <f t="shared" si="33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1512</v>
      </c>
      <c r="D34" s="67">
        <f t="shared" si="1"/>
        <v>0.18000000000000002</v>
      </c>
      <c r="E34" s="68">
        <f t="shared" si="2"/>
        <v>0.01</v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 t="str">
        <f t="shared" si="7"/>
        <v/>
      </c>
      <c r="K34" s="68" t="str">
        <f t="shared" si="8"/>
        <v/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si="18"/>
        <v>0.1785425101214575</v>
      </c>
      <c r="AN34" s="86">
        <f t="shared" si="19"/>
        <v>9.1821862348178144E-4</v>
      </c>
      <c r="AO34" s="86">
        <f t="shared" si="20"/>
        <v>0</v>
      </c>
      <c r="AP34" s="86">
        <f t="shared" si="21"/>
        <v>0</v>
      </c>
      <c r="AQ34" s="86">
        <f t="shared" si="22"/>
        <v>0</v>
      </c>
      <c r="AR34" s="86">
        <f t="shared" si="23"/>
        <v>0</v>
      </c>
      <c r="AS34" s="86">
        <f t="shared" si="24"/>
        <v>0</v>
      </c>
      <c r="AT34" s="86">
        <f t="shared" si="25"/>
        <v>0</v>
      </c>
      <c r="AU34" s="86">
        <f t="shared" si="26"/>
        <v>0</v>
      </c>
      <c r="AV34" s="86">
        <f t="shared" si="27"/>
        <v>0</v>
      </c>
      <c r="AW34" s="86">
        <f t="shared" si="28"/>
        <v>0</v>
      </c>
      <c r="AX34" s="86">
        <f t="shared" si="29"/>
        <v>0</v>
      </c>
      <c r="AY34" s="86">
        <f t="shared" si="30"/>
        <v>0</v>
      </c>
      <c r="AZ34" s="86">
        <f t="shared" si="31"/>
        <v>0</v>
      </c>
      <c r="BA34" s="86">
        <f t="shared" si="32"/>
        <v>0</v>
      </c>
      <c r="BB34" s="86">
        <f t="shared" si="33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1464</v>
      </c>
      <c r="D35" s="67">
        <f t="shared" ref="D35:D66" si="34">IF(AM35=0,"",IF(AM35&gt;my_rothresh,ROUNDUP(AM35,0),ROUNDUP(AM35,2)))</f>
        <v>0.18000000000000002</v>
      </c>
      <c r="E35" s="68">
        <f t="shared" ref="E35:E66" si="35">IF(AN35=0,"",IF(AN35&gt;my_rothresh,ROUNDUP(AN35,0),ROUNDUP(AN35,2)))</f>
        <v>0.01</v>
      </c>
      <c r="F35" s="68" t="str">
        <f t="shared" ref="F35:F66" si="36">IF(AO35=0,"",IF(AO35&gt;my_rothresh,ROUNDUP(AO35,0),ROUNDUP(AO35,2)))</f>
        <v/>
      </c>
      <c r="G35" s="68" t="str">
        <f t="shared" ref="G35:G66" si="37">IF(AP35=0,"",IF(AP35&gt;my_rothresh,ROUNDUP(AP35,0),ROUNDUP(AP35,2)))</f>
        <v/>
      </c>
      <c r="H35" s="68" t="str">
        <f t="shared" ref="H35:H66" si="38">IF(AQ35=0,"",IF(AQ35&gt;my_rothresh,ROUNDUP(AQ35,0),ROUNDUP(AQ35,2)))</f>
        <v/>
      </c>
      <c r="I35" s="68" t="str">
        <f t="shared" ref="I35:I66" si="39">IF(AR35=0,"",IF(AR35&gt;my_rothresh,ROUNDUP(AR35,0),ROUNDUP(AR35,2)))</f>
        <v/>
      </c>
      <c r="J35" s="68" t="str">
        <f t="shared" ref="J35:J66" si="40">IF(AS35=0,"",IF(AS35&gt;my_rothresh,ROUNDUP(AS35,0),ROUNDUP(AS35,2)))</f>
        <v/>
      </c>
      <c r="K35" s="68" t="str">
        <f t="shared" ref="K35:K66" si="41">IF(AT35=0,"",IF(AT35&gt;my_rothresh,ROUNDUP(AT35,0),ROUNDUP(AT35,2)))</f>
        <v/>
      </c>
      <c r="L35" s="68" t="str">
        <f t="shared" ref="L35:L66" si="42">IF(AU35=0,"",IF(AU35&gt;my_rothresh,ROUNDUP(AU35,0),ROUNDUP(AU35,2)))</f>
        <v/>
      </c>
      <c r="M35" s="68" t="str">
        <f t="shared" ref="M35:M66" si="43">IF(AV35=0,"",IF(AV35&gt;my_rothresh,ROUNDUP(AV35,0),ROUNDUP(AV35,2)))</f>
        <v/>
      </c>
      <c r="N35" s="68" t="str">
        <f t="shared" ref="N35:N66" si="44">IF(AW35=0,"",IF(AW35&gt;my_rothresh,ROUNDUP(AW35,0),ROUNDUP(AW35,2)))</f>
        <v/>
      </c>
      <c r="O35" s="68" t="str">
        <f t="shared" ref="O35:O66" si="45">IF(AX35=0,"",IF(AX35&gt;my_rothresh,ROUNDUP(AX35,0),ROUNDUP(AX35,2)))</f>
        <v/>
      </c>
      <c r="P35" s="68" t="str">
        <f t="shared" ref="P35:P66" si="46">IF(AY35=0,"",IF(AY35&gt;my_rothresh,ROUNDUP(AY35,0),ROUNDUP(AY35,2)))</f>
        <v/>
      </c>
      <c r="Q35" s="68" t="str">
        <f t="shared" ref="Q35:Q66" si="47">IF(AZ35=0,"",IF(AZ35&gt;my_rothresh,ROUNDUP(AZ35,0),ROUNDUP(AZ35,2)))</f>
        <v/>
      </c>
      <c r="R35" s="68" t="str">
        <f t="shared" ref="R35:R66" si="48">IF(BA35=0,"",IF(BA35&gt;my_rothresh,ROUNDUP(BA35,0),ROUNDUP(BA35,2)))</f>
        <v/>
      </c>
      <c r="S35" s="70" t="str">
        <f t="shared" ref="S35:S66" si="49">IF(BB35=0,"",IF(BB35&gt;my_rothresh,ROUNDUP(BB35,0),ROUNDUP(BB35,2)))</f>
        <v/>
      </c>
      <c r="AM35" s="86">
        <f t="shared" si="18"/>
        <v>0.17287449392712551</v>
      </c>
      <c r="AN35" s="86">
        <f t="shared" si="19"/>
        <v>8.8906882591093125E-4</v>
      </c>
      <c r="AO35" s="86">
        <f t="shared" si="20"/>
        <v>0</v>
      </c>
      <c r="AP35" s="86">
        <f t="shared" si="21"/>
        <v>0</v>
      </c>
      <c r="AQ35" s="86">
        <f t="shared" si="22"/>
        <v>0</v>
      </c>
      <c r="AR35" s="86">
        <f t="shared" si="23"/>
        <v>0</v>
      </c>
      <c r="AS35" s="86">
        <f t="shared" si="24"/>
        <v>0</v>
      </c>
      <c r="AT35" s="86">
        <f t="shared" si="25"/>
        <v>0</v>
      </c>
      <c r="AU35" s="86">
        <f t="shared" si="26"/>
        <v>0</v>
      </c>
      <c r="AV35" s="86">
        <f t="shared" si="27"/>
        <v>0</v>
      </c>
      <c r="AW35" s="86">
        <f t="shared" si="28"/>
        <v>0</v>
      </c>
      <c r="AX35" s="86">
        <f t="shared" si="29"/>
        <v>0</v>
      </c>
      <c r="AY35" s="86">
        <f t="shared" si="30"/>
        <v>0</v>
      </c>
      <c r="AZ35" s="86">
        <f t="shared" si="31"/>
        <v>0</v>
      </c>
      <c r="BA35" s="86">
        <f t="shared" si="32"/>
        <v>0</v>
      </c>
      <c r="BB35" s="86">
        <f t="shared" si="33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746</v>
      </c>
      <c r="D36" s="67">
        <f t="shared" si="34"/>
        <v>0.09</v>
      </c>
      <c r="E36" s="68">
        <f t="shared" si="35"/>
        <v>0.01</v>
      </c>
      <c r="F36" s="68" t="str">
        <f t="shared" si="36"/>
        <v/>
      </c>
      <c r="G36" s="68" t="str">
        <f t="shared" si="37"/>
        <v/>
      </c>
      <c r="H36" s="68" t="str">
        <f t="shared" si="38"/>
        <v/>
      </c>
      <c r="I36" s="68" t="str">
        <f t="shared" si="39"/>
        <v/>
      </c>
      <c r="J36" s="68" t="str">
        <f t="shared" si="40"/>
        <v/>
      </c>
      <c r="K36" s="68" t="str">
        <f t="shared" si="41"/>
        <v/>
      </c>
      <c r="L36" s="68" t="str">
        <f t="shared" si="42"/>
        <v/>
      </c>
      <c r="M36" s="68" t="str">
        <f t="shared" si="43"/>
        <v/>
      </c>
      <c r="N36" s="68" t="str">
        <f t="shared" si="44"/>
        <v/>
      </c>
      <c r="O36" s="68" t="str">
        <f t="shared" si="45"/>
        <v/>
      </c>
      <c r="P36" s="68" t="str">
        <f t="shared" si="46"/>
        <v/>
      </c>
      <c r="Q36" s="68" t="str">
        <f t="shared" si="47"/>
        <v/>
      </c>
      <c r="R36" s="68" t="str">
        <f t="shared" si="48"/>
        <v/>
      </c>
      <c r="S36" s="70" t="str">
        <f t="shared" si="49"/>
        <v/>
      </c>
      <c r="AM36" s="86">
        <f t="shared" si="18"/>
        <v>8.8090418353576255E-2</v>
      </c>
      <c r="AN36" s="86">
        <f t="shared" si="19"/>
        <v>4.530364372469636E-4</v>
      </c>
      <c r="AO36" s="86">
        <f t="shared" si="20"/>
        <v>0</v>
      </c>
      <c r="AP36" s="86">
        <f t="shared" si="21"/>
        <v>0</v>
      </c>
      <c r="AQ36" s="86">
        <f t="shared" si="22"/>
        <v>0</v>
      </c>
      <c r="AR36" s="86">
        <f t="shared" si="23"/>
        <v>0</v>
      </c>
      <c r="AS36" s="86">
        <f t="shared" si="24"/>
        <v>0</v>
      </c>
      <c r="AT36" s="86">
        <f t="shared" si="25"/>
        <v>0</v>
      </c>
      <c r="AU36" s="86">
        <f t="shared" si="26"/>
        <v>0</v>
      </c>
      <c r="AV36" s="86">
        <f t="shared" si="27"/>
        <v>0</v>
      </c>
      <c r="AW36" s="86">
        <f t="shared" si="28"/>
        <v>0</v>
      </c>
      <c r="AX36" s="86">
        <f t="shared" si="29"/>
        <v>0</v>
      </c>
      <c r="AY36" s="86">
        <f t="shared" si="30"/>
        <v>0</v>
      </c>
      <c r="AZ36" s="86">
        <f t="shared" si="31"/>
        <v>0</v>
      </c>
      <c r="BA36" s="86">
        <f t="shared" si="32"/>
        <v>0</v>
      </c>
      <c r="BB36" s="86">
        <f t="shared" si="33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1460</v>
      </c>
      <c r="D37" s="67">
        <f t="shared" si="34"/>
        <v>0.18000000000000002</v>
      </c>
      <c r="E37" s="68">
        <f t="shared" si="35"/>
        <v>0.01</v>
      </c>
      <c r="F37" s="68" t="str">
        <f t="shared" si="36"/>
        <v/>
      </c>
      <c r="G37" s="68" t="str">
        <f t="shared" si="37"/>
        <v/>
      </c>
      <c r="H37" s="68" t="str">
        <f t="shared" si="38"/>
        <v/>
      </c>
      <c r="I37" s="68" t="str">
        <f t="shared" si="39"/>
        <v/>
      </c>
      <c r="J37" s="68" t="str">
        <f t="shared" si="40"/>
        <v/>
      </c>
      <c r="K37" s="68" t="str">
        <f t="shared" si="41"/>
        <v/>
      </c>
      <c r="L37" s="68" t="str">
        <f t="shared" si="42"/>
        <v/>
      </c>
      <c r="M37" s="68" t="str">
        <f t="shared" si="43"/>
        <v/>
      </c>
      <c r="N37" s="68" t="str">
        <f t="shared" si="44"/>
        <v/>
      </c>
      <c r="O37" s="68" t="str">
        <f t="shared" si="45"/>
        <v/>
      </c>
      <c r="P37" s="68" t="str">
        <f t="shared" si="46"/>
        <v/>
      </c>
      <c r="Q37" s="68" t="str">
        <f t="shared" si="47"/>
        <v/>
      </c>
      <c r="R37" s="68" t="str">
        <f t="shared" si="48"/>
        <v/>
      </c>
      <c r="S37" s="70" t="str">
        <f t="shared" si="49"/>
        <v/>
      </c>
      <c r="AM37" s="86">
        <f t="shared" si="18"/>
        <v>0.1724021592442645</v>
      </c>
      <c r="AN37" s="86">
        <f t="shared" si="19"/>
        <v>8.8663967611336033E-4</v>
      </c>
      <c r="AO37" s="86">
        <f t="shared" si="20"/>
        <v>0</v>
      </c>
      <c r="AP37" s="86">
        <f t="shared" si="21"/>
        <v>0</v>
      </c>
      <c r="AQ37" s="86">
        <f t="shared" si="22"/>
        <v>0</v>
      </c>
      <c r="AR37" s="86">
        <f t="shared" si="23"/>
        <v>0</v>
      </c>
      <c r="AS37" s="86">
        <f t="shared" si="24"/>
        <v>0</v>
      </c>
      <c r="AT37" s="86">
        <f t="shared" si="25"/>
        <v>0</v>
      </c>
      <c r="AU37" s="86">
        <f t="shared" si="26"/>
        <v>0</v>
      </c>
      <c r="AV37" s="86">
        <f t="shared" si="27"/>
        <v>0</v>
      </c>
      <c r="AW37" s="86">
        <f t="shared" si="28"/>
        <v>0</v>
      </c>
      <c r="AX37" s="86">
        <f t="shared" si="29"/>
        <v>0</v>
      </c>
      <c r="AY37" s="86">
        <f t="shared" si="30"/>
        <v>0</v>
      </c>
      <c r="AZ37" s="86">
        <f t="shared" si="31"/>
        <v>0</v>
      </c>
      <c r="BA37" s="86">
        <f t="shared" si="32"/>
        <v>0</v>
      </c>
      <c r="BB37" s="86">
        <f t="shared" si="33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606</v>
      </c>
      <c r="D38" s="67">
        <f t="shared" si="34"/>
        <v>0.08</v>
      </c>
      <c r="E38" s="68">
        <f t="shared" si="35"/>
        <v>0.01</v>
      </c>
      <c r="F38" s="68" t="str">
        <f t="shared" si="36"/>
        <v/>
      </c>
      <c r="G38" s="68" t="str">
        <f t="shared" si="37"/>
        <v/>
      </c>
      <c r="H38" s="68" t="str">
        <f t="shared" si="38"/>
        <v/>
      </c>
      <c r="I38" s="68" t="str">
        <f t="shared" si="39"/>
        <v/>
      </c>
      <c r="J38" s="68" t="str">
        <f t="shared" si="40"/>
        <v/>
      </c>
      <c r="K38" s="68" t="str">
        <f t="shared" si="41"/>
        <v/>
      </c>
      <c r="L38" s="68" t="str">
        <f t="shared" si="42"/>
        <v/>
      </c>
      <c r="M38" s="68" t="str">
        <f t="shared" si="43"/>
        <v/>
      </c>
      <c r="N38" s="68" t="str">
        <f t="shared" si="44"/>
        <v/>
      </c>
      <c r="O38" s="68" t="str">
        <f t="shared" si="45"/>
        <v/>
      </c>
      <c r="P38" s="68" t="str">
        <f t="shared" si="46"/>
        <v/>
      </c>
      <c r="Q38" s="68" t="str">
        <f t="shared" si="47"/>
        <v/>
      </c>
      <c r="R38" s="68" t="str">
        <f t="shared" si="48"/>
        <v/>
      </c>
      <c r="S38" s="70" t="str">
        <f t="shared" si="49"/>
        <v/>
      </c>
      <c r="AM38" s="86">
        <f t="shared" si="18"/>
        <v>7.1558704453441299E-2</v>
      </c>
      <c r="AN38" s="86">
        <f t="shared" si="19"/>
        <v>3.6801619433198386E-4</v>
      </c>
      <c r="AO38" s="86">
        <f t="shared" si="20"/>
        <v>0</v>
      </c>
      <c r="AP38" s="86">
        <f t="shared" si="21"/>
        <v>0</v>
      </c>
      <c r="AQ38" s="86">
        <f t="shared" si="22"/>
        <v>0</v>
      </c>
      <c r="AR38" s="86">
        <f t="shared" si="23"/>
        <v>0</v>
      </c>
      <c r="AS38" s="86">
        <f t="shared" si="24"/>
        <v>0</v>
      </c>
      <c r="AT38" s="86">
        <f t="shared" si="25"/>
        <v>0</v>
      </c>
      <c r="AU38" s="86">
        <f t="shared" si="26"/>
        <v>0</v>
      </c>
      <c r="AV38" s="86">
        <f t="shared" si="27"/>
        <v>0</v>
      </c>
      <c r="AW38" s="86">
        <f t="shared" si="28"/>
        <v>0</v>
      </c>
      <c r="AX38" s="86">
        <f t="shared" si="29"/>
        <v>0</v>
      </c>
      <c r="AY38" s="86">
        <f t="shared" si="30"/>
        <v>0</v>
      </c>
      <c r="AZ38" s="86">
        <f t="shared" si="31"/>
        <v>0</v>
      </c>
      <c r="BA38" s="86">
        <f t="shared" si="32"/>
        <v>0</v>
      </c>
      <c r="BB38" s="86">
        <f t="shared" si="33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2258</v>
      </c>
      <c r="D39" s="67">
        <f t="shared" si="34"/>
        <v>0.27</v>
      </c>
      <c r="E39" s="68">
        <f t="shared" si="35"/>
        <v>0.01</v>
      </c>
      <c r="F39" s="68" t="str">
        <f t="shared" si="36"/>
        <v/>
      </c>
      <c r="G39" s="68" t="str">
        <f t="shared" si="37"/>
        <v/>
      </c>
      <c r="H39" s="68" t="str">
        <f t="shared" si="38"/>
        <v/>
      </c>
      <c r="I39" s="68" t="str">
        <f t="shared" si="39"/>
        <v/>
      </c>
      <c r="J39" s="68" t="str">
        <f t="shared" si="40"/>
        <v/>
      </c>
      <c r="K39" s="68" t="str">
        <f t="shared" si="41"/>
        <v/>
      </c>
      <c r="L39" s="68" t="str">
        <f t="shared" si="42"/>
        <v/>
      </c>
      <c r="M39" s="68" t="str">
        <f t="shared" si="43"/>
        <v/>
      </c>
      <c r="N39" s="68" t="str">
        <f t="shared" si="44"/>
        <v/>
      </c>
      <c r="O39" s="68" t="str">
        <f t="shared" si="45"/>
        <v/>
      </c>
      <c r="P39" s="68" t="str">
        <f t="shared" si="46"/>
        <v/>
      </c>
      <c r="Q39" s="68" t="str">
        <f t="shared" si="47"/>
        <v/>
      </c>
      <c r="R39" s="68" t="str">
        <f t="shared" si="48"/>
        <v/>
      </c>
      <c r="S39" s="70" t="str">
        <f t="shared" si="49"/>
        <v/>
      </c>
      <c r="AM39" s="86">
        <f t="shared" si="18"/>
        <v>0.26663292847503373</v>
      </c>
      <c r="AN39" s="86">
        <f t="shared" si="19"/>
        <v>1.371255060728745E-3</v>
      </c>
      <c r="AO39" s="86">
        <f t="shared" si="20"/>
        <v>0</v>
      </c>
      <c r="AP39" s="86">
        <f t="shared" si="21"/>
        <v>0</v>
      </c>
      <c r="AQ39" s="86">
        <f t="shared" si="22"/>
        <v>0</v>
      </c>
      <c r="AR39" s="86">
        <f t="shared" si="23"/>
        <v>0</v>
      </c>
      <c r="AS39" s="86">
        <f t="shared" si="24"/>
        <v>0</v>
      </c>
      <c r="AT39" s="86">
        <f t="shared" si="25"/>
        <v>0</v>
      </c>
      <c r="AU39" s="86">
        <f t="shared" si="26"/>
        <v>0</v>
      </c>
      <c r="AV39" s="86">
        <f t="shared" si="27"/>
        <v>0</v>
      </c>
      <c r="AW39" s="86">
        <f t="shared" si="28"/>
        <v>0</v>
      </c>
      <c r="AX39" s="86">
        <f t="shared" si="29"/>
        <v>0</v>
      </c>
      <c r="AY39" s="86">
        <f t="shared" si="30"/>
        <v>0</v>
      </c>
      <c r="AZ39" s="86">
        <f t="shared" si="31"/>
        <v>0</v>
      </c>
      <c r="BA39" s="86">
        <f t="shared" si="32"/>
        <v>0</v>
      </c>
      <c r="BB39" s="86">
        <f t="shared" si="33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234</v>
      </c>
      <c r="D40" s="67">
        <f t="shared" si="34"/>
        <v>0.03</v>
      </c>
      <c r="E40" s="68">
        <f t="shared" si="35"/>
        <v>0.01</v>
      </c>
      <c r="F40" s="68" t="str">
        <f t="shared" si="36"/>
        <v/>
      </c>
      <c r="G40" s="68" t="str">
        <f t="shared" si="37"/>
        <v/>
      </c>
      <c r="H40" s="68" t="str">
        <f t="shared" si="38"/>
        <v/>
      </c>
      <c r="I40" s="68" t="str">
        <f t="shared" si="39"/>
        <v/>
      </c>
      <c r="J40" s="68" t="str">
        <f t="shared" si="40"/>
        <v/>
      </c>
      <c r="K40" s="68" t="str">
        <f t="shared" si="41"/>
        <v/>
      </c>
      <c r="L40" s="68" t="str">
        <f t="shared" si="42"/>
        <v/>
      </c>
      <c r="M40" s="68" t="str">
        <f t="shared" si="43"/>
        <v/>
      </c>
      <c r="N40" s="68" t="str">
        <f t="shared" si="44"/>
        <v/>
      </c>
      <c r="O40" s="68" t="str">
        <f t="shared" si="45"/>
        <v/>
      </c>
      <c r="P40" s="68" t="str">
        <f t="shared" si="46"/>
        <v/>
      </c>
      <c r="Q40" s="68" t="str">
        <f t="shared" si="47"/>
        <v/>
      </c>
      <c r="R40" s="68" t="str">
        <f t="shared" si="48"/>
        <v/>
      </c>
      <c r="S40" s="70" t="str">
        <f t="shared" si="49"/>
        <v/>
      </c>
      <c r="AM40" s="86">
        <f t="shared" si="18"/>
        <v>2.7631578947368424E-2</v>
      </c>
      <c r="AN40" s="86">
        <f t="shared" si="19"/>
        <v>1.4210526315789474E-4</v>
      </c>
      <c r="AO40" s="86">
        <f t="shared" si="20"/>
        <v>0</v>
      </c>
      <c r="AP40" s="86">
        <f t="shared" si="21"/>
        <v>0</v>
      </c>
      <c r="AQ40" s="86">
        <f t="shared" si="22"/>
        <v>0</v>
      </c>
      <c r="AR40" s="86">
        <f t="shared" si="23"/>
        <v>0</v>
      </c>
      <c r="AS40" s="86">
        <f t="shared" si="24"/>
        <v>0</v>
      </c>
      <c r="AT40" s="86">
        <f t="shared" si="25"/>
        <v>0</v>
      </c>
      <c r="AU40" s="86">
        <f t="shared" si="26"/>
        <v>0</v>
      </c>
      <c r="AV40" s="86">
        <f t="shared" si="27"/>
        <v>0</v>
      </c>
      <c r="AW40" s="86">
        <f t="shared" si="28"/>
        <v>0</v>
      </c>
      <c r="AX40" s="86">
        <f t="shared" si="29"/>
        <v>0</v>
      </c>
      <c r="AY40" s="86">
        <f t="shared" si="30"/>
        <v>0</v>
      </c>
      <c r="AZ40" s="86">
        <f t="shared" si="31"/>
        <v>0</v>
      </c>
      <c r="BA40" s="86">
        <f t="shared" si="32"/>
        <v>0</v>
      </c>
      <c r="BB40" s="86">
        <f t="shared" si="33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1416</v>
      </c>
      <c r="D41" s="67">
        <f t="shared" si="34"/>
        <v>0.17</v>
      </c>
      <c r="E41" s="68">
        <f t="shared" si="35"/>
        <v>0.01</v>
      </c>
      <c r="F41" s="68" t="str">
        <f t="shared" si="36"/>
        <v/>
      </c>
      <c r="G41" s="68" t="str">
        <f t="shared" si="37"/>
        <v/>
      </c>
      <c r="H41" s="68" t="str">
        <f t="shared" si="38"/>
        <v/>
      </c>
      <c r="I41" s="68" t="str">
        <f t="shared" si="39"/>
        <v/>
      </c>
      <c r="J41" s="68" t="str">
        <f t="shared" si="40"/>
        <v/>
      </c>
      <c r="K41" s="68" t="str">
        <f t="shared" si="41"/>
        <v/>
      </c>
      <c r="L41" s="68" t="str">
        <f t="shared" si="42"/>
        <v/>
      </c>
      <c r="M41" s="68" t="str">
        <f t="shared" si="43"/>
        <v/>
      </c>
      <c r="N41" s="68" t="str">
        <f t="shared" si="44"/>
        <v/>
      </c>
      <c r="O41" s="68" t="str">
        <f t="shared" si="45"/>
        <v/>
      </c>
      <c r="P41" s="68" t="str">
        <f t="shared" si="46"/>
        <v/>
      </c>
      <c r="Q41" s="68" t="str">
        <f t="shared" si="47"/>
        <v/>
      </c>
      <c r="R41" s="68" t="str">
        <f t="shared" si="48"/>
        <v/>
      </c>
      <c r="S41" s="70" t="str">
        <f t="shared" si="49"/>
        <v/>
      </c>
      <c r="AM41" s="86">
        <f t="shared" si="18"/>
        <v>0.16720647773279351</v>
      </c>
      <c r="AN41" s="86">
        <f t="shared" si="19"/>
        <v>8.5991902834008094E-4</v>
      </c>
      <c r="AO41" s="86">
        <f t="shared" si="20"/>
        <v>0</v>
      </c>
      <c r="AP41" s="86">
        <f t="shared" si="21"/>
        <v>0</v>
      </c>
      <c r="AQ41" s="86">
        <f t="shared" si="22"/>
        <v>0</v>
      </c>
      <c r="AR41" s="86">
        <f t="shared" si="23"/>
        <v>0</v>
      </c>
      <c r="AS41" s="86">
        <f t="shared" si="24"/>
        <v>0</v>
      </c>
      <c r="AT41" s="86">
        <f t="shared" si="25"/>
        <v>0</v>
      </c>
      <c r="AU41" s="86">
        <f t="shared" si="26"/>
        <v>0</v>
      </c>
      <c r="AV41" s="86">
        <f t="shared" si="27"/>
        <v>0</v>
      </c>
      <c r="AW41" s="86">
        <f t="shared" si="28"/>
        <v>0</v>
      </c>
      <c r="AX41" s="86">
        <f t="shared" si="29"/>
        <v>0</v>
      </c>
      <c r="AY41" s="86">
        <f t="shared" si="30"/>
        <v>0</v>
      </c>
      <c r="AZ41" s="86">
        <f t="shared" si="31"/>
        <v>0</v>
      </c>
      <c r="BA41" s="86">
        <f t="shared" si="32"/>
        <v>0</v>
      </c>
      <c r="BB41" s="86">
        <f t="shared" si="33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9596</v>
      </c>
      <c r="D42" s="67">
        <f t="shared" si="34"/>
        <v>1.1399999999999999</v>
      </c>
      <c r="E42" s="68">
        <f t="shared" si="35"/>
        <v>0.01</v>
      </c>
      <c r="F42" s="68" t="str">
        <f t="shared" si="36"/>
        <v/>
      </c>
      <c r="G42" s="68" t="str">
        <f t="shared" si="37"/>
        <v/>
      </c>
      <c r="H42" s="68" t="str">
        <f t="shared" si="38"/>
        <v/>
      </c>
      <c r="I42" s="68" t="str">
        <f t="shared" si="39"/>
        <v/>
      </c>
      <c r="J42" s="68" t="str">
        <f t="shared" si="40"/>
        <v/>
      </c>
      <c r="K42" s="68" t="str">
        <f t="shared" si="41"/>
        <v/>
      </c>
      <c r="L42" s="68" t="str">
        <f t="shared" si="42"/>
        <v/>
      </c>
      <c r="M42" s="68" t="str">
        <f t="shared" si="43"/>
        <v/>
      </c>
      <c r="N42" s="68" t="str">
        <f t="shared" si="44"/>
        <v/>
      </c>
      <c r="O42" s="68" t="str">
        <f t="shared" si="45"/>
        <v/>
      </c>
      <c r="P42" s="68" t="str">
        <f t="shared" si="46"/>
        <v/>
      </c>
      <c r="Q42" s="68" t="str">
        <f t="shared" si="47"/>
        <v/>
      </c>
      <c r="R42" s="68" t="str">
        <f t="shared" si="48"/>
        <v/>
      </c>
      <c r="S42" s="70" t="str">
        <f t="shared" si="49"/>
        <v/>
      </c>
      <c r="AM42" s="86">
        <f t="shared" si="18"/>
        <v>1.1331309041835358</v>
      </c>
      <c r="AN42" s="86">
        <f t="shared" si="19"/>
        <v>5.8275303643724706E-3</v>
      </c>
      <c r="AO42" s="86">
        <f t="shared" si="20"/>
        <v>0</v>
      </c>
      <c r="AP42" s="86">
        <f t="shared" si="21"/>
        <v>0</v>
      </c>
      <c r="AQ42" s="86">
        <f t="shared" si="22"/>
        <v>0</v>
      </c>
      <c r="AR42" s="86">
        <f t="shared" si="23"/>
        <v>0</v>
      </c>
      <c r="AS42" s="86">
        <f t="shared" si="24"/>
        <v>0</v>
      </c>
      <c r="AT42" s="86">
        <f t="shared" si="25"/>
        <v>0</v>
      </c>
      <c r="AU42" s="86">
        <f t="shared" si="26"/>
        <v>0</v>
      </c>
      <c r="AV42" s="86">
        <f t="shared" si="27"/>
        <v>0</v>
      </c>
      <c r="AW42" s="86">
        <f t="shared" si="28"/>
        <v>0</v>
      </c>
      <c r="AX42" s="86">
        <f t="shared" si="29"/>
        <v>0</v>
      </c>
      <c r="AY42" s="86">
        <f t="shared" si="30"/>
        <v>0</v>
      </c>
      <c r="AZ42" s="86">
        <f t="shared" si="31"/>
        <v>0</v>
      </c>
      <c r="BA42" s="86">
        <f t="shared" si="32"/>
        <v>0</v>
      </c>
      <c r="BB42" s="86">
        <f t="shared" si="33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4088</v>
      </c>
      <c r="D43" s="67">
        <f t="shared" si="34"/>
        <v>0.49</v>
      </c>
      <c r="E43" s="68">
        <f t="shared" si="35"/>
        <v>0.01</v>
      </c>
      <c r="F43" s="68" t="str">
        <f t="shared" si="36"/>
        <v/>
      </c>
      <c r="G43" s="68" t="str">
        <f t="shared" si="37"/>
        <v/>
      </c>
      <c r="H43" s="68" t="str">
        <f t="shared" si="38"/>
        <v/>
      </c>
      <c r="I43" s="68" t="str">
        <f t="shared" si="39"/>
        <v/>
      </c>
      <c r="J43" s="68" t="str">
        <f t="shared" si="40"/>
        <v/>
      </c>
      <c r="K43" s="68" t="str">
        <f t="shared" si="41"/>
        <v/>
      </c>
      <c r="L43" s="68" t="str">
        <f t="shared" si="42"/>
        <v/>
      </c>
      <c r="M43" s="68" t="str">
        <f t="shared" si="43"/>
        <v/>
      </c>
      <c r="N43" s="68" t="str">
        <f t="shared" si="44"/>
        <v/>
      </c>
      <c r="O43" s="68" t="str">
        <f t="shared" si="45"/>
        <v/>
      </c>
      <c r="P43" s="68" t="str">
        <f t="shared" si="46"/>
        <v/>
      </c>
      <c r="Q43" s="68" t="str">
        <f t="shared" si="47"/>
        <v/>
      </c>
      <c r="R43" s="68" t="str">
        <f t="shared" si="48"/>
        <v/>
      </c>
      <c r="S43" s="70" t="str">
        <f t="shared" si="49"/>
        <v/>
      </c>
      <c r="AM43" s="86">
        <f t="shared" si="18"/>
        <v>0.48272604588394069</v>
      </c>
      <c r="AN43" s="86">
        <f t="shared" si="19"/>
        <v>2.4825910931174093E-3</v>
      </c>
      <c r="AO43" s="86">
        <f t="shared" si="20"/>
        <v>0</v>
      </c>
      <c r="AP43" s="86">
        <f t="shared" si="21"/>
        <v>0</v>
      </c>
      <c r="AQ43" s="86">
        <f t="shared" si="22"/>
        <v>0</v>
      </c>
      <c r="AR43" s="86">
        <f t="shared" si="23"/>
        <v>0</v>
      </c>
      <c r="AS43" s="86">
        <f t="shared" si="24"/>
        <v>0</v>
      </c>
      <c r="AT43" s="86">
        <f t="shared" si="25"/>
        <v>0</v>
      </c>
      <c r="AU43" s="86">
        <f t="shared" si="26"/>
        <v>0</v>
      </c>
      <c r="AV43" s="86">
        <f t="shared" si="27"/>
        <v>0</v>
      </c>
      <c r="AW43" s="86">
        <f t="shared" si="28"/>
        <v>0</v>
      </c>
      <c r="AX43" s="86">
        <f t="shared" si="29"/>
        <v>0</v>
      </c>
      <c r="AY43" s="86">
        <f t="shared" si="30"/>
        <v>0</v>
      </c>
      <c r="AZ43" s="86">
        <f t="shared" si="31"/>
        <v>0</v>
      </c>
      <c r="BA43" s="86">
        <f t="shared" si="32"/>
        <v>0</v>
      </c>
      <c r="BB43" s="86">
        <f t="shared" si="33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912</v>
      </c>
      <c r="D44" s="67">
        <f t="shared" si="34"/>
        <v>0.11</v>
      </c>
      <c r="E44" s="68">
        <f t="shared" si="35"/>
        <v>0.01</v>
      </c>
      <c r="F44" s="68" t="str">
        <f t="shared" si="36"/>
        <v/>
      </c>
      <c r="G44" s="68" t="str">
        <f t="shared" si="37"/>
        <v/>
      </c>
      <c r="H44" s="68" t="str">
        <f t="shared" si="38"/>
        <v/>
      </c>
      <c r="I44" s="68" t="str">
        <f t="shared" si="39"/>
        <v/>
      </c>
      <c r="J44" s="68" t="str">
        <f t="shared" si="40"/>
        <v/>
      </c>
      <c r="K44" s="68" t="str">
        <f t="shared" si="41"/>
        <v/>
      </c>
      <c r="L44" s="68" t="str">
        <f t="shared" si="42"/>
        <v/>
      </c>
      <c r="M44" s="68" t="str">
        <f t="shared" si="43"/>
        <v/>
      </c>
      <c r="N44" s="68" t="str">
        <f t="shared" si="44"/>
        <v/>
      </c>
      <c r="O44" s="68" t="str">
        <f t="shared" si="45"/>
        <v/>
      </c>
      <c r="P44" s="68" t="str">
        <f t="shared" si="46"/>
        <v/>
      </c>
      <c r="Q44" s="68" t="str">
        <f t="shared" si="47"/>
        <v/>
      </c>
      <c r="R44" s="68" t="str">
        <f t="shared" si="48"/>
        <v/>
      </c>
      <c r="S44" s="70" t="str">
        <f t="shared" si="49"/>
        <v/>
      </c>
      <c r="AM44" s="86">
        <f t="shared" si="18"/>
        <v>0.1076923076923077</v>
      </c>
      <c r="AN44" s="86">
        <f t="shared" si="19"/>
        <v>5.538461538461539E-4</v>
      </c>
      <c r="AO44" s="86">
        <f t="shared" si="20"/>
        <v>0</v>
      </c>
      <c r="AP44" s="86">
        <f t="shared" si="21"/>
        <v>0</v>
      </c>
      <c r="AQ44" s="86">
        <f t="shared" si="22"/>
        <v>0</v>
      </c>
      <c r="AR44" s="86">
        <f t="shared" si="23"/>
        <v>0</v>
      </c>
      <c r="AS44" s="86">
        <f t="shared" si="24"/>
        <v>0</v>
      </c>
      <c r="AT44" s="86">
        <f t="shared" si="25"/>
        <v>0</v>
      </c>
      <c r="AU44" s="86">
        <f t="shared" si="26"/>
        <v>0</v>
      </c>
      <c r="AV44" s="86">
        <f t="shared" si="27"/>
        <v>0</v>
      </c>
      <c r="AW44" s="86">
        <f t="shared" si="28"/>
        <v>0</v>
      </c>
      <c r="AX44" s="86">
        <f t="shared" si="29"/>
        <v>0</v>
      </c>
      <c r="AY44" s="86">
        <f t="shared" si="30"/>
        <v>0</v>
      </c>
      <c r="AZ44" s="86">
        <f t="shared" si="31"/>
        <v>0</v>
      </c>
      <c r="BA44" s="86">
        <f t="shared" si="32"/>
        <v>0</v>
      </c>
      <c r="BB44" s="86">
        <f t="shared" si="33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3642</v>
      </c>
      <c r="D45" s="67">
        <f t="shared" si="34"/>
        <v>0.44</v>
      </c>
      <c r="E45" s="68">
        <f t="shared" si="35"/>
        <v>0.01</v>
      </c>
      <c r="F45" s="68" t="str">
        <f t="shared" si="36"/>
        <v/>
      </c>
      <c r="G45" s="68" t="str">
        <f t="shared" si="37"/>
        <v/>
      </c>
      <c r="H45" s="68" t="str">
        <f t="shared" si="38"/>
        <v/>
      </c>
      <c r="I45" s="68" t="str">
        <f t="shared" si="39"/>
        <v/>
      </c>
      <c r="J45" s="68" t="str">
        <f t="shared" si="40"/>
        <v/>
      </c>
      <c r="K45" s="68" t="str">
        <f t="shared" si="41"/>
        <v/>
      </c>
      <c r="L45" s="68" t="str">
        <f t="shared" si="42"/>
        <v/>
      </c>
      <c r="M45" s="68" t="str">
        <f t="shared" si="43"/>
        <v/>
      </c>
      <c r="N45" s="68" t="str">
        <f t="shared" si="44"/>
        <v/>
      </c>
      <c r="O45" s="68" t="str">
        <f t="shared" si="45"/>
        <v/>
      </c>
      <c r="P45" s="68" t="str">
        <f t="shared" si="46"/>
        <v/>
      </c>
      <c r="Q45" s="68" t="str">
        <f t="shared" si="47"/>
        <v/>
      </c>
      <c r="R45" s="68" t="str">
        <f t="shared" si="48"/>
        <v/>
      </c>
      <c r="S45" s="70" t="str">
        <f t="shared" si="49"/>
        <v/>
      </c>
      <c r="AM45" s="86">
        <f t="shared" si="18"/>
        <v>0.43006072874493934</v>
      </c>
      <c r="AN45" s="86">
        <f t="shared" si="19"/>
        <v>2.2117408906882595E-3</v>
      </c>
      <c r="AO45" s="86">
        <f t="shared" si="20"/>
        <v>0</v>
      </c>
      <c r="AP45" s="86">
        <f t="shared" si="21"/>
        <v>0</v>
      </c>
      <c r="AQ45" s="86">
        <f t="shared" si="22"/>
        <v>0</v>
      </c>
      <c r="AR45" s="86">
        <f t="shared" si="23"/>
        <v>0</v>
      </c>
      <c r="AS45" s="86">
        <f t="shared" si="24"/>
        <v>0</v>
      </c>
      <c r="AT45" s="86">
        <f t="shared" si="25"/>
        <v>0</v>
      </c>
      <c r="AU45" s="86">
        <f t="shared" si="26"/>
        <v>0</v>
      </c>
      <c r="AV45" s="86">
        <f t="shared" si="27"/>
        <v>0</v>
      </c>
      <c r="AW45" s="86">
        <f t="shared" si="28"/>
        <v>0</v>
      </c>
      <c r="AX45" s="86">
        <f t="shared" si="29"/>
        <v>0</v>
      </c>
      <c r="AY45" s="86">
        <f t="shared" si="30"/>
        <v>0</v>
      </c>
      <c r="AZ45" s="86">
        <f t="shared" si="31"/>
        <v>0</v>
      </c>
      <c r="BA45" s="86">
        <f t="shared" si="32"/>
        <v>0</v>
      </c>
      <c r="BB45" s="86">
        <f t="shared" si="33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2438</v>
      </c>
      <c r="D46" s="67">
        <f t="shared" si="34"/>
        <v>0.29000000000000004</v>
      </c>
      <c r="E46" s="68">
        <f t="shared" si="35"/>
        <v>0.01</v>
      </c>
      <c r="F46" s="68" t="str">
        <f t="shared" si="36"/>
        <v/>
      </c>
      <c r="G46" s="68" t="str">
        <f t="shared" si="37"/>
        <v/>
      </c>
      <c r="H46" s="68" t="str">
        <f t="shared" si="38"/>
        <v/>
      </c>
      <c r="I46" s="68" t="str">
        <f t="shared" si="39"/>
        <v/>
      </c>
      <c r="J46" s="68" t="str">
        <f t="shared" si="40"/>
        <v/>
      </c>
      <c r="K46" s="68" t="str">
        <f t="shared" si="41"/>
        <v/>
      </c>
      <c r="L46" s="68" t="str">
        <f t="shared" si="42"/>
        <v/>
      </c>
      <c r="M46" s="68" t="str">
        <f t="shared" si="43"/>
        <v/>
      </c>
      <c r="N46" s="68" t="str">
        <f t="shared" si="44"/>
        <v/>
      </c>
      <c r="O46" s="68" t="str">
        <f t="shared" si="45"/>
        <v/>
      </c>
      <c r="P46" s="68" t="str">
        <f t="shared" si="46"/>
        <v/>
      </c>
      <c r="Q46" s="68" t="str">
        <f t="shared" si="47"/>
        <v/>
      </c>
      <c r="R46" s="68" t="str">
        <f t="shared" si="48"/>
        <v/>
      </c>
      <c r="S46" s="70" t="str">
        <f t="shared" si="49"/>
        <v/>
      </c>
      <c r="AM46" s="86">
        <f t="shared" si="18"/>
        <v>0.28788798920377867</v>
      </c>
      <c r="AN46" s="86">
        <f t="shared" si="19"/>
        <v>1.4805668016194332E-3</v>
      </c>
      <c r="AO46" s="86">
        <f t="shared" si="20"/>
        <v>0</v>
      </c>
      <c r="AP46" s="86">
        <f t="shared" si="21"/>
        <v>0</v>
      </c>
      <c r="AQ46" s="86">
        <f t="shared" si="22"/>
        <v>0</v>
      </c>
      <c r="AR46" s="86">
        <f t="shared" si="23"/>
        <v>0</v>
      </c>
      <c r="AS46" s="86">
        <f t="shared" si="24"/>
        <v>0</v>
      </c>
      <c r="AT46" s="86">
        <f t="shared" si="25"/>
        <v>0</v>
      </c>
      <c r="AU46" s="86">
        <f t="shared" si="26"/>
        <v>0</v>
      </c>
      <c r="AV46" s="86">
        <f t="shared" si="27"/>
        <v>0</v>
      </c>
      <c r="AW46" s="86">
        <f t="shared" si="28"/>
        <v>0</v>
      </c>
      <c r="AX46" s="86">
        <f t="shared" si="29"/>
        <v>0</v>
      </c>
      <c r="AY46" s="86">
        <f t="shared" si="30"/>
        <v>0</v>
      </c>
      <c r="AZ46" s="86">
        <f t="shared" si="31"/>
        <v>0</v>
      </c>
      <c r="BA46" s="86">
        <f t="shared" si="32"/>
        <v>0</v>
      </c>
      <c r="BB46" s="86">
        <f t="shared" si="33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2592</v>
      </c>
      <c r="D47" s="67">
        <f t="shared" si="34"/>
        <v>0.31</v>
      </c>
      <c r="E47" s="68">
        <f t="shared" si="35"/>
        <v>0.01</v>
      </c>
      <c r="F47" s="68" t="str">
        <f t="shared" si="36"/>
        <v/>
      </c>
      <c r="G47" s="68" t="str">
        <f t="shared" si="37"/>
        <v/>
      </c>
      <c r="H47" s="68" t="str">
        <f t="shared" si="38"/>
        <v/>
      </c>
      <c r="I47" s="68" t="str">
        <f t="shared" si="39"/>
        <v/>
      </c>
      <c r="J47" s="68" t="str">
        <f t="shared" si="40"/>
        <v/>
      </c>
      <c r="K47" s="68" t="str">
        <f t="shared" si="41"/>
        <v/>
      </c>
      <c r="L47" s="68" t="str">
        <f t="shared" si="42"/>
        <v/>
      </c>
      <c r="M47" s="68" t="str">
        <f t="shared" si="43"/>
        <v/>
      </c>
      <c r="N47" s="68" t="str">
        <f t="shared" si="44"/>
        <v/>
      </c>
      <c r="O47" s="68" t="str">
        <f t="shared" si="45"/>
        <v/>
      </c>
      <c r="P47" s="68" t="str">
        <f t="shared" si="46"/>
        <v/>
      </c>
      <c r="Q47" s="68" t="str">
        <f t="shared" si="47"/>
        <v/>
      </c>
      <c r="R47" s="68" t="str">
        <f t="shared" si="48"/>
        <v/>
      </c>
      <c r="S47" s="70" t="str">
        <f t="shared" si="49"/>
        <v/>
      </c>
      <c r="AM47" s="86">
        <f t="shared" si="18"/>
        <v>0.30607287449392712</v>
      </c>
      <c r="AN47" s="86">
        <f t="shared" si="19"/>
        <v>1.574089068825911E-3</v>
      </c>
      <c r="AO47" s="86">
        <f t="shared" si="20"/>
        <v>0</v>
      </c>
      <c r="AP47" s="86">
        <f t="shared" si="21"/>
        <v>0</v>
      </c>
      <c r="AQ47" s="86">
        <f t="shared" si="22"/>
        <v>0</v>
      </c>
      <c r="AR47" s="86">
        <f t="shared" si="23"/>
        <v>0</v>
      </c>
      <c r="AS47" s="86">
        <f t="shared" si="24"/>
        <v>0</v>
      </c>
      <c r="AT47" s="86">
        <f t="shared" si="25"/>
        <v>0</v>
      </c>
      <c r="AU47" s="86">
        <f t="shared" si="26"/>
        <v>0</v>
      </c>
      <c r="AV47" s="86">
        <f t="shared" si="27"/>
        <v>0</v>
      </c>
      <c r="AW47" s="86">
        <f t="shared" si="28"/>
        <v>0</v>
      </c>
      <c r="AX47" s="86">
        <f t="shared" si="29"/>
        <v>0</v>
      </c>
      <c r="AY47" s="86">
        <f t="shared" si="30"/>
        <v>0</v>
      </c>
      <c r="AZ47" s="86">
        <f t="shared" si="31"/>
        <v>0</v>
      </c>
      <c r="BA47" s="86">
        <f t="shared" si="32"/>
        <v>0</v>
      </c>
      <c r="BB47" s="86">
        <f t="shared" si="33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1656</v>
      </c>
      <c r="D48" s="67">
        <f t="shared" si="34"/>
        <v>0.2</v>
      </c>
      <c r="E48" s="68">
        <f t="shared" si="35"/>
        <v>0.01</v>
      </c>
      <c r="F48" s="68" t="str">
        <f t="shared" si="36"/>
        <v/>
      </c>
      <c r="G48" s="68" t="str">
        <f t="shared" si="37"/>
        <v/>
      </c>
      <c r="H48" s="68" t="str">
        <f t="shared" si="38"/>
        <v/>
      </c>
      <c r="I48" s="68" t="str">
        <f t="shared" si="39"/>
        <v/>
      </c>
      <c r="J48" s="68" t="str">
        <f t="shared" si="40"/>
        <v/>
      </c>
      <c r="K48" s="68" t="str">
        <f t="shared" si="41"/>
        <v/>
      </c>
      <c r="L48" s="68" t="str">
        <f t="shared" si="42"/>
        <v/>
      </c>
      <c r="M48" s="68" t="str">
        <f t="shared" si="43"/>
        <v/>
      </c>
      <c r="N48" s="68" t="str">
        <f t="shared" si="44"/>
        <v/>
      </c>
      <c r="O48" s="68" t="str">
        <f t="shared" si="45"/>
        <v/>
      </c>
      <c r="P48" s="68" t="str">
        <f t="shared" si="46"/>
        <v/>
      </c>
      <c r="Q48" s="68" t="str">
        <f t="shared" si="47"/>
        <v/>
      </c>
      <c r="R48" s="68" t="str">
        <f t="shared" si="48"/>
        <v/>
      </c>
      <c r="S48" s="70" t="str">
        <f t="shared" si="49"/>
        <v/>
      </c>
      <c r="AM48" s="86">
        <f t="shared" si="18"/>
        <v>0.19554655870445345</v>
      </c>
      <c r="AN48" s="86">
        <f t="shared" si="19"/>
        <v>1.005668016194332E-3</v>
      </c>
      <c r="AO48" s="86">
        <f t="shared" si="20"/>
        <v>0</v>
      </c>
      <c r="AP48" s="86">
        <f t="shared" si="21"/>
        <v>0</v>
      </c>
      <c r="AQ48" s="86">
        <f t="shared" si="22"/>
        <v>0</v>
      </c>
      <c r="AR48" s="86">
        <f t="shared" si="23"/>
        <v>0</v>
      </c>
      <c r="AS48" s="86">
        <f t="shared" si="24"/>
        <v>0</v>
      </c>
      <c r="AT48" s="86">
        <f t="shared" si="25"/>
        <v>0</v>
      </c>
      <c r="AU48" s="86">
        <f t="shared" si="26"/>
        <v>0</v>
      </c>
      <c r="AV48" s="86">
        <f t="shared" si="27"/>
        <v>0</v>
      </c>
      <c r="AW48" s="86">
        <f t="shared" si="28"/>
        <v>0</v>
      </c>
      <c r="AX48" s="86">
        <f t="shared" si="29"/>
        <v>0</v>
      </c>
      <c r="AY48" s="86">
        <f t="shared" si="30"/>
        <v>0</v>
      </c>
      <c r="AZ48" s="86">
        <f t="shared" si="31"/>
        <v>0</v>
      </c>
      <c r="BA48" s="86">
        <f t="shared" si="32"/>
        <v>0</v>
      </c>
      <c r="BB48" s="86">
        <f t="shared" si="33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1818</v>
      </c>
      <c r="D49" s="67">
        <f t="shared" si="34"/>
        <v>0.22</v>
      </c>
      <c r="E49" s="68">
        <f t="shared" si="35"/>
        <v>0.01</v>
      </c>
      <c r="F49" s="68" t="str">
        <f t="shared" si="36"/>
        <v/>
      </c>
      <c r="G49" s="68" t="str">
        <f t="shared" si="37"/>
        <v/>
      </c>
      <c r="H49" s="68" t="str">
        <f t="shared" si="38"/>
        <v/>
      </c>
      <c r="I49" s="68" t="str">
        <f t="shared" si="39"/>
        <v/>
      </c>
      <c r="J49" s="68" t="str">
        <f t="shared" si="40"/>
        <v/>
      </c>
      <c r="K49" s="68" t="str">
        <f t="shared" si="41"/>
        <v/>
      </c>
      <c r="L49" s="68" t="str">
        <f t="shared" si="42"/>
        <v/>
      </c>
      <c r="M49" s="68" t="str">
        <f t="shared" si="43"/>
        <v/>
      </c>
      <c r="N49" s="68" t="str">
        <f t="shared" si="44"/>
        <v/>
      </c>
      <c r="O49" s="68" t="str">
        <f t="shared" si="45"/>
        <v/>
      </c>
      <c r="P49" s="68" t="str">
        <f t="shared" si="46"/>
        <v/>
      </c>
      <c r="Q49" s="68" t="str">
        <f t="shared" si="47"/>
        <v/>
      </c>
      <c r="R49" s="68" t="str">
        <f t="shared" si="48"/>
        <v/>
      </c>
      <c r="S49" s="70" t="str">
        <f t="shared" si="49"/>
        <v/>
      </c>
      <c r="AM49" s="86">
        <f t="shared" si="18"/>
        <v>0.21467611336032388</v>
      </c>
      <c r="AN49" s="86">
        <f t="shared" si="19"/>
        <v>1.1040485829959515E-3</v>
      </c>
      <c r="AO49" s="86">
        <f t="shared" si="20"/>
        <v>0</v>
      </c>
      <c r="AP49" s="86">
        <f t="shared" si="21"/>
        <v>0</v>
      </c>
      <c r="AQ49" s="86">
        <f t="shared" si="22"/>
        <v>0</v>
      </c>
      <c r="AR49" s="86">
        <f t="shared" si="23"/>
        <v>0</v>
      </c>
      <c r="AS49" s="86">
        <f t="shared" si="24"/>
        <v>0</v>
      </c>
      <c r="AT49" s="86">
        <f t="shared" si="25"/>
        <v>0</v>
      </c>
      <c r="AU49" s="86">
        <f t="shared" si="26"/>
        <v>0</v>
      </c>
      <c r="AV49" s="86">
        <f t="shared" si="27"/>
        <v>0</v>
      </c>
      <c r="AW49" s="86">
        <f t="shared" si="28"/>
        <v>0</v>
      </c>
      <c r="AX49" s="86">
        <f t="shared" si="29"/>
        <v>0</v>
      </c>
      <c r="AY49" s="86">
        <f t="shared" si="30"/>
        <v>0</v>
      </c>
      <c r="AZ49" s="86">
        <f t="shared" si="31"/>
        <v>0</v>
      </c>
      <c r="BA49" s="86">
        <f t="shared" si="32"/>
        <v>0</v>
      </c>
      <c r="BB49" s="86">
        <f t="shared" si="33"/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876</v>
      </c>
      <c r="D50" s="67">
        <f t="shared" si="34"/>
        <v>0.11</v>
      </c>
      <c r="E50" s="68">
        <f t="shared" si="35"/>
        <v>0.01</v>
      </c>
      <c r="F50" s="68" t="str">
        <f t="shared" si="36"/>
        <v/>
      </c>
      <c r="G50" s="68" t="str">
        <f t="shared" si="37"/>
        <v/>
      </c>
      <c r="H50" s="68" t="str">
        <f t="shared" si="38"/>
        <v/>
      </c>
      <c r="I50" s="68" t="str">
        <f t="shared" si="39"/>
        <v/>
      </c>
      <c r="J50" s="68" t="str">
        <f t="shared" si="40"/>
        <v/>
      </c>
      <c r="K50" s="68" t="str">
        <f t="shared" si="41"/>
        <v/>
      </c>
      <c r="L50" s="68" t="str">
        <f t="shared" si="42"/>
        <v/>
      </c>
      <c r="M50" s="68" t="str">
        <f t="shared" si="43"/>
        <v/>
      </c>
      <c r="N50" s="68" t="str">
        <f t="shared" si="44"/>
        <v/>
      </c>
      <c r="O50" s="68" t="str">
        <f t="shared" si="45"/>
        <v/>
      </c>
      <c r="P50" s="68" t="str">
        <f t="shared" si="46"/>
        <v/>
      </c>
      <c r="Q50" s="68" t="str">
        <f t="shared" si="47"/>
        <v/>
      </c>
      <c r="R50" s="68" t="str">
        <f t="shared" si="48"/>
        <v/>
      </c>
      <c r="S50" s="70" t="str">
        <f t="shared" si="49"/>
        <v/>
      </c>
      <c r="AM50" s="86">
        <f t="shared" si="18"/>
        <v>0.10344129554655872</v>
      </c>
      <c r="AN50" s="86">
        <f t="shared" si="19"/>
        <v>5.3198380566801622E-4</v>
      </c>
      <c r="AO50" s="86">
        <f t="shared" si="20"/>
        <v>0</v>
      </c>
      <c r="AP50" s="86">
        <f t="shared" si="21"/>
        <v>0</v>
      </c>
      <c r="AQ50" s="86">
        <f t="shared" si="22"/>
        <v>0</v>
      </c>
      <c r="AR50" s="86">
        <f t="shared" si="23"/>
        <v>0</v>
      </c>
      <c r="AS50" s="86">
        <f t="shared" si="24"/>
        <v>0</v>
      </c>
      <c r="AT50" s="86">
        <f t="shared" si="25"/>
        <v>0</v>
      </c>
      <c r="AU50" s="86">
        <f t="shared" si="26"/>
        <v>0</v>
      </c>
      <c r="AV50" s="86">
        <f t="shared" si="27"/>
        <v>0</v>
      </c>
      <c r="AW50" s="86">
        <f t="shared" si="28"/>
        <v>0</v>
      </c>
      <c r="AX50" s="86">
        <f t="shared" si="29"/>
        <v>0</v>
      </c>
      <c r="AY50" s="86">
        <f t="shared" si="30"/>
        <v>0</v>
      </c>
      <c r="AZ50" s="86">
        <f t="shared" si="31"/>
        <v>0</v>
      </c>
      <c r="BA50" s="86">
        <f t="shared" si="32"/>
        <v>0</v>
      </c>
      <c r="BB50" s="86">
        <f t="shared" si="33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494</v>
      </c>
      <c r="D51" s="67">
        <f t="shared" si="34"/>
        <v>6.0000000000000005E-2</v>
      </c>
      <c r="E51" s="68">
        <f t="shared" si="35"/>
        <v>0.01</v>
      </c>
      <c r="F51" s="68" t="str">
        <f t="shared" si="36"/>
        <v/>
      </c>
      <c r="G51" s="68" t="str">
        <f t="shared" si="37"/>
        <v/>
      </c>
      <c r="H51" s="68" t="str">
        <f t="shared" si="38"/>
        <v/>
      </c>
      <c r="I51" s="68" t="str">
        <f t="shared" si="39"/>
        <v/>
      </c>
      <c r="J51" s="68" t="str">
        <f t="shared" si="40"/>
        <v/>
      </c>
      <c r="K51" s="68" t="str">
        <f t="shared" si="41"/>
        <v/>
      </c>
      <c r="L51" s="68" t="str">
        <f t="shared" si="42"/>
        <v/>
      </c>
      <c r="M51" s="68" t="str">
        <f t="shared" si="43"/>
        <v/>
      </c>
      <c r="N51" s="68" t="str">
        <f t="shared" si="44"/>
        <v/>
      </c>
      <c r="O51" s="68" t="str">
        <f t="shared" si="45"/>
        <v/>
      </c>
      <c r="P51" s="68" t="str">
        <f t="shared" si="46"/>
        <v/>
      </c>
      <c r="Q51" s="68" t="str">
        <f t="shared" si="47"/>
        <v/>
      </c>
      <c r="R51" s="68" t="str">
        <f t="shared" si="48"/>
        <v/>
      </c>
      <c r="S51" s="70" t="str">
        <f t="shared" si="49"/>
        <v/>
      </c>
      <c r="AM51" s="86">
        <f t="shared" si="18"/>
        <v>5.8333333333333341E-2</v>
      </c>
      <c r="AN51" s="86">
        <f t="shared" si="19"/>
        <v>3.0000000000000003E-4</v>
      </c>
      <c r="AO51" s="86">
        <f t="shared" si="20"/>
        <v>0</v>
      </c>
      <c r="AP51" s="86">
        <f t="shared" si="21"/>
        <v>0</v>
      </c>
      <c r="AQ51" s="86">
        <f t="shared" si="22"/>
        <v>0</v>
      </c>
      <c r="AR51" s="86">
        <f t="shared" si="23"/>
        <v>0</v>
      </c>
      <c r="AS51" s="86">
        <f t="shared" si="24"/>
        <v>0</v>
      </c>
      <c r="AT51" s="86">
        <f t="shared" si="25"/>
        <v>0</v>
      </c>
      <c r="AU51" s="86">
        <f t="shared" si="26"/>
        <v>0</v>
      </c>
      <c r="AV51" s="86">
        <f t="shared" si="27"/>
        <v>0</v>
      </c>
      <c r="AW51" s="86">
        <f t="shared" si="28"/>
        <v>0</v>
      </c>
      <c r="AX51" s="86">
        <f t="shared" si="29"/>
        <v>0</v>
      </c>
      <c r="AY51" s="86">
        <f t="shared" si="30"/>
        <v>0</v>
      </c>
      <c r="AZ51" s="86">
        <f t="shared" si="31"/>
        <v>0</v>
      </c>
      <c r="BA51" s="86">
        <f t="shared" si="32"/>
        <v>0</v>
      </c>
      <c r="BB51" s="86">
        <f t="shared" si="33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2120</v>
      </c>
      <c r="D52" s="67">
        <f t="shared" si="34"/>
        <v>0.26</v>
      </c>
      <c r="E52" s="68">
        <f t="shared" si="35"/>
        <v>0.01</v>
      </c>
      <c r="F52" s="68" t="str">
        <f t="shared" si="36"/>
        <v/>
      </c>
      <c r="G52" s="68" t="str">
        <f t="shared" si="37"/>
        <v/>
      </c>
      <c r="H52" s="68" t="str">
        <f t="shared" si="38"/>
        <v/>
      </c>
      <c r="I52" s="68" t="str">
        <f t="shared" si="39"/>
        <v/>
      </c>
      <c r="J52" s="68" t="str">
        <f t="shared" si="40"/>
        <v/>
      </c>
      <c r="K52" s="68" t="str">
        <f t="shared" si="41"/>
        <v/>
      </c>
      <c r="L52" s="68" t="str">
        <f t="shared" si="42"/>
        <v/>
      </c>
      <c r="M52" s="68" t="str">
        <f t="shared" si="43"/>
        <v/>
      </c>
      <c r="N52" s="68" t="str">
        <f t="shared" si="44"/>
        <v/>
      </c>
      <c r="O52" s="68" t="str">
        <f t="shared" si="45"/>
        <v/>
      </c>
      <c r="P52" s="68" t="str">
        <f t="shared" si="46"/>
        <v/>
      </c>
      <c r="Q52" s="68" t="str">
        <f t="shared" si="47"/>
        <v/>
      </c>
      <c r="R52" s="68" t="str">
        <f t="shared" si="48"/>
        <v/>
      </c>
      <c r="S52" s="70" t="str">
        <f t="shared" si="49"/>
        <v/>
      </c>
      <c r="AM52" s="86">
        <f t="shared" si="18"/>
        <v>0.25033738191632926</v>
      </c>
      <c r="AN52" s="86">
        <f t="shared" si="19"/>
        <v>1.2874493927125506E-3</v>
      </c>
      <c r="AO52" s="86">
        <f t="shared" si="20"/>
        <v>0</v>
      </c>
      <c r="AP52" s="86">
        <f t="shared" si="21"/>
        <v>0</v>
      </c>
      <c r="AQ52" s="86">
        <f t="shared" si="22"/>
        <v>0</v>
      </c>
      <c r="AR52" s="86">
        <f t="shared" si="23"/>
        <v>0</v>
      </c>
      <c r="AS52" s="86">
        <f t="shared" si="24"/>
        <v>0</v>
      </c>
      <c r="AT52" s="86">
        <f t="shared" si="25"/>
        <v>0</v>
      </c>
      <c r="AU52" s="86">
        <f t="shared" si="26"/>
        <v>0</v>
      </c>
      <c r="AV52" s="86">
        <f t="shared" si="27"/>
        <v>0</v>
      </c>
      <c r="AW52" s="86">
        <f t="shared" si="28"/>
        <v>0</v>
      </c>
      <c r="AX52" s="86">
        <f t="shared" si="29"/>
        <v>0</v>
      </c>
      <c r="AY52" s="86">
        <f t="shared" si="30"/>
        <v>0</v>
      </c>
      <c r="AZ52" s="86">
        <f t="shared" si="31"/>
        <v>0</v>
      </c>
      <c r="BA52" s="86">
        <f t="shared" si="32"/>
        <v>0</v>
      </c>
      <c r="BB52" s="86">
        <f t="shared" si="33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2284</v>
      </c>
      <c r="D53" s="67">
        <f t="shared" si="34"/>
        <v>0.27</v>
      </c>
      <c r="E53" s="68">
        <f t="shared" si="35"/>
        <v>0.01</v>
      </c>
      <c r="F53" s="68" t="str">
        <f t="shared" si="36"/>
        <v/>
      </c>
      <c r="G53" s="68" t="str">
        <f t="shared" si="37"/>
        <v/>
      </c>
      <c r="H53" s="68" t="str">
        <f t="shared" si="38"/>
        <v/>
      </c>
      <c r="I53" s="68" t="str">
        <f t="shared" si="39"/>
        <v/>
      </c>
      <c r="J53" s="68" t="str">
        <f t="shared" si="40"/>
        <v/>
      </c>
      <c r="K53" s="68" t="str">
        <f t="shared" si="41"/>
        <v/>
      </c>
      <c r="L53" s="68" t="str">
        <f t="shared" si="42"/>
        <v/>
      </c>
      <c r="M53" s="68" t="str">
        <f t="shared" si="43"/>
        <v/>
      </c>
      <c r="N53" s="68" t="str">
        <f t="shared" si="44"/>
        <v/>
      </c>
      <c r="O53" s="68" t="str">
        <f t="shared" si="45"/>
        <v/>
      </c>
      <c r="P53" s="68" t="str">
        <f t="shared" si="46"/>
        <v/>
      </c>
      <c r="Q53" s="68" t="str">
        <f t="shared" si="47"/>
        <v/>
      </c>
      <c r="R53" s="68" t="str">
        <f t="shared" si="48"/>
        <v/>
      </c>
      <c r="S53" s="70" t="str">
        <f t="shared" si="49"/>
        <v/>
      </c>
      <c r="AM53" s="86">
        <f t="shared" si="18"/>
        <v>0.26970310391363028</v>
      </c>
      <c r="AN53" s="86">
        <f t="shared" si="19"/>
        <v>1.3870445344129555E-3</v>
      </c>
      <c r="AO53" s="86">
        <f t="shared" si="20"/>
        <v>0</v>
      </c>
      <c r="AP53" s="86">
        <f t="shared" si="21"/>
        <v>0</v>
      </c>
      <c r="AQ53" s="86">
        <f t="shared" si="22"/>
        <v>0</v>
      </c>
      <c r="AR53" s="86">
        <f t="shared" si="23"/>
        <v>0</v>
      </c>
      <c r="AS53" s="86">
        <f t="shared" si="24"/>
        <v>0</v>
      </c>
      <c r="AT53" s="86">
        <f t="shared" si="25"/>
        <v>0</v>
      </c>
      <c r="AU53" s="86">
        <f t="shared" si="26"/>
        <v>0</v>
      </c>
      <c r="AV53" s="86">
        <f t="shared" si="27"/>
        <v>0</v>
      </c>
      <c r="AW53" s="86">
        <f t="shared" si="28"/>
        <v>0</v>
      </c>
      <c r="AX53" s="86">
        <f t="shared" si="29"/>
        <v>0</v>
      </c>
      <c r="AY53" s="86">
        <f t="shared" si="30"/>
        <v>0</v>
      </c>
      <c r="AZ53" s="86">
        <f t="shared" si="31"/>
        <v>0</v>
      </c>
      <c r="BA53" s="86">
        <f t="shared" si="32"/>
        <v>0</v>
      </c>
      <c r="BB53" s="86">
        <f t="shared" si="33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1654</v>
      </c>
      <c r="D54" s="67">
        <f t="shared" si="34"/>
        <v>0.2</v>
      </c>
      <c r="E54" s="68">
        <f t="shared" si="35"/>
        <v>0.01</v>
      </c>
      <c r="F54" s="68" t="str">
        <f t="shared" si="36"/>
        <v/>
      </c>
      <c r="G54" s="68" t="str">
        <f t="shared" si="37"/>
        <v/>
      </c>
      <c r="H54" s="68" t="str">
        <f t="shared" si="38"/>
        <v/>
      </c>
      <c r="I54" s="68" t="str">
        <f t="shared" si="39"/>
        <v/>
      </c>
      <c r="J54" s="68" t="str">
        <f t="shared" si="40"/>
        <v/>
      </c>
      <c r="K54" s="68" t="str">
        <f t="shared" si="41"/>
        <v/>
      </c>
      <c r="L54" s="68" t="str">
        <f t="shared" si="42"/>
        <v/>
      </c>
      <c r="M54" s="68" t="str">
        <f t="shared" si="43"/>
        <v/>
      </c>
      <c r="N54" s="68" t="str">
        <f t="shared" si="44"/>
        <v/>
      </c>
      <c r="O54" s="68" t="str">
        <f t="shared" si="45"/>
        <v/>
      </c>
      <c r="P54" s="68" t="str">
        <f t="shared" si="46"/>
        <v/>
      </c>
      <c r="Q54" s="68" t="str">
        <f t="shared" si="47"/>
        <v/>
      </c>
      <c r="R54" s="68" t="str">
        <f t="shared" si="48"/>
        <v/>
      </c>
      <c r="S54" s="70" t="str">
        <f t="shared" si="49"/>
        <v/>
      </c>
      <c r="AM54" s="86">
        <f t="shared" si="18"/>
        <v>0.19531039136302294</v>
      </c>
      <c r="AN54" s="86">
        <f t="shared" si="19"/>
        <v>1.0044534412955465E-3</v>
      </c>
      <c r="AO54" s="86">
        <f t="shared" si="20"/>
        <v>0</v>
      </c>
      <c r="AP54" s="86">
        <f t="shared" si="21"/>
        <v>0</v>
      </c>
      <c r="AQ54" s="86">
        <f t="shared" si="22"/>
        <v>0</v>
      </c>
      <c r="AR54" s="86">
        <f t="shared" si="23"/>
        <v>0</v>
      </c>
      <c r="AS54" s="86">
        <f t="shared" si="24"/>
        <v>0</v>
      </c>
      <c r="AT54" s="86">
        <f t="shared" si="25"/>
        <v>0</v>
      </c>
      <c r="AU54" s="86">
        <f t="shared" si="26"/>
        <v>0</v>
      </c>
      <c r="AV54" s="86">
        <f t="shared" si="27"/>
        <v>0</v>
      </c>
      <c r="AW54" s="86">
        <f t="shared" si="28"/>
        <v>0</v>
      </c>
      <c r="AX54" s="86">
        <f t="shared" si="29"/>
        <v>0</v>
      </c>
      <c r="AY54" s="86">
        <f t="shared" si="30"/>
        <v>0</v>
      </c>
      <c r="AZ54" s="86">
        <f t="shared" si="31"/>
        <v>0</v>
      </c>
      <c r="BA54" s="86">
        <f t="shared" si="32"/>
        <v>0</v>
      </c>
      <c r="BB54" s="86">
        <f t="shared" si="33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984</v>
      </c>
      <c r="D55" s="67">
        <f t="shared" si="34"/>
        <v>0.12</v>
      </c>
      <c r="E55" s="68">
        <f t="shared" si="35"/>
        <v>0.01</v>
      </c>
      <c r="F55" s="68" t="str">
        <f t="shared" si="36"/>
        <v/>
      </c>
      <c r="G55" s="68" t="str">
        <f t="shared" si="37"/>
        <v/>
      </c>
      <c r="H55" s="68" t="str">
        <f t="shared" si="38"/>
        <v/>
      </c>
      <c r="I55" s="68" t="str">
        <f t="shared" si="39"/>
        <v/>
      </c>
      <c r="J55" s="68" t="str">
        <f t="shared" si="40"/>
        <v/>
      </c>
      <c r="K55" s="68" t="str">
        <f t="shared" si="41"/>
        <v/>
      </c>
      <c r="L55" s="68" t="str">
        <f t="shared" si="42"/>
        <v/>
      </c>
      <c r="M55" s="68" t="str">
        <f t="shared" si="43"/>
        <v/>
      </c>
      <c r="N55" s="68" t="str">
        <f t="shared" si="44"/>
        <v/>
      </c>
      <c r="O55" s="68" t="str">
        <f t="shared" si="45"/>
        <v/>
      </c>
      <c r="P55" s="68" t="str">
        <f t="shared" si="46"/>
        <v/>
      </c>
      <c r="Q55" s="68" t="str">
        <f t="shared" si="47"/>
        <v/>
      </c>
      <c r="R55" s="68" t="str">
        <f t="shared" si="48"/>
        <v/>
      </c>
      <c r="S55" s="70" t="str">
        <f t="shared" si="49"/>
        <v/>
      </c>
      <c r="AM55" s="86">
        <f t="shared" si="18"/>
        <v>0.11619433198380567</v>
      </c>
      <c r="AN55" s="86">
        <f t="shared" si="19"/>
        <v>5.9757085020242914E-4</v>
      </c>
      <c r="AO55" s="86">
        <f t="shared" si="20"/>
        <v>0</v>
      </c>
      <c r="AP55" s="86">
        <f t="shared" si="21"/>
        <v>0</v>
      </c>
      <c r="AQ55" s="86">
        <f t="shared" si="22"/>
        <v>0</v>
      </c>
      <c r="AR55" s="86">
        <f t="shared" si="23"/>
        <v>0</v>
      </c>
      <c r="AS55" s="86">
        <f t="shared" si="24"/>
        <v>0</v>
      </c>
      <c r="AT55" s="86">
        <f t="shared" si="25"/>
        <v>0</v>
      </c>
      <c r="AU55" s="86">
        <f t="shared" si="26"/>
        <v>0</v>
      </c>
      <c r="AV55" s="86">
        <f t="shared" si="27"/>
        <v>0</v>
      </c>
      <c r="AW55" s="86">
        <f t="shared" si="28"/>
        <v>0</v>
      </c>
      <c r="AX55" s="86">
        <f t="shared" si="29"/>
        <v>0</v>
      </c>
      <c r="AY55" s="86">
        <f t="shared" si="30"/>
        <v>0</v>
      </c>
      <c r="AZ55" s="86">
        <f t="shared" si="31"/>
        <v>0</v>
      </c>
      <c r="BA55" s="86">
        <f t="shared" si="32"/>
        <v>0</v>
      </c>
      <c r="BB55" s="86">
        <f t="shared" si="33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2554</v>
      </c>
      <c r="D56" s="67">
        <f t="shared" si="34"/>
        <v>0.31</v>
      </c>
      <c r="E56" s="68">
        <f t="shared" si="35"/>
        <v>0.01</v>
      </c>
      <c r="F56" s="68" t="str">
        <f t="shared" si="36"/>
        <v/>
      </c>
      <c r="G56" s="68" t="str">
        <f t="shared" si="37"/>
        <v/>
      </c>
      <c r="H56" s="68" t="str">
        <f t="shared" si="38"/>
        <v/>
      </c>
      <c r="I56" s="68" t="str">
        <f t="shared" si="39"/>
        <v/>
      </c>
      <c r="J56" s="68" t="str">
        <f t="shared" si="40"/>
        <v/>
      </c>
      <c r="K56" s="68" t="str">
        <f t="shared" si="41"/>
        <v/>
      </c>
      <c r="L56" s="68" t="str">
        <f t="shared" si="42"/>
        <v/>
      </c>
      <c r="M56" s="68" t="str">
        <f t="shared" si="43"/>
        <v/>
      </c>
      <c r="N56" s="68" t="str">
        <f t="shared" si="44"/>
        <v/>
      </c>
      <c r="O56" s="68" t="str">
        <f t="shared" si="45"/>
        <v/>
      </c>
      <c r="P56" s="68" t="str">
        <f t="shared" si="46"/>
        <v/>
      </c>
      <c r="Q56" s="68" t="str">
        <f t="shared" si="47"/>
        <v/>
      </c>
      <c r="R56" s="68" t="str">
        <f t="shared" si="48"/>
        <v/>
      </c>
      <c r="S56" s="70" t="str">
        <f t="shared" si="49"/>
        <v/>
      </c>
      <c r="AM56" s="86">
        <f t="shared" si="18"/>
        <v>0.30158569500674764</v>
      </c>
      <c r="AN56" s="86">
        <f t="shared" si="19"/>
        <v>1.551012145748988E-3</v>
      </c>
      <c r="AO56" s="86">
        <f t="shared" si="20"/>
        <v>0</v>
      </c>
      <c r="AP56" s="86">
        <f t="shared" si="21"/>
        <v>0</v>
      </c>
      <c r="AQ56" s="86">
        <f t="shared" si="22"/>
        <v>0</v>
      </c>
      <c r="AR56" s="86">
        <f t="shared" si="23"/>
        <v>0</v>
      </c>
      <c r="AS56" s="86">
        <f t="shared" si="24"/>
        <v>0</v>
      </c>
      <c r="AT56" s="86">
        <f t="shared" si="25"/>
        <v>0</v>
      </c>
      <c r="AU56" s="86">
        <f t="shared" si="26"/>
        <v>0</v>
      </c>
      <c r="AV56" s="86">
        <f t="shared" si="27"/>
        <v>0</v>
      </c>
      <c r="AW56" s="86">
        <f t="shared" si="28"/>
        <v>0</v>
      </c>
      <c r="AX56" s="86">
        <f t="shared" si="29"/>
        <v>0</v>
      </c>
      <c r="AY56" s="86">
        <f t="shared" si="30"/>
        <v>0</v>
      </c>
      <c r="AZ56" s="86">
        <f t="shared" si="31"/>
        <v>0</v>
      </c>
      <c r="BA56" s="86">
        <f t="shared" si="32"/>
        <v>0</v>
      </c>
      <c r="BB56" s="86">
        <f t="shared" si="33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2772</v>
      </c>
      <c r="D57" s="67">
        <f t="shared" si="34"/>
        <v>0.33</v>
      </c>
      <c r="E57" s="68">
        <f t="shared" si="35"/>
        <v>0.01</v>
      </c>
      <c r="F57" s="68" t="str">
        <f t="shared" si="36"/>
        <v/>
      </c>
      <c r="G57" s="68" t="str">
        <f t="shared" si="37"/>
        <v/>
      </c>
      <c r="H57" s="68" t="str">
        <f t="shared" si="38"/>
        <v/>
      </c>
      <c r="I57" s="68" t="str">
        <f t="shared" si="39"/>
        <v/>
      </c>
      <c r="J57" s="68" t="str">
        <f t="shared" si="40"/>
        <v/>
      </c>
      <c r="K57" s="68" t="str">
        <f t="shared" si="41"/>
        <v/>
      </c>
      <c r="L57" s="68" t="str">
        <f t="shared" si="42"/>
        <v/>
      </c>
      <c r="M57" s="68" t="str">
        <f t="shared" si="43"/>
        <v/>
      </c>
      <c r="N57" s="68" t="str">
        <f t="shared" si="44"/>
        <v/>
      </c>
      <c r="O57" s="68" t="str">
        <f t="shared" si="45"/>
        <v/>
      </c>
      <c r="P57" s="68" t="str">
        <f t="shared" si="46"/>
        <v/>
      </c>
      <c r="Q57" s="68" t="str">
        <f t="shared" si="47"/>
        <v/>
      </c>
      <c r="R57" s="68" t="str">
        <f t="shared" si="48"/>
        <v/>
      </c>
      <c r="S57" s="70" t="str">
        <f t="shared" si="49"/>
        <v/>
      </c>
      <c r="AM57" s="86">
        <f t="shared" si="18"/>
        <v>0.32732793522267206</v>
      </c>
      <c r="AN57" s="86">
        <f t="shared" si="19"/>
        <v>1.6834008097165992E-3</v>
      </c>
      <c r="AO57" s="86">
        <f t="shared" si="20"/>
        <v>0</v>
      </c>
      <c r="AP57" s="86">
        <f t="shared" si="21"/>
        <v>0</v>
      </c>
      <c r="AQ57" s="86">
        <f t="shared" si="22"/>
        <v>0</v>
      </c>
      <c r="AR57" s="86">
        <f t="shared" si="23"/>
        <v>0</v>
      </c>
      <c r="AS57" s="86">
        <f t="shared" si="24"/>
        <v>0</v>
      </c>
      <c r="AT57" s="86">
        <f t="shared" si="25"/>
        <v>0</v>
      </c>
      <c r="AU57" s="86">
        <f t="shared" si="26"/>
        <v>0</v>
      </c>
      <c r="AV57" s="86">
        <f t="shared" si="27"/>
        <v>0</v>
      </c>
      <c r="AW57" s="86">
        <f t="shared" si="28"/>
        <v>0</v>
      </c>
      <c r="AX57" s="86">
        <f t="shared" si="29"/>
        <v>0</v>
      </c>
      <c r="AY57" s="86">
        <f t="shared" si="30"/>
        <v>0</v>
      </c>
      <c r="AZ57" s="86">
        <f t="shared" si="31"/>
        <v>0</v>
      </c>
      <c r="BA57" s="86">
        <f t="shared" si="32"/>
        <v>0</v>
      </c>
      <c r="BB57" s="86">
        <f t="shared" si="33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1042</v>
      </c>
      <c r="D58" s="67">
        <f t="shared" si="34"/>
        <v>0.13</v>
      </c>
      <c r="E58" s="68">
        <f t="shared" si="35"/>
        <v>0.01</v>
      </c>
      <c r="F58" s="68" t="str">
        <f t="shared" si="36"/>
        <v/>
      </c>
      <c r="G58" s="68" t="str">
        <f t="shared" si="37"/>
        <v/>
      </c>
      <c r="H58" s="68" t="str">
        <f t="shared" si="38"/>
        <v/>
      </c>
      <c r="I58" s="68" t="str">
        <f t="shared" si="39"/>
        <v/>
      </c>
      <c r="J58" s="68" t="str">
        <f t="shared" si="40"/>
        <v/>
      </c>
      <c r="K58" s="68" t="str">
        <f t="shared" si="41"/>
        <v/>
      </c>
      <c r="L58" s="68" t="str">
        <f t="shared" si="42"/>
        <v/>
      </c>
      <c r="M58" s="68" t="str">
        <f t="shared" si="43"/>
        <v/>
      </c>
      <c r="N58" s="68" t="str">
        <f t="shared" si="44"/>
        <v/>
      </c>
      <c r="O58" s="68" t="str">
        <f t="shared" si="45"/>
        <v/>
      </c>
      <c r="P58" s="68" t="str">
        <f t="shared" si="46"/>
        <v/>
      </c>
      <c r="Q58" s="68" t="str">
        <f t="shared" si="47"/>
        <v/>
      </c>
      <c r="R58" s="68" t="str">
        <f t="shared" si="48"/>
        <v/>
      </c>
      <c r="S58" s="70" t="str">
        <f t="shared" si="49"/>
        <v/>
      </c>
      <c r="AM58" s="86">
        <f t="shared" si="18"/>
        <v>0.12304318488529016</v>
      </c>
      <c r="AN58" s="86">
        <f t="shared" si="19"/>
        <v>6.3279352226720657E-4</v>
      </c>
      <c r="AO58" s="86">
        <f t="shared" si="20"/>
        <v>0</v>
      </c>
      <c r="AP58" s="86">
        <f t="shared" si="21"/>
        <v>0</v>
      </c>
      <c r="AQ58" s="86">
        <f t="shared" si="22"/>
        <v>0</v>
      </c>
      <c r="AR58" s="86">
        <f t="shared" si="23"/>
        <v>0</v>
      </c>
      <c r="AS58" s="86">
        <f t="shared" si="24"/>
        <v>0</v>
      </c>
      <c r="AT58" s="86">
        <f t="shared" si="25"/>
        <v>0</v>
      </c>
      <c r="AU58" s="86">
        <f t="shared" si="26"/>
        <v>0</v>
      </c>
      <c r="AV58" s="86">
        <f t="shared" si="27"/>
        <v>0</v>
      </c>
      <c r="AW58" s="86">
        <f t="shared" si="28"/>
        <v>0</v>
      </c>
      <c r="AX58" s="86">
        <f t="shared" si="29"/>
        <v>0</v>
      </c>
      <c r="AY58" s="86">
        <f t="shared" si="30"/>
        <v>0</v>
      </c>
      <c r="AZ58" s="86">
        <f t="shared" si="31"/>
        <v>0</v>
      </c>
      <c r="BA58" s="86">
        <f t="shared" si="32"/>
        <v>0</v>
      </c>
      <c r="BB58" s="86">
        <f t="shared" si="33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1506</v>
      </c>
      <c r="D59" s="67">
        <f t="shared" si="34"/>
        <v>0.18000000000000002</v>
      </c>
      <c r="E59" s="68">
        <f t="shared" si="35"/>
        <v>0.01</v>
      </c>
      <c r="F59" s="68" t="str">
        <f t="shared" si="36"/>
        <v/>
      </c>
      <c r="G59" s="68" t="str">
        <f t="shared" si="37"/>
        <v/>
      </c>
      <c r="H59" s="68" t="str">
        <f t="shared" si="38"/>
        <v/>
      </c>
      <c r="I59" s="68" t="str">
        <f t="shared" si="39"/>
        <v/>
      </c>
      <c r="J59" s="68" t="str">
        <f t="shared" si="40"/>
        <v/>
      </c>
      <c r="K59" s="68" t="str">
        <f t="shared" si="41"/>
        <v/>
      </c>
      <c r="L59" s="68" t="str">
        <f t="shared" si="42"/>
        <v/>
      </c>
      <c r="M59" s="68" t="str">
        <f t="shared" si="43"/>
        <v/>
      </c>
      <c r="N59" s="68" t="str">
        <f t="shared" si="44"/>
        <v/>
      </c>
      <c r="O59" s="68" t="str">
        <f t="shared" si="45"/>
        <v/>
      </c>
      <c r="P59" s="68" t="str">
        <f t="shared" si="46"/>
        <v/>
      </c>
      <c r="Q59" s="68" t="str">
        <f t="shared" si="47"/>
        <v/>
      </c>
      <c r="R59" s="68" t="str">
        <f t="shared" si="48"/>
        <v/>
      </c>
      <c r="S59" s="70" t="str">
        <f t="shared" si="49"/>
        <v/>
      </c>
      <c r="AM59" s="86">
        <f t="shared" si="18"/>
        <v>0.17783400809716599</v>
      </c>
      <c r="AN59" s="86">
        <f t="shared" si="19"/>
        <v>9.1457489878542502E-4</v>
      </c>
      <c r="AO59" s="86">
        <f t="shared" si="20"/>
        <v>0</v>
      </c>
      <c r="AP59" s="86">
        <f t="shared" si="21"/>
        <v>0</v>
      </c>
      <c r="AQ59" s="86">
        <f t="shared" si="22"/>
        <v>0</v>
      </c>
      <c r="AR59" s="86">
        <f t="shared" si="23"/>
        <v>0</v>
      </c>
      <c r="AS59" s="86">
        <f t="shared" si="24"/>
        <v>0</v>
      </c>
      <c r="AT59" s="86">
        <f t="shared" si="25"/>
        <v>0</v>
      </c>
      <c r="AU59" s="86">
        <f t="shared" si="26"/>
        <v>0</v>
      </c>
      <c r="AV59" s="86">
        <f t="shared" si="27"/>
        <v>0</v>
      </c>
      <c r="AW59" s="86">
        <f t="shared" si="28"/>
        <v>0</v>
      </c>
      <c r="AX59" s="86">
        <f t="shared" si="29"/>
        <v>0</v>
      </c>
      <c r="AY59" s="86">
        <f t="shared" si="30"/>
        <v>0</v>
      </c>
      <c r="AZ59" s="86">
        <f t="shared" si="31"/>
        <v>0</v>
      </c>
      <c r="BA59" s="86">
        <f t="shared" si="32"/>
        <v>0</v>
      </c>
      <c r="BB59" s="86">
        <f t="shared" si="33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3180</v>
      </c>
      <c r="D60" s="67">
        <f t="shared" si="34"/>
        <v>0.38</v>
      </c>
      <c r="E60" s="68">
        <f t="shared" si="35"/>
        <v>0.01</v>
      </c>
      <c r="F60" s="68" t="str">
        <f t="shared" si="36"/>
        <v/>
      </c>
      <c r="G60" s="68" t="str">
        <f t="shared" si="37"/>
        <v/>
      </c>
      <c r="H60" s="68" t="str">
        <f t="shared" si="38"/>
        <v/>
      </c>
      <c r="I60" s="68" t="str">
        <f t="shared" si="39"/>
        <v/>
      </c>
      <c r="J60" s="68" t="str">
        <f t="shared" si="40"/>
        <v/>
      </c>
      <c r="K60" s="68" t="str">
        <f t="shared" si="41"/>
        <v/>
      </c>
      <c r="L60" s="68" t="str">
        <f t="shared" si="42"/>
        <v/>
      </c>
      <c r="M60" s="68" t="str">
        <f t="shared" si="43"/>
        <v/>
      </c>
      <c r="N60" s="68" t="str">
        <f t="shared" si="44"/>
        <v/>
      </c>
      <c r="O60" s="68" t="str">
        <f t="shared" si="45"/>
        <v/>
      </c>
      <c r="P60" s="68" t="str">
        <f t="shared" si="46"/>
        <v/>
      </c>
      <c r="Q60" s="68" t="str">
        <f t="shared" si="47"/>
        <v/>
      </c>
      <c r="R60" s="68" t="str">
        <f t="shared" si="48"/>
        <v/>
      </c>
      <c r="S60" s="70" t="str">
        <f t="shared" si="49"/>
        <v/>
      </c>
      <c r="AM60" s="86">
        <f t="shared" si="18"/>
        <v>0.37550607287449395</v>
      </c>
      <c r="AN60" s="86">
        <f t="shared" si="19"/>
        <v>1.931174089068826E-3</v>
      </c>
      <c r="AO60" s="86">
        <f t="shared" si="20"/>
        <v>0</v>
      </c>
      <c r="AP60" s="86">
        <f t="shared" si="21"/>
        <v>0</v>
      </c>
      <c r="AQ60" s="86">
        <f t="shared" si="22"/>
        <v>0</v>
      </c>
      <c r="AR60" s="86">
        <f t="shared" si="23"/>
        <v>0</v>
      </c>
      <c r="AS60" s="86">
        <f t="shared" si="24"/>
        <v>0</v>
      </c>
      <c r="AT60" s="86">
        <f t="shared" si="25"/>
        <v>0</v>
      </c>
      <c r="AU60" s="86">
        <f t="shared" si="26"/>
        <v>0</v>
      </c>
      <c r="AV60" s="86">
        <f t="shared" si="27"/>
        <v>0</v>
      </c>
      <c r="AW60" s="86">
        <f t="shared" si="28"/>
        <v>0</v>
      </c>
      <c r="AX60" s="86">
        <f t="shared" si="29"/>
        <v>0</v>
      </c>
      <c r="AY60" s="86">
        <f t="shared" si="30"/>
        <v>0</v>
      </c>
      <c r="AZ60" s="86">
        <f t="shared" si="31"/>
        <v>0</v>
      </c>
      <c r="BA60" s="86">
        <f t="shared" si="32"/>
        <v>0</v>
      </c>
      <c r="BB60" s="86">
        <f t="shared" si="33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5418</v>
      </c>
      <c r="D61" s="67">
        <f t="shared" si="34"/>
        <v>0.64</v>
      </c>
      <c r="E61" s="68">
        <f t="shared" si="35"/>
        <v>0.01</v>
      </c>
      <c r="F61" s="68" t="str">
        <f t="shared" si="36"/>
        <v/>
      </c>
      <c r="G61" s="68" t="str">
        <f t="shared" si="37"/>
        <v/>
      </c>
      <c r="H61" s="68" t="str">
        <f t="shared" si="38"/>
        <v/>
      </c>
      <c r="I61" s="68" t="str">
        <f t="shared" si="39"/>
        <v/>
      </c>
      <c r="J61" s="68" t="str">
        <f t="shared" si="40"/>
        <v/>
      </c>
      <c r="K61" s="68" t="str">
        <f t="shared" si="41"/>
        <v/>
      </c>
      <c r="L61" s="68" t="str">
        <f t="shared" si="42"/>
        <v/>
      </c>
      <c r="M61" s="68" t="str">
        <f t="shared" si="43"/>
        <v/>
      </c>
      <c r="N61" s="68" t="str">
        <f t="shared" si="44"/>
        <v/>
      </c>
      <c r="O61" s="68" t="str">
        <f t="shared" si="45"/>
        <v/>
      </c>
      <c r="P61" s="68" t="str">
        <f t="shared" si="46"/>
        <v/>
      </c>
      <c r="Q61" s="68" t="str">
        <f t="shared" si="47"/>
        <v/>
      </c>
      <c r="R61" s="68" t="str">
        <f t="shared" si="48"/>
        <v/>
      </c>
      <c r="S61" s="70" t="str">
        <f t="shared" si="49"/>
        <v/>
      </c>
      <c r="AM61" s="86">
        <f t="shared" si="18"/>
        <v>0.63977732793522268</v>
      </c>
      <c r="AN61" s="86">
        <f t="shared" si="19"/>
        <v>3.2902834008097168E-3</v>
      </c>
      <c r="AO61" s="86">
        <f t="shared" si="20"/>
        <v>0</v>
      </c>
      <c r="AP61" s="86">
        <f t="shared" si="21"/>
        <v>0</v>
      </c>
      <c r="AQ61" s="86">
        <f t="shared" si="22"/>
        <v>0</v>
      </c>
      <c r="AR61" s="86">
        <f t="shared" si="23"/>
        <v>0</v>
      </c>
      <c r="AS61" s="86">
        <f t="shared" si="24"/>
        <v>0</v>
      </c>
      <c r="AT61" s="86">
        <f t="shared" si="25"/>
        <v>0</v>
      </c>
      <c r="AU61" s="86">
        <f t="shared" si="26"/>
        <v>0</v>
      </c>
      <c r="AV61" s="86">
        <f t="shared" si="27"/>
        <v>0</v>
      </c>
      <c r="AW61" s="86">
        <f t="shared" si="28"/>
        <v>0</v>
      </c>
      <c r="AX61" s="86">
        <f t="shared" si="29"/>
        <v>0</v>
      </c>
      <c r="AY61" s="86">
        <f t="shared" si="30"/>
        <v>0</v>
      </c>
      <c r="AZ61" s="86">
        <f t="shared" si="31"/>
        <v>0</v>
      </c>
      <c r="BA61" s="86">
        <f t="shared" si="32"/>
        <v>0</v>
      </c>
      <c r="BB61" s="86">
        <f t="shared" si="33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1386</v>
      </c>
      <c r="D62" s="67">
        <f t="shared" si="34"/>
        <v>0.17</v>
      </c>
      <c r="E62" s="68">
        <f t="shared" si="35"/>
        <v>0.01</v>
      </c>
      <c r="F62" s="68" t="str">
        <f t="shared" si="36"/>
        <v/>
      </c>
      <c r="G62" s="68" t="str">
        <f t="shared" si="37"/>
        <v/>
      </c>
      <c r="H62" s="68" t="str">
        <f t="shared" si="38"/>
        <v/>
      </c>
      <c r="I62" s="68" t="str">
        <f t="shared" si="39"/>
        <v/>
      </c>
      <c r="J62" s="68" t="str">
        <f t="shared" si="40"/>
        <v/>
      </c>
      <c r="K62" s="68" t="str">
        <f t="shared" si="41"/>
        <v/>
      </c>
      <c r="L62" s="68" t="str">
        <f t="shared" si="42"/>
        <v/>
      </c>
      <c r="M62" s="68" t="str">
        <f t="shared" si="43"/>
        <v/>
      </c>
      <c r="N62" s="68" t="str">
        <f t="shared" si="44"/>
        <v/>
      </c>
      <c r="O62" s="68" t="str">
        <f t="shared" si="45"/>
        <v/>
      </c>
      <c r="P62" s="68" t="str">
        <f t="shared" si="46"/>
        <v/>
      </c>
      <c r="Q62" s="68" t="str">
        <f t="shared" si="47"/>
        <v/>
      </c>
      <c r="R62" s="68" t="str">
        <f t="shared" si="48"/>
        <v/>
      </c>
      <c r="S62" s="70" t="str">
        <f t="shared" si="49"/>
        <v/>
      </c>
      <c r="AM62" s="86">
        <f t="shared" si="18"/>
        <v>0.16366396761133603</v>
      </c>
      <c r="AN62" s="86">
        <f t="shared" si="19"/>
        <v>8.4170040485829958E-4</v>
      </c>
      <c r="AO62" s="86">
        <f t="shared" si="20"/>
        <v>0</v>
      </c>
      <c r="AP62" s="86">
        <f t="shared" si="21"/>
        <v>0</v>
      </c>
      <c r="AQ62" s="86">
        <f t="shared" si="22"/>
        <v>0</v>
      </c>
      <c r="AR62" s="86">
        <f t="shared" si="23"/>
        <v>0</v>
      </c>
      <c r="AS62" s="86">
        <f t="shared" si="24"/>
        <v>0</v>
      </c>
      <c r="AT62" s="86">
        <f t="shared" si="25"/>
        <v>0</v>
      </c>
      <c r="AU62" s="86">
        <f t="shared" si="26"/>
        <v>0</v>
      </c>
      <c r="AV62" s="86">
        <f t="shared" si="27"/>
        <v>0</v>
      </c>
      <c r="AW62" s="86">
        <f t="shared" si="28"/>
        <v>0</v>
      </c>
      <c r="AX62" s="86">
        <f t="shared" si="29"/>
        <v>0</v>
      </c>
      <c r="AY62" s="86">
        <f t="shared" si="30"/>
        <v>0</v>
      </c>
      <c r="AZ62" s="86">
        <f t="shared" si="31"/>
        <v>0</v>
      </c>
      <c r="BA62" s="86">
        <f t="shared" si="32"/>
        <v>0</v>
      </c>
      <c r="BB62" s="86">
        <f t="shared" si="33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7724</v>
      </c>
      <c r="D63" s="67">
        <f t="shared" si="34"/>
        <v>0.92</v>
      </c>
      <c r="E63" s="68">
        <f t="shared" si="35"/>
        <v>0.01</v>
      </c>
      <c r="F63" s="68" t="str">
        <f t="shared" si="36"/>
        <v/>
      </c>
      <c r="G63" s="68" t="str">
        <f t="shared" si="37"/>
        <v/>
      </c>
      <c r="H63" s="68" t="str">
        <f t="shared" si="38"/>
        <v/>
      </c>
      <c r="I63" s="68" t="str">
        <f t="shared" si="39"/>
        <v/>
      </c>
      <c r="J63" s="68" t="str">
        <f t="shared" si="40"/>
        <v/>
      </c>
      <c r="K63" s="68" t="str">
        <f t="shared" si="41"/>
        <v/>
      </c>
      <c r="L63" s="68" t="str">
        <f t="shared" si="42"/>
        <v/>
      </c>
      <c r="M63" s="68" t="str">
        <f t="shared" si="43"/>
        <v/>
      </c>
      <c r="N63" s="68" t="str">
        <f t="shared" si="44"/>
        <v/>
      </c>
      <c r="O63" s="68" t="str">
        <f t="shared" si="45"/>
        <v/>
      </c>
      <c r="P63" s="68" t="str">
        <f t="shared" si="46"/>
        <v/>
      </c>
      <c r="Q63" s="68" t="str">
        <f t="shared" si="47"/>
        <v/>
      </c>
      <c r="R63" s="68" t="str">
        <f t="shared" si="48"/>
        <v/>
      </c>
      <c r="S63" s="70" t="str">
        <f t="shared" si="49"/>
        <v/>
      </c>
      <c r="AM63" s="86">
        <f t="shared" si="18"/>
        <v>0.91207827260458851</v>
      </c>
      <c r="AN63" s="86">
        <f t="shared" si="19"/>
        <v>4.6906882591093123E-3</v>
      </c>
      <c r="AO63" s="86">
        <f t="shared" si="20"/>
        <v>0</v>
      </c>
      <c r="AP63" s="86">
        <f t="shared" si="21"/>
        <v>0</v>
      </c>
      <c r="AQ63" s="86">
        <f t="shared" si="22"/>
        <v>0</v>
      </c>
      <c r="AR63" s="86">
        <f t="shared" si="23"/>
        <v>0</v>
      </c>
      <c r="AS63" s="86">
        <f t="shared" si="24"/>
        <v>0</v>
      </c>
      <c r="AT63" s="86">
        <f t="shared" si="25"/>
        <v>0</v>
      </c>
      <c r="AU63" s="86">
        <f t="shared" si="26"/>
        <v>0</v>
      </c>
      <c r="AV63" s="86">
        <f t="shared" si="27"/>
        <v>0</v>
      </c>
      <c r="AW63" s="86">
        <f t="shared" si="28"/>
        <v>0</v>
      </c>
      <c r="AX63" s="86">
        <f t="shared" si="29"/>
        <v>0</v>
      </c>
      <c r="AY63" s="86">
        <f t="shared" si="30"/>
        <v>0</v>
      </c>
      <c r="AZ63" s="86">
        <f t="shared" si="31"/>
        <v>0</v>
      </c>
      <c r="BA63" s="86">
        <f t="shared" si="32"/>
        <v>0</v>
      </c>
      <c r="BB63" s="86">
        <f t="shared" si="33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2526</v>
      </c>
      <c r="D64" s="67">
        <f t="shared" si="34"/>
        <v>0.3</v>
      </c>
      <c r="E64" s="68">
        <f t="shared" si="35"/>
        <v>0.01</v>
      </c>
      <c r="F64" s="68" t="str">
        <f t="shared" si="36"/>
        <v/>
      </c>
      <c r="G64" s="68" t="str">
        <f t="shared" si="37"/>
        <v/>
      </c>
      <c r="H64" s="68" t="str">
        <f t="shared" si="38"/>
        <v/>
      </c>
      <c r="I64" s="68" t="str">
        <f t="shared" si="39"/>
        <v/>
      </c>
      <c r="J64" s="68" t="str">
        <f t="shared" si="40"/>
        <v/>
      </c>
      <c r="K64" s="68" t="str">
        <f t="shared" si="41"/>
        <v/>
      </c>
      <c r="L64" s="68" t="str">
        <f t="shared" si="42"/>
        <v/>
      </c>
      <c r="M64" s="68" t="str">
        <f t="shared" si="43"/>
        <v/>
      </c>
      <c r="N64" s="68" t="str">
        <f t="shared" si="44"/>
        <v/>
      </c>
      <c r="O64" s="68" t="str">
        <f t="shared" si="45"/>
        <v/>
      </c>
      <c r="P64" s="68" t="str">
        <f t="shared" si="46"/>
        <v/>
      </c>
      <c r="Q64" s="68" t="str">
        <f t="shared" si="47"/>
        <v/>
      </c>
      <c r="R64" s="68" t="str">
        <f t="shared" si="48"/>
        <v/>
      </c>
      <c r="S64" s="70" t="str">
        <f t="shared" si="49"/>
        <v/>
      </c>
      <c r="AM64" s="86">
        <f t="shared" si="18"/>
        <v>0.2982793522267207</v>
      </c>
      <c r="AN64" s="86">
        <f t="shared" si="19"/>
        <v>1.5340080971659919E-3</v>
      </c>
      <c r="AO64" s="86">
        <f t="shared" si="20"/>
        <v>0</v>
      </c>
      <c r="AP64" s="86">
        <f t="shared" si="21"/>
        <v>0</v>
      </c>
      <c r="AQ64" s="86">
        <f t="shared" si="22"/>
        <v>0</v>
      </c>
      <c r="AR64" s="86">
        <f t="shared" si="23"/>
        <v>0</v>
      </c>
      <c r="AS64" s="86">
        <f t="shared" si="24"/>
        <v>0</v>
      </c>
      <c r="AT64" s="86">
        <f t="shared" si="25"/>
        <v>0</v>
      </c>
      <c r="AU64" s="86">
        <f t="shared" si="26"/>
        <v>0</v>
      </c>
      <c r="AV64" s="86">
        <f t="shared" si="27"/>
        <v>0</v>
      </c>
      <c r="AW64" s="86">
        <f t="shared" si="28"/>
        <v>0</v>
      </c>
      <c r="AX64" s="86">
        <f t="shared" si="29"/>
        <v>0</v>
      </c>
      <c r="AY64" s="86">
        <f t="shared" si="30"/>
        <v>0</v>
      </c>
      <c r="AZ64" s="86">
        <f t="shared" si="31"/>
        <v>0</v>
      </c>
      <c r="BA64" s="86">
        <f t="shared" si="32"/>
        <v>0</v>
      </c>
      <c r="BB64" s="86">
        <f t="shared" si="33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2582</v>
      </c>
      <c r="D65" s="67">
        <f t="shared" si="34"/>
        <v>0.31</v>
      </c>
      <c r="E65" s="68">
        <f t="shared" si="35"/>
        <v>0.01</v>
      </c>
      <c r="F65" s="68" t="str">
        <f t="shared" si="36"/>
        <v/>
      </c>
      <c r="G65" s="68" t="str">
        <f t="shared" si="37"/>
        <v/>
      </c>
      <c r="H65" s="68" t="str">
        <f t="shared" si="38"/>
        <v/>
      </c>
      <c r="I65" s="68" t="str">
        <f t="shared" si="39"/>
        <v/>
      </c>
      <c r="J65" s="68" t="str">
        <f t="shared" si="40"/>
        <v/>
      </c>
      <c r="K65" s="68" t="str">
        <f t="shared" si="41"/>
        <v/>
      </c>
      <c r="L65" s="68" t="str">
        <f t="shared" si="42"/>
        <v/>
      </c>
      <c r="M65" s="68" t="str">
        <f t="shared" si="43"/>
        <v/>
      </c>
      <c r="N65" s="68" t="str">
        <f t="shared" si="44"/>
        <v/>
      </c>
      <c r="O65" s="68" t="str">
        <f t="shared" si="45"/>
        <v/>
      </c>
      <c r="P65" s="68" t="str">
        <f t="shared" si="46"/>
        <v/>
      </c>
      <c r="Q65" s="68" t="str">
        <f t="shared" si="47"/>
        <v/>
      </c>
      <c r="R65" s="68" t="str">
        <f t="shared" si="48"/>
        <v/>
      </c>
      <c r="S65" s="70" t="str">
        <f t="shared" si="49"/>
        <v/>
      </c>
      <c r="AM65" s="86">
        <f t="shared" si="18"/>
        <v>0.30489203778677459</v>
      </c>
      <c r="AN65" s="86">
        <f t="shared" si="19"/>
        <v>1.5680161943319836E-3</v>
      </c>
      <c r="AO65" s="86">
        <f t="shared" si="20"/>
        <v>0</v>
      </c>
      <c r="AP65" s="86">
        <f t="shared" si="21"/>
        <v>0</v>
      </c>
      <c r="AQ65" s="86">
        <f t="shared" si="22"/>
        <v>0</v>
      </c>
      <c r="AR65" s="86">
        <f t="shared" si="23"/>
        <v>0</v>
      </c>
      <c r="AS65" s="86">
        <f t="shared" si="24"/>
        <v>0</v>
      </c>
      <c r="AT65" s="86">
        <f t="shared" si="25"/>
        <v>0</v>
      </c>
      <c r="AU65" s="86">
        <f t="shared" si="26"/>
        <v>0</v>
      </c>
      <c r="AV65" s="86">
        <f t="shared" si="27"/>
        <v>0</v>
      </c>
      <c r="AW65" s="86">
        <f t="shared" si="28"/>
        <v>0</v>
      </c>
      <c r="AX65" s="86">
        <f t="shared" si="29"/>
        <v>0</v>
      </c>
      <c r="AY65" s="86">
        <f t="shared" si="30"/>
        <v>0</v>
      </c>
      <c r="AZ65" s="86">
        <f t="shared" si="31"/>
        <v>0</v>
      </c>
      <c r="BA65" s="86">
        <f t="shared" si="32"/>
        <v>0</v>
      </c>
      <c r="BB65" s="86">
        <f t="shared" si="33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3554</v>
      </c>
      <c r="D66" s="67">
        <f t="shared" si="34"/>
        <v>0.42</v>
      </c>
      <c r="E66" s="68">
        <f t="shared" si="35"/>
        <v>0.01</v>
      </c>
      <c r="F66" s="68" t="str">
        <f t="shared" si="36"/>
        <v/>
      </c>
      <c r="G66" s="68" t="str">
        <f t="shared" si="37"/>
        <v/>
      </c>
      <c r="H66" s="68" t="str">
        <f t="shared" si="38"/>
        <v/>
      </c>
      <c r="I66" s="68" t="str">
        <f t="shared" si="39"/>
        <v/>
      </c>
      <c r="J66" s="68" t="str">
        <f t="shared" si="40"/>
        <v/>
      </c>
      <c r="K66" s="68" t="str">
        <f t="shared" si="41"/>
        <v/>
      </c>
      <c r="L66" s="68" t="str">
        <f t="shared" si="42"/>
        <v/>
      </c>
      <c r="M66" s="68" t="str">
        <f t="shared" si="43"/>
        <v/>
      </c>
      <c r="N66" s="68" t="str">
        <f t="shared" si="44"/>
        <v/>
      </c>
      <c r="O66" s="68" t="str">
        <f t="shared" si="45"/>
        <v/>
      </c>
      <c r="P66" s="68" t="str">
        <f t="shared" si="46"/>
        <v/>
      </c>
      <c r="Q66" s="68" t="str">
        <f t="shared" si="47"/>
        <v/>
      </c>
      <c r="R66" s="68" t="str">
        <f t="shared" si="48"/>
        <v/>
      </c>
      <c r="S66" s="70" t="str">
        <f t="shared" si="49"/>
        <v/>
      </c>
      <c r="AM66" s="86">
        <f t="shared" si="18"/>
        <v>0.41966936572199731</v>
      </c>
      <c r="AN66" s="86">
        <f t="shared" si="19"/>
        <v>2.1582995951417005E-3</v>
      </c>
      <c r="AO66" s="86">
        <f t="shared" si="20"/>
        <v>0</v>
      </c>
      <c r="AP66" s="86">
        <f t="shared" si="21"/>
        <v>0</v>
      </c>
      <c r="AQ66" s="86">
        <f t="shared" si="22"/>
        <v>0</v>
      </c>
      <c r="AR66" s="86">
        <f t="shared" si="23"/>
        <v>0</v>
      </c>
      <c r="AS66" s="86">
        <f t="shared" si="24"/>
        <v>0</v>
      </c>
      <c r="AT66" s="86">
        <f t="shared" si="25"/>
        <v>0</v>
      </c>
      <c r="AU66" s="86">
        <f t="shared" si="26"/>
        <v>0</v>
      </c>
      <c r="AV66" s="86">
        <f t="shared" si="27"/>
        <v>0</v>
      </c>
      <c r="AW66" s="86">
        <f t="shared" si="28"/>
        <v>0</v>
      </c>
      <c r="AX66" s="86">
        <f t="shared" si="29"/>
        <v>0</v>
      </c>
      <c r="AY66" s="86">
        <f t="shared" si="30"/>
        <v>0</v>
      </c>
      <c r="AZ66" s="86">
        <f t="shared" si="31"/>
        <v>0</v>
      </c>
      <c r="BA66" s="86">
        <f t="shared" si="32"/>
        <v>0</v>
      </c>
      <c r="BB66" s="86">
        <f t="shared" si="33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6708</v>
      </c>
      <c r="D67" s="67">
        <f t="shared" ref="D67:D74" si="50">IF(AM67=0,"",IF(AM67&gt;my_rothresh,ROUNDUP(AM67,0),ROUNDUP(AM67,2)))</f>
        <v>0.8</v>
      </c>
      <c r="E67" s="68">
        <f t="shared" ref="E67:E74" si="51">IF(AN67=0,"",IF(AN67&gt;my_rothresh,ROUNDUP(AN67,0),ROUNDUP(AN67,2)))</f>
        <v>0.01</v>
      </c>
      <c r="F67" s="68" t="str">
        <f t="shared" ref="F67:F74" si="52">IF(AO67=0,"",IF(AO67&gt;my_rothresh,ROUNDUP(AO67,0),ROUNDUP(AO67,2)))</f>
        <v/>
      </c>
      <c r="G67" s="68" t="str">
        <f t="shared" ref="G67:G74" si="53">IF(AP67=0,"",IF(AP67&gt;my_rothresh,ROUNDUP(AP67,0),ROUNDUP(AP67,2)))</f>
        <v/>
      </c>
      <c r="H67" s="68" t="str">
        <f t="shared" ref="H67:H74" si="54">IF(AQ67=0,"",IF(AQ67&gt;my_rothresh,ROUNDUP(AQ67,0),ROUNDUP(AQ67,2)))</f>
        <v/>
      </c>
      <c r="I67" s="68" t="str">
        <f t="shared" ref="I67:I74" si="55">IF(AR67=0,"",IF(AR67&gt;my_rothresh,ROUNDUP(AR67,0),ROUNDUP(AR67,2)))</f>
        <v/>
      </c>
      <c r="J67" s="68" t="str">
        <f t="shared" ref="J67:J74" si="56">IF(AS67=0,"",IF(AS67&gt;my_rothresh,ROUNDUP(AS67,0),ROUNDUP(AS67,2)))</f>
        <v/>
      </c>
      <c r="K67" s="68" t="str">
        <f t="shared" ref="K67:K74" si="57">IF(AT67=0,"",IF(AT67&gt;my_rothresh,ROUNDUP(AT67,0),ROUNDUP(AT67,2)))</f>
        <v/>
      </c>
      <c r="L67" s="68" t="str">
        <f t="shared" ref="L67:L74" si="58">IF(AU67=0,"",IF(AU67&gt;my_rothresh,ROUNDUP(AU67,0),ROUNDUP(AU67,2)))</f>
        <v/>
      </c>
      <c r="M67" s="68" t="str">
        <f t="shared" ref="M67:M74" si="59">IF(AV67=0,"",IF(AV67&gt;my_rothresh,ROUNDUP(AV67,0),ROUNDUP(AV67,2)))</f>
        <v/>
      </c>
      <c r="N67" s="68" t="str">
        <f t="shared" ref="N67:N74" si="60">IF(AW67=0,"",IF(AW67&gt;my_rothresh,ROUNDUP(AW67,0),ROUNDUP(AW67,2)))</f>
        <v/>
      </c>
      <c r="O67" s="68" t="str">
        <f t="shared" ref="O67:O74" si="61">IF(AX67=0,"",IF(AX67&gt;my_rothresh,ROUNDUP(AX67,0),ROUNDUP(AX67,2)))</f>
        <v/>
      </c>
      <c r="P67" s="68" t="str">
        <f t="shared" ref="P67:P74" si="62">IF(AY67=0,"",IF(AY67&gt;my_rothresh,ROUNDUP(AY67,0),ROUNDUP(AY67,2)))</f>
        <v/>
      </c>
      <c r="Q67" s="68" t="str">
        <f t="shared" ref="Q67:Q74" si="63">IF(AZ67=0,"",IF(AZ67&gt;my_rothresh,ROUNDUP(AZ67,0),ROUNDUP(AZ67,2)))</f>
        <v/>
      </c>
      <c r="R67" s="68" t="str">
        <f t="shared" ref="R67:R74" si="64">IF(BA67=0,"",IF(BA67&gt;my_rothresh,ROUNDUP(BA67,0),ROUNDUP(BA67,2)))</f>
        <v/>
      </c>
      <c r="S67" s="70" t="str">
        <f t="shared" ref="S67:S74" si="65">IF(BB67=0,"",IF(BB67&gt;my_rothresh,ROUNDUP(BB67,0),ROUNDUP(BB67,2)))</f>
        <v/>
      </c>
      <c r="AM67" s="86">
        <f t="shared" si="18"/>
        <v>0.79210526315789476</v>
      </c>
      <c r="AN67" s="86">
        <f t="shared" si="19"/>
        <v>4.0736842105263162E-3</v>
      </c>
      <c r="AO67" s="86">
        <f t="shared" si="20"/>
        <v>0</v>
      </c>
      <c r="AP67" s="86">
        <f t="shared" si="21"/>
        <v>0</v>
      </c>
      <c r="AQ67" s="86">
        <f t="shared" si="22"/>
        <v>0</v>
      </c>
      <c r="AR67" s="86">
        <f t="shared" si="23"/>
        <v>0</v>
      </c>
      <c r="AS67" s="86">
        <f t="shared" si="24"/>
        <v>0</v>
      </c>
      <c r="AT67" s="86">
        <f t="shared" si="25"/>
        <v>0</v>
      </c>
      <c r="AU67" s="86">
        <f t="shared" si="26"/>
        <v>0</v>
      </c>
      <c r="AV67" s="86">
        <f t="shared" si="27"/>
        <v>0</v>
      </c>
      <c r="AW67" s="86">
        <f t="shared" si="28"/>
        <v>0</v>
      </c>
      <c r="AX67" s="86">
        <f t="shared" si="29"/>
        <v>0</v>
      </c>
      <c r="AY67" s="86">
        <f t="shared" si="30"/>
        <v>0</v>
      </c>
      <c r="AZ67" s="86">
        <f t="shared" si="31"/>
        <v>0</v>
      </c>
      <c r="BA67" s="86">
        <f t="shared" si="32"/>
        <v>0</v>
      </c>
      <c r="BB67" s="86">
        <f t="shared" si="33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800</v>
      </c>
      <c r="D68" s="67">
        <f t="shared" si="50"/>
        <v>9.9999999999999992E-2</v>
      </c>
      <c r="E68" s="68">
        <f t="shared" si="51"/>
        <v>0.01</v>
      </c>
      <c r="F68" s="68" t="str">
        <f t="shared" si="52"/>
        <v/>
      </c>
      <c r="G68" s="68" t="str">
        <f t="shared" si="53"/>
        <v/>
      </c>
      <c r="H68" s="68" t="str">
        <f t="shared" si="54"/>
        <v/>
      </c>
      <c r="I68" s="68" t="str">
        <f t="shared" si="55"/>
        <v/>
      </c>
      <c r="J68" s="68" t="str">
        <f t="shared" si="56"/>
        <v/>
      </c>
      <c r="K68" s="68" t="str">
        <f t="shared" si="57"/>
        <v/>
      </c>
      <c r="L68" s="68" t="str">
        <f t="shared" si="58"/>
        <v/>
      </c>
      <c r="M68" s="68" t="str">
        <f t="shared" si="59"/>
        <v/>
      </c>
      <c r="N68" s="68" t="str">
        <f t="shared" si="60"/>
        <v/>
      </c>
      <c r="O68" s="68" t="str">
        <f t="shared" si="61"/>
        <v/>
      </c>
      <c r="P68" s="68" t="str">
        <f t="shared" si="62"/>
        <v/>
      </c>
      <c r="Q68" s="68" t="str">
        <f t="shared" si="63"/>
        <v/>
      </c>
      <c r="R68" s="68" t="str">
        <f t="shared" si="64"/>
        <v/>
      </c>
      <c r="S68" s="70" t="str">
        <f t="shared" si="65"/>
        <v/>
      </c>
      <c r="AM68" s="86">
        <f t="shared" ref="AM68:AM73" si="66">IF(V$3="",0,$C68*$W$1/V$3)</f>
        <v>9.4466936572199733E-2</v>
      </c>
      <c r="AN68" s="86">
        <f t="shared" si="19"/>
        <v>4.8582995951417006E-4</v>
      </c>
      <c r="AO68" s="86">
        <f t="shared" si="20"/>
        <v>0</v>
      </c>
      <c r="AP68" s="86">
        <f t="shared" si="21"/>
        <v>0</v>
      </c>
      <c r="AQ68" s="86">
        <f t="shared" si="22"/>
        <v>0</v>
      </c>
      <c r="AR68" s="86">
        <f t="shared" si="23"/>
        <v>0</v>
      </c>
      <c r="AS68" s="86">
        <f t="shared" si="24"/>
        <v>0</v>
      </c>
      <c r="AT68" s="86">
        <f t="shared" si="25"/>
        <v>0</v>
      </c>
      <c r="AU68" s="86">
        <f t="shared" si="26"/>
        <v>0</v>
      </c>
      <c r="AV68" s="86">
        <f t="shared" si="27"/>
        <v>0</v>
      </c>
      <c r="AW68" s="86">
        <f t="shared" si="28"/>
        <v>0</v>
      </c>
      <c r="AX68" s="86">
        <f t="shared" si="29"/>
        <v>0</v>
      </c>
      <c r="AY68" s="86">
        <f t="shared" si="30"/>
        <v>0</v>
      </c>
      <c r="AZ68" s="86">
        <f t="shared" si="31"/>
        <v>0</v>
      </c>
      <c r="BA68" s="86">
        <f t="shared" si="32"/>
        <v>0</v>
      </c>
      <c r="BB68" s="86">
        <f t="shared" si="33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4546</v>
      </c>
      <c r="D69" s="67">
        <f t="shared" si="50"/>
        <v>0.54</v>
      </c>
      <c r="E69" s="68">
        <f t="shared" si="51"/>
        <v>0.01</v>
      </c>
      <c r="F69" s="68" t="str">
        <f t="shared" si="52"/>
        <v/>
      </c>
      <c r="G69" s="68" t="str">
        <f t="shared" si="53"/>
        <v/>
      </c>
      <c r="H69" s="68" t="str">
        <f t="shared" si="54"/>
        <v/>
      </c>
      <c r="I69" s="68" t="str">
        <f t="shared" si="55"/>
        <v/>
      </c>
      <c r="J69" s="68" t="str">
        <f t="shared" si="56"/>
        <v/>
      </c>
      <c r="K69" s="68" t="str">
        <f t="shared" si="57"/>
        <v/>
      </c>
      <c r="L69" s="68" t="str">
        <f t="shared" si="58"/>
        <v/>
      </c>
      <c r="M69" s="68" t="str">
        <f t="shared" si="59"/>
        <v/>
      </c>
      <c r="N69" s="68" t="str">
        <f t="shared" si="60"/>
        <v/>
      </c>
      <c r="O69" s="68" t="str">
        <f t="shared" si="61"/>
        <v/>
      </c>
      <c r="P69" s="68" t="str">
        <f t="shared" si="62"/>
        <v/>
      </c>
      <c r="Q69" s="68" t="str">
        <f t="shared" si="63"/>
        <v/>
      </c>
      <c r="R69" s="68" t="str">
        <f t="shared" si="64"/>
        <v/>
      </c>
      <c r="S69" s="70" t="str">
        <f t="shared" si="65"/>
        <v/>
      </c>
      <c r="AM69" s="86">
        <f t="shared" si="66"/>
        <v>0.53680836707152502</v>
      </c>
      <c r="AN69" s="86">
        <f t="shared" si="19"/>
        <v>2.7607287449392713E-3</v>
      </c>
      <c r="AO69" s="86">
        <f t="shared" si="20"/>
        <v>0</v>
      </c>
      <c r="AP69" s="86">
        <f t="shared" si="21"/>
        <v>0</v>
      </c>
      <c r="AQ69" s="86">
        <f t="shared" si="22"/>
        <v>0</v>
      </c>
      <c r="AR69" s="86">
        <f t="shared" si="23"/>
        <v>0</v>
      </c>
      <c r="AS69" s="86">
        <f t="shared" si="24"/>
        <v>0</v>
      </c>
      <c r="AT69" s="86">
        <f t="shared" si="25"/>
        <v>0</v>
      </c>
      <c r="AU69" s="86">
        <f t="shared" si="26"/>
        <v>0</v>
      </c>
      <c r="AV69" s="86">
        <f t="shared" si="27"/>
        <v>0</v>
      </c>
      <c r="AW69" s="86">
        <f t="shared" si="28"/>
        <v>0</v>
      </c>
      <c r="AX69" s="86">
        <f t="shared" si="29"/>
        <v>0</v>
      </c>
      <c r="AY69" s="86">
        <f t="shared" si="30"/>
        <v>0</v>
      </c>
      <c r="AZ69" s="86">
        <f t="shared" si="31"/>
        <v>0</v>
      </c>
      <c r="BA69" s="86">
        <f t="shared" si="32"/>
        <v>0</v>
      </c>
      <c r="BB69" s="86">
        <f t="shared" si="33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978</v>
      </c>
      <c r="D70" s="67">
        <f t="shared" si="50"/>
        <v>0.12</v>
      </c>
      <c r="E70" s="68">
        <f t="shared" si="51"/>
        <v>0.01</v>
      </c>
      <c r="F70" s="68" t="str">
        <f t="shared" si="52"/>
        <v/>
      </c>
      <c r="G70" s="68" t="str">
        <f t="shared" si="53"/>
        <v/>
      </c>
      <c r="H70" s="68" t="str">
        <f t="shared" si="54"/>
        <v/>
      </c>
      <c r="I70" s="68" t="str">
        <f t="shared" si="55"/>
        <v/>
      </c>
      <c r="J70" s="68" t="str">
        <f t="shared" si="56"/>
        <v/>
      </c>
      <c r="K70" s="68" t="str">
        <f t="shared" si="57"/>
        <v/>
      </c>
      <c r="L70" s="68" t="str">
        <f t="shared" si="58"/>
        <v/>
      </c>
      <c r="M70" s="68" t="str">
        <f t="shared" si="59"/>
        <v/>
      </c>
      <c r="N70" s="68" t="str">
        <f t="shared" si="60"/>
        <v/>
      </c>
      <c r="O70" s="68" t="str">
        <f t="shared" si="61"/>
        <v/>
      </c>
      <c r="P70" s="68" t="str">
        <f t="shared" si="62"/>
        <v/>
      </c>
      <c r="Q70" s="68" t="str">
        <f t="shared" si="63"/>
        <v/>
      </c>
      <c r="R70" s="68" t="str">
        <f t="shared" si="64"/>
        <v/>
      </c>
      <c r="S70" s="70" t="str">
        <f t="shared" si="65"/>
        <v/>
      </c>
      <c r="AM70" s="86">
        <f t="shared" si="66"/>
        <v>0.11548582995951417</v>
      </c>
      <c r="AN70" s="86">
        <f t="shared" si="19"/>
        <v>5.9392712550607294E-4</v>
      </c>
      <c r="AO70" s="86">
        <f t="shared" si="20"/>
        <v>0</v>
      </c>
      <c r="AP70" s="86">
        <f t="shared" si="21"/>
        <v>0</v>
      </c>
      <c r="AQ70" s="86">
        <f t="shared" si="22"/>
        <v>0</v>
      </c>
      <c r="AR70" s="86">
        <f t="shared" si="23"/>
        <v>0</v>
      </c>
      <c r="AS70" s="86">
        <f t="shared" si="24"/>
        <v>0</v>
      </c>
      <c r="AT70" s="86">
        <f t="shared" si="25"/>
        <v>0</v>
      </c>
      <c r="AU70" s="86">
        <f t="shared" si="26"/>
        <v>0</v>
      </c>
      <c r="AV70" s="86">
        <f t="shared" si="27"/>
        <v>0</v>
      </c>
      <c r="AW70" s="86">
        <f t="shared" si="28"/>
        <v>0</v>
      </c>
      <c r="AX70" s="86">
        <f t="shared" si="29"/>
        <v>0</v>
      </c>
      <c r="AY70" s="86">
        <f t="shared" si="30"/>
        <v>0</v>
      </c>
      <c r="AZ70" s="86">
        <f t="shared" si="31"/>
        <v>0</v>
      </c>
      <c r="BA70" s="86">
        <f t="shared" si="32"/>
        <v>0</v>
      </c>
      <c r="BB70" s="86">
        <f t="shared" si="33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3838</v>
      </c>
      <c r="D71" s="67">
        <f t="shared" si="50"/>
        <v>0.46</v>
      </c>
      <c r="E71" s="68">
        <f t="shared" si="51"/>
        <v>0.01</v>
      </c>
      <c r="F71" s="68" t="str">
        <f t="shared" si="52"/>
        <v/>
      </c>
      <c r="G71" s="68" t="str">
        <f t="shared" si="53"/>
        <v/>
      </c>
      <c r="H71" s="68" t="str">
        <f t="shared" si="54"/>
        <v/>
      </c>
      <c r="I71" s="68" t="str">
        <f t="shared" si="55"/>
        <v/>
      </c>
      <c r="J71" s="68" t="str">
        <f t="shared" si="56"/>
        <v/>
      </c>
      <c r="K71" s="68" t="str">
        <f t="shared" si="57"/>
        <v/>
      </c>
      <c r="L71" s="68" t="str">
        <f t="shared" si="58"/>
        <v/>
      </c>
      <c r="M71" s="68" t="str">
        <f t="shared" si="59"/>
        <v/>
      </c>
      <c r="N71" s="68" t="str">
        <f t="shared" si="60"/>
        <v/>
      </c>
      <c r="O71" s="68" t="str">
        <f t="shared" si="61"/>
        <v/>
      </c>
      <c r="P71" s="68" t="str">
        <f t="shared" si="62"/>
        <v/>
      </c>
      <c r="Q71" s="68" t="str">
        <f t="shared" si="63"/>
        <v/>
      </c>
      <c r="R71" s="68" t="str">
        <f t="shared" si="64"/>
        <v/>
      </c>
      <c r="S71" s="70" t="str">
        <f t="shared" si="65"/>
        <v/>
      </c>
      <c r="AM71" s="86">
        <f t="shared" si="66"/>
        <v>0.4532051282051282</v>
      </c>
      <c r="AN71" s="86">
        <f t="shared" si="19"/>
        <v>2.3307692307692309E-3</v>
      </c>
      <c r="AO71" s="86">
        <f t="shared" si="20"/>
        <v>0</v>
      </c>
      <c r="AP71" s="86">
        <f t="shared" si="21"/>
        <v>0</v>
      </c>
      <c r="AQ71" s="86">
        <f t="shared" si="22"/>
        <v>0</v>
      </c>
      <c r="AR71" s="86">
        <f t="shared" si="23"/>
        <v>0</v>
      </c>
      <c r="AS71" s="86">
        <f t="shared" si="24"/>
        <v>0</v>
      </c>
      <c r="AT71" s="86">
        <f t="shared" si="25"/>
        <v>0</v>
      </c>
      <c r="AU71" s="86">
        <f t="shared" si="26"/>
        <v>0</v>
      </c>
      <c r="AV71" s="86">
        <f t="shared" si="27"/>
        <v>0</v>
      </c>
      <c r="AW71" s="86">
        <f t="shared" si="28"/>
        <v>0</v>
      </c>
      <c r="AX71" s="86">
        <f t="shared" si="29"/>
        <v>0</v>
      </c>
      <c r="AY71" s="86">
        <f t="shared" si="30"/>
        <v>0</v>
      </c>
      <c r="AZ71" s="86">
        <f t="shared" si="31"/>
        <v>0</v>
      </c>
      <c r="BA71" s="86">
        <f t="shared" si="32"/>
        <v>0</v>
      </c>
      <c r="BB71" s="86">
        <f t="shared" si="33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1658</v>
      </c>
      <c r="D72" s="67">
        <f t="shared" si="50"/>
        <v>0.2</v>
      </c>
      <c r="E72" s="68">
        <f t="shared" si="51"/>
        <v>0.01</v>
      </c>
      <c r="F72" s="68" t="str">
        <f t="shared" si="52"/>
        <v/>
      </c>
      <c r="G72" s="68" t="str">
        <f t="shared" si="53"/>
        <v/>
      </c>
      <c r="H72" s="68" t="str">
        <f t="shared" si="54"/>
        <v/>
      </c>
      <c r="I72" s="68" t="str">
        <f t="shared" si="55"/>
        <v/>
      </c>
      <c r="J72" s="68" t="str">
        <f t="shared" si="56"/>
        <v/>
      </c>
      <c r="K72" s="68" t="str">
        <f t="shared" si="57"/>
        <v/>
      </c>
      <c r="L72" s="68" t="str">
        <f t="shared" si="58"/>
        <v/>
      </c>
      <c r="M72" s="68" t="str">
        <f t="shared" si="59"/>
        <v/>
      </c>
      <c r="N72" s="68" t="str">
        <f t="shared" si="60"/>
        <v/>
      </c>
      <c r="O72" s="68" t="str">
        <f t="shared" si="61"/>
        <v/>
      </c>
      <c r="P72" s="68" t="str">
        <f t="shared" si="62"/>
        <v/>
      </c>
      <c r="Q72" s="68" t="str">
        <f t="shared" si="63"/>
        <v/>
      </c>
      <c r="R72" s="68" t="str">
        <f t="shared" si="64"/>
        <v/>
      </c>
      <c r="S72" s="70" t="str">
        <f t="shared" si="65"/>
        <v/>
      </c>
      <c r="AM72" s="86">
        <f t="shared" si="66"/>
        <v>0.19578272604588395</v>
      </c>
      <c r="AN72" s="86">
        <f t="shared" si="19"/>
        <v>1.0068825910931176E-3</v>
      </c>
      <c r="AO72" s="86">
        <f t="shared" si="20"/>
        <v>0</v>
      </c>
      <c r="AP72" s="86">
        <f t="shared" si="21"/>
        <v>0</v>
      </c>
      <c r="AQ72" s="86">
        <f t="shared" si="22"/>
        <v>0</v>
      </c>
      <c r="AR72" s="86">
        <f t="shared" si="23"/>
        <v>0</v>
      </c>
      <c r="AS72" s="86">
        <f t="shared" si="24"/>
        <v>0</v>
      </c>
      <c r="AT72" s="86">
        <f t="shared" si="25"/>
        <v>0</v>
      </c>
      <c r="AU72" s="86">
        <f t="shared" si="26"/>
        <v>0</v>
      </c>
      <c r="AV72" s="86">
        <f t="shared" si="27"/>
        <v>0</v>
      </c>
      <c r="AW72" s="86">
        <f t="shared" si="28"/>
        <v>0</v>
      </c>
      <c r="AX72" s="86">
        <f t="shared" si="29"/>
        <v>0</v>
      </c>
      <c r="AY72" s="86">
        <f t="shared" si="30"/>
        <v>0</v>
      </c>
      <c r="AZ72" s="86">
        <f t="shared" si="31"/>
        <v>0</v>
      </c>
      <c r="BA72" s="86">
        <f t="shared" si="32"/>
        <v>0</v>
      </c>
      <c r="BB72" s="86">
        <f t="shared" si="33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50"/>
        <v/>
      </c>
      <c r="E73" s="68" t="str">
        <f t="shared" si="51"/>
        <v/>
      </c>
      <c r="F73" s="68" t="str">
        <f t="shared" si="52"/>
        <v/>
      </c>
      <c r="G73" s="68" t="str">
        <f t="shared" si="53"/>
        <v/>
      </c>
      <c r="H73" s="68" t="str">
        <f t="shared" si="54"/>
        <v/>
      </c>
      <c r="I73" s="68" t="str">
        <f t="shared" si="55"/>
        <v/>
      </c>
      <c r="J73" s="68" t="str">
        <f t="shared" si="56"/>
        <v/>
      </c>
      <c r="K73" s="68" t="str">
        <f t="shared" si="57"/>
        <v/>
      </c>
      <c r="L73" s="68" t="str">
        <f t="shared" si="58"/>
        <v/>
      </c>
      <c r="M73" s="68" t="str">
        <f t="shared" si="59"/>
        <v/>
      </c>
      <c r="N73" s="68" t="str">
        <f t="shared" si="60"/>
        <v/>
      </c>
      <c r="O73" s="68" t="str">
        <f t="shared" si="61"/>
        <v/>
      </c>
      <c r="P73" s="68" t="str">
        <f t="shared" si="62"/>
        <v/>
      </c>
      <c r="Q73" s="68" t="str">
        <f t="shared" si="63"/>
        <v/>
      </c>
      <c r="R73" s="68" t="str">
        <f t="shared" si="64"/>
        <v/>
      </c>
      <c r="S73" s="70" t="str">
        <f t="shared" si="65"/>
        <v/>
      </c>
      <c r="AM73" s="86">
        <f t="shared" si="66"/>
        <v>0</v>
      </c>
      <c r="AN73" s="86">
        <f t="shared" si="19"/>
        <v>0</v>
      </c>
      <c r="AO73" s="86">
        <f t="shared" si="20"/>
        <v>0</v>
      </c>
      <c r="AP73" s="86">
        <f t="shared" si="21"/>
        <v>0</v>
      </c>
      <c r="AQ73" s="86">
        <f t="shared" si="22"/>
        <v>0</v>
      </c>
      <c r="AR73" s="86">
        <f t="shared" si="23"/>
        <v>0</v>
      </c>
      <c r="AS73" s="86">
        <f t="shared" si="24"/>
        <v>0</v>
      </c>
      <c r="AT73" s="86">
        <f t="shared" si="25"/>
        <v>0</v>
      </c>
      <c r="AU73" s="86">
        <f t="shared" si="26"/>
        <v>0</v>
      </c>
      <c r="AV73" s="86">
        <f t="shared" si="27"/>
        <v>0</v>
      </c>
      <c r="AW73" s="86">
        <f t="shared" si="28"/>
        <v>0</v>
      </c>
      <c r="AX73" s="86">
        <f t="shared" si="29"/>
        <v>0</v>
      </c>
      <c r="AY73" s="86">
        <f t="shared" si="30"/>
        <v>0</v>
      </c>
      <c r="AZ73" s="86">
        <f t="shared" si="31"/>
        <v>0</v>
      </c>
      <c r="BA73" s="86">
        <f t="shared" si="32"/>
        <v>0</v>
      </c>
      <c r="BB73" s="86">
        <f t="shared" si="33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0</v>
      </c>
      <c r="D74" s="71" t="str">
        <f t="shared" si="50"/>
        <v/>
      </c>
      <c r="E74" s="72" t="str">
        <f t="shared" si="51"/>
        <v/>
      </c>
      <c r="F74" s="72" t="str">
        <f t="shared" si="52"/>
        <v/>
      </c>
      <c r="G74" s="72" t="str">
        <f t="shared" si="53"/>
        <v/>
      </c>
      <c r="H74" s="72" t="str">
        <f t="shared" si="54"/>
        <v/>
      </c>
      <c r="I74" s="72" t="str">
        <f t="shared" si="55"/>
        <v/>
      </c>
      <c r="J74" s="72" t="str">
        <f t="shared" si="56"/>
        <v/>
      </c>
      <c r="K74" s="72" t="str">
        <f t="shared" si="57"/>
        <v/>
      </c>
      <c r="L74" s="72" t="str">
        <f t="shared" si="58"/>
        <v/>
      </c>
      <c r="M74" s="72" t="str">
        <f t="shared" si="59"/>
        <v/>
      </c>
      <c r="N74" s="72" t="str">
        <f t="shared" si="60"/>
        <v/>
      </c>
      <c r="O74" s="72" t="str">
        <f t="shared" si="61"/>
        <v/>
      </c>
      <c r="P74" s="72" t="str">
        <f t="shared" si="62"/>
        <v/>
      </c>
      <c r="Q74" s="72" t="str">
        <f t="shared" si="63"/>
        <v/>
      </c>
      <c r="R74" s="72" t="str">
        <f t="shared" si="64"/>
        <v/>
      </c>
      <c r="S74" s="73" t="str">
        <f t="shared" si="65"/>
        <v/>
      </c>
      <c r="AM74" s="86">
        <f t="shared" ref="AM74" si="67">IF(V$3="",0,$C74*$W$1/V$3)</f>
        <v>0</v>
      </c>
      <c r="AN74" s="86">
        <f t="shared" ref="AN74" si="68">IF(W$3="",0,$C74*$W$1/W$3)</f>
        <v>0</v>
      </c>
      <c r="AO74" s="86">
        <f t="shared" ref="AO74" si="69">IF(X$3="",0,$C74*$W$1/X$3)</f>
        <v>0</v>
      </c>
      <c r="AP74" s="86">
        <f t="shared" ref="AP74" si="70">IF(Y$3="",0,$C74*$W$1/Y$3)</f>
        <v>0</v>
      </c>
      <c r="AQ74" s="86">
        <f t="shared" ref="AQ74" si="71">IF(Z$3="",0,$C74*$W$1/Z$3)</f>
        <v>0</v>
      </c>
      <c r="AR74" s="86">
        <f t="shared" ref="AR74" si="72">IF(AA$3="",0,$C74*$W$1/AA$3)</f>
        <v>0</v>
      </c>
      <c r="AS74" s="86">
        <f t="shared" ref="AS74" si="73">IF(AB$3="",0,$C74*$W$1/AB$3)</f>
        <v>0</v>
      </c>
      <c r="AT74" s="86">
        <f t="shared" ref="AT74" si="74">IF(AC$3="",0,$C74*$W$1/AC$3)</f>
        <v>0</v>
      </c>
      <c r="AU74" s="86">
        <f t="shared" ref="AU74" si="75">IF(AD$3="",0,$C74*$W$1/AD$3)</f>
        <v>0</v>
      </c>
      <c r="AV74" s="86">
        <f t="shared" ref="AV74" si="76">IF(AE$3="",0,$C74*$W$1/AE$3)</f>
        <v>0</v>
      </c>
      <c r="AW74" s="86">
        <f t="shared" ref="AW74" si="77">IF(AF$3="",0,$C74*$W$1/AF$3)</f>
        <v>0</v>
      </c>
      <c r="AX74" s="86">
        <f t="shared" ref="AX74" si="78">IF(AG$3="",0,$C74*$W$1/AG$3)</f>
        <v>0</v>
      </c>
      <c r="AY74" s="86">
        <f t="shared" ref="AY74" si="79">IF(AH$3="",0,$C74*$W$1/AH$3)</f>
        <v>0</v>
      </c>
      <c r="AZ74" s="86">
        <f t="shared" ref="AZ74" si="80">IF(AI$3="",0,$C74*$W$1/AI$3)</f>
        <v>0</v>
      </c>
      <c r="BA74" s="86">
        <f t="shared" ref="BA74" si="81">IF(AJ$3="",0,$C74*$W$1/AJ$3)</f>
        <v>0</v>
      </c>
      <c r="BB74" s="86">
        <f t="shared" ref="BB74" si="82">IF(AK$3="",0,$C74*$W$1/AK$3)</f>
        <v>0</v>
      </c>
    </row>
    <row r="75" spans="1:54" ht="15.75" x14ac:dyDescent="0.3">
      <c r="A75" s="1"/>
      <c r="B75" s="64" t="s">
        <v>99</v>
      </c>
      <c r="C75" s="84">
        <f>SUM(C3:C73)</f>
        <v>244202</v>
      </c>
      <c r="D75" s="184">
        <f>SUM(D3:D74)</f>
        <v>29.179999999999996</v>
      </c>
      <c r="E75" s="184">
        <f t="shared" ref="E75:S75" si="83">SUM(E3:E74)</f>
        <v>0.74000000000000044</v>
      </c>
      <c r="F75" s="184">
        <f t="shared" si="83"/>
        <v>0</v>
      </c>
      <c r="G75" s="184">
        <f t="shared" si="83"/>
        <v>0</v>
      </c>
      <c r="H75" s="184">
        <f t="shared" si="83"/>
        <v>0</v>
      </c>
      <c r="I75" s="184">
        <f t="shared" si="83"/>
        <v>0</v>
      </c>
      <c r="J75" s="184">
        <f t="shared" si="83"/>
        <v>0</v>
      </c>
      <c r="K75" s="184">
        <f t="shared" si="83"/>
        <v>0</v>
      </c>
      <c r="L75" s="184">
        <f t="shared" si="83"/>
        <v>0</v>
      </c>
      <c r="M75" s="184">
        <f t="shared" si="83"/>
        <v>0</v>
      </c>
      <c r="N75" s="184">
        <f t="shared" si="83"/>
        <v>0</v>
      </c>
      <c r="O75" s="184">
        <f t="shared" si="83"/>
        <v>0</v>
      </c>
      <c r="P75" s="184">
        <f t="shared" si="83"/>
        <v>0</v>
      </c>
      <c r="Q75" s="184">
        <f t="shared" si="83"/>
        <v>0</v>
      </c>
      <c r="R75" s="184">
        <f t="shared" si="83"/>
        <v>0</v>
      </c>
      <c r="S75" s="184">
        <f t="shared" si="83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84">IF(D$2="","",MATCH(D$2,list_specialists,0))</f>
        <v>1</v>
      </c>
      <c r="E79" s="1">
        <f t="shared" si="84"/>
        <v>2</v>
      </c>
      <c r="F79" s="1">
        <f t="shared" si="84"/>
        <v>3</v>
      </c>
      <c r="G79" s="1">
        <f t="shared" si="84"/>
        <v>4</v>
      </c>
      <c r="H79" s="2">
        <f t="shared" si="84"/>
        <v>5</v>
      </c>
      <c r="I79" s="2">
        <f t="shared" si="84"/>
        <v>6</v>
      </c>
      <c r="J79" s="2">
        <f t="shared" si="84"/>
        <v>7</v>
      </c>
      <c r="K79" s="2">
        <f t="shared" si="84"/>
        <v>8</v>
      </c>
      <c r="L79" s="2">
        <f t="shared" si="84"/>
        <v>9</v>
      </c>
      <c r="M79" s="2">
        <f t="shared" si="84"/>
        <v>10</v>
      </c>
      <c r="N79" s="2">
        <f t="shared" si="84"/>
        <v>11</v>
      </c>
      <c r="O79" s="2" t="str">
        <f t="shared" si="84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3:A8"/>
    <mergeCell ref="A9:A11"/>
    <mergeCell ref="A12:A15"/>
    <mergeCell ref="A16:A23"/>
    <mergeCell ref="A24:A35"/>
    <mergeCell ref="A56:A62"/>
    <mergeCell ref="A63:A66"/>
    <mergeCell ref="F1:S1"/>
    <mergeCell ref="B1:E1"/>
    <mergeCell ref="A36:A40"/>
    <mergeCell ref="A41:A49"/>
    <mergeCell ref="A50:A5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zoomScale="130" zoomScaleNormal="130" workbookViewId="0">
      <selection activeCell="B1" sqref="B1:E1"/>
    </sheetView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 t="str">
        <f>Lists!B4</f>
        <v>გასაცემლები - საშუალო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2</v>
      </c>
      <c r="W1" s="2">
        <f>IF(V1="","",INDEX(Lists!D3:D17,V1))</f>
        <v>1.05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1636</v>
      </c>
      <c r="D3" s="83">
        <f t="shared" ref="D3:D34" si="1">IF(AM3=0,"",IF(AM3&gt;my_rothresh,ROUNDUP(AM3,0),ROUNDUP(AM3,2)))</f>
        <v>0.29000000000000004</v>
      </c>
      <c r="E3" s="66">
        <f t="shared" ref="E3:E34" si="2">IF(AN3=0,"",IF(AN3&gt;my_rothresh,ROUNDUP(AN3,0),ROUNDUP(AN3,2)))</f>
        <v>0.01</v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>
        <f t="shared" ref="K3:K34" si="8">IF(AT3=0,"",IF(AT3&gt;my_rothresh,ROUNDUP(AT3,0),ROUNDUP(AT3,2)))</f>
        <v>0.18000000000000002</v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>
        <f>IF($V$1="","",IF(V$2="","",INDEX(Work!$C$45:$Q$60,V$2,$V$1)))</f>
        <v>5928</v>
      </c>
      <c r="W3" s="85">
        <f>IF($V$1="","",IF(W$2="","",INDEX(Work!$C$45:$Q$60,W$2,$V$1)))</f>
        <v>1037400</v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>
        <f>IF($V$1="","",IF(AC$2="","",INDEX(Work!$C$45:$Q$60,AC$2,$V$1)))</f>
        <v>9633</v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0.28977732793522271</v>
      </c>
      <c r="AN3" s="86">
        <f t="shared" ref="AN3:BB18" si="17">IF(W$3="",0,$C3*$W$1/W$3)</f>
        <v>1.6558704453441297E-3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0</v>
      </c>
      <c r="AT3" s="86">
        <f t="shared" si="17"/>
        <v>0.1783245094985986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248</v>
      </c>
      <c r="D4" s="67">
        <f t="shared" si="1"/>
        <v>0.05</v>
      </c>
      <c r="E4" s="68">
        <f t="shared" si="2"/>
        <v>0.01</v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 t="str">
        <f t="shared" si="7"/>
        <v/>
      </c>
      <c r="K4" s="68">
        <f t="shared" si="8"/>
        <v>0.03</v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4.3927125506072882E-2</v>
      </c>
      <c r="AN4" s="86">
        <f t="shared" si="17"/>
        <v>2.5101214574898791E-4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0</v>
      </c>
      <c r="AT4" s="86">
        <f t="shared" si="17"/>
        <v>2.7032077234506388E-2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888</v>
      </c>
      <c r="D5" s="67">
        <f t="shared" si="1"/>
        <v>0.16</v>
      </c>
      <c r="E5" s="68">
        <f t="shared" si="2"/>
        <v>0.01</v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 t="str">
        <f t="shared" si="7"/>
        <v/>
      </c>
      <c r="K5" s="68">
        <f t="shared" si="8"/>
        <v>9.9999999999999992E-2</v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0.15728744939271255</v>
      </c>
      <c r="AN5" s="86">
        <f t="shared" si="17"/>
        <v>8.9878542510121468E-4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0</v>
      </c>
      <c r="AT5" s="86">
        <f t="shared" si="17"/>
        <v>9.6792276549361581E-2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1518</v>
      </c>
      <c r="D6" s="67">
        <f t="shared" si="1"/>
        <v>0.27</v>
      </c>
      <c r="E6" s="68">
        <f t="shared" si="2"/>
        <v>0.01</v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 t="str">
        <f t="shared" si="7"/>
        <v/>
      </c>
      <c r="K6" s="68">
        <f t="shared" si="8"/>
        <v>0.17</v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0.26887651821862352</v>
      </c>
      <c r="AN6" s="86">
        <f t="shared" si="17"/>
        <v>1.5364372469635628E-3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</v>
      </c>
      <c r="AT6" s="86">
        <f t="shared" si="17"/>
        <v>0.16546247274992215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160</v>
      </c>
      <c r="D7" s="67">
        <f t="shared" si="1"/>
        <v>0.03</v>
      </c>
      <c r="E7" s="68">
        <f t="shared" si="2"/>
        <v>0.01</v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>
        <f t="shared" si="8"/>
        <v>0.02</v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2.8340080971659919E-2</v>
      </c>
      <c r="AN7" s="86">
        <f t="shared" si="17"/>
        <v>1.6194331983805668E-4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1.7440049828713795E-2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1286</v>
      </c>
      <c r="D8" s="67">
        <f t="shared" si="1"/>
        <v>0.23</v>
      </c>
      <c r="E8" s="68">
        <f t="shared" si="2"/>
        <v>0.01</v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 t="str">
        <f t="shared" si="7"/>
        <v/>
      </c>
      <c r="K8" s="68">
        <f t="shared" si="8"/>
        <v>0.15000000000000002</v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0.2277834008097166</v>
      </c>
      <c r="AN8" s="86">
        <f t="shared" si="17"/>
        <v>1.3016194331983805E-3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0</v>
      </c>
      <c r="AT8" s="86">
        <f t="shared" si="17"/>
        <v>0.14017440049828714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66</v>
      </c>
      <c r="D9" s="67">
        <f t="shared" si="1"/>
        <v>0.02</v>
      </c>
      <c r="E9" s="68">
        <f t="shared" si="2"/>
        <v>0.01</v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>
        <f t="shared" si="8"/>
        <v>0.01</v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1.1690283400809716E-2</v>
      </c>
      <c r="AN9" s="86">
        <f t="shared" si="17"/>
        <v>6.6801619433198378E-5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7.1940205543444408E-3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60</v>
      </c>
      <c r="D10" s="67">
        <f t="shared" si="1"/>
        <v>0.02</v>
      </c>
      <c r="E10" s="68">
        <f t="shared" si="2"/>
        <v>0.01</v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 t="str">
        <f t="shared" si="7"/>
        <v/>
      </c>
      <c r="K10" s="68">
        <f t="shared" si="8"/>
        <v>0.01</v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1.0627530364372469E-2</v>
      </c>
      <c r="AN10" s="86">
        <f t="shared" si="17"/>
        <v>6.0728744939271258E-5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0</v>
      </c>
      <c r="AT10" s="86">
        <f t="shared" si="17"/>
        <v>6.5400186857676734E-3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14</v>
      </c>
      <c r="D11" s="67">
        <f t="shared" si="1"/>
        <v>0.01</v>
      </c>
      <c r="E11" s="68">
        <f t="shared" si="2"/>
        <v>0.01</v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>
        <f t="shared" si="8"/>
        <v>0.01</v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2.479757085020243E-3</v>
      </c>
      <c r="AN11" s="86">
        <f t="shared" si="17"/>
        <v>1.4170040485829961E-5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1.5260043600124572E-3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18</v>
      </c>
      <c r="D12" s="67">
        <f t="shared" si="1"/>
        <v>0.01</v>
      </c>
      <c r="E12" s="68">
        <f t="shared" si="2"/>
        <v>0.01</v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 t="str">
        <f t="shared" si="7"/>
        <v/>
      </c>
      <c r="K12" s="68">
        <f t="shared" si="8"/>
        <v>0.01</v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3.1882591093117412E-3</v>
      </c>
      <c r="AN12" s="86">
        <f t="shared" si="17"/>
        <v>1.8218623481781378E-5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0</v>
      </c>
      <c r="AT12" s="86">
        <f t="shared" si="17"/>
        <v>1.9620056057303025E-3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6</v>
      </c>
      <c r="D13" s="67">
        <f t="shared" si="1"/>
        <v>0.01</v>
      </c>
      <c r="E13" s="68">
        <f t="shared" si="2"/>
        <v>0.01</v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>
        <f t="shared" si="8"/>
        <v>0.01</v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1.0627530364372471E-3</v>
      </c>
      <c r="AN13" s="86">
        <f t="shared" si="17"/>
        <v>6.0728744939271263E-6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6.5400186857676745E-4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14</v>
      </c>
      <c r="D14" s="67">
        <f t="shared" si="1"/>
        <v>0.01</v>
      </c>
      <c r="E14" s="68">
        <f t="shared" si="2"/>
        <v>0.01</v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 t="str">
        <f t="shared" si="7"/>
        <v/>
      </c>
      <c r="K14" s="68">
        <f t="shared" si="8"/>
        <v>0.01</v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2.479757085020243E-3</v>
      </c>
      <c r="AN14" s="86">
        <f t="shared" si="17"/>
        <v>1.4170040485829961E-5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0</v>
      </c>
      <c r="AT14" s="86">
        <f t="shared" si="17"/>
        <v>1.5260043600124572E-3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24</v>
      </c>
      <c r="D15" s="67">
        <f t="shared" si="1"/>
        <v>0.01</v>
      </c>
      <c r="E15" s="68">
        <f t="shared" si="2"/>
        <v>0.01</v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>
        <f t="shared" si="8"/>
        <v>0.01</v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4.2510121457489886E-3</v>
      </c>
      <c r="AN15" s="86">
        <f t="shared" si="17"/>
        <v>2.4291497975708505E-5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2.6160074743070698E-3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38</v>
      </c>
      <c r="D16" s="67">
        <f t="shared" si="1"/>
        <v>0.01</v>
      </c>
      <c r="E16" s="68">
        <f t="shared" si="2"/>
        <v>0.01</v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 t="str">
        <f t="shared" si="7"/>
        <v/>
      </c>
      <c r="K16" s="68">
        <f t="shared" si="8"/>
        <v>0.01</v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6.7307692307692303E-3</v>
      </c>
      <c r="AN16" s="86">
        <f t="shared" si="17"/>
        <v>3.8461538461538463E-5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0</v>
      </c>
      <c r="AT16" s="86">
        <f t="shared" si="17"/>
        <v>4.1420118343195268E-3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42</v>
      </c>
      <c r="D17" s="67">
        <f t="shared" si="1"/>
        <v>0.01</v>
      </c>
      <c r="E17" s="68">
        <f t="shared" si="2"/>
        <v>0.01</v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 t="str">
        <f t="shared" si="7"/>
        <v/>
      </c>
      <c r="K17" s="68">
        <f t="shared" si="8"/>
        <v>0.01</v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7.4392712550607294E-3</v>
      </c>
      <c r="AN17" s="86">
        <f t="shared" si="17"/>
        <v>4.2510121457489883E-5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0</v>
      </c>
      <c r="AT17" s="86">
        <f t="shared" si="17"/>
        <v>4.5780130800373714E-3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14</v>
      </c>
      <c r="D18" s="67">
        <f t="shared" si="1"/>
        <v>0.01</v>
      </c>
      <c r="E18" s="68">
        <f t="shared" si="2"/>
        <v>0.01</v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 t="str">
        <f t="shared" si="7"/>
        <v/>
      </c>
      <c r="K18" s="68">
        <f t="shared" si="8"/>
        <v>0.01</v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2.479757085020243E-3</v>
      </c>
      <c r="AN18" s="86">
        <f t="shared" si="17"/>
        <v>1.4170040485829961E-5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0</v>
      </c>
      <c r="AT18" s="86">
        <f t="shared" si="17"/>
        <v>1.5260043600124572E-3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42</v>
      </c>
      <c r="D19" s="67">
        <f t="shared" si="1"/>
        <v>0.01</v>
      </c>
      <c r="E19" s="68">
        <f t="shared" si="2"/>
        <v>0.01</v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 t="str">
        <f t="shared" si="7"/>
        <v/>
      </c>
      <c r="K19" s="68">
        <f t="shared" si="8"/>
        <v>0.01</v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7.4392712550607294E-3</v>
      </c>
      <c r="AN19" s="86">
        <f t="shared" si="18"/>
        <v>4.2510121457489883E-5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</v>
      </c>
      <c r="AS19" s="86">
        <f t="shared" si="18"/>
        <v>0</v>
      </c>
      <c r="AT19" s="86">
        <f t="shared" si="18"/>
        <v>4.5780130800373714E-3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46</v>
      </c>
      <c r="D20" s="67">
        <f t="shared" si="1"/>
        <v>0.01</v>
      </c>
      <c r="E20" s="68">
        <f t="shared" si="2"/>
        <v>0.01</v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 t="str">
        <f t="shared" si="7"/>
        <v/>
      </c>
      <c r="K20" s="68">
        <f t="shared" si="8"/>
        <v>0.01</v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8.1477732793522276E-3</v>
      </c>
      <c r="AN20" s="86">
        <f t="shared" si="18"/>
        <v>4.6558704453441297E-5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</v>
      </c>
      <c r="AS20" s="86">
        <f t="shared" si="18"/>
        <v>0</v>
      </c>
      <c r="AT20" s="86">
        <f t="shared" si="18"/>
        <v>5.0140143257552169E-3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22</v>
      </c>
      <c r="D21" s="67">
        <f t="shared" si="1"/>
        <v>0.01</v>
      </c>
      <c r="E21" s="68">
        <f t="shared" si="2"/>
        <v>0.01</v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 t="str">
        <f t="shared" si="7"/>
        <v/>
      </c>
      <c r="K21" s="68">
        <f t="shared" si="8"/>
        <v>0.01</v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3.896761133603239E-3</v>
      </c>
      <c r="AN21" s="86">
        <f t="shared" si="18"/>
        <v>2.2267206477732795E-5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</v>
      </c>
      <c r="AS21" s="86">
        <f t="shared" si="18"/>
        <v>0</v>
      </c>
      <c r="AT21" s="86">
        <f t="shared" si="18"/>
        <v>2.3980068514481471E-3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16</v>
      </c>
      <c r="D22" s="67">
        <f t="shared" si="1"/>
        <v>0.01</v>
      </c>
      <c r="E22" s="68">
        <f t="shared" si="2"/>
        <v>0.01</v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>
        <f t="shared" si="8"/>
        <v>0.01</v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2.8340080971659921E-3</v>
      </c>
      <c r="AN22" s="86">
        <f t="shared" si="18"/>
        <v>1.6194331983805668E-5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</v>
      </c>
      <c r="AS22" s="86">
        <f t="shared" si="18"/>
        <v>0</v>
      </c>
      <c r="AT22" s="86">
        <f t="shared" si="18"/>
        <v>1.7440049828713797E-3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14</v>
      </c>
      <c r="D23" s="67">
        <f t="shared" si="1"/>
        <v>0.01</v>
      </c>
      <c r="E23" s="68">
        <f t="shared" si="2"/>
        <v>0.01</v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>
        <f t="shared" si="8"/>
        <v>0.01</v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2.479757085020243E-3</v>
      </c>
      <c r="AN23" s="86">
        <f t="shared" si="18"/>
        <v>1.4170040485829961E-5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</v>
      </c>
      <c r="AS23" s="86">
        <f t="shared" si="18"/>
        <v>0</v>
      </c>
      <c r="AT23" s="86">
        <f t="shared" si="18"/>
        <v>1.5260043600124572E-3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86</v>
      </c>
      <c r="D24" s="67">
        <f t="shared" si="1"/>
        <v>0.02</v>
      </c>
      <c r="E24" s="68">
        <f t="shared" si="2"/>
        <v>0.01</v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 t="str">
        <f t="shared" si="7"/>
        <v/>
      </c>
      <c r="K24" s="68">
        <f t="shared" si="8"/>
        <v>0.01</v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1.5232793522267207E-2</v>
      </c>
      <c r="AN24" s="86">
        <f t="shared" si="18"/>
        <v>8.704453441295546E-5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</v>
      </c>
      <c r="AS24" s="86">
        <f t="shared" si="18"/>
        <v>0</v>
      </c>
      <c r="AT24" s="86">
        <f t="shared" si="18"/>
        <v>9.3740267829336647E-3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28</v>
      </c>
      <c r="D25" s="67">
        <f t="shared" si="1"/>
        <v>0.01</v>
      </c>
      <c r="E25" s="68">
        <f t="shared" si="2"/>
        <v>0.01</v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 t="str">
        <f t="shared" si="7"/>
        <v/>
      </c>
      <c r="K25" s="68">
        <f t="shared" si="8"/>
        <v>0.01</v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4.959514170040486E-3</v>
      </c>
      <c r="AN25" s="86">
        <f t="shared" si="18"/>
        <v>2.8340080971659922E-5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</v>
      </c>
      <c r="AS25" s="86">
        <f t="shared" si="18"/>
        <v>0</v>
      </c>
      <c r="AT25" s="86">
        <f t="shared" si="18"/>
        <v>3.0520087200249144E-3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100</v>
      </c>
      <c r="D26" s="67">
        <f t="shared" si="1"/>
        <v>0.02</v>
      </c>
      <c r="E26" s="68">
        <f t="shared" si="2"/>
        <v>0.01</v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 t="str">
        <f t="shared" si="7"/>
        <v/>
      </c>
      <c r="K26" s="68">
        <f t="shared" si="8"/>
        <v>0.02</v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1.771255060728745E-2</v>
      </c>
      <c r="AN26" s="86">
        <f t="shared" si="18"/>
        <v>1.0121457489878542E-4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</v>
      </c>
      <c r="AS26" s="86">
        <f t="shared" si="18"/>
        <v>0</v>
      </c>
      <c r="AT26" s="86">
        <f t="shared" si="18"/>
        <v>1.0900031142946123E-2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28</v>
      </c>
      <c r="D27" s="67">
        <f t="shared" si="1"/>
        <v>0.01</v>
      </c>
      <c r="E27" s="68">
        <f t="shared" si="2"/>
        <v>0.01</v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 t="str">
        <f t="shared" si="7"/>
        <v/>
      </c>
      <c r="K27" s="68">
        <f t="shared" si="8"/>
        <v>0.01</v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4.959514170040486E-3</v>
      </c>
      <c r="AN27" s="86">
        <f t="shared" si="18"/>
        <v>2.8340080971659922E-5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</v>
      </c>
      <c r="AS27" s="86">
        <f t="shared" si="18"/>
        <v>0</v>
      </c>
      <c r="AT27" s="86">
        <f t="shared" si="18"/>
        <v>3.0520087200249144E-3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68</v>
      </c>
      <c r="D28" s="67">
        <f t="shared" si="1"/>
        <v>0.02</v>
      </c>
      <c r="E28" s="68">
        <f t="shared" si="2"/>
        <v>0.01</v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 t="str">
        <f t="shared" si="7"/>
        <v/>
      </c>
      <c r="K28" s="68">
        <f t="shared" si="8"/>
        <v>0.01</v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1.2044534412955466E-2</v>
      </c>
      <c r="AN28" s="86">
        <f t="shared" si="18"/>
        <v>6.8825910931174099E-5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</v>
      </c>
      <c r="AS28" s="86">
        <f t="shared" si="18"/>
        <v>0</v>
      </c>
      <c r="AT28" s="86">
        <f t="shared" si="18"/>
        <v>7.4120211772033644E-3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56</v>
      </c>
      <c r="D29" s="67">
        <f t="shared" si="1"/>
        <v>0.01</v>
      </c>
      <c r="E29" s="68">
        <f t="shared" si="2"/>
        <v>0.01</v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 t="str">
        <f t="shared" si="7"/>
        <v/>
      </c>
      <c r="K29" s="68">
        <f t="shared" si="8"/>
        <v>0.01</v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9.9190283400809719E-3</v>
      </c>
      <c r="AN29" s="86">
        <f t="shared" si="18"/>
        <v>5.6680161943319844E-5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</v>
      </c>
      <c r="AS29" s="86">
        <f t="shared" si="18"/>
        <v>0</v>
      </c>
      <c r="AT29" s="86">
        <f t="shared" si="18"/>
        <v>6.1040174400498288E-3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28</v>
      </c>
      <c r="D30" s="67">
        <f t="shared" si="1"/>
        <v>0.01</v>
      </c>
      <c r="E30" s="68">
        <f t="shared" si="2"/>
        <v>0.01</v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 t="str">
        <f t="shared" si="7"/>
        <v/>
      </c>
      <c r="K30" s="68">
        <f t="shared" si="8"/>
        <v>0.01</v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4.959514170040486E-3</v>
      </c>
      <c r="AN30" s="86">
        <f t="shared" si="18"/>
        <v>2.8340080971659922E-5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</v>
      </c>
      <c r="AS30" s="86">
        <f t="shared" si="18"/>
        <v>0</v>
      </c>
      <c r="AT30" s="86">
        <f t="shared" si="18"/>
        <v>3.0520087200249144E-3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402</v>
      </c>
      <c r="D31" s="67">
        <f t="shared" si="1"/>
        <v>0.08</v>
      </c>
      <c r="E31" s="68">
        <f t="shared" si="2"/>
        <v>0.01</v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 t="str">
        <f t="shared" si="7"/>
        <v/>
      </c>
      <c r="K31" s="68">
        <f t="shared" si="8"/>
        <v>0.05</v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7.1204453441295557E-2</v>
      </c>
      <c r="AN31" s="86">
        <f t="shared" si="18"/>
        <v>4.0688259109311744E-4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0</v>
      </c>
      <c r="AS31" s="86">
        <f t="shared" si="18"/>
        <v>0</v>
      </c>
      <c r="AT31" s="86">
        <f t="shared" si="18"/>
        <v>4.3818125194643419E-2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90</v>
      </c>
      <c r="D32" s="67">
        <f t="shared" si="1"/>
        <v>0.02</v>
      </c>
      <c r="E32" s="68">
        <f t="shared" si="2"/>
        <v>0.01</v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 t="str">
        <f t="shared" si="7"/>
        <v/>
      </c>
      <c r="K32" s="68">
        <f t="shared" si="8"/>
        <v>0.01</v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1.5941295546558706E-2</v>
      </c>
      <c r="AN32" s="86">
        <f t="shared" si="18"/>
        <v>9.1093117408906887E-5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0</v>
      </c>
      <c r="AS32" s="86">
        <f t="shared" si="18"/>
        <v>0</v>
      </c>
      <c r="AT32" s="86">
        <f t="shared" si="18"/>
        <v>9.8100280286515101E-3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62</v>
      </c>
      <c r="D33" s="67">
        <f t="shared" si="1"/>
        <v>0.02</v>
      </c>
      <c r="E33" s="68">
        <f t="shared" si="2"/>
        <v>0.01</v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 t="str">
        <f t="shared" si="7"/>
        <v/>
      </c>
      <c r="K33" s="68">
        <f t="shared" si="8"/>
        <v>0.01</v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1.0981781376518221E-2</v>
      </c>
      <c r="AN33" s="86">
        <f t="shared" si="18"/>
        <v>6.2753036437246978E-5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0</v>
      </c>
      <c r="AS33" s="86">
        <f t="shared" si="18"/>
        <v>0</v>
      </c>
      <c r="AT33" s="86">
        <f t="shared" si="18"/>
        <v>6.758019308626597E-3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16</v>
      </c>
      <c r="D34" s="67">
        <f t="shared" si="1"/>
        <v>0.01</v>
      </c>
      <c r="E34" s="68">
        <f t="shared" si="2"/>
        <v>0.01</v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 t="str">
        <f t="shared" si="7"/>
        <v/>
      </c>
      <c r="K34" s="68">
        <f t="shared" si="8"/>
        <v>0.01</v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2.8340080971659921E-3</v>
      </c>
      <c r="AN34" s="86">
        <f t="shared" si="19"/>
        <v>1.6194331983805668E-5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</v>
      </c>
      <c r="AS34" s="86">
        <f t="shared" si="19"/>
        <v>0</v>
      </c>
      <c r="AT34" s="86">
        <f t="shared" si="19"/>
        <v>1.7440049828713797E-3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30</v>
      </c>
      <c r="D35" s="67">
        <f t="shared" ref="D35:D66" si="20">IF(AM35=0,"",IF(AM35&gt;my_rothresh,ROUNDUP(AM35,0),ROUNDUP(AM35,2)))</f>
        <v>0.01</v>
      </c>
      <c r="E35" s="68">
        <f t="shared" ref="E35:E66" si="21">IF(AN35=0,"",IF(AN35&gt;my_rothresh,ROUNDUP(AN35,0),ROUNDUP(AN35,2)))</f>
        <v>0.01</v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>
        <f t="shared" ref="K35:K66" si="27">IF(AT35=0,"",IF(AT35&gt;my_rothresh,ROUNDUP(AT35,0),ROUNDUP(AT35,2)))</f>
        <v>0.01</v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5.3137651821862347E-3</v>
      </c>
      <c r="AN35" s="86">
        <f t="shared" si="19"/>
        <v>3.0364372469635629E-5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</v>
      </c>
      <c r="AS35" s="86">
        <f t="shared" si="19"/>
        <v>0</v>
      </c>
      <c r="AT35" s="86">
        <f t="shared" si="19"/>
        <v>3.2700093428838367E-3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22</v>
      </c>
      <c r="D36" s="67">
        <f t="shared" si="20"/>
        <v>0.01</v>
      </c>
      <c r="E36" s="68">
        <f t="shared" si="21"/>
        <v>0.01</v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>
        <f t="shared" si="27"/>
        <v>0.01</v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3.896761133603239E-3</v>
      </c>
      <c r="AN36" s="86">
        <f t="shared" si="19"/>
        <v>2.2267206477732795E-5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2.3980068514481471E-3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34</v>
      </c>
      <c r="D37" s="67">
        <f t="shared" si="20"/>
        <v>0.01</v>
      </c>
      <c r="E37" s="68">
        <f t="shared" si="21"/>
        <v>0.01</v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 t="str">
        <f t="shared" si="25"/>
        <v/>
      </c>
      <c r="J37" s="68" t="str">
        <f t="shared" si="26"/>
        <v/>
      </c>
      <c r="K37" s="68">
        <f t="shared" si="27"/>
        <v>0.01</v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6.0222672064777329E-3</v>
      </c>
      <c r="AN37" s="86">
        <f t="shared" si="19"/>
        <v>3.4412955465587049E-5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0</v>
      </c>
      <c r="AS37" s="86">
        <f t="shared" si="19"/>
        <v>0</v>
      </c>
      <c r="AT37" s="86">
        <f t="shared" si="19"/>
        <v>3.7060105886016822E-3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10</v>
      </c>
      <c r="D38" s="67">
        <f t="shared" si="20"/>
        <v>0.01</v>
      </c>
      <c r="E38" s="68">
        <f t="shared" si="21"/>
        <v>0.01</v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 t="str">
        <f t="shared" si="25"/>
        <v/>
      </c>
      <c r="J38" s="68" t="str">
        <f t="shared" si="26"/>
        <v/>
      </c>
      <c r="K38" s="68">
        <f t="shared" si="27"/>
        <v>0.01</v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1.771255060728745E-3</v>
      </c>
      <c r="AN38" s="86">
        <f t="shared" si="19"/>
        <v>1.0121457489878542E-5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</v>
      </c>
      <c r="AS38" s="86">
        <f t="shared" si="19"/>
        <v>0</v>
      </c>
      <c r="AT38" s="86">
        <f t="shared" si="19"/>
        <v>1.0900031142946122E-3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44</v>
      </c>
      <c r="D39" s="67">
        <f t="shared" si="20"/>
        <v>0.01</v>
      </c>
      <c r="E39" s="68">
        <f t="shared" si="21"/>
        <v>0.01</v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 t="str">
        <f t="shared" si="25"/>
        <v/>
      </c>
      <c r="J39" s="68" t="str">
        <f t="shared" si="26"/>
        <v/>
      </c>
      <c r="K39" s="68">
        <f t="shared" si="27"/>
        <v>0.01</v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7.7935222672064781E-3</v>
      </c>
      <c r="AN39" s="86">
        <f t="shared" si="19"/>
        <v>4.453441295546559E-5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0</v>
      </c>
      <c r="AS39" s="86">
        <f t="shared" si="19"/>
        <v>0</v>
      </c>
      <c r="AT39" s="86">
        <f t="shared" si="19"/>
        <v>4.7960137028962941E-3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6</v>
      </c>
      <c r="D40" s="67">
        <f t="shared" si="20"/>
        <v>0.01</v>
      </c>
      <c r="E40" s="68">
        <f t="shared" si="21"/>
        <v>0.01</v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 t="str">
        <f t="shared" si="25"/>
        <v/>
      </c>
      <c r="J40" s="68" t="str">
        <f t="shared" si="26"/>
        <v/>
      </c>
      <c r="K40" s="68">
        <f t="shared" si="27"/>
        <v>0.01</v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1.0627530364372471E-3</v>
      </c>
      <c r="AN40" s="86">
        <f t="shared" si="19"/>
        <v>6.0728744939271263E-6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</v>
      </c>
      <c r="AS40" s="86">
        <f t="shared" si="19"/>
        <v>0</v>
      </c>
      <c r="AT40" s="86">
        <f t="shared" si="19"/>
        <v>6.5400186857676745E-4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18</v>
      </c>
      <c r="D41" s="67">
        <f t="shared" si="20"/>
        <v>0.01</v>
      </c>
      <c r="E41" s="68">
        <f t="shared" si="21"/>
        <v>0.01</v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 t="str">
        <f t="shared" si="26"/>
        <v/>
      </c>
      <c r="K41" s="68">
        <f t="shared" si="27"/>
        <v>0.01</v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3.1882591093117412E-3</v>
      </c>
      <c r="AN41" s="86">
        <f t="shared" si="19"/>
        <v>1.8218623481781378E-5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0</v>
      </c>
      <c r="AT41" s="86">
        <f t="shared" si="19"/>
        <v>1.9620056057303025E-3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76</v>
      </c>
      <c r="D42" s="67">
        <f t="shared" si="20"/>
        <v>0.02</v>
      </c>
      <c r="E42" s="68">
        <f t="shared" si="21"/>
        <v>0.01</v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 t="str">
        <f t="shared" si="25"/>
        <v/>
      </c>
      <c r="J42" s="68" t="str">
        <f t="shared" si="26"/>
        <v/>
      </c>
      <c r="K42" s="68">
        <f t="shared" si="27"/>
        <v>0.01</v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1.3461538461538461E-2</v>
      </c>
      <c r="AN42" s="86">
        <f t="shared" si="19"/>
        <v>7.6923076923076926E-5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0</v>
      </c>
      <c r="AS42" s="86">
        <f t="shared" si="19"/>
        <v>0</v>
      </c>
      <c r="AT42" s="86">
        <f t="shared" si="19"/>
        <v>8.2840236686390536E-3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116</v>
      </c>
      <c r="D43" s="67">
        <f t="shared" si="20"/>
        <v>0.03</v>
      </c>
      <c r="E43" s="68">
        <f t="shared" si="21"/>
        <v>0.01</v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 t="str">
        <f t="shared" si="25"/>
        <v/>
      </c>
      <c r="J43" s="68" t="str">
        <f t="shared" si="26"/>
        <v/>
      </c>
      <c r="K43" s="68">
        <f t="shared" si="27"/>
        <v>0.02</v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2.0546558704453443E-2</v>
      </c>
      <c r="AN43" s="86">
        <f t="shared" si="19"/>
        <v>1.174089068825911E-4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0</v>
      </c>
      <c r="AS43" s="86">
        <f t="shared" si="19"/>
        <v>0</v>
      </c>
      <c r="AT43" s="86">
        <f t="shared" si="19"/>
        <v>1.2644036125817503E-2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8</v>
      </c>
      <c r="D44" s="67">
        <f t="shared" si="20"/>
        <v>0.01</v>
      </c>
      <c r="E44" s="68">
        <f t="shared" si="21"/>
        <v>0.01</v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 t="str">
        <f t="shared" si="25"/>
        <v/>
      </c>
      <c r="J44" s="68" t="str">
        <f t="shared" si="26"/>
        <v/>
      </c>
      <c r="K44" s="68">
        <f t="shared" si="27"/>
        <v>0.01</v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1.4170040485829961E-3</v>
      </c>
      <c r="AN44" s="86">
        <f t="shared" si="19"/>
        <v>8.0971659919028339E-6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</v>
      </c>
      <c r="AS44" s="86">
        <f t="shared" si="19"/>
        <v>0</v>
      </c>
      <c r="AT44" s="86">
        <f t="shared" si="19"/>
        <v>8.7200249143568986E-4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74</v>
      </c>
      <c r="D45" s="67">
        <f t="shared" si="20"/>
        <v>0.02</v>
      </c>
      <c r="E45" s="68">
        <f t="shared" si="21"/>
        <v>0.01</v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 t="str">
        <f t="shared" si="25"/>
        <v/>
      </c>
      <c r="J45" s="68" t="str">
        <f t="shared" si="26"/>
        <v/>
      </c>
      <c r="K45" s="68">
        <f t="shared" si="27"/>
        <v>0.01</v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1.3107287449392713E-2</v>
      </c>
      <c r="AN45" s="86">
        <f t="shared" si="19"/>
        <v>7.4898785425101219E-5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</v>
      </c>
      <c r="AS45" s="86">
        <f t="shared" si="19"/>
        <v>0</v>
      </c>
      <c r="AT45" s="86">
        <f t="shared" si="19"/>
        <v>8.0660230457801317E-3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38</v>
      </c>
      <c r="D46" s="67">
        <f t="shared" si="20"/>
        <v>0.01</v>
      </c>
      <c r="E46" s="68">
        <f t="shared" si="21"/>
        <v>0.01</v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 t="str">
        <f t="shared" si="25"/>
        <v/>
      </c>
      <c r="J46" s="68" t="str">
        <f t="shared" si="26"/>
        <v/>
      </c>
      <c r="K46" s="68">
        <f t="shared" si="27"/>
        <v>0.01</v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6.7307692307692303E-3</v>
      </c>
      <c r="AN46" s="86">
        <f t="shared" si="19"/>
        <v>3.8461538461538463E-5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</v>
      </c>
      <c r="AS46" s="86">
        <f t="shared" si="19"/>
        <v>0</v>
      </c>
      <c r="AT46" s="86">
        <f t="shared" si="19"/>
        <v>4.1420118343195268E-3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92</v>
      </c>
      <c r="D47" s="67">
        <f t="shared" si="20"/>
        <v>0.02</v>
      </c>
      <c r="E47" s="68">
        <f t="shared" si="21"/>
        <v>0.01</v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 t="str">
        <f t="shared" si="25"/>
        <v/>
      </c>
      <c r="J47" s="68" t="str">
        <f t="shared" si="26"/>
        <v/>
      </c>
      <c r="K47" s="68">
        <f t="shared" si="27"/>
        <v>0.02</v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1.6295546558704455E-2</v>
      </c>
      <c r="AN47" s="86">
        <f t="shared" si="19"/>
        <v>9.3117408906882594E-5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</v>
      </c>
      <c r="AS47" s="86">
        <f t="shared" si="19"/>
        <v>0</v>
      </c>
      <c r="AT47" s="86">
        <f t="shared" si="19"/>
        <v>1.0028028651510434E-2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10</v>
      </c>
      <c r="D48" s="67">
        <f t="shared" si="20"/>
        <v>0.01</v>
      </c>
      <c r="E48" s="68">
        <f t="shared" si="21"/>
        <v>0.01</v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 t="str">
        <f t="shared" si="25"/>
        <v/>
      </c>
      <c r="J48" s="68" t="str">
        <f t="shared" si="26"/>
        <v/>
      </c>
      <c r="K48" s="68">
        <f t="shared" si="27"/>
        <v>0.01</v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1.771255060728745E-3</v>
      </c>
      <c r="AN48" s="86">
        <f t="shared" si="19"/>
        <v>1.0121457489878542E-5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</v>
      </c>
      <c r="AS48" s="86">
        <f t="shared" si="19"/>
        <v>0</v>
      </c>
      <c r="AT48" s="86">
        <f t="shared" si="19"/>
        <v>1.0900031142946122E-3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24</v>
      </c>
      <c r="D49" s="67">
        <f t="shared" si="20"/>
        <v>0.01</v>
      </c>
      <c r="E49" s="68">
        <f t="shared" si="21"/>
        <v>0.01</v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 t="str">
        <f t="shared" si="25"/>
        <v/>
      </c>
      <c r="J49" s="68" t="str">
        <f t="shared" si="26"/>
        <v/>
      </c>
      <c r="K49" s="68">
        <f t="shared" si="27"/>
        <v>0.01</v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4.2510121457489886E-3</v>
      </c>
      <c r="AN49" s="86">
        <f t="shared" si="19"/>
        <v>2.4291497975708505E-5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</v>
      </c>
      <c r="AS49" s="86">
        <f t="shared" si="19"/>
        <v>0</v>
      </c>
      <c r="AT49" s="86">
        <f t="shared" si="19"/>
        <v>2.6160074743070698E-3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18</v>
      </c>
      <c r="D50" s="67">
        <f t="shared" si="20"/>
        <v>0.01</v>
      </c>
      <c r="E50" s="68">
        <f t="shared" si="21"/>
        <v>0.01</v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 t="str">
        <f t="shared" si="25"/>
        <v/>
      </c>
      <c r="J50" s="68" t="str">
        <f t="shared" si="26"/>
        <v/>
      </c>
      <c r="K50" s="68">
        <f t="shared" si="27"/>
        <v>0.01</v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3.1882591093117412E-3</v>
      </c>
      <c r="AN50" s="86">
        <f t="shared" si="37"/>
        <v>1.8218623481781378E-5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</v>
      </c>
      <c r="AS50" s="86">
        <f t="shared" si="37"/>
        <v>0</v>
      </c>
      <c r="AT50" s="86">
        <f t="shared" si="37"/>
        <v>1.9620056057303025E-3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12</v>
      </c>
      <c r="D51" s="67">
        <f t="shared" si="20"/>
        <v>0.01</v>
      </c>
      <c r="E51" s="68">
        <f t="shared" si="21"/>
        <v>0.01</v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 t="str">
        <f t="shared" si="25"/>
        <v/>
      </c>
      <c r="J51" s="68" t="str">
        <f t="shared" si="26"/>
        <v/>
      </c>
      <c r="K51" s="68">
        <f t="shared" si="27"/>
        <v>0.01</v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2.1255060728744943E-3</v>
      </c>
      <c r="AN51" s="86">
        <f t="shared" si="37"/>
        <v>1.2145748987854253E-5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</v>
      </c>
      <c r="AS51" s="86">
        <f t="shared" si="37"/>
        <v>0</v>
      </c>
      <c r="AT51" s="86">
        <f t="shared" si="37"/>
        <v>1.3080037371535349E-3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46</v>
      </c>
      <c r="D52" s="67">
        <f t="shared" si="20"/>
        <v>0.01</v>
      </c>
      <c r="E52" s="68">
        <f t="shared" si="21"/>
        <v>0.01</v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 t="str">
        <f t="shared" si="25"/>
        <v/>
      </c>
      <c r="J52" s="68" t="str">
        <f t="shared" si="26"/>
        <v/>
      </c>
      <c r="K52" s="68">
        <f t="shared" si="27"/>
        <v>0.01</v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8.1477732793522276E-3</v>
      </c>
      <c r="AN52" s="86">
        <f t="shared" si="37"/>
        <v>4.6558704453441297E-5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</v>
      </c>
      <c r="AS52" s="86">
        <f t="shared" si="37"/>
        <v>0</v>
      </c>
      <c r="AT52" s="86">
        <f t="shared" si="37"/>
        <v>5.0140143257552169E-3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34</v>
      </c>
      <c r="D53" s="67">
        <f t="shared" si="20"/>
        <v>0.01</v>
      </c>
      <c r="E53" s="68">
        <f t="shared" si="21"/>
        <v>0.01</v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 t="str">
        <f t="shared" si="25"/>
        <v/>
      </c>
      <c r="J53" s="68" t="str">
        <f t="shared" si="26"/>
        <v/>
      </c>
      <c r="K53" s="68">
        <f t="shared" si="27"/>
        <v>0.01</v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6.0222672064777329E-3</v>
      </c>
      <c r="AN53" s="86">
        <f t="shared" si="37"/>
        <v>3.4412955465587049E-5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</v>
      </c>
      <c r="AS53" s="86">
        <f t="shared" si="37"/>
        <v>0</v>
      </c>
      <c r="AT53" s="86">
        <f t="shared" si="37"/>
        <v>3.7060105886016822E-3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66</v>
      </c>
      <c r="D54" s="67">
        <f t="shared" si="20"/>
        <v>0.02</v>
      </c>
      <c r="E54" s="68">
        <f t="shared" si="21"/>
        <v>0.01</v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 t="str">
        <f t="shared" si="25"/>
        <v/>
      </c>
      <c r="J54" s="68" t="str">
        <f t="shared" si="26"/>
        <v/>
      </c>
      <c r="K54" s="68">
        <f t="shared" si="27"/>
        <v>0.01</v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1.1690283400809716E-2</v>
      </c>
      <c r="AN54" s="86">
        <f t="shared" si="37"/>
        <v>6.6801619433198378E-5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</v>
      </c>
      <c r="AS54" s="86">
        <f t="shared" si="37"/>
        <v>0</v>
      </c>
      <c r="AT54" s="86">
        <f t="shared" si="37"/>
        <v>7.1940205543444408E-3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14</v>
      </c>
      <c r="D55" s="67">
        <f t="shared" si="20"/>
        <v>0.01</v>
      </c>
      <c r="E55" s="68">
        <f t="shared" si="21"/>
        <v>0.01</v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 t="str">
        <f t="shared" si="25"/>
        <v/>
      </c>
      <c r="J55" s="68" t="str">
        <f t="shared" si="26"/>
        <v/>
      </c>
      <c r="K55" s="68">
        <f t="shared" si="27"/>
        <v>0.01</v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2.479757085020243E-3</v>
      </c>
      <c r="AN55" s="86">
        <f t="shared" si="37"/>
        <v>1.4170040485829961E-5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</v>
      </c>
      <c r="AS55" s="86">
        <f t="shared" si="37"/>
        <v>0</v>
      </c>
      <c r="AT55" s="86">
        <f t="shared" si="37"/>
        <v>1.5260043600124572E-3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26</v>
      </c>
      <c r="D56" s="67">
        <f t="shared" si="20"/>
        <v>0.01</v>
      </c>
      <c r="E56" s="68">
        <f t="shared" si="21"/>
        <v>0.01</v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 t="str">
        <f t="shared" si="25"/>
        <v/>
      </c>
      <c r="J56" s="68" t="str">
        <f t="shared" si="26"/>
        <v/>
      </c>
      <c r="K56" s="68">
        <f t="shared" si="27"/>
        <v>0.01</v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4.6052631578947373E-3</v>
      </c>
      <c r="AN56" s="86">
        <f t="shared" si="37"/>
        <v>2.6315789473684212E-5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</v>
      </c>
      <c r="AS56" s="86">
        <f t="shared" si="37"/>
        <v>0</v>
      </c>
      <c r="AT56" s="86">
        <f t="shared" si="37"/>
        <v>2.8340080971659921E-3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40</v>
      </c>
      <c r="D57" s="67">
        <f t="shared" si="20"/>
        <v>0.01</v>
      </c>
      <c r="E57" s="68">
        <f t="shared" si="21"/>
        <v>0.01</v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 t="str">
        <f t="shared" si="25"/>
        <v/>
      </c>
      <c r="J57" s="68" t="str">
        <f t="shared" si="26"/>
        <v/>
      </c>
      <c r="K57" s="68">
        <f t="shared" si="27"/>
        <v>0.01</v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7.0850202429149798E-3</v>
      </c>
      <c r="AN57" s="86">
        <f t="shared" si="37"/>
        <v>4.048582995951417E-5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</v>
      </c>
      <c r="AS57" s="86">
        <f t="shared" si="37"/>
        <v>0</v>
      </c>
      <c r="AT57" s="86">
        <f t="shared" si="37"/>
        <v>4.3600124571784487E-3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8</v>
      </c>
      <c r="D58" s="67">
        <f t="shared" si="20"/>
        <v>0.01</v>
      </c>
      <c r="E58" s="68">
        <f t="shared" si="21"/>
        <v>0.01</v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 t="str">
        <f t="shared" si="25"/>
        <v/>
      </c>
      <c r="J58" s="68" t="str">
        <f t="shared" si="26"/>
        <v/>
      </c>
      <c r="K58" s="68">
        <f t="shared" si="27"/>
        <v>0.01</v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1.4170040485829961E-3</v>
      </c>
      <c r="AN58" s="86">
        <f t="shared" si="37"/>
        <v>8.0971659919028339E-6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</v>
      </c>
      <c r="AS58" s="86">
        <f t="shared" si="37"/>
        <v>0</v>
      </c>
      <c r="AT58" s="86">
        <f t="shared" si="37"/>
        <v>8.7200249143568986E-4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26</v>
      </c>
      <c r="D59" s="67">
        <f t="shared" si="20"/>
        <v>0.01</v>
      </c>
      <c r="E59" s="68">
        <f t="shared" si="21"/>
        <v>0.01</v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 t="str">
        <f t="shared" si="25"/>
        <v/>
      </c>
      <c r="J59" s="68" t="str">
        <f t="shared" si="26"/>
        <v/>
      </c>
      <c r="K59" s="68">
        <f t="shared" si="27"/>
        <v>0.01</v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4.6052631578947373E-3</v>
      </c>
      <c r="AN59" s="86">
        <f t="shared" si="37"/>
        <v>2.6315789473684212E-5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0</v>
      </c>
      <c r="AS59" s="86">
        <f t="shared" si="37"/>
        <v>0</v>
      </c>
      <c r="AT59" s="86">
        <f t="shared" si="37"/>
        <v>2.8340080971659921E-3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20</v>
      </c>
      <c r="D60" s="67">
        <f t="shared" si="20"/>
        <v>0.01</v>
      </c>
      <c r="E60" s="68">
        <f t="shared" si="21"/>
        <v>0.01</v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 t="str">
        <f t="shared" si="25"/>
        <v/>
      </c>
      <c r="J60" s="68" t="str">
        <f t="shared" si="26"/>
        <v/>
      </c>
      <c r="K60" s="68">
        <f t="shared" si="27"/>
        <v>0.01</v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3.5425101214574899E-3</v>
      </c>
      <c r="AN60" s="86">
        <f t="shared" si="37"/>
        <v>2.0242914979757085E-5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0</v>
      </c>
      <c r="AS60" s="86">
        <f t="shared" si="37"/>
        <v>0</v>
      </c>
      <c r="AT60" s="86">
        <f t="shared" si="37"/>
        <v>2.1800062285892243E-3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70</v>
      </c>
      <c r="D61" s="67">
        <f t="shared" si="20"/>
        <v>0.02</v>
      </c>
      <c r="E61" s="68">
        <f t="shared" si="21"/>
        <v>0.01</v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 t="str">
        <f t="shared" si="25"/>
        <v/>
      </c>
      <c r="J61" s="68" t="str">
        <f t="shared" si="26"/>
        <v/>
      </c>
      <c r="K61" s="68">
        <f t="shared" si="27"/>
        <v>0.01</v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1.2398785425101215E-2</v>
      </c>
      <c r="AN61" s="86">
        <f t="shared" si="37"/>
        <v>7.0850202429149792E-5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0</v>
      </c>
      <c r="AS61" s="86">
        <f t="shared" si="37"/>
        <v>0</v>
      </c>
      <c r="AT61" s="86">
        <f t="shared" si="37"/>
        <v>7.6300218000622862E-3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12</v>
      </c>
      <c r="D62" s="67">
        <f t="shared" si="20"/>
        <v>0.01</v>
      </c>
      <c r="E62" s="68">
        <f t="shared" si="21"/>
        <v>0.01</v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 t="str">
        <f t="shared" si="25"/>
        <v/>
      </c>
      <c r="J62" s="68" t="str">
        <f t="shared" si="26"/>
        <v/>
      </c>
      <c r="K62" s="68">
        <f t="shared" si="27"/>
        <v>0.01</v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2.1255060728744943E-3</v>
      </c>
      <c r="AN62" s="86">
        <f t="shared" si="37"/>
        <v>1.2145748987854253E-5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</v>
      </c>
      <c r="AS62" s="86">
        <f t="shared" si="37"/>
        <v>0</v>
      </c>
      <c r="AT62" s="86">
        <f t="shared" si="37"/>
        <v>1.3080037371535349E-3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310</v>
      </c>
      <c r="D63" s="67">
        <f t="shared" si="20"/>
        <v>6.0000000000000005E-2</v>
      </c>
      <c r="E63" s="68">
        <f t="shared" si="21"/>
        <v>0.01</v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 t="str">
        <f t="shared" si="25"/>
        <v/>
      </c>
      <c r="J63" s="68" t="str">
        <f t="shared" si="26"/>
        <v/>
      </c>
      <c r="K63" s="68">
        <f t="shared" si="27"/>
        <v>0.04</v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5.4908906882591091E-2</v>
      </c>
      <c r="AN63" s="86">
        <f t="shared" si="37"/>
        <v>3.1376518218623482E-4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0</v>
      </c>
      <c r="AS63" s="86">
        <f t="shared" si="37"/>
        <v>0</v>
      </c>
      <c r="AT63" s="86">
        <f t="shared" si="37"/>
        <v>3.3790096543132982E-2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58</v>
      </c>
      <c r="D64" s="67">
        <f t="shared" si="20"/>
        <v>0.02</v>
      </c>
      <c r="E64" s="68">
        <f t="shared" si="21"/>
        <v>0.01</v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 t="str">
        <f t="shared" si="25"/>
        <v/>
      </c>
      <c r="J64" s="68" t="str">
        <f t="shared" si="26"/>
        <v/>
      </c>
      <c r="K64" s="68">
        <f t="shared" si="27"/>
        <v>0.01</v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1.0273279352226721E-2</v>
      </c>
      <c r="AN64" s="86">
        <f t="shared" si="37"/>
        <v>5.8704453441295551E-5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</v>
      </c>
      <c r="AS64" s="86">
        <f t="shared" si="37"/>
        <v>0</v>
      </c>
      <c r="AT64" s="86">
        <f t="shared" si="37"/>
        <v>6.3220180629087516E-3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46</v>
      </c>
      <c r="D65" s="67">
        <f t="shared" si="20"/>
        <v>0.01</v>
      </c>
      <c r="E65" s="68">
        <f t="shared" si="21"/>
        <v>0.01</v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 t="str">
        <f t="shared" si="25"/>
        <v/>
      </c>
      <c r="J65" s="68" t="str">
        <f t="shared" si="26"/>
        <v/>
      </c>
      <c r="K65" s="68">
        <f t="shared" si="27"/>
        <v>0.01</v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8.1477732793522276E-3</v>
      </c>
      <c r="AN65" s="86">
        <f t="shared" si="37"/>
        <v>4.6558704453441297E-5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0</v>
      </c>
      <c r="AS65" s="86">
        <f t="shared" si="37"/>
        <v>0</v>
      </c>
      <c r="AT65" s="86">
        <f t="shared" si="37"/>
        <v>5.0140143257552169E-3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88</v>
      </c>
      <c r="D66" s="67">
        <f t="shared" si="20"/>
        <v>0.02</v>
      </c>
      <c r="E66" s="68">
        <f t="shared" si="21"/>
        <v>0.01</v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 t="str">
        <f t="shared" si="25"/>
        <v/>
      </c>
      <c r="J66" s="68" t="str">
        <f t="shared" si="26"/>
        <v/>
      </c>
      <c r="K66" s="68">
        <f t="shared" si="27"/>
        <v>0.01</v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1.5587044534412956E-2</v>
      </c>
      <c r="AN66" s="86">
        <f t="shared" si="37"/>
        <v>8.906882591093118E-5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</v>
      </c>
      <c r="AS66" s="86">
        <f t="shared" si="37"/>
        <v>0</v>
      </c>
      <c r="AT66" s="86">
        <f t="shared" si="37"/>
        <v>9.5920274057925883E-3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134</v>
      </c>
      <c r="D67" s="67">
        <f t="shared" ref="D67:D74" si="38">IF(AM67=0,"",IF(AM67&gt;my_rothresh,ROUNDUP(AM67,0),ROUNDUP(AM67,2)))</f>
        <v>0.03</v>
      </c>
      <c r="E67" s="68">
        <f t="shared" ref="E67:E74" si="39">IF(AN67=0,"",IF(AN67&gt;my_rothresh,ROUNDUP(AN67,0),ROUNDUP(AN67,2)))</f>
        <v>0.01</v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 t="str">
        <f t="shared" ref="J67:J74" si="44">IF(AS67=0,"",IF(AS67&gt;my_rothresh,ROUNDUP(AS67,0),ROUNDUP(AS67,2)))</f>
        <v/>
      </c>
      <c r="K67" s="68">
        <f t="shared" ref="K67:K74" si="45">IF(AT67=0,"",IF(AT67&gt;my_rothresh,ROUNDUP(AT67,0),ROUNDUP(AT67,2)))</f>
        <v>0.02</v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2.3734817813765186E-2</v>
      </c>
      <c r="AN67" s="86">
        <f t="shared" si="54"/>
        <v>1.3562753036437249E-4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</v>
      </c>
      <c r="AS67" s="86">
        <f t="shared" si="54"/>
        <v>0</v>
      </c>
      <c r="AT67" s="86">
        <f t="shared" si="54"/>
        <v>1.4606041731547807E-2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24</v>
      </c>
      <c r="D68" s="67">
        <f t="shared" si="38"/>
        <v>0.01</v>
      </c>
      <c r="E68" s="68">
        <f t="shared" si="39"/>
        <v>0.01</v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 t="str">
        <f t="shared" si="43"/>
        <v/>
      </c>
      <c r="J68" s="68" t="str">
        <f t="shared" si="44"/>
        <v/>
      </c>
      <c r="K68" s="68">
        <f t="shared" si="45"/>
        <v>0.01</v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4.2510121457489886E-3</v>
      </c>
      <c r="AN68" s="86">
        <f t="shared" si="54"/>
        <v>2.4291497975708505E-5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</v>
      </c>
      <c r="AS68" s="86">
        <f t="shared" si="54"/>
        <v>0</v>
      </c>
      <c r="AT68" s="86">
        <f t="shared" si="54"/>
        <v>2.6160074743070698E-3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106</v>
      </c>
      <c r="D69" s="67">
        <f t="shared" si="38"/>
        <v>0.02</v>
      </c>
      <c r="E69" s="68">
        <f t="shared" si="39"/>
        <v>0.01</v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 t="str">
        <f t="shared" si="43"/>
        <v/>
      </c>
      <c r="J69" s="68" t="str">
        <f t="shared" si="44"/>
        <v/>
      </c>
      <c r="K69" s="68">
        <f t="shared" si="45"/>
        <v>0.02</v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1.8775303643724699E-2</v>
      </c>
      <c r="AN69" s="86">
        <f t="shared" si="54"/>
        <v>1.0728744939271257E-4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0</v>
      </c>
      <c r="AS69" s="86">
        <f t="shared" si="54"/>
        <v>0</v>
      </c>
      <c r="AT69" s="86">
        <f t="shared" si="54"/>
        <v>1.1554033011522892E-2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28</v>
      </c>
      <c r="D70" s="67">
        <f t="shared" si="38"/>
        <v>0.01</v>
      </c>
      <c r="E70" s="68">
        <f t="shared" si="39"/>
        <v>0.01</v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 t="str">
        <f t="shared" si="43"/>
        <v/>
      </c>
      <c r="J70" s="68" t="str">
        <f t="shared" si="44"/>
        <v/>
      </c>
      <c r="K70" s="68">
        <f t="shared" si="45"/>
        <v>0.01</v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4.959514170040486E-3</v>
      </c>
      <c r="AN70" s="86">
        <f t="shared" si="54"/>
        <v>2.8340080971659922E-5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</v>
      </c>
      <c r="AS70" s="86">
        <f t="shared" si="54"/>
        <v>0</v>
      </c>
      <c r="AT70" s="86">
        <f t="shared" si="54"/>
        <v>3.0520087200249144E-3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88</v>
      </c>
      <c r="D71" s="67">
        <f t="shared" si="38"/>
        <v>0.02</v>
      </c>
      <c r="E71" s="68">
        <f t="shared" si="39"/>
        <v>0.01</v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 t="str">
        <f t="shared" si="43"/>
        <v/>
      </c>
      <c r="J71" s="68" t="str">
        <f t="shared" si="44"/>
        <v/>
      </c>
      <c r="K71" s="68">
        <f t="shared" si="45"/>
        <v>0.01</v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1.5587044534412956E-2</v>
      </c>
      <c r="AN71" s="86">
        <f t="shared" si="54"/>
        <v>8.906882591093118E-5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0</v>
      </c>
      <c r="AS71" s="86">
        <f t="shared" si="54"/>
        <v>0</v>
      </c>
      <c r="AT71" s="86">
        <f t="shared" si="54"/>
        <v>9.5920274057925883E-3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44</v>
      </c>
      <c r="D72" s="67">
        <f t="shared" si="38"/>
        <v>0.01</v>
      </c>
      <c r="E72" s="68">
        <f t="shared" si="39"/>
        <v>0.01</v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 t="str">
        <f t="shared" si="43"/>
        <v/>
      </c>
      <c r="J72" s="68" t="str">
        <f t="shared" si="44"/>
        <v/>
      </c>
      <c r="K72" s="68">
        <f t="shared" si="45"/>
        <v>0.01</v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7.7935222672064781E-3</v>
      </c>
      <c r="AN72" s="86">
        <f t="shared" si="54"/>
        <v>4.453441295546559E-5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0</v>
      </c>
      <c r="AS72" s="86">
        <f t="shared" si="54"/>
        <v>0</v>
      </c>
      <c r="AT72" s="86">
        <f t="shared" si="54"/>
        <v>4.7960137028962941E-3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0</v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9056</v>
      </c>
      <c r="D75" s="184">
        <f>SUM(D3:D74)</f>
        <v>1.9900000000000009</v>
      </c>
      <c r="E75" s="184">
        <f t="shared" ref="E75:S75" si="55">SUM(E3:E74)</f>
        <v>0.7000000000000004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</v>
      </c>
      <c r="J75" s="184">
        <f t="shared" si="55"/>
        <v>0</v>
      </c>
      <c r="K75" s="184">
        <f t="shared" si="55"/>
        <v>1.4100000000000006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>
      <selection activeCell="B1" sqref="B1:E1"/>
    </sheetView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 t="str">
        <f>Lists!B5</f>
        <v>გასაცემლები - რთული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3</v>
      </c>
      <c r="W1" s="2">
        <f>IF(V1="","",INDEX(Lists!D3:D17,V1))</f>
        <v>1.05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4084</v>
      </c>
      <c r="D3" s="83">
        <f t="shared" ref="D3:D34" si="1">IF(AM3=0,"",IF(AM3&gt;my_rothresh,ROUNDUP(AM3,0),ROUNDUP(AM3,2)))</f>
        <v>0.97</v>
      </c>
      <c r="E3" s="66">
        <f t="shared" ref="E3:E34" si="2">IF(AN3=0,"",IF(AN3&gt;my_rothresh,ROUNDUP(AN3,0),ROUNDUP(AN3,2)))</f>
        <v>0.02</v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 t="str">
        <f t="shared" ref="J3:J34" si="7">IF(AS3=0,"",IF(AS3&gt;my_rothresh,ROUNDUP(AS3,0),ROUNDUP(AS3,2)))</f>
        <v/>
      </c>
      <c r="K3" s="66">
        <f t="shared" ref="K3:K34" si="8">IF(AT3=0,"",IF(AT3&gt;my_rothresh,ROUNDUP(AT3,0),ROUNDUP(AT3,2)))</f>
        <v>0.67</v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>
        <f>IF($V$1="","",IF(V$2="","",INDEX(Work!$C$45:$Q$60,V$2,$V$1)))</f>
        <v>4446</v>
      </c>
      <c r="W3" s="85">
        <f>IF($V$1="","",IF(W$2="","",INDEX(Work!$C$45:$Q$60,W$2,$V$1)))</f>
        <v>259350</v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 t="str">
        <f>IF($V$1="","",IF(AB$2="","",INDEX(Work!$C$45:$Q$60,AB$2,$V$1)))</f>
        <v/>
      </c>
      <c r="AC3" s="85">
        <f>IF($V$1="","",IF(AC$2="","",INDEX(Work!$C$45:$Q$60,AC$2,$V$1)))</f>
        <v>6422</v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0.96450742240215925</v>
      </c>
      <c r="AN3" s="86">
        <f t="shared" ref="AN3:BB18" si="17">IF(W$3="",0,$C3*$W$1/W$3)</f>
        <v>1.6534412955465587E-2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0</v>
      </c>
      <c r="AS3" s="86">
        <f t="shared" si="17"/>
        <v>0</v>
      </c>
      <c r="AT3" s="86">
        <f t="shared" si="17"/>
        <v>0.66773590781687941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1866</v>
      </c>
      <c r="D4" s="67">
        <f t="shared" si="1"/>
        <v>0.45</v>
      </c>
      <c r="E4" s="68">
        <f t="shared" si="2"/>
        <v>0.01</v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 t="str">
        <f t="shared" si="6"/>
        <v/>
      </c>
      <c r="J4" s="68" t="str">
        <f t="shared" si="7"/>
        <v/>
      </c>
      <c r="K4" s="68">
        <f t="shared" si="8"/>
        <v>0.31</v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0.44068825910931181</v>
      </c>
      <c r="AN4" s="86">
        <f t="shared" si="17"/>
        <v>7.5546558704453447E-3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</v>
      </c>
      <c r="AS4" s="86">
        <f t="shared" si="17"/>
        <v>0</v>
      </c>
      <c r="AT4" s="86">
        <f t="shared" si="17"/>
        <v>0.305091871691062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4056</v>
      </c>
      <c r="D5" s="67">
        <f t="shared" si="1"/>
        <v>0.96</v>
      </c>
      <c r="E5" s="68">
        <f t="shared" si="2"/>
        <v>0.02</v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 t="str">
        <f t="shared" si="6"/>
        <v/>
      </c>
      <c r="J5" s="68" t="str">
        <f t="shared" si="7"/>
        <v/>
      </c>
      <c r="K5" s="68">
        <f t="shared" si="8"/>
        <v>0.67</v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0.95789473684210535</v>
      </c>
      <c r="AN5" s="86">
        <f t="shared" si="17"/>
        <v>1.6421052631578947E-2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0</v>
      </c>
      <c r="AS5" s="86">
        <f t="shared" si="17"/>
        <v>0</v>
      </c>
      <c r="AT5" s="86">
        <f t="shared" si="17"/>
        <v>0.66315789473684217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3582</v>
      </c>
      <c r="D6" s="67">
        <f t="shared" si="1"/>
        <v>0.85</v>
      </c>
      <c r="E6" s="68">
        <f t="shared" si="2"/>
        <v>0.02</v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 t="str">
        <f t="shared" si="6"/>
        <v/>
      </c>
      <c r="J6" s="68" t="str">
        <f t="shared" si="7"/>
        <v/>
      </c>
      <c r="K6" s="68">
        <f t="shared" si="8"/>
        <v>0.59</v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0.84595141700404863</v>
      </c>
      <c r="AN6" s="86">
        <f t="shared" si="17"/>
        <v>1.4502024291497977E-2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0</v>
      </c>
      <c r="AS6" s="86">
        <f t="shared" si="17"/>
        <v>0</v>
      </c>
      <c r="AT6" s="86">
        <f t="shared" si="17"/>
        <v>0.58565867331049526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232</v>
      </c>
      <c r="D7" s="67">
        <f t="shared" si="1"/>
        <v>6.0000000000000005E-2</v>
      </c>
      <c r="E7" s="68">
        <f t="shared" si="2"/>
        <v>0.01</v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>
        <f t="shared" si="8"/>
        <v>0.04</v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5.4790823211875846E-2</v>
      </c>
      <c r="AN7" s="86">
        <f t="shared" si="17"/>
        <v>9.3927125506072882E-4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3.7932108377452513E-2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2992</v>
      </c>
      <c r="D8" s="67">
        <f t="shared" si="1"/>
        <v>0.71</v>
      </c>
      <c r="E8" s="68">
        <f t="shared" si="2"/>
        <v>0.02</v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 t="str">
        <f t="shared" si="6"/>
        <v/>
      </c>
      <c r="J8" s="68" t="str">
        <f t="shared" si="7"/>
        <v/>
      </c>
      <c r="K8" s="68">
        <f t="shared" si="8"/>
        <v>0.49</v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0.70661268556005397</v>
      </c>
      <c r="AN8" s="86">
        <f t="shared" si="17"/>
        <v>1.211336032388664E-2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</v>
      </c>
      <c r="AS8" s="86">
        <f t="shared" si="17"/>
        <v>0</v>
      </c>
      <c r="AT8" s="86">
        <f t="shared" si="17"/>
        <v>0.48919339769542197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270</v>
      </c>
      <c r="D9" s="67">
        <f t="shared" si="1"/>
        <v>6.9999999999999993E-2</v>
      </c>
      <c r="E9" s="68">
        <f t="shared" si="2"/>
        <v>0.01</v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 t="str">
        <f t="shared" si="6"/>
        <v/>
      </c>
      <c r="J9" s="68" t="str">
        <f t="shared" si="7"/>
        <v/>
      </c>
      <c r="K9" s="68">
        <f t="shared" si="8"/>
        <v>0.05</v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6.3765182186234823E-2</v>
      </c>
      <c r="AN9" s="86">
        <f t="shared" si="17"/>
        <v>1.0931174089068825E-3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</v>
      </c>
      <c r="AS9" s="86">
        <f t="shared" si="17"/>
        <v>0</v>
      </c>
      <c r="AT9" s="86">
        <f t="shared" si="17"/>
        <v>4.4145126128931796E-2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528</v>
      </c>
      <c r="D10" s="67">
        <f t="shared" si="1"/>
        <v>0.13</v>
      </c>
      <c r="E10" s="68">
        <f t="shared" si="2"/>
        <v>0.01</v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 t="str">
        <f t="shared" si="6"/>
        <v/>
      </c>
      <c r="J10" s="68" t="str">
        <f t="shared" si="7"/>
        <v/>
      </c>
      <c r="K10" s="68">
        <f t="shared" si="8"/>
        <v>0.09</v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0.12469635627530364</v>
      </c>
      <c r="AN10" s="86">
        <f t="shared" si="17"/>
        <v>2.1376518218623481E-3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</v>
      </c>
      <c r="AS10" s="86">
        <f t="shared" si="17"/>
        <v>0</v>
      </c>
      <c r="AT10" s="86">
        <f t="shared" si="17"/>
        <v>8.6328246652133289E-2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218</v>
      </c>
      <c r="D11" s="67">
        <f t="shared" si="1"/>
        <v>6.0000000000000005E-2</v>
      </c>
      <c r="E11" s="68">
        <f t="shared" si="2"/>
        <v>0.01</v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 t="str">
        <f t="shared" si="6"/>
        <v/>
      </c>
      <c r="J11" s="68" t="str">
        <f t="shared" si="7"/>
        <v/>
      </c>
      <c r="K11" s="68">
        <f t="shared" si="8"/>
        <v>0.04</v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5.1484480431848854E-2</v>
      </c>
      <c r="AN11" s="86">
        <f t="shared" si="17"/>
        <v>8.8259109311740892E-4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</v>
      </c>
      <c r="AS11" s="86">
        <f t="shared" si="17"/>
        <v>0</v>
      </c>
      <c r="AT11" s="86">
        <f t="shared" si="17"/>
        <v>3.564310183743382E-2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56</v>
      </c>
      <c r="D12" s="67">
        <f t="shared" si="1"/>
        <v>0.02</v>
      </c>
      <c r="E12" s="68">
        <f t="shared" si="2"/>
        <v>0.01</v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 t="str">
        <f t="shared" si="6"/>
        <v/>
      </c>
      <c r="J12" s="68" t="str">
        <f t="shared" si="7"/>
        <v/>
      </c>
      <c r="K12" s="68">
        <f t="shared" si="8"/>
        <v>0.01</v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1.3225371120107963E-2</v>
      </c>
      <c r="AN12" s="86">
        <f t="shared" si="17"/>
        <v>2.2672064777327938E-4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</v>
      </c>
      <c r="AS12" s="86">
        <f t="shared" si="17"/>
        <v>0</v>
      </c>
      <c r="AT12" s="86">
        <f t="shared" si="17"/>
        <v>9.1560261600747445E-3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96</v>
      </c>
      <c r="D13" s="67">
        <f t="shared" si="1"/>
        <v>0.03</v>
      </c>
      <c r="E13" s="68">
        <f t="shared" si="2"/>
        <v>0.01</v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 t="str">
        <f t="shared" si="6"/>
        <v/>
      </c>
      <c r="J13" s="68" t="str">
        <f t="shared" si="7"/>
        <v/>
      </c>
      <c r="K13" s="68">
        <f t="shared" si="8"/>
        <v>0.02</v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2.2672064777327937E-2</v>
      </c>
      <c r="AN13" s="86">
        <f t="shared" si="17"/>
        <v>3.8866396761133608E-4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</v>
      </c>
      <c r="AS13" s="86">
        <f t="shared" si="17"/>
        <v>0</v>
      </c>
      <c r="AT13" s="86">
        <f t="shared" si="17"/>
        <v>1.569604484584242E-2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40</v>
      </c>
      <c r="D14" s="67">
        <f t="shared" si="1"/>
        <v>0.01</v>
      </c>
      <c r="E14" s="68">
        <f t="shared" si="2"/>
        <v>0.01</v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 t="str">
        <f t="shared" si="6"/>
        <v/>
      </c>
      <c r="J14" s="68" t="str">
        <f t="shared" si="7"/>
        <v/>
      </c>
      <c r="K14" s="68">
        <f t="shared" si="8"/>
        <v>0.01</v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9.4466936572199737E-3</v>
      </c>
      <c r="AN14" s="86">
        <f t="shared" si="17"/>
        <v>1.6194331983805668E-4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</v>
      </c>
      <c r="AS14" s="86">
        <f t="shared" si="17"/>
        <v>0</v>
      </c>
      <c r="AT14" s="86">
        <f t="shared" si="17"/>
        <v>6.5400186857676734E-3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70</v>
      </c>
      <c r="D15" s="67">
        <f t="shared" si="1"/>
        <v>0.02</v>
      </c>
      <c r="E15" s="68">
        <f t="shared" si="2"/>
        <v>0.01</v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 t="str">
        <f t="shared" si="6"/>
        <v/>
      </c>
      <c r="J15" s="68" t="str">
        <f t="shared" si="7"/>
        <v/>
      </c>
      <c r="K15" s="68">
        <f t="shared" si="8"/>
        <v>0.02</v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1.6531713900134953E-2</v>
      </c>
      <c r="AN15" s="86">
        <f t="shared" si="17"/>
        <v>2.8340080971659917E-4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</v>
      </c>
      <c r="AS15" s="86">
        <f t="shared" si="17"/>
        <v>0</v>
      </c>
      <c r="AT15" s="86">
        <f t="shared" si="17"/>
        <v>1.1445032700093428E-2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162</v>
      </c>
      <c r="D16" s="67">
        <f t="shared" si="1"/>
        <v>0.04</v>
      </c>
      <c r="E16" s="68">
        <f t="shared" si="2"/>
        <v>0.01</v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 t="str">
        <f t="shared" si="6"/>
        <v/>
      </c>
      <c r="J16" s="68" t="str">
        <f t="shared" si="7"/>
        <v/>
      </c>
      <c r="K16" s="68">
        <f t="shared" si="8"/>
        <v>0.03</v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3.825910931174089E-2</v>
      </c>
      <c r="AN16" s="86">
        <f t="shared" si="17"/>
        <v>6.5587044534412954E-4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0</v>
      </c>
      <c r="AS16" s="86">
        <f t="shared" si="17"/>
        <v>0</v>
      </c>
      <c r="AT16" s="86">
        <f t="shared" si="17"/>
        <v>2.6487075677359077E-2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268</v>
      </c>
      <c r="D17" s="67">
        <f t="shared" si="1"/>
        <v>6.9999999999999993E-2</v>
      </c>
      <c r="E17" s="68">
        <f t="shared" si="2"/>
        <v>0.01</v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 t="str">
        <f t="shared" si="6"/>
        <v/>
      </c>
      <c r="J17" s="68" t="str">
        <f t="shared" si="7"/>
        <v/>
      </c>
      <c r="K17" s="68">
        <f t="shared" si="8"/>
        <v>0.05</v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6.3292847503373828E-2</v>
      </c>
      <c r="AN17" s="86">
        <f t="shared" si="17"/>
        <v>1.0850202429149799E-3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0</v>
      </c>
      <c r="AS17" s="86">
        <f t="shared" si="17"/>
        <v>0</v>
      </c>
      <c r="AT17" s="86">
        <f t="shared" si="17"/>
        <v>4.3818125194643419E-2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86</v>
      </c>
      <c r="D18" s="67">
        <f t="shared" si="1"/>
        <v>0.03</v>
      </c>
      <c r="E18" s="68">
        <f t="shared" si="2"/>
        <v>0.01</v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 t="str">
        <f t="shared" si="6"/>
        <v/>
      </c>
      <c r="J18" s="68" t="str">
        <f t="shared" si="7"/>
        <v/>
      </c>
      <c r="K18" s="68">
        <f t="shared" si="8"/>
        <v>0.02</v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2.0310391363022942E-2</v>
      </c>
      <c r="AN18" s="86">
        <f t="shared" si="17"/>
        <v>3.4817813765182184E-4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</v>
      </c>
      <c r="AS18" s="86">
        <f t="shared" si="17"/>
        <v>0</v>
      </c>
      <c r="AT18" s="86">
        <f t="shared" si="17"/>
        <v>1.4061040174400498E-2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518</v>
      </c>
      <c r="D19" s="67">
        <f t="shared" si="1"/>
        <v>0.13</v>
      </c>
      <c r="E19" s="68">
        <f t="shared" si="2"/>
        <v>0.01</v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 t="str">
        <f t="shared" si="6"/>
        <v/>
      </c>
      <c r="J19" s="68" t="str">
        <f t="shared" si="7"/>
        <v/>
      </c>
      <c r="K19" s="68">
        <f t="shared" si="8"/>
        <v>0.09</v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0.12233468286099865</v>
      </c>
      <c r="AN19" s="86">
        <f t="shared" si="18"/>
        <v>2.097165991902834E-3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</v>
      </c>
      <c r="AS19" s="86">
        <f t="shared" si="18"/>
        <v>0</v>
      </c>
      <c r="AT19" s="86">
        <f t="shared" si="18"/>
        <v>8.4693241980691364E-2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218</v>
      </c>
      <c r="D20" s="67">
        <f t="shared" si="1"/>
        <v>6.0000000000000005E-2</v>
      </c>
      <c r="E20" s="68">
        <f t="shared" si="2"/>
        <v>0.01</v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 t="str">
        <f t="shared" si="6"/>
        <v/>
      </c>
      <c r="J20" s="68" t="str">
        <f t="shared" si="7"/>
        <v/>
      </c>
      <c r="K20" s="68">
        <f t="shared" si="8"/>
        <v>0.04</v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5.1484480431848854E-2</v>
      </c>
      <c r="AN20" s="86">
        <f t="shared" si="18"/>
        <v>8.8259109311740892E-4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</v>
      </c>
      <c r="AS20" s="86">
        <f t="shared" si="18"/>
        <v>0</v>
      </c>
      <c r="AT20" s="86">
        <f t="shared" si="18"/>
        <v>3.564310183743382E-2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210</v>
      </c>
      <c r="D21" s="67">
        <f t="shared" si="1"/>
        <v>0.05</v>
      </c>
      <c r="E21" s="68">
        <f t="shared" si="2"/>
        <v>0.01</v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 t="str">
        <f t="shared" si="6"/>
        <v/>
      </c>
      <c r="J21" s="68" t="str">
        <f t="shared" si="7"/>
        <v/>
      </c>
      <c r="K21" s="68">
        <f t="shared" si="8"/>
        <v>0.04</v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4.9595141700404861E-2</v>
      </c>
      <c r="AN21" s="86">
        <f t="shared" si="18"/>
        <v>8.5020242914979761E-4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</v>
      </c>
      <c r="AS21" s="86">
        <f t="shared" si="18"/>
        <v>0</v>
      </c>
      <c r="AT21" s="86">
        <f t="shared" si="18"/>
        <v>3.4335098100280285E-2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402</v>
      </c>
      <c r="D22" s="67">
        <f t="shared" si="1"/>
        <v>9.9999999999999992E-2</v>
      </c>
      <c r="E22" s="68">
        <f t="shared" si="2"/>
        <v>0.01</v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 t="str">
        <f t="shared" si="6"/>
        <v/>
      </c>
      <c r="J22" s="68" t="str">
        <f t="shared" si="7"/>
        <v/>
      </c>
      <c r="K22" s="68">
        <f t="shared" si="8"/>
        <v>6.9999999999999993E-2</v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9.4939271255060728E-2</v>
      </c>
      <c r="AN22" s="86">
        <f t="shared" si="18"/>
        <v>1.6275303643724698E-3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</v>
      </c>
      <c r="AS22" s="86">
        <f t="shared" si="18"/>
        <v>0</v>
      </c>
      <c r="AT22" s="86">
        <f t="shared" si="18"/>
        <v>6.5727187791965125E-2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106</v>
      </c>
      <c r="D23" s="67">
        <f t="shared" si="1"/>
        <v>0.03</v>
      </c>
      <c r="E23" s="68">
        <f t="shared" si="2"/>
        <v>0.01</v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 t="str">
        <f t="shared" si="6"/>
        <v/>
      </c>
      <c r="J23" s="68" t="str">
        <f t="shared" si="7"/>
        <v/>
      </c>
      <c r="K23" s="68">
        <f t="shared" si="8"/>
        <v>0.02</v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2.5033738191632932E-2</v>
      </c>
      <c r="AN23" s="86">
        <f t="shared" si="18"/>
        <v>4.2914979757085027E-4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</v>
      </c>
      <c r="AS23" s="86">
        <f t="shared" si="18"/>
        <v>0</v>
      </c>
      <c r="AT23" s="86">
        <f t="shared" si="18"/>
        <v>1.7331049517284338E-2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214</v>
      </c>
      <c r="D24" s="67">
        <f t="shared" si="1"/>
        <v>6.0000000000000005E-2</v>
      </c>
      <c r="E24" s="68">
        <f t="shared" si="2"/>
        <v>0.01</v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 t="str">
        <f t="shared" si="6"/>
        <v/>
      </c>
      <c r="J24" s="68" t="str">
        <f t="shared" si="7"/>
        <v/>
      </c>
      <c r="K24" s="68">
        <f t="shared" si="8"/>
        <v>0.04</v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5.0539811066126858E-2</v>
      </c>
      <c r="AN24" s="86">
        <f t="shared" si="18"/>
        <v>8.6639676113360326E-4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</v>
      </c>
      <c r="AS24" s="86">
        <f t="shared" si="18"/>
        <v>0</v>
      </c>
      <c r="AT24" s="86">
        <f t="shared" si="18"/>
        <v>3.498909996885706E-2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216</v>
      </c>
      <c r="D25" s="67">
        <f t="shared" si="1"/>
        <v>6.0000000000000005E-2</v>
      </c>
      <c r="E25" s="68">
        <f t="shared" si="2"/>
        <v>0.01</v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 t="str">
        <f t="shared" si="6"/>
        <v/>
      </c>
      <c r="J25" s="68" t="str">
        <f t="shared" si="7"/>
        <v/>
      </c>
      <c r="K25" s="68">
        <f t="shared" si="8"/>
        <v>0.04</v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5.101214574898786E-2</v>
      </c>
      <c r="AN25" s="86">
        <f t="shared" si="18"/>
        <v>8.7449392712550609E-4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</v>
      </c>
      <c r="AS25" s="86">
        <f t="shared" si="18"/>
        <v>0</v>
      </c>
      <c r="AT25" s="86">
        <f t="shared" si="18"/>
        <v>3.5316100903145436E-2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716</v>
      </c>
      <c r="D26" s="67">
        <f t="shared" si="1"/>
        <v>0.17</v>
      </c>
      <c r="E26" s="68">
        <f t="shared" si="2"/>
        <v>0.01</v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 t="str">
        <f t="shared" si="6"/>
        <v/>
      </c>
      <c r="J26" s="68" t="str">
        <f t="shared" si="7"/>
        <v/>
      </c>
      <c r="K26" s="68">
        <f t="shared" si="8"/>
        <v>0.12</v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0.16909581646423752</v>
      </c>
      <c r="AN26" s="86">
        <f t="shared" si="18"/>
        <v>2.8987854251012147E-3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</v>
      </c>
      <c r="AS26" s="86">
        <f t="shared" si="18"/>
        <v>0</v>
      </c>
      <c r="AT26" s="86">
        <f t="shared" si="18"/>
        <v>0.11706633447524137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312</v>
      </c>
      <c r="D27" s="67">
        <f t="shared" si="1"/>
        <v>0.08</v>
      </c>
      <c r="E27" s="68">
        <f t="shared" si="2"/>
        <v>0.01</v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 t="str">
        <f t="shared" si="6"/>
        <v/>
      </c>
      <c r="J27" s="68" t="str">
        <f t="shared" si="7"/>
        <v/>
      </c>
      <c r="K27" s="68">
        <f t="shared" si="8"/>
        <v>6.0000000000000005E-2</v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7.3684210526315796E-2</v>
      </c>
      <c r="AN27" s="86">
        <f t="shared" si="18"/>
        <v>1.2631578947368421E-3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</v>
      </c>
      <c r="AS27" s="86">
        <f t="shared" si="18"/>
        <v>0</v>
      </c>
      <c r="AT27" s="86">
        <f t="shared" si="18"/>
        <v>5.101214574898786E-2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640</v>
      </c>
      <c r="D28" s="67">
        <f t="shared" si="1"/>
        <v>0.16</v>
      </c>
      <c r="E28" s="68">
        <f t="shared" si="2"/>
        <v>0.01</v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 t="str">
        <f t="shared" si="6"/>
        <v/>
      </c>
      <c r="J28" s="68" t="str">
        <f t="shared" si="7"/>
        <v/>
      </c>
      <c r="K28" s="68">
        <f t="shared" si="8"/>
        <v>0.11</v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0.15114709851551958</v>
      </c>
      <c r="AN28" s="86">
        <f t="shared" si="18"/>
        <v>2.5910931174089069E-3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</v>
      </c>
      <c r="AS28" s="86">
        <f t="shared" si="18"/>
        <v>0</v>
      </c>
      <c r="AT28" s="86">
        <f t="shared" si="18"/>
        <v>0.10464029897228277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284</v>
      </c>
      <c r="D29" s="67">
        <f t="shared" si="1"/>
        <v>6.9999999999999993E-2</v>
      </c>
      <c r="E29" s="68">
        <f t="shared" si="2"/>
        <v>0.01</v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 t="str">
        <f t="shared" si="6"/>
        <v/>
      </c>
      <c r="J29" s="68" t="str">
        <f t="shared" si="7"/>
        <v/>
      </c>
      <c r="K29" s="68">
        <f t="shared" si="8"/>
        <v>0.05</v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6.70715249662618E-2</v>
      </c>
      <c r="AN29" s="86">
        <f t="shared" si="18"/>
        <v>1.1497975708502023E-3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</v>
      </c>
      <c r="AS29" s="86">
        <f t="shared" si="18"/>
        <v>0</v>
      </c>
      <c r="AT29" s="86">
        <f t="shared" si="18"/>
        <v>4.6434132668950481E-2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184</v>
      </c>
      <c r="D30" s="67">
        <f t="shared" si="1"/>
        <v>0.05</v>
      </c>
      <c r="E30" s="68">
        <f t="shared" si="2"/>
        <v>0.01</v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 t="str">
        <f t="shared" si="6"/>
        <v/>
      </c>
      <c r="J30" s="68" t="str">
        <f t="shared" si="7"/>
        <v/>
      </c>
      <c r="K30" s="68">
        <f t="shared" si="8"/>
        <v>0.04</v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4.3454790823211881E-2</v>
      </c>
      <c r="AN30" s="86">
        <f t="shared" si="18"/>
        <v>7.4493927125506075E-4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</v>
      </c>
      <c r="AS30" s="86">
        <f t="shared" si="18"/>
        <v>0</v>
      </c>
      <c r="AT30" s="86">
        <f t="shared" si="18"/>
        <v>3.0084085954531301E-2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2038</v>
      </c>
      <c r="D31" s="67">
        <f t="shared" si="1"/>
        <v>0.49</v>
      </c>
      <c r="E31" s="68">
        <f t="shared" si="2"/>
        <v>0.01</v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 t="str">
        <f t="shared" si="6"/>
        <v/>
      </c>
      <c r="J31" s="68" t="str">
        <f t="shared" si="7"/>
        <v/>
      </c>
      <c r="K31" s="68">
        <f t="shared" si="8"/>
        <v>0.34</v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0.48130904183535766</v>
      </c>
      <c r="AN31" s="86">
        <f t="shared" si="18"/>
        <v>8.2510121457489878E-3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0</v>
      </c>
      <c r="AS31" s="86">
        <f t="shared" si="18"/>
        <v>0</v>
      </c>
      <c r="AT31" s="86">
        <f t="shared" si="18"/>
        <v>0.33321395203986298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468</v>
      </c>
      <c r="D32" s="67">
        <f t="shared" si="1"/>
        <v>0.12</v>
      </c>
      <c r="E32" s="68">
        <f t="shared" si="2"/>
        <v>0.01</v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 t="str">
        <f t="shared" si="6"/>
        <v/>
      </c>
      <c r="J32" s="68" t="str">
        <f t="shared" si="7"/>
        <v/>
      </c>
      <c r="K32" s="68">
        <f t="shared" si="8"/>
        <v>0.08</v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0.11052631578947369</v>
      </c>
      <c r="AN32" s="86">
        <f t="shared" si="18"/>
        <v>1.8947368421052633E-3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0</v>
      </c>
      <c r="AS32" s="86">
        <f t="shared" si="18"/>
        <v>0</v>
      </c>
      <c r="AT32" s="86">
        <f t="shared" si="18"/>
        <v>7.6518218623481793E-2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324</v>
      </c>
      <c r="D33" s="67">
        <f t="shared" si="1"/>
        <v>0.08</v>
      </c>
      <c r="E33" s="68">
        <f t="shared" si="2"/>
        <v>0.01</v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 t="str">
        <f t="shared" si="6"/>
        <v/>
      </c>
      <c r="J33" s="68" t="str">
        <f t="shared" si="7"/>
        <v/>
      </c>
      <c r="K33" s="68">
        <f t="shared" si="8"/>
        <v>6.0000000000000005E-2</v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7.6518218623481779E-2</v>
      </c>
      <c r="AN33" s="86">
        <f t="shared" si="18"/>
        <v>1.3117408906882591E-3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0</v>
      </c>
      <c r="AS33" s="86">
        <f t="shared" si="18"/>
        <v>0</v>
      </c>
      <c r="AT33" s="86">
        <f t="shared" si="18"/>
        <v>5.2974151354718155E-2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164</v>
      </c>
      <c r="D34" s="67">
        <f t="shared" si="1"/>
        <v>0.04</v>
      </c>
      <c r="E34" s="68">
        <f t="shared" si="2"/>
        <v>0.01</v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 t="str">
        <f t="shared" si="6"/>
        <v/>
      </c>
      <c r="J34" s="68" t="str">
        <f t="shared" si="7"/>
        <v/>
      </c>
      <c r="K34" s="68">
        <f t="shared" si="8"/>
        <v>0.03</v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3.8731443994601891E-2</v>
      </c>
      <c r="AN34" s="86">
        <f t="shared" si="19"/>
        <v>6.6396761133603248E-4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</v>
      </c>
      <c r="AS34" s="86">
        <f t="shared" si="19"/>
        <v>0</v>
      </c>
      <c r="AT34" s="86">
        <f t="shared" si="19"/>
        <v>2.6814076611647465E-2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354</v>
      </c>
      <c r="D35" s="67">
        <f t="shared" ref="D35:D66" si="20">IF(AM35=0,"",IF(AM35&gt;my_rothresh,ROUNDUP(AM35,0),ROUNDUP(AM35,2)))</f>
        <v>0.09</v>
      </c>
      <c r="E35" s="68">
        <f t="shared" ref="E35:E66" si="21">IF(AN35=0,"",IF(AN35&gt;my_rothresh,ROUNDUP(AN35,0),ROUNDUP(AN35,2)))</f>
        <v>0.01</v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 t="str">
        <f t="shared" ref="J35:J66" si="26">IF(AS35=0,"",IF(AS35&gt;my_rothresh,ROUNDUP(AS35,0),ROUNDUP(AS35,2)))</f>
        <v/>
      </c>
      <c r="K35" s="68">
        <f t="shared" ref="K35:K66" si="27">IF(AT35=0,"",IF(AT35&gt;my_rothresh,ROUNDUP(AT35,0),ROUNDUP(AT35,2)))</f>
        <v>6.0000000000000005E-2</v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8.3603238866396756E-2</v>
      </c>
      <c r="AN35" s="86">
        <f t="shared" si="19"/>
        <v>1.4331983805668015E-3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</v>
      </c>
      <c r="AS35" s="86">
        <f t="shared" si="19"/>
        <v>0</v>
      </c>
      <c r="AT35" s="86">
        <f t="shared" si="19"/>
        <v>5.787916536904391E-2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66</v>
      </c>
      <c r="D36" s="67">
        <f t="shared" si="20"/>
        <v>0.02</v>
      </c>
      <c r="E36" s="68">
        <f t="shared" si="21"/>
        <v>0.01</v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>
        <f t="shared" si="27"/>
        <v>0.02</v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1.5587044534412954E-2</v>
      </c>
      <c r="AN36" s="86">
        <f t="shared" si="19"/>
        <v>2.6720647773279351E-4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1.0791030831516661E-2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420</v>
      </c>
      <c r="D37" s="67">
        <f t="shared" si="20"/>
        <v>9.9999999999999992E-2</v>
      </c>
      <c r="E37" s="68">
        <f t="shared" si="21"/>
        <v>0.01</v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 t="str">
        <f t="shared" si="25"/>
        <v/>
      </c>
      <c r="J37" s="68" t="str">
        <f t="shared" si="26"/>
        <v/>
      </c>
      <c r="K37" s="68">
        <f t="shared" si="27"/>
        <v>6.9999999999999993E-2</v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9.9190283400809723E-2</v>
      </c>
      <c r="AN37" s="86">
        <f t="shared" si="19"/>
        <v>1.7004048582995952E-3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0</v>
      </c>
      <c r="AS37" s="86">
        <f t="shared" si="19"/>
        <v>0</v>
      </c>
      <c r="AT37" s="86">
        <f t="shared" si="19"/>
        <v>6.8670196200560571E-2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45</v>
      </c>
      <c r="D38" s="67">
        <f t="shared" si="20"/>
        <v>0.02</v>
      </c>
      <c r="E38" s="68">
        <f t="shared" si="21"/>
        <v>0.01</v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 t="str">
        <f t="shared" si="25"/>
        <v/>
      </c>
      <c r="J38" s="68" t="str">
        <f t="shared" si="26"/>
        <v/>
      </c>
      <c r="K38" s="68">
        <f t="shared" si="27"/>
        <v>0.01</v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1.0627530364372469E-2</v>
      </c>
      <c r="AN38" s="86">
        <f t="shared" si="19"/>
        <v>1.8218623481781377E-4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</v>
      </c>
      <c r="AS38" s="86">
        <f t="shared" si="19"/>
        <v>0</v>
      </c>
      <c r="AT38" s="86">
        <f t="shared" si="19"/>
        <v>7.3575210214886326E-3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386</v>
      </c>
      <c r="D39" s="67">
        <f t="shared" si="20"/>
        <v>9.9999999999999992E-2</v>
      </c>
      <c r="E39" s="68">
        <f t="shared" si="21"/>
        <v>0.01</v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 t="str">
        <f t="shared" si="25"/>
        <v/>
      </c>
      <c r="J39" s="68" t="str">
        <f t="shared" si="26"/>
        <v/>
      </c>
      <c r="K39" s="68">
        <f t="shared" si="27"/>
        <v>6.9999999999999993E-2</v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9.1160593792172742E-2</v>
      </c>
      <c r="AN39" s="86">
        <f t="shared" si="19"/>
        <v>1.5627530364372469E-3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0</v>
      </c>
      <c r="AS39" s="86">
        <f t="shared" si="19"/>
        <v>0</v>
      </c>
      <c r="AT39" s="86">
        <f t="shared" si="19"/>
        <v>6.3111180317658055E-2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96</v>
      </c>
      <c r="D40" s="67">
        <f t="shared" si="20"/>
        <v>0.03</v>
      </c>
      <c r="E40" s="68">
        <f t="shared" si="21"/>
        <v>0.01</v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 t="str">
        <f t="shared" si="25"/>
        <v/>
      </c>
      <c r="J40" s="68" t="str">
        <f t="shared" si="26"/>
        <v/>
      </c>
      <c r="K40" s="68">
        <f t="shared" si="27"/>
        <v>0.02</v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2.2672064777327937E-2</v>
      </c>
      <c r="AN40" s="86">
        <f t="shared" si="19"/>
        <v>3.8866396761133608E-4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</v>
      </c>
      <c r="AS40" s="86">
        <f t="shared" si="19"/>
        <v>0</v>
      </c>
      <c r="AT40" s="86">
        <f t="shared" si="19"/>
        <v>1.569604484584242E-2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188</v>
      </c>
      <c r="D41" s="67">
        <f t="shared" si="20"/>
        <v>0.05</v>
      </c>
      <c r="E41" s="68">
        <f t="shared" si="21"/>
        <v>0.01</v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 t="str">
        <f t="shared" si="25"/>
        <v/>
      </c>
      <c r="J41" s="68" t="str">
        <f t="shared" si="26"/>
        <v/>
      </c>
      <c r="K41" s="68">
        <f t="shared" si="27"/>
        <v>0.04</v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4.4399460188933877E-2</v>
      </c>
      <c r="AN41" s="86">
        <f t="shared" si="19"/>
        <v>7.611336032388664E-4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</v>
      </c>
      <c r="AS41" s="86">
        <f t="shared" si="19"/>
        <v>0</v>
      </c>
      <c r="AT41" s="86">
        <f t="shared" si="19"/>
        <v>3.0738087823108069E-2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1716</v>
      </c>
      <c r="D42" s="67">
        <f t="shared" si="20"/>
        <v>0.41000000000000003</v>
      </c>
      <c r="E42" s="68">
        <f t="shared" si="21"/>
        <v>0.01</v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 t="str">
        <f t="shared" si="25"/>
        <v/>
      </c>
      <c r="J42" s="68" t="str">
        <f t="shared" si="26"/>
        <v/>
      </c>
      <c r="K42" s="68">
        <f t="shared" si="27"/>
        <v>0.29000000000000004</v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0.40526315789473688</v>
      </c>
      <c r="AN42" s="86">
        <f t="shared" si="19"/>
        <v>6.9473684210526326E-3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0</v>
      </c>
      <c r="AS42" s="86">
        <f t="shared" si="19"/>
        <v>0</v>
      </c>
      <c r="AT42" s="86">
        <f t="shared" si="19"/>
        <v>0.2805668016194332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140</v>
      </c>
      <c r="D43" s="67">
        <f t="shared" si="20"/>
        <v>0.04</v>
      </c>
      <c r="E43" s="68">
        <f t="shared" si="21"/>
        <v>0.01</v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 t="str">
        <f t="shared" si="25"/>
        <v/>
      </c>
      <c r="J43" s="68" t="str">
        <f t="shared" si="26"/>
        <v/>
      </c>
      <c r="K43" s="68">
        <f t="shared" si="27"/>
        <v>0.03</v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3.3063427800269905E-2</v>
      </c>
      <c r="AN43" s="86">
        <f t="shared" si="19"/>
        <v>5.6680161943319833E-4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0</v>
      </c>
      <c r="AS43" s="86">
        <f t="shared" si="19"/>
        <v>0</v>
      </c>
      <c r="AT43" s="86">
        <f t="shared" si="19"/>
        <v>2.2890065400186857E-2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210</v>
      </c>
      <c r="D44" s="67">
        <f t="shared" si="20"/>
        <v>0.05</v>
      </c>
      <c r="E44" s="68">
        <f t="shared" si="21"/>
        <v>0.01</v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 t="str">
        <f t="shared" si="25"/>
        <v/>
      </c>
      <c r="J44" s="68" t="str">
        <f t="shared" si="26"/>
        <v/>
      </c>
      <c r="K44" s="68">
        <f t="shared" si="27"/>
        <v>0.04</v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4.9595141700404861E-2</v>
      </c>
      <c r="AN44" s="86">
        <f t="shared" si="19"/>
        <v>8.5020242914979761E-4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</v>
      </c>
      <c r="AS44" s="86">
        <f t="shared" si="19"/>
        <v>0</v>
      </c>
      <c r="AT44" s="86">
        <f t="shared" si="19"/>
        <v>3.4335098100280285E-2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580</v>
      </c>
      <c r="D45" s="67">
        <f t="shared" si="20"/>
        <v>0.14000000000000001</v>
      </c>
      <c r="E45" s="68">
        <f t="shared" si="21"/>
        <v>0.01</v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 t="str">
        <f t="shared" si="25"/>
        <v/>
      </c>
      <c r="J45" s="68" t="str">
        <f t="shared" si="26"/>
        <v/>
      </c>
      <c r="K45" s="68">
        <f t="shared" si="27"/>
        <v>9.9999999999999992E-2</v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0.1369770580296896</v>
      </c>
      <c r="AN45" s="86">
        <f t="shared" si="19"/>
        <v>2.348178137651822E-3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</v>
      </c>
      <c r="AS45" s="86">
        <f t="shared" si="19"/>
        <v>0</v>
      </c>
      <c r="AT45" s="86">
        <f t="shared" si="19"/>
        <v>9.4830270943631265E-2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478</v>
      </c>
      <c r="D46" s="67">
        <f t="shared" si="20"/>
        <v>0.12</v>
      </c>
      <c r="E46" s="68">
        <f t="shared" si="21"/>
        <v>0.01</v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 t="str">
        <f t="shared" si="25"/>
        <v/>
      </c>
      <c r="J46" s="68" t="str">
        <f t="shared" si="26"/>
        <v/>
      </c>
      <c r="K46" s="68">
        <f t="shared" si="27"/>
        <v>0.08</v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0.11288798920377868</v>
      </c>
      <c r="AN46" s="86">
        <f t="shared" si="19"/>
        <v>1.9352226720647774E-3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</v>
      </c>
      <c r="AS46" s="86">
        <f t="shared" si="19"/>
        <v>0</v>
      </c>
      <c r="AT46" s="86">
        <f t="shared" si="19"/>
        <v>7.8153223294923704E-2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178</v>
      </c>
      <c r="D47" s="67">
        <f t="shared" si="20"/>
        <v>0.05</v>
      </c>
      <c r="E47" s="68">
        <f t="shared" si="21"/>
        <v>0.01</v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 t="str">
        <f t="shared" si="25"/>
        <v/>
      </c>
      <c r="J47" s="68" t="str">
        <f t="shared" si="26"/>
        <v/>
      </c>
      <c r="K47" s="68">
        <f t="shared" si="27"/>
        <v>0.03</v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4.2037786774628882E-2</v>
      </c>
      <c r="AN47" s="86">
        <f t="shared" si="19"/>
        <v>7.2064777327935227E-4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</v>
      </c>
      <c r="AS47" s="86">
        <f t="shared" si="19"/>
        <v>0</v>
      </c>
      <c r="AT47" s="86">
        <f t="shared" si="19"/>
        <v>2.910308315166615E-2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228</v>
      </c>
      <c r="D48" s="67">
        <f t="shared" si="20"/>
        <v>6.0000000000000005E-2</v>
      </c>
      <c r="E48" s="68">
        <f t="shared" si="21"/>
        <v>0.01</v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 t="str">
        <f t="shared" si="25"/>
        <v/>
      </c>
      <c r="J48" s="68" t="str">
        <f t="shared" si="26"/>
        <v/>
      </c>
      <c r="K48" s="68">
        <f t="shared" si="27"/>
        <v>0.04</v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5.3846153846153849E-2</v>
      </c>
      <c r="AN48" s="86">
        <f t="shared" si="19"/>
        <v>9.2307692307692305E-4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</v>
      </c>
      <c r="AS48" s="86">
        <f t="shared" si="19"/>
        <v>0</v>
      </c>
      <c r="AT48" s="86">
        <f t="shared" si="19"/>
        <v>3.7278106508875739E-2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420</v>
      </c>
      <c r="D49" s="67">
        <f t="shared" si="20"/>
        <v>9.9999999999999992E-2</v>
      </c>
      <c r="E49" s="68">
        <f t="shared" si="21"/>
        <v>0.01</v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 t="str">
        <f t="shared" si="25"/>
        <v/>
      </c>
      <c r="J49" s="68" t="str">
        <f t="shared" si="26"/>
        <v/>
      </c>
      <c r="K49" s="68">
        <f t="shared" si="27"/>
        <v>6.9999999999999993E-2</v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9.9190283400809723E-2</v>
      </c>
      <c r="AN49" s="86">
        <f t="shared" si="19"/>
        <v>1.7004048582995952E-3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</v>
      </c>
      <c r="AS49" s="86">
        <f t="shared" si="19"/>
        <v>0</v>
      </c>
      <c r="AT49" s="86">
        <f t="shared" si="19"/>
        <v>6.8670196200560571E-2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154</v>
      </c>
      <c r="D50" s="67">
        <f t="shared" si="20"/>
        <v>0.04</v>
      </c>
      <c r="E50" s="68">
        <f t="shared" si="21"/>
        <v>0.01</v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 t="str">
        <f t="shared" si="25"/>
        <v/>
      </c>
      <c r="J50" s="68" t="str">
        <f t="shared" si="26"/>
        <v/>
      </c>
      <c r="K50" s="68">
        <f t="shared" si="27"/>
        <v>0.03</v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3.6369770580296897E-2</v>
      </c>
      <c r="AN50" s="86">
        <f t="shared" si="37"/>
        <v>6.2348178137651823E-4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</v>
      </c>
      <c r="AS50" s="86">
        <f t="shared" si="37"/>
        <v>0</v>
      </c>
      <c r="AT50" s="86">
        <f t="shared" si="37"/>
        <v>2.5179071940205546E-2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62</v>
      </c>
      <c r="D51" s="67">
        <f t="shared" si="20"/>
        <v>0.02</v>
      </c>
      <c r="E51" s="68">
        <f t="shared" si="21"/>
        <v>0.01</v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 t="str">
        <f t="shared" si="25"/>
        <v/>
      </c>
      <c r="J51" s="68" t="str">
        <f t="shared" si="26"/>
        <v/>
      </c>
      <c r="K51" s="68">
        <f t="shared" si="27"/>
        <v>0.02</v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1.464237516869096E-2</v>
      </c>
      <c r="AN51" s="86">
        <f t="shared" si="37"/>
        <v>2.5101214574898791E-4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</v>
      </c>
      <c r="AS51" s="86">
        <f t="shared" si="37"/>
        <v>0</v>
      </c>
      <c r="AT51" s="86">
        <f t="shared" si="37"/>
        <v>1.0137028962939896E-2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86</v>
      </c>
      <c r="D52" s="67">
        <f t="shared" si="20"/>
        <v>0.03</v>
      </c>
      <c r="E52" s="68">
        <f t="shared" si="21"/>
        <v>0.01</v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 t="str">
        <f t="shared" si="25"/>
        <v/>
      </c>
      <c r="J52" s="68" t="str">
        <f t="shared" si="26"/>
        <v/>
      </c>
      <c r="K52" s="68">
        <f t="shared" si="27"/>
        <v>0.02</v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2.0310391363022942E-2</v>
      </c>
      <c r="AN52" s="86">
        <f t="shared" si="37"/>
        <v>3.4817813765182184E-4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</v>
      </c>
      <c r="AS52" s="86">
        <f t="shared" si="37"/>
        <v>0</v>
      </c>
      <c r="AT52" s="86">
        <f t="shared" si="37"/>
        <v>1.4061040174400498E-2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352</v>
      </c>
      <c r="D53" s="67">
        <f t="shared" si="20"/>
        <v>0.09</v>
      </c>
      <c r="E53" s="68">
        <f t="shared" si="21"/>
        <v>0.01</v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 t="str">
        <f t="shared" si="25"/>
        <v/>
      </c>
      <c r="J53" s="68" t="str">
        <f t="shared" si="26"/>
        <v/>
      </c>
      <c r="K53" s="68">
        <f t="shared" si="27"/>
        <v>6.0000000000000005E-2</v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8.3130904183535761E-2</v>
      </c>
      <c r="AN53" s="86">
        <f t="shared" si="37"/>
        <v>1.4251012145748989E-3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</v>
      </c>
      <c r="AS53" s="86">
        <f t="shared" si="37"/>
        <v>0</v>
      </c>
      <c r="AT53" s="86">
        <f t="shared" si="37"/>
        <v>5.7552164434755533E-2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286</v>
      </c>
      <c r="D54" s="67">
        <f t="shared" si="20"/>
        <v>6.9999999999999993E-2</v>
      </c>
      <c r="E54" s="68">
        <f t="shared" si="21"/>
        <v>0.01</v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 t="str">
        <f t="shared" si="25"/>
        <v/>
      </c>
      <c r="J54" s="68" t="str">
        <f t="shared" si="26"/>
        <v/>
      </c>
      <c r="K54" s="68">
        <f t="shared" si="27"/>
        <v>0.05</v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6.7543859649122809E-2</v>
      </c>
      <c r="AN54" s="86">
        <f t="shared" si="37"/>
        <v>1.1578947368421054E-3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</v>
      </c>
      <c r="AS54" s="86">
        <f t="shared" si="37"/>
        <v>0</v>
      </c>
      <c r="AT54" s="86">
        <f t="shared" si="37"/>
        <v>4.6761133603238865E-2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94</v>
      </c>
      <c r="D55" s="67">
        <f t="shared" si="20"/>
        <v>0.03</v>
      </c>
      <c r="E55" s="68">
        <f t="shared" si="21"/>
        <v>0.01</v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 t="str">
        <f t="shared" si="25"/>
        <v/>
      </c>
      <c r="J55" s="68" t="str">
        <f t="shared" si="26"/>
        <v/>
      </c>
      <c r="K55" s="68">
        <f t="shared" si="27"/>
        <v>0.02</v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2.2199730094466939E-2</v>
      </c>
      <c r="AN55" s="86">
        <f t="shared" si="37"/>
        <v>3.805668016194332E-4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</v>
      </c>
      <c r="AS55" s="86">
        <f t="shared" si="37"/>
        <v>0</v>
      </c>
      <c r="AT55" s="86">
        <f t="shared" si="37"/>
        <v>1.5369043911554034E-2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350</v>
      </c>
      <c r="D56" s="67">
        <f t="shared" si="20"/>
        <v>0.09</v>
      </c>
      <c r="E56" s="68">
        <f t="shared" si="21"/>
        <v>0.01</v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 t="str">
        <f t="shared" si="25"/>
        <v/>
      </c>
      <c r="J56" s="68" t="str">
        <f t="shared" si="26"/>
        <v/>
      </c>
      <c r="K56" s="68">
        <f t="shared" si="27"/>
        <v>6.0000000000000005E-2</v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8.2658569500674767E-2</v>
      </c>
      <c r="AN56" s="86">
        <f t="shared" si="37"/>
        <v>1.4170040485829961E-3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</v>
      </c>
      <c r="AS56" s="86">
        <f t="shared" si="37"/>
        <v>0</v>
      </c>
      <c r="AT56" s="86">
        <f t="shared" si="37"/>
        <v>5.7225163500467142E-2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436</v>
      </c>
      <c r="D57" s="67">
        <f t="shared" si="20"/>
        <v>0.11</v>
      </c>
      <c r="E57" s="68">
        <f t="shared" si="21"/>
        <v>0.01</v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 t="str">
        <f t="shared" si="25"/>
        <v/>
      </c>
      <c r="J57" s="68" t="str">
        <f t="shared" si="26"/>
        <v/>
      </c>
      <c r="K57" s="68">
        <f t="shared" si="27"/>
        <v>0.08</v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0.10296896086369771</v>
      </c>
      <c r="AN57" s="86">
        <f t="shared" si="37"/>
        <v>1.7651821862348178E-3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</v>
      </c>
      <c r="AS57" s="86">
        <f t="shared" si="37"/>
        <v>0</v>
      </c>
      <c r="AT57" s="86">
        <f t="shared" si="37"/>
        <v>7.128620367486764E-2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130</v>
      </c>
      <c r="D58" s="67">
        <f t="shared" si="20"/>
        <v>0.04</v>
      </c>
      <c r="E58" s="68">
        <f t="shared" si="21"/>
        <v>0.01</v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 t="str">
        <f t="shared" si="25"/>
        <v/>
      </c>
      <c r="J58" s="68" t="str">
        <f t="shared" si="26"/>
        <v/>
      </c>
      <c r="K58" s="68">
        <f t="shared" si="27"/>
        <v>0.03</v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3.0701754385964911E-2</v>
      </c>
      <c r="AN58" s="86">
        <f t="shared" si="37"/>
        <v>5.263157894736842E-4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</v>
      </c>
      <c r="AS58" s="86">
        <f t="shared" si="37"/>
        <v>0</v>
      </c>
      <c r="AT58" s="86">
        <f t="shared" si="37"/>
        <v>2.1255060728744939E-2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78</v>
      </c>
      <c r="D59" s="67">
        <f t="shared" si="20"/>
        <v>0.02</v>
      </c>
      <c r="E59" s="68">
        <f t="shared" si="21"/>
        <v>0.01</v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 t="str">
        <f t="shared" si="25"/>
        <v/>
      </c>
      <c r="J59" s="68" t="str">
        <f t="shared" si="26"/>
        <v/>
      </c>
      <c r="K59" s="68">
        <f t="shared" si="27"/>
        <v>0.02</v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1.8421052631578949E-2</v>
      </c>
      <c r="AN59" s="86">
        <f t="shared" si="37"/>
        <v>3.1578947368421053E-4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0</v>
      </c>
      <c r="AS59" s="86">
        <f t="shared" si="37"/>
        <v>0</v>
      </c>
      <c r="AT59" s="86">
        <f t="shared" si="37"/>
        <v>1.2753036437246965E-2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460</v>
      </c>
      <c r="D60" s="67">
        <f t="shared" si="20"/>
        <v>0.11</v>
      </c>
      <c r="E60" s="68">
        <f t="shared" si="21"/>
        <v>0.01</v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 t="str">
        <f t="shared" si="25"/>
        <v/>
      </c>
      <c r="J60" s="68" t="str">
        <f t="shared" si="26"/>
        <v/>
      </c>
      <c r="K60" s="68">
        <f t="shared" si="27"/>
        <v>0.08</v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0.10863697705802969</v>
      </c>
      <c r="AN60" s="86">
        <f t="shared" si="37"/>
        <v>1.8623481781376518E-3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0</v>
      </c>
      <c r="AS60" s="86">
        <f t="shared" si="37"/>
        <v>0</v>
      </c>
      <c r="AT60" s="86">
        <f t="shared" si="37"/>
        <v>7.5210214886328244E-2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1296</v>
      </c>
      <c r="D61" s="67">
        <f t="shared" si="20"/>
        <v>0.31</v>
      </c>
      <c r="E61" s="68">
        <f t="shared" si="21"/>
        <v>0.01</v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 t="str">
        <f t="shared" si="25"/>
        <v/>
      </c>
      <c r="J61" s="68" t="str">
        <f t="shared" si="26"/>
        <v/>
      </c>
      <c r="K61" s="68">
        <f t="shared" si="27"/>
        <v>0.22</v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0.30607287449392712</v>
      </c>
      <c r="AN61" s="86">
        <f t="shared" si="37"/>
        <v>5.2469635627530363E-3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0</v>
      </c>
      <c r="AS61" s="86">
        <f t="shared" si="37"/>
        <v>0</v>
      </c>
      <c r="AT61" s="86">
        <f t="shared" si="37"/>
        <v>0.21189660541887262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56</v>
      </c>
      <c r="D62" s="67">
        <f t="shared" si="20"/>
        <v>0.02</v>
      </c>
      <c r="E62" s="68">
        <f t="shared" si="21"/>
        <v>0.01</v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 t="str">
        <f t="shared" si="25"/>
        <v/>
      </c>
      <c r="J62" s="68" t="str">
        <f t="shared" si="26"/>
        <v/>
      </c>
      <c r="K62" s="68">
        <f t="shared" si="27"/>
        <v>0.01</v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1.3225371120107963E-2</v>
      </c>
      <c r="AN62" s="86">
        <f t="shared" si="37"/>
        <v>2.2672064777327938E-4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</v>
      </c>
      <c r="AS62" s="86">
        <f t="shared" si="37"/>
        <v>0</v>
      </c>
      <c r="AT62" s="86">
        <f t="shared" si="37"/>
        <v>9.1560261600747445E-3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1072</v>
      </c>
      <c r="D63" s="67">
        <f t="shared" si="20"/>
        <v>0.26</v>
      </c>
      <c r="E63" s="68">
        <f t="shared" si="21"/>
        <v>0.01</v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 t="str">
        <f t="shared" si="25"/>
        <v/>
      </c>
      <c r="J63" s="68" t="str">
        <f t="shared" si="26"/>
        <v/>
      </c>
      <c r="K63" s="68">
        <f t="shared" si="27"/>
        <v>0.18000000000000002</v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0.25317139001349531</v>
      </c>
      <c r="AN63" s="86">
        <f t="shared" si="37"/>
        <v>4.3400809716599197E-3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0</v>
      </c>
      <c r="AS63" s="86">
        <f t="shared" si="37"/>
        <v>0</v>
      </c>
      <c r="AT63" s="86">
        <f t="shared" si="37"/>
        <v>0.17527250077857368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264</v>
      </c>
      <c r="D64" s="67">
        <f t="shared" si="20"/>
        <v>6.9999999999999993E-2</v>
      </c>
      <c r="E64" s="68">
        <f t="shared" si="21"/>
        <v>0.01</v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 t="str">
        <f t="shared" si="25"/>
        <v/>
      </c>
      <c r="J64" s="68" t="str">
        <f t="shared" si="26"/>
        <v/>
      </c>
      <c r="K64" s="68">
        <f t="shared" si="27"/>
        <v>0.05</v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6.2348178137651818E-2</v>
      </c>
      <c r="AN64" s="86">
        <f t="shared" si="37"/>
        <v>1.0688259109311741E-3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</v>
      </c>
      <c r="AS64" s="86">
        <f t="shared" si="37"/>
        <v>0</v>
      </c>
      <c r="AT64" s="86">
        <f t="shared" si="37"/>
        <v>4.3164123326066645E-2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208</v>
      </c>
      <c r="D65" s="67">
        <f t="shared" si="20"/>
        <v>0.05</v>
      </c>
      <c r="E65" s="68">
        <f t="shared" si="21"/>
        <v>0.01</v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 t="str">
        <f t="shared" si="25"/>
        <v/>
      </c>
      <c r="J65" s="68" t="str">
        <f t="shared" si="26"/>
        <v/>
      </c>
      <c r="K65" s="68">
        <f t="shared" si="27"/>
        <v>0.04</v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4.912280701754386E-2</v>
      </c>
      <c r="AN65" s="86">
        <f t="shared" si="37"/>
        <v>8.4210526315789478E-4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0</v>
      </c>
      <c r="AS65" s="86">
        <f t="shared" si="37"/>
        <v>0</v>
      </c>
      <c r="AT65" s="86">
        <f t="shared" si="37"/>
        <v>3.4008097165991902E-2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488</v>
      </c>
      <c r="D66" s="67">
        <f t="shared" si="20"/>
        <v>0.12</v>
      </c>
      <c r="E66" s="68">
        <f t="shared" si="21"/>
        <v>0.01</v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 t="str">
        <f t="shared" si="25"/>
        <v/>
      </c>
      <c r="J66" s="68" t="str">
        <f t="shared" si="26"/>
        <v/>
      </c>
      <c r="K66" s="68">
        <f t="shared" si="27"/>
        <v>0.08</v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0.11524966261808367</v>
      </c>
      <c r="AN66" s="86">
        <f t="shared" si="37"/>
        <v>1.9757085020242916E-3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</v>
      </c>
      <c r="AS66" s="86">
        <f t="shared" si="37"/>
        <v>0</v>
      </c>
      <c r="AT66" s="86">
        <f t="shared" si="37"/>
        <v>7.9788227966365616E-2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1572</v>
      </c>
      <c r="D67" s="67">
        <f t="shared" ref="D67:D74" si="38">IF(AM67=0,"",IF(AM67&gt;my_rothresh,ROUNDUP(AM67,0),ROUNDUP(AM67,2)))</f>
        <v>0.38</v>
      </c>
      <c r="E67" s="68">
        <f t="shared" ref="E67:E74" si="39">IF(AN67=0,"",IF(AN67&gt;my_rothresh,ROUNDUP(AN67,0),ROUNDUP(AN67,2)))</f>
        <v>0.01</v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 t="str">
        <f t="shared" ref="J67:J74" si="44">IF(AS67=0,"",IF(AS67&gt;my_rothresh,ROUNDUP(AS67,0),ROUNDUP(AS67,2)))</f>
        <v/>
      </c>
      <c r="K67" s="68">
        <f t="shared" ref="K67:K74" si="45">IF(AT67=0,"",IF(AT67&gt;my_rothresh,ROUNDUP(AT67,0),ROUNDUP(AT67,2)))</f>
        <v>0.26</v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0.37125506072874498</v>
      </c>
      <c r="AN67" s="86">
        <f t="shared" si="54"/>
        <v>6.3643724696356282E-3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</v>
      </c>
      <c r="AS67" s="86">
        <f t="shared" si="54"/>
        <v>0</v>
      </c>
      <c r="AT67" s="86">
        <f t="shared" si="54"/>
        <v>0.25702273435066958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90</v>
      </c>
      <c r="D68" s="67">
        <f t="shared" si="38"/>
        <v>0.03</v>
      </c>
      <c r="E68" s="68">
        <f t="shared" si="39"/>
        <v>0.01</v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 t="str">
        <f t="shared" si="43"/>
        <v/>
      </c>
      <c r="J68" s="68" t="str">
        <f t="shared" si="44"/>
        <v/>
      </c>
      <c r="K68" s="68">
        <f t="shared" si="45"/>
        <v>0.02</v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2.1255060728744939E-2</v>
      </c>
      <c r="AN68" s="86">
        <f t="shared" si="54"/>
        <v>3.6437246963562755E-4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</v>
      </c>
      <c r="AS68" s="86">
        <f t="shared" si="54"/>
        <v>0</v>
      </c>
      <c r="AT68" s="86">
        <f t="shared" si="54"/>
        <v>1.4715042042977265E-2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588</v>
      </c>
      <c r="D69" s="67">
        <f t="shared" si="38"/>
        <v>0.14000000000000001</v>
      </c>
      <c r="E69" s="68">
        <f t="shared" si="39"/>
        <v>0.01</v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 t="str">
        <f t="shared" si="43"/>
        <v/>
      </c>
      <c r="J69" s="68" t="str">
        <f t="shared" si="44"/>
        <v/>
      </c>
      <c r="K69" s="68">
        <f t="shared" si="45"/>
        <v>9.9999999999999992E-2</v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0.1388663967611336</v>
      </c>
      <c r="AN69" s="86">
        <f t="shared" si="54"/>
        <v>2.3805668016194329E-3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0</v>
      </c>
      <c r="AS69" s="86">
        <f t="shared" si="54"/>
        <v>0</v>
      </c>
      <c r="AT69" s="86">
        <f t="shared" si="54"/>
        <v>9.6138274680784799E-2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92</v>
      </c>
      <c r="D70" s="67">
        <f t="shared" si="38"/>
        <v>0.03</v>
      </c>
      <c r="E70" s="68">
        <f t="shared" si="39"/>
        <v>0.01</v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 t="str">
        <f t="shared" si="43"/>
        <v/>
      </c>
      <c r="J70" s="68" t="str">
        <f t="shared" si="44"/>
        <v/>
      </c>
      <c r="K70" s="68">
        <f t="shared" si="45"/>
        <v>0.02</v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2.172739541160594E-2</v>
      </c>
      <c r="AN70" s="86">
        <f t="shared" si="54"/>
        <v>3.7246963562753037E-4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</v>
      </c>
      <c r="AS70" s="86">
        <f t="shared" si="54"/>
        <v>0</v>
      </c>
      <c r="AT70" s="86">
        <f t="shared" si="54"/>
        <v>1.5042042977265651E-2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548</v>
      </c>
      <c r="D71" s="67">
        <f t="shared" si="38"/>
        <v>0.13</v>
      </c>
      <c r="E71" s="68">
        <f t="shared" si="39"/>
        <v>0.01</v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 t="str">
        <f t="shared" si="43"/>
        <v/>
      </c>
      <c r="J71" s="68" t="str">
        <f t="shared" si="44"/>
        <v/>
      </c>
      <c r="K71" s="68">
        <f t="shared" si="45"/>
        <v>0.09</v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0.12941970310391362</v>
      </c>
      <c r="AN71" s="86">
        <f t="shared" si="54"/>
        <v>2.2186234817813764E-3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0</v>
      </c>
      <c r="AS71" s="86">
        <f t="shared" si="54"/>
        <v>0</v>
      </c>
      <c r="AT71" s="86">
        <f t="shared" si="54"/>
        <v>8.9598255995017126E-2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100</v>
      </c>
      <c r="D72" s="67">
        <f t="shared" si="38"/>
        <v>0.03</v>
      </c>
      <c r="E72" s="68">
        <f t="shared" si="39"/>
        <v>0.01</v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 t="str">
        <f t="shared" si="43"/>
        <v/>
      </c>
      <c r="J72" s="68" t="str">
        <f t="shared" si="44"/>
        <v/>
      </c>
      <c r="K72" s="68">
        <f t="shared" si="45"/>
        <v>0.02</v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2.3616734143049933E-2</v>
      </c>
      <c r="AN72" s="86">
        <f t="shared" si="54"/>
        <v>4.0485829959514168E-4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0</v>
      </c>
      <c r="AS72" s="86">
        <f t="shared" si="54"/>
        <v>0</v>
      </c>
      <c r="AT72" s="86">
        <f t="shared" si="54"/>
        <v>1.6350046714419184E-2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0</v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39987</v>
      </c>
      <c r="D75" s="184">
        <f>SUM(D3:D74)</f>
        <v>9.8299999999999947</v>
      </c>
      <c r="E75" s="184">
        <f t="shared" ref="E75:S75" si="55">SUM(E3:E74)</f>
        <v>0.74000000000000055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</v>
      </c>
      <c r="J75" s="184">
        <f t="shared" si="55"/>
        <v>0</v>
      </c>
      <c r="K75" s="184">
        <f t="shared" si="55"/>
        <v>6.869999999999993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>
      <selection activeCell="B1" sqref="B1:E1"/>
    </sheetView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 t="str">
        <f>Lists!B6</f>
        <v>უმწეოები - დათვლა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4</v>
      </c>
      <c r="W1" s="2">
        <f>IF(V1="","",INDEX(Lists!D3:D17,V1))</f>
        <v>1.2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10340</v>
      </c>
      <c r="D3" s="83">
        <f t="shared" ref="D3:D34" si="1">IF(AM3=0,"",IF(AM3&gt;my_rothresh,ROUNDUP(AM3,0),ROUNDUP(AM3,2)))</f>
        <v>1.4</v>
      </c>
      <c r="E3" s="66" t="str">
        <f t="shared" ref="E3:E34" si="2">IF(AN3=0,"",IF(AN3&gt;my_rothresh,ROUNDUP(AN3,0),ROUNDUP(AN3,2)))</f>
        <v/>
      </c>
      <c r="F3" s="66">
        <f t="shared" ref="F3:F34" si="3">IF(AO3=0,"",IF(AO3&gt;my_rothresh,ROUNDUP(AO3,0),ROUNDUP(AO3,2)))</f>
        <v>0.12</v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>
        <f t="shared" ref="I3:I34" si="6">IF(AR3=0,"",IF(AR3&gt;my_rothresh,ROUNDUP(AR3,0),ROUNDUP(AR3,2)))</f>
        <v>12.56</v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>
        <f t="shared" ref="L3:L34" si="9">IF(AU3=0,"",IF(AU3&gt;my_rothresh,ROUNDUP(AU3,0),ROUNDUP(AU3,2)))</f>
        <v>0.01</v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>
        <f>IF($V$1="","",IF(V$2="","",INDEX(Work!$C$45:$Q$60,V$2,$V$1)))</f>
        <v>8892</v>
      </c>
      <c r="W3" s="85" t="str">
        <f>IF($V$1="","",IF(W$2="","",INDEX(Work!$C$45:$Q$60,W$2,$V$1)))</f>
        <v/>
      </c>
      <c r="X3" s="85">
        <f>IF($V$1="","",IF(X$2="","",INDEX(Work!$C$45:$Q$60,X$2,$V$1)))</f>
        <v>106951</v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>
        <f>IF($V$1="","",IF(AA$2="","",INDEX(Work!$C$45:$Q$60,AA$2,$V$1)))</f>
        <v>988</v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>
        <f>IF($V$1="","",IF(AD$2="","",INDEX(Work!$C$45:$Q$60,AD$2,$V$1)))</f>
        <v>5187000</v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1.3954116059379218</v>
      </c>
      <c r="AN3" s="86">
        <f t="shared" ref="AN3:BB18" si="17">IF(W$3="",0,$C3*$W$1/W$3)</f>
        <v>0</v>
      </c>
      <c r="AO3" s="86">
        <f t="shared" si="17"/>
        <v>0.11601574552832605</v>
      </c>
      <c r="AP3" s="86">
        <f t="shared" si="17"/>
        <v>0</v>
      </c>
      <c r="AQ3" s="86">
        <f t="shared" si="17"/>
        <v>0</v>
      </c>
      <c r="AR3" s="86">
        <f t="shared" si="17"/>
        <v>12.558704453441296</v>
      </c>
      <c r="AS3" s="86">
        <f t="shared" si="17"/>
        <v>0</v>
      </c>
      <c r="AT3" s="86">
        <f t="shared" si="17"/>
        <v>0</v>
      </c>
      <c r="AU3" s="86">
        <f t="shared" si="17"/>
        <v>2.3921341816078657E-3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4127</v>
      </c>
      <c r="D4" s="67">
        <f t="shared" si="1"/>
        <v>0.56000000000000005</v>
      </c>
      <c r="E4" s="68" t="str">
        <f t="shared" si="2"/>
        <v/>
      </c>
      <c r="F4" s="68">
        <f t="shared" si="3"/>
        <v>0.05</v>
      </c>
      <c r="G4" s="68" t="str">
        <f t="shared" si="4"/>
        <v/>
      </c>
      <c r="H4" s="68" t="str">
        <f t="shared" si="5"/>
        <v/>
      </c>
      <c r="I4" s="68">
        <f t="shared" si="6"/>
        <v>5.0199999999999996</v>
      </c>
      <c r="J4" s="68" t="str">
        <f t="shared" si="7"/>
        <v/>
      </c>
      <c r="K4" s="68" t="str">
        <f t="shared" si="8"/>
        <v/>
      </c>
      <c r="L4" s="68">
        <f t="shared" si="9"/>
        <v>0.01</v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0.5569500674763832</v>
      </c>
      <c r="AN4" s="86">
        <f t="shared" si="17"/>
        <v>0</v>
      </c>
      <c r="AO4" s="86">
        <f t="shared" si="17"/>
        <v>4.6305317388336709E-2</v>
      </c>
      <c r="AP4" s="86">
        <f t="shared" si="17"/>
        <v>0</v>
      </c>
      <c r="AQ4" s="86">
        <f t="shared" si="17"/>
        <v>0</v>
      </c>
      <c r="AR4" s="86">
        <f t="shared" si="17"/>
        <v>5.0125506072874488</v>
      </c>
      <c r="AS4" s="86">
        <f t="shared" si="17"/>
        <v>0</v>
      </c>
      <c r="AT4" s="86">
        <f t="shared" si="17"/>
        <v>0</v>
      </c>
      <c r="AU4" s="86">
        <f t="shared" si="17"/>
        <v>9.547715442452284E-4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8682</v>
      </c>
      <c r="D5" s="67">
        <f t="shared" si="1"/>
        <v>1.18</v>
      </c>
      <c r="E5" s="68" t="str">
        <f t="shared" si="2"/>
        <v/>
      </c>
      <c r="F5" s="68">
        <f t="shared" si="3"/>
        <v>9.9999999999999992E-2</v>
      </c>
      <c r="G5" s="68" t="str">
        <f t="shared" si="4"/>
        <v/>
      </c>
      <c r="H5" s="68" t="str">
        <f t="shared" si="5"/>
        <v/>
      </c>
      <c r="I5" s="68">
        <f t="shared" si="6"/>
        <v>10.549999999999999</v>
      </c>
      <c r="J5" s="68" t="str">
        <f t="shared" si="7"/>
        <v/>
      </c>
      <c r="K5" s="68" t="str">
        <f t="shared" si="8"/>
        <v/>
      </c>
      <c r="L5" s="68">
        <f t="shared" si="9"/>
        <v>0.01</v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1.1716599190283401</v>
      </c>
      <c r="AN5" s="86">
        <f t="shared" si="17"/>
        <v>0</v>
      </c>
      <c r="AO5" s="86">
        <f t="shared" si="17"/>
        <v>9.7412833914596403E-2</v>
      </c>
      <c r="AP5" s="86">
        <f t="shared" si="17"/>
        <v>0</v>
      </c>
      <c r="AQ5" s="86">
        <f t="shared" si="17"/>
        <v>0</v>
      </c>
      <c r="AR5" s="86">
        <f t="shared" si="17"/>
        <v>10.54493927125506</v>
      </c>
      <c r="AS5" s="86">
        <f t="shared" si="17"/>
        <v>0</v>
      </c>
      <c r="AT5" s="86">
        <f t="shared" si="17"/>
        <v>0</v>
      </c>
      <c r="AU5" s="86">
        <f t="shared" si="17"/>
        <v>2.0085598611914402E-3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4882</v>
      </c>
      <c r="D6" s="67">
        <f t="shared" si="1"/>
        <v>0.66</v>
      </c>
      <c r="E6" s="68" t="str">
        <f t="shared" si="2"/>
        <v/>
      </c>
      <c r="F6" s="68">
        <f t="shared" si="3"/>
        <v>6.0000000000000005E-2</v>
      </c>
      <c r="G6" s="68" t="str">
        <f t="shared" si="4"/>
        <v/>
      </c>
      <c r="H6" s="68" t="str">
        <f t="shared" si="5"/>
        <v/>
      </c>
      <c r="I6" s="68">
        <f t="shared" si="6"/>
        <v>5.93</v>
      </c>
      <c r="J6" s="68" t="str">
        <f t="shared" si="7"/>
        <v/>
      </c>
      <c r="K6" s="68" t="str">
        <f t="shared" si="8"/>
        <v/>
      </c>
      <c r="L6" s="68">
        <f t="shared" si="9"/>
        <v>0.01</v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0.65883940620782722</v>
      </c>
      <c r="AN6" s="86">
        <f t="shared" si="17"/>
        <v>0</v>
      </c>
      <c r="AO6" s="86">
        <f t="shared" si="17"/>
        <v>5.4776486428364385E-2</v>
      </c>
      <c r="AP6" s="86">
        <f t="shared" si="17"/>
        <v>0</v>
      </c>
      <c r="AQ6" s="86">
        <f t="shared" si="17"/>
        <v>0</v>
      </c>
      <c r="AR6" s="86">
        <f t="shared" si="17"/>
        <v>5.9295546558704446</v>
      </c>
      <c r="AS6" s="86">
        <f t="shared" si="17"/>
        <v>0</v>
      </c>
      <c r="AT6" s="86">
        <f t="shared" si="17"/>
        <v>0</v>
      </c>
      <c r="AU6" s="86">
        <f t="shared" si="17"/>
        <v>1.1294389820705609E-3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190</v>
      </c>
      <c r="D7" s="67">
        <f t="shared" si="1"/>
        <v>0.03</v>
      </c>
      <c r="E7" s="68" t="str">
        <f t="shared" si="2"/>
        <v/>
      </c>
      <c r="F7" s="68">
        <f t="shared" si="3"/>
        <v>0.01</v>
      </c>
      <c r="G7" s="68" t="str">
        <f t="shared" si="4"/>
        <v/>
      </c>
      <c r="H7" s="68" t="str">
        <f t="shared" si="5"/>
        <v/>
      </c>
      <c r="I7" s="68">
        <f t="shared" si="6"/>
        <v>0.24000000000000002</v>
      </c>
      <c r="J7" s="68" t="str">
        <f t="shared" si="7"/>
        <v/>
      </c>
      <c r="K7" s="68" t="str">
        <f t="shared" si="8"/>
        <v/>
      </c>
      <c r="L7" s="68">
        <f t="shared" si="9"/>
        <v>0.01</v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2.564102564102564E-2</v>
      </c>
      <c r="AN7" s="86">
        <f t="shared" si="17"/>
        <v>0</v>
      </c>
      <c r="AO7" s="86">
        <f t="shared" si="17"/>
        <v>2.1318173743116006E-3</v>
      </c>
      <c r="AP7" s="86">
        <f t="shared" si="17"/>
        <v>0</v>
      </c>
      <c r="AQ7" s="86">
        <f t="shared" si="17"/>
        <v>0</v>
      </c>
      <c r="AR7" s="86">
        <f t="shared" si="17"/>
        <v>0.23076923076923078</v>
      </c>
      <c r="AS7" s="86">
        <f t="shared" si="17"/>
        <v>0</v>
      </c>
      <c r="AT7" s="86">
        <f t="shared" si="17"/>
        <v>0</v>
      </c>
      <c r="AU7" s="86">
        <f t="shared" si="17"/>
        <v>4.3956043956043955E-5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2889</v>
      </c>
      <c r="D8" s="67">
        <f t="shared" si="1"/>
        <v>0.39</v>
      </c>
      <c r="E8" s="68" t="str">
        <f t="shared" si="2"/>
        <v/>
      </c>
      <c r="F8" s="68">
        <f t="shared" si="3"/>
        <v>0.04</v>
      </c>
      <c r="G8" s="68" t="str">
        <f t="shared" si="4"/>
        <v/>
      </c>
      <c r="H8" s="68" t="str">
        <f t="shared" si="5"/>
        <v/>
      </c>
      <c r="I8" s="68">
        <f t="shared" si="6"/>
        <v>3.51</v>
      </c>
      <c r="J8" s="68" t="str">
        <f t="shared" si="7"/>
        <v/>
      </c>
      <c r="K8" s="68" t="str">
        <f t="shared" si="8"/>
        <v/>
      </c>
      <c r="L8" s="68">
        <f t="shared" si="9"/>
        <v>0.01</v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0.38987854251012144</v>
      </c>
      <c r="AN8" s="86">
        <f t="shared" si="17"/>
        <v>0</v>
      </c>
      <c r="AO8" s="86">
        <f t="shared" si="17"/>
        <v>3.2414844180980069E-2</v>
      </c>
      <c r="AP8" s="86">
        <f t="shared" si="17"/>
        <v>0</v>
      </c>
      <c r="AQ8" s="86">
        <f t="shared" si="17"/>
        <v>0</v>
      </c>
      <c r="AR8" s="86">
        <f t="shared" si="17"/>
        <v>3.5089068825910927</v>
      </c>
      <c r="AS8" s="86">
        <f t="shared" si="17"/>
        <v>0</v>
      </c>
      <c r="AT8" s="86">
        <f t="shared" si="17"/>
        <v>0</v>
      </c>
      <c r="AU8" s="86">
        <f t="shared" si="17"/>
        <v>6.6836321573163671E-4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2455</v>
      </c>
      <c r="D9" s="67">
        <f t="shared" si="1"/>
        <v>0.34</v>
      </c>
      <c r="E9" s="68" t="str">
        <f t="shared" si="2"/>
        <v/>
      </c>
      <c r="F9" s="68">
        <f t="shared" si="3"/>
        <v>0.03</v>
      </c>
      <c r="G9" s="68" t="str">
        <f t="shared" si="4"/>
        <v/>
      </c>
      <c r="H9" s="68" t="str">
        <f t="shared" si="5"/>
        <v/>
      </c>
      <c r="I9" s="68">
        <f t="shared" si="6"/>
        <v>2.9899999999999998</v>
      </c>
      <c r="J9" s="68" t="str">
        <f t="shared" si="7"/>
        <v/>
      </c>
      <c r="K9" s="68" t="str">
        <f t="shared" si="8"/>
        <v/>
      </c>
      <c r="L9" s="68">
        <f t="shared" si="9"/>
        <v>0.01</v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0.33130904183535764</v>
      </c>
      <c r="AN9" s="86">
        <f t="shared" si="17"/>
        <v>0</v>
      </c>
      <c r="AO9" s="86">
        <f t="shared" si="17"/>
        <v>2.7545324494394629E-2</v>
      </c>
      <c r="AP9" s="86">
        <f t="shared" si="17"/>
        <v>0</v>
      </c>
      <c r="AQ9" s="86">
        <f t="shared" si="17"/>
        <v>0</v>
      </c>
      <c r="AR9" s="86">
        <f t="shared" si="17"/>
        <v>2.9817813765182186</v>
      </c>
      <c r="AS9" s="86">
        <f t="shared" si="17"/>
        <v>0</v>
      </c>
      <c r="AT9" s="86">
        <f t="shared" si="17"/>
        <v>0</v>
      </c>
      <c r="AU9" s="86">
        <f t="shared" si="17"/>
        <v>5.6795835743204167E-4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4727</v>
      </c>
      <c r="D10" s="67">
        <f t="shared" si="1"/>
        <v>0.64</v>
      </c>
      <c r="E10" s="68" t="str">
        <f t="shared" si="2"/>
        <v/>
      </c>
      <c r="F10" s="68">
        <f t="shared" si="3"/>
        <v>6.0000000000000005E-2</v>
      </c>
      <c r="G10" s="68" t="str">
        <f t="shared" si="4"/>
        <v/>
      </c>
      <c r="H10" s="68" t="str">
        <f t="shared" si="5"/>
        <v/>
      </c>
      <c r="I10" s="68">
        <f t="shared" si="6"/>
        <v>5.75</v>
      </c>
      <c r="J10" s="68" t="str">
        <f t="shared" si="7"/>
        <v/>
      </c>
      <c r="K10" s="68" t="str">
        <f t="shared" si="8"/>
        <v/>
      </c>
      <c r="L10" s="68">
        <f t="shared" si="9"/>
        <v>0.01</v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0.63792172739541153</v>
      </c>
      <c r="AN10" s="86">
        <f t="shared" si="17"/>
        <v>0</v>
      </c>
      <c r="AO10" s="86">
        <f t="shared" si="17"/>
        <v>5.3037372254583874E-2</v>
      </c>
      <c r="AP10" s="86">
        <f t="shared" si="17"/>
        <v>0</v>
      </c>
      <c r="AQ10" s="86">
        <f t="shared" si="17"/>
        <v>0</v>
      </c>
      <c r="AR10" s="86">
        <f t="shared" si="17"/>
        <v>5.7412955465587041</v>
      </c>
      <c r="AS10" s="86">
        <f t="shared" si="17"/>
        <v>0</v>
      </c>
      <c r="AT10" s="86">
        <f t="shared" si="17"/>
        <v>0</v>
      </c>
      <c r="AU10" s="86">
        <f t="shared" si="17"/>
        <v>1.0935801041064199E-3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2418</v>
      </c>
      <c r="D11" s="67">
        <f t="shared" si="1"/>
        <v>0.33</v>
      </c>
      <c r="E11" s="68" t="str">
        <f t="shared" si="2"/>
        <v/>
      </c>
      <c r="F11" s="68">
        <f t="shared" si="3"/>
        <v>0.03</v>
      </c>
      <c r="G11" s="68" t="str">
        <f t="shared" si="4"/>
        <v/>
      </c>
      <c r="H11" s="68" t="str">
        <f t="shared" si="5"/>
        <v/>
      </c>
      <c r="I11" s="68">
        <f t="shared" si="6"/>
        <v>2.94</v>
      </c>
      <c r="J11" s="68" t="str">
        <f t="shared" si="7"/>
        <v/>
      </c>
      <c r="K11" s="68" t="str">
        <f t="shared" si="8"/>
        <v/>
      </c>
      <c r="L11" s="68">
        <f t="shared" si="9"/>
        <v>0.01</v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0.32631578947368423</v>
      </c>
      <c r="AN11" s="86">
        <f t="shared" si="17"/>
        <v>0</v>
      </c>
      <c r="AO11" s="86">
        <f t="shared" si="17"/>
        <v>2.7130181110976054E-2</v>
      </c>
      <c r="AP11" s="86">
        <f t="shared" si="17"/>
        <v>0</v>
      </c>
      <c r="AQ11" s="86">
        <f t="shared" si="17"/>
        <v>0</v>
      </c>
      <c r="AR11" s="86">
        <f t="shared" si="17"/>
        <v>2.9368421052631577</v>
      </c>
      <c r="AS11" s="86">
        <f t="shared" si="17"/>
        <v>0</v>
      </c>
      <c r="AT11" s="86">
        <f t="shared" si="17"/>
        <v>0</v>
      </c>
      <c r="AU11" s="86">
        <f t="shared" si="17"/>
        <v>5.5939849624060147E-4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2386</v>
      </c>
      <c r="D12" s="67">
        <f t="shared" si="1"/>
        <v>0.33</v>
      </c>
      <c r="E12" s="68" t="str">
        <f t="shared" si="2"/>
        <v/>
      </c>
      <c r="F12" s="68">
        <f t="shared" si="3"/>
        <v>0.03</v>
      </c>
      <c r="G12" s="68" t="str">
        <f t="shared" si="4"/>
        <v/>
      </c>
      <c r="H12" s="68" t="str">
        <f t="shared" si="5"/>
        <v/>
      </c>
      <c r="I12" s="68">
        <f t="shared" si="6"/>
        <v>2.9</v>
      </c>
      <c r="J12" s="68" t="str">
        <f t="shared" si="7"/>
        <v/>
      </c>
      <c r="K12" s="68" t="str">
        <f t="shared" si="8"/>
        <v/>
      </c>
      <c r="L12" s="68">
        <f t="shared" si="9"/>
        <v>0.01</v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0.32199730094466933</v>
      </c>
      <c r="AN12" s="86">
        <f t="shared" si="17"/>
        <v>0</v>
      </c>
      <c r="AO12" s="86">
        <f t="shared" si="17"/>
        <v>2.6771138184776205E-2</v>
      </c>
      <c r="AP12" s="86">
        <f t="shared" si="17"/>
        <v>0</v>
      </c>
      <c r="AQ12" s="86">
        <f t="shared" si="17"/>
        <v>0</v>
      </c>
      <c r="AR12" s="86">
        <f t="shared" si="17"/>
        <v>2.8979757085020239</v>
      </c>
      <c r="AS12" s="86">
        <f t="shared" si="17"/>
        <v>0</v>
      </c>
      <c r="AT12" s="86">
        <f t="shared" si="17"/>
        <v>0</v>
      </c>
      <c r="AU12" s="86">
        <f t="shared" si="17"/>
        <v>5.519953730480046E-4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757</v>
      </c>
      <c r="D13" s="67">
        <f t="shared" si="1"/>
        <v>0.11</v>
      </c>
      <c r="E13" s="68" t="str">
        <f t="shared" si="2"/>
        <v/>
      </c>
      <c r="F13" s="68">
        <f t="shared" si="3"/>
        <v>0.01</v>
      </c>
      <c r="G13" s="68" t="str">
        <f t="shared" si="4"/>
        <v/>
      </c>
      <c r="H13" s="68" t="str">
        <f t="shared" si="5"/>
        <v/>
      </c>
      <c r="I13" s="68">
        <f t="shared" si="6"/>
        <v>0.92</v>
      </c>
      <c r="J13" s="68" t="str">
        <f t="shared" si="7"/>
        <v/>
      </c>
      <c r="K13" s="68" t="str">
        <f t="shared" si="8"/>
        <v/>
      </c>
      <c r="L13" s="68">
        <f t="shared" si="9"/>
        <v>0.01</v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0.10215924426450743</v>
      </c>
      <c r="AN13" s="86">
        <f t="shared" si="17"/>
        <v>0</v>
      </c>
      <c r="AO13" s="86">
        <f t="shared" si="17"/>
        <v>8.4936092229151664E-3</v>
      </c>
      <c r="AP13" s="86">
        <f t="shared" si="17"/>
        <v>0</v>
      </c>
      <c r="AQ13" s="86">
        <f t="shared" si="17"/>
        <v>0</v>
      </c>
      <c r="AR13" s="86">
        <f t="shared" si="17"/>
        <v>0.91943319838056681</v>
      </c>
      <c r="AS13" s="86">
        <f t="shared" si="17"/>
        <v>0</v>
      </c>
      <c r="AT13" s="86">
        <f t="shared" si="17"/>
        <v>0</v>
      </c>
      <c r="AU13" s="86">
        <f t="shared" si="17"/>
        <v>1.7513013302486986E-4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1283</v>
      </c>
      <c r="D14" s="67">
        <f t="shared" si="1"/>
        <v>0.18000000000000002</v>
      </c>
      <c r="E14" s="68" t="str">
        <f t="shared" si="2"/>
        <v/>
      </c>
      <c r="F14" s="68">
        <f t="shared" si="3"/>
        <v>0.02</v>
      </c>
      <c r="G14" s="68" t="str">
        <f t="shared" si="4"/>
        <v/>
      </c>
      <c r="H14" s="68" t="str">
        <f t="shared" si="5"/>
        <v/>
      </c>
      <c r="I14" s="68">
        <f t="shared" si="6"/>
        <v>1.56</v>
      </c>
      <c r="J14" s="68" t="str">
        <f t="shared" si="7"/>
        <v/>
      </c>
      <c r="K14" s="68" t="str">
        <f t="shared" si="8"/>
        <v/>
      </c>
      <c r="L14" s="68">
        <f t="shared" si="9"/>
        <v>0.01</v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0.17314439946018892</v>
      </c>
      <c r="AN14" s="86">
        <f t="shared" si="17"/>
        <v>0</v>
      </c>
      <c r="AO14" s="86">
        <f t="shared" si="17"/>
        <v>1.4395377322325176E-2</v>
      </c>
      <c r="AP14" s="86">
        <f t="shared" si="17"/>
        <v>0</v>
      </c>
      <c r="AQ14" s="86">
        <f t="shared" si="17"/>
        <v>0</v>
      </c>
      <c r="AR14" s="86">
        <f t="shared" si="17"/>
        <v>1.5582995951417002</v>
      </c>
      <c r="AS14" s="86">
        <f t="shared" si="17"/>
        <v>0</v>
      </c>
      <c r="AT14" s="86">
        <f t="shared" si="17"/>
        <v>0</v>
      </c>
      <c r="AU14" s="86">
        <f t="shared" si="17"/>
        <v>2.9681897050318104E-4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2093</v>
      </c>
      <c r="D15" s="67">
        <f t="shared" si="1"/>
        <v>0.29000000000000004</v>
      </c>
      <c r="E15" s="68" t="str">
        <f t="shared" si="2"/>
        <v/>
      </c>
      <c r="F15" s="68">
        <f t="shared" si="3"/>
        <v>0.03</v>
      </c>
      <c r="G15" s="68" t="str">
        <f t="shared" si="4"/>
        <v/>
      </c>
      <c r="H15" s="68" t="str">
        <f t="shared" si="5"/>
        <v/>
      </c>
      <c r="I15" s="68">
        <f t="shared" si="6"/>
        <v>2.5499999999999998</v>
      </c>
      <c r="J15" s="68" t="str">
        <f t="shared" si="7"/>
        <v/>
      </c>
      <c r="K15" s="68" t="str">
        <f t="shared" si="8"/>
        <v/>
      </c>
      <c r="L15" s="68">
        <f t="shared" si="9"/>
        <v>0.01</v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0.28245614035087718</v>
      </c>
      <c r="AN15" s="86">
        <f t="shared" si="17"/>
        <v>0</v>
      </c>
      <c r="AO15" s="86">
        <f t="shared" si="17"/>
        <v>2.3483651391758842E-2</v>
      </c>
      <c r="AP15" s="86">
        <f t="shared" si="17"/>
        <v>0</v>
      </c>
      <c r="AQ15" s="86">
        <f t="shared" si="17"/>
        <v>0</v>
      </c>
      <c r="AR15" s="86">
        <f t="shared" si="17"/>
        <v>2.5421052631578944</v>
      </c>
      <c r="AS15" s="86">
        <f t="shared" si="17"/>
        <v>0</v>
      </c>
      <c r="AT15" s="86">
        <f t="shared" si="17"/>
        <v>0</v>
      </c>
      <c r="AU15" s="86">
        <f t="shared" si="17"/>
        <v>4.8421052631578945E-4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4501</v>
      </c>
      <c r="D16" s="67">
        <f t="shared" si="1"/>
        <v>0.61</v>
      </c>
      <c r="E16" s="68" t="str">
        <f t="shared" si="2"/>
        <v/>
      </c>
      <c r="F16" s="68">
        <f t="shared" si="3"/>
        <v>6.0000000000000005E-2</v>
      </c>
      <c r="G16" s="68" t="str">
        <f t="shared" si="4"/>
        <v/>
      </c>
      <c r="H16" s="68" t="str">
        <f t="shared" si="5"/>
        <v/>
      </c>
      <c r="I16" s="68">
        <f t="shared" si="6"/>
        <v>5.47</v>
      </c>
      <c r="J16" s="68" t="str">
        <f t="shared" si="7"/>
        <v/>
      </c>
      <c r="K16" s="68" t="str">
        <f t="shared" si="8"/>
        <v/>
      </c>
      <c r="L16" s="68">
        <f t="shared" si="9"/>
        <v>0.01</v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0.60742240215924426</v>
      </c>
      <c r="AN16" s="86">
        <f t="shared" si="17"/>
        <v>0</v>
      </c>
      <c r="AO16" s="86">
        <f t="shared" si="17"/>
        <v>5.0501631588297444E-2</v>
      </c>
      <c r="AP16" s="86">
        <f t="shared" si="17"/>
        <v>0</v>
      </c>
      <c r="AQ16" s="86">
        <f t="shared" si="17"/>
        <v>0</v>
      </c>
      <c r="AR16" s="86">
        <f t="shared" si="17"/>
        <v>5.4668016194331983</v>
      </c>
      <c r="AS16" s="86">
        <f t="shared" si="17"/>
        <v>0</v>
      </c>
      <c r="AT16" s="86">
        <f t="shared" si="17"/>
        <v>0</v>
      </c>
      <c r="AU16" s="86">
        <f t="shared" si="17"/>
        <v>1.0412955465587044E-3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6343</v>
      </c>
      <c r="D17" s="67">
        <f t="shared" si="1"/>
        <v>0.86</v>
      </c>
      <c r="E17" s="68" t="str">
        <f t="shared" si="2"/>
        <v/>
      </c>
      <c r="F17" s="68">
        <f t="shared" si="3"/>
        <v>0.08</v>
      </c>
      <c r="G17" s="68" t="str">
        <f t="shared" si="4"/>
        <v/>
      </c>
      <c r="H17" s="68" t="str">
        <f t="shared" si="5"/>
        <v/>
      </c>
      <c r="I17" s="68">
        <f t="shared" si="6"/>
        <v>7.71</v>
      </c>
      <c r="J17" s="68" t="str">
        <f t="shared" si="7"/>
        <v/>
      </c>
      <c r="K17" s="68" t="str">
        <f t="shared" si="8"/>
        <v/>
      </c>
      <c r="L17" s="68">
        <f t="shared" si="9"/>
        <v>0.01</v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0.85600539811066123</v>
      </c>
      <c r="AN17" s="86">
        <f t="shared" si="17"/>
        <v>0</v>
      </c>
      <c r="AO17" s="86">
        <f t="shared" si="17"/>
        <v>7.1169040027676225E-2</v>
      </c>
      <c r="AP17" s="86">
        <f t="shared" si="17"/>
        <v>0</v>
      </c>
      <c r="AQ17" s="86">
        <f t="shared" si="17"/>
        <v>0</v>
      </c>
      <c r="AR17" s="86">
        <f t="shared" si="17"/>
        <v>7.7040485829959513</v>
      </c>
      <c r="AS17" s="86">
        <f t="shared" si="17"/>
        <v>0</v>
      </c>
      <c r="AT17" s="86">
        <f t="shared" si="17"/>
        <v>0</v>
      </c>
      <c r="AU17" s="86">
        <f t="shared" si="17"/>
        <v>1.4674378253325621E-3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2196</v>
      </c>
      <c r="D18" s="67">
        <f t="shared" si="1"/>
        <v>0.3</v>
      </c>
      <c r="E18" s="68" t="str">
        <f t="shared" si="2"/>
        <v/>
      </c>
      <c r="F18" s="68">
        <f t="shared" si="3"/>
        <v>0.03</v>
      </c>
      <c r="G18" s="68" t="str">
        <f t="shared" si="4"/>
        <v/>
      </c>
      <c r="H18" s="68" t="str">
        <f t="shared" si="5"/>
        <v/>
      </c>
      <c r="I18" s="68">
        <f t="shared" si="6"/>
        <v>2.67</v>
      </c>
      <c r="J18" s="68" t="str">
        <f t="shared" si="7"/>
        <v/>
      </c>
      <c r="K18" s="68" t="str">
        <f t="shared" si="8"/>
        <v/>
      </c>
      <c r="L18" s="68">
        <f t="shared" si="9"/>
        <v>0.01</v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0.29635627530364372</v>
      </c>
      <c r="AN18" s="86">
        <f t="shared" si="17"/>
        <v>0</v>
      </c>
      <c r="AO18" s="86">
        <f t="shared" si="17"/>
        <v>2.4639320810464604E-2</v>
      </c>
      <c r="AP18" s="86">
        <f t="shared" si="17"/>
        <v>0</v>
      </c>
      <c r="AQ18" s="86">
        <f t="shared" si="17"/>
        <v>0</v>
      </c>
      <c r="AR18" s="86">
        <f t="shared" si="17"/>
        <v>2.6672064777327935</v>
      </c>
      <c r="AS18" s="86">
        <f t="shared" si="17"/>
        <v>0</v>
      </c>
      <c r="AT18" s="86">
        <f t="shared" si="17"/>
        <v>0</v>
      </c>
      <c r="AU18" s="86">
        <f t="shared" si="17"/>
        <v>5.0803932909196067E-4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3980</v>
      </c>
      <c r="D19" s="67">
        <f t="shared" si="1"/>
        <v>0.54</v>
      </c>
      <c r="E19" s="68" t="str">
        <f t="shared" si="2"/>
        <v/>
      </c>
      <c r="F19" s="68">
        <f t="shared" si="3"/>
        <v>0.05</v>
      </c>
      <c r="G19" s="68" t="str">
        <f t="shared" si="4"/>
        <v/>
      </c>
      <c r="H19" s="68" t="str">
        <f t="shared" si="5"/>
        <v/>
      </c>
      <c r="I19" s="68">
        <f t="shared" si="6"/>
        <v>4.84</v>
      </c>
      <c r="J19" s="68" t="str">
        <f t="shared" si="7"/>
        <v/>
      </c>
      <c r="K19" s="68" t="str">
        <f t="shared" si="8"/>
        <v/>
      </c>
      <c r="L19" s="68">
        <f t="shared" si="9"/>
        <v>0.01</v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0.53711201079622128</v>
      </c>
      <c r="AN19" s="86">
        <f t="shared" si="18"/>
        <v>0</v>
      </c>
      <c r="AO19" s="86">
        <f t="shared" si="18"/>
        <v>4.4655963946106159E-2</v>
      </c>
      <c r="AP19" s="86">
        <f t="shared" si="18"/>
        <v>0</v>
      </c>
      <c r="AQ19" s="86">
        <f t="shared" si="18"/>
        <v>0</v>
      </c>
      <c r="AR19" s="86">
        <f t="shared" si="18"/>
        <v>4.8340080971659916</v>
      </c>
      <c r="AS19" s="86">
        <f t="shared" si="18"/>
        <v>0</v>
      </c>
      <c r="AT19" s="86">
        <f t="shared" si="18"/>
        <v>0</v>
      </c>
      <c r="AU19" s="86">
        <f t="shared" si="18"/>
        <v>9.2076344707923659E-4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3470</v>
      </c>
      <c r="D20" s="67">
        <f t="shared" si="1"/>
        <v>0.47000000000000003</v>
      </c>
      <c r="E20" s="68" t="str">
        <f t="shared" si="2"/>
        <v/>
      </c>
      <c r="F20" s="68">
        <f t="shared" si="3"/>
        <v>0.04</v>
      </c>
      <c r="G20" s="68" t="str">
        <f t="shared" si="4"/>
        <v/>
      </c>
      <c r="H20" s="68" t="str">
        <f t="shared" si="5"/>
        <v/>
      </c>
      <c r="I20" s="68">
        <f t="shared" si="6"/>
        <v>4.22</v>
      </c>
      <c r="J20" s="68" t="str">
        <f t="shared" si="7"/>
        <v/>
      </c>
      <c r="K20" s="68" t="str">
        <f t="shared" si="8"/>
        <v/>
      </c>
      <c r="L20" s="68">
        <f t="shared" si="9"/>
        <v>0.01</v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0.46828609986504721</v>
      </c>
      <c r="AN20" s="86">
        <f t="shared" si="18"/>
        <v>0</v>
      </c>
      <c r="AO20" s="86">
        <f t="shared" si="18"/>
        <v>3.8933717309796077E-2</v>
      </c>
      <c r="AP20" s="86">
        <f t="shared" si="18"/>
        <v>0</v>
      </c>
      <c r="AQ20" s="86">
        <f t="shared" si="18"/>
        <v>0</v>
      </c>
      <c r="AR20" s="86">
        <f t="shared" si="18"/>
        <v>4.2145748987854255</v>
      </c>
      <c r="AS20" s="86">
        <f t="shared" si="18"/>
        <v>0</v>
      </c>
      <c r="AT20" s="86">
        <f t="shared" si="18"/>
        <v>0</v>
      </c>
      <c r="AU20" s="86">
        <f t="shared" si="18"/>
        <v>8.0277617119722388E-4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3152</v>
      </c>
      <c r="D21" s="67">
        <f t="shared" si="1"/>
        <v>0.43</v>
      </c>
      <c r="E21" s="68" t="str">
        <f t="shared" si="2"/>
        <v/>
      </c>
      <c r="F21" s="68">
        <f t="shared" si="3"/>
        <v>0.04</v>
      </c>
      <c r="G21" s="68" t="str">
        <f t="shared" si="4"/>
        <v/>
      </c>
      <c r="H21" s="68" t="str">
        <f t="shared" si="5"/>
        <v/>
      </c>
      <c r="I21" s="68">
        <f t="shared" si="6"/>
        <v>3.8299999999999996</v>
      </c>
      <c r="J21" s="68" t="str">
        <f t="shared" si="7"/>
        <v/>
      </c>
      <c r="K21" s="68" t="str">
        <f t="shared" si="8"/>
        <v/>
      </c>
      <c r="L21" s="68">
        <f t="shared" si="9"/>
        <v>0.01</v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0.42537112010796219</v>
      </c>
      <c r="AN21" s="86">
        <f t="shared" si="18"/>
        <v>0</v>
      </c>
      <c r="AO21" s="86">
        <f t="shared" si="18"/>
        <v>3.5365728230685074E-2</v>
      </c>
      <c r="AP21" s="86">
        <f t="shared" si="18"/>
        <v>0</v>
      </c>
      <c r="AQ21" s="86">
        <f t="shared" si="18"/>
        <v>0</v>
      </c>
      <c r="AR21" s="86">
        <f t="shared" si="18"/>
        <v>3.8283400809716595</v>
      </c>
      <c r="AS21" s="86">
        <f t="shared" si="18"/>
        <v>0</v>
      </c>
      <c r="AT21" s="86">
        <f t="shared" si="18"/>
        <v>0</v>
      </c>
      <c r="AU21" s="86">
        <f t="shared" si="18"/>
        <v>7.2920763447079226E-4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2363</v>
      </c>
      <c r="D22" s="67">
        <f t="shared" si="1"/>
        <v>0.32</v>
      </c>
      <c r="E22" s="68" t="str">
        <f t="shared" si="2"/>
        <v/>
      </c>
      <c r="F22" s="68">
        <f t="shared" si="3"/>
        <v>0.03</v>
      </c>
      <c r="G22" s="68" t="str">
        <f t="shared" si="4"/>
        <v/>
      </c>
      <c r="H22" s="68" t="str">
        <f t="shared" si="5"/>
        <v/>
      </c>
      <c r="I22" s="68">
        <f t="shared" si="6"/>
        <v>2.88</v>
      </c>
      <c r="J22" s="68" t="str">
        <f t="shared" si="7"/>
        <v/>
      </c>
      <c r="K22" s="68" t="str">
        <f t="shared" si="8"/>
        <v/>
      </c>
      <c r="L22" s="68">
        <f t="shared" si="9"/>
        <v>0.01</v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0.31889338731443995</v>
      </c>
      <c r="AN22" s="86">
        <f t="shared" si="18"/>
        <v>0</v>
      </c>
      <c r="AO22" s="86">
        <f t="shared" si="18"/>
        <v>2.6513076081570063E-2</v>
      </c>
      <c r="AP22" s="86">
        <f t="shared" si="18"/>
        <v>0</v>
      </c>
      <c r="AQ22" s="86">
        <f t="shared" si="18"/>
        <v>0</v>
      </c>
      <c r="AR22" s="86">
        <f t="shared" si="18"/>
        <v>2.8700404858299593</v>
      </c>
      <c r="AS22" s="86">
        <f t="shared" si="18"/>
        <v>0</v>
      </c>
      <c r="AT22" s="86">
        <f t="shared" si="18"/>
        <v>0</v>
      </c>
      <c r="AU22" s="86">
        <f t="shared" si="18"/>
        <v>5.4667437825332561E-4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3291</v>
      </c>
      <c r="D23" s="67">
        <f t="shared" si="1"/>
        <v>0.45</v>
      </c>
      <c r="E23" s="68" t="str">
        <f t="shared" si="2"/>
        <v/>
      </c>
      <c r="F23" s="68">
        <f t="shared" si="3"/>
        <v>0.04</v>
      </c>
      <c r="G23" s="68" t="str">
        <f t="shared" si="4"/>
        <v/>
      </c>
      <c r="H23" s="68" t="str">
        <f t="shared" si="5"/>
        <v/>
      </c>
      <c r="I23" s="68">
        <f t="shared" si="6"/>
        <v>4</v>
      </c>
      <c r="J23" s="68" t="str">
        <f t="shared" si="7"/>
        <v/>
      </c>
      <c r="K23" s="68" t="str">
        <f t="shared" si="8"/>
        <v/>
      </c>
      <c r="L23" s="68">
        <f t="shared" si="9"/>
        <v>0.01</v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0.44412955465587045</v>
      </c>
      <c r="AN23" s="86">
        <f t="shared" si="18"/>
        <v>0</v>
      </c>
      <c r="AO23" s="86">
        <f t="shared" si="18"/>
        <v>3.6925320941365671E-2</v>
      </c>
      <c r="AP23" s="86">
        <f t="shared" si="18"/>
        <v>0</v>
      </c>
      <c r="AQ23" s="86">
        <f t="shared" si="18"/>
        <v>0</v>
      </c>
      <c r="AR23" s="86">
        <f t="shared" si="18"/>
        <v>3.9971659919028339</v>
      </c>
      <c r="AS23" s="86">
        <f t="shared" si="18"/>
        <v>0</v>
      </c>
      <c r="AT23" s="86">
        <f t="shared" si="18"/>
        <v>0</v>
      </c>
      <c r="AU23" s="86">
        <f t="shared" si="18"/>
        <v>7.6136495083863498E-4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2340</v>
      </c>
      <c r="D24" s="67">
        <f t="shared" si="1"/>
        <v>0.32</v>
      </c>
      <c r="E24" s="68" t="str">
        <f t="shared" si="2"/>
        <v/>
      </c>
      <c r="F24" s="68">
        <f t="shared" si="3"/>
        <v>0.03</v>
      </c>
      <c r="G24" s="68" t="str">
        <f t="shared" si="4"/>
        <v/>
      </c>
      <c r="H24" s="68" t="str">
        <f t="shared" si="5"/>
        <v/>
      </c>
      <c r="I24" s="68">
        <f t="shared" si="6"/>
        <v>2.8499999999999996</v>
      </c>
      <c r="J24" s="68" t="str">
        <f t="shared" si="7"/>
        <v/>
      </c>
      <c r="K24" s="68" t="str">
        <f t="shared" si="8"/>
        <v/>
      </c>
      <c r="L24" s="68">
        <f t="shared" si="9"/>
        <v>0.01</v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0.31578947368421051</v>
      </c>
      <c r="AN24" s="86">
        <f t="shared" si="18"/>
        <v>0</v>
      </c>
      <c r="AO24" s="86">
        <f t="shared" si="18"/>
        <v>2.6255013978363925E-2</v>
      </c>
      <c r="AP24" s="86">
        <f t="shared" si="18"/>
        <v>0</v>
      </c>
      <c r="AQ24" s="86">
        <f t="shared" si="18"/>
        <v>0</v>
      </c>
      <c r="AR24" s="86">
        <f t="shared" si="18"/>
        <v>2.8421052631578947</v>
      </c>
      <c r="AS24" s="86">
        <f t="shared" si="18"/>
        <v>0</v>
      </c>
      <c r="AT24" s="86">
        <f t="shared" si="18"/>
        <v>0</v>
      </c>
      <c r="AU24" s="86">
        <f t="shared" si="18"/>
        <v>5.4135338345864662E-4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3151</v>
      </c>
      <c r="D25" s="67">
        <f t="shared" si="1"/>
        <v>0.43</v>
      </c>
      <c r="E25" s="68" t="str">
        <f t="shared" si="2"/>
        <v/>
      </c>
      <c r="F25" s="68">
        <f t="shared" si="3"/>
        <v>0.04</v>
      </c>
      <c r="G25" s="68" t="str">
        <f t="shared" si="4"/>
        <v/>
      </c>
      <c r="H25" s="68" t="str">
        <f t="shared" si="5"/>
        <v/>
      </c>
      <c r="I25" s="68">
        <f t="shared" si="6"/>
        <v>3.8299999999999996</v>
      </c>
      <c r="J25" s="68" t="str">
        <f t="shared" si="7"/>
        <v/>
      </c>
      <c r="K25" s="68" t="str">
        <f t="shared" si="8"/>
        <v/>
      </c>
      <c r="L25" s="68">
        <f t="shared" si="9"/>
        <v>0.01</v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0.42523616734143049</v>
      </c>
      <c r="AN25" s="86">
        <f t="shared" si="18"/>
        <v>0</v>
      </c>
      <c r="AO25" s="86">
        <f t="shared" si="18"/>
        <v>3.5354508139241334E-2</v>
      </c>
      <c r="AP25" s="86">
        <f t="shared" si="18"/>
        <v>0</v>
      </c>
      <c r="AQ25" s="86">
        <f t="shared" si="18"/>
        <v>0</v>
      </c>
      <c r="AR25" s="86">
        <f t="shared" si="18"/>
        <v>3.8271255060728744</v>
      </c>
      <c r="AS25" s="86">
        <f t="shared" si="18"/>
        <v>0</v>
      </c>
      <c r="AT25" s="86">
        <f t="shared" si="18"/>
        <v>0</v>
      </c>
      <c r="AU25" s="86">
        <f t="shared" si="18"/>
        <v>7.2897628687102368E-4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4130</v>
      </c>
      <c r="D26" s="67">
        <f t="shared" si="1"/>
        <v>0.56000000000000005</v>
      </c>
      <c r="E26" s="68" t="str">
        <f t="shared" si="2"/>
        <v/>
      </c>
      <c r="F26" s="68">
        <f t="shared" si="3"/>
        <v>0.05</v>
      </c>
      <c r="G26" s="68" t="str">
        <f t="shared" si="4"/>
        <v/>
      </c>
      <c r="H26" s="68" t="str">
        <f t="shared" si="5"/>
        <v/>
      </c>
      <c r="I26" s="68">
        <f t="shared" si="6"/>
        <v>5.0199999999999996</v>
      </c>
      <c r="J26" s="68" t="str">
        <f t="shared" si="7"/>
        <v/>
      </c>
      <c r="K26" s="68" t="str">
        <f t="shared" si="8"/>
        <v/>
      </c>
      <c r="L26" s="68">
        <f t="shared" si="9"/>
        <v>0.01</v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0.55735492577597845</v>
      </c>
      <c r="AN26" s="86">
        <f t="shared" si="18"/>
        <v>0</v>
      </c>
      <c r="AO26" s="86">
        <f t="shared" si="18"/>
        <v>4.6338977662667952E-2</v>
      </c>
      <c r="AP26" s="86">
        <f t="shared" si="18"/>
        <v>0</v>
      </c>
      <c r="AQ26" s="86">
        <f t="shared" si="18"/>
        <v>0</v>
      </c>
      <c r="AR26" s="86">
        <f t="shared" si="18"/>
        <v>5.0161943319838054</v>
      </c>
      <c r="AS26" s="86">
        <f t="shared" si="18"/>
        <v>0</v>
      </c>
      <c r="AT26" s="86">
        <f t="shared" si="18"/>
        <v>0</v>
      </c>
      <c r="AU26" s="86">
        <f t="shared" si="18"/>
        <v>9.5546558704453436E-4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2556</v>
      </c>
      <c r="D27" s="67">
        <f t="shared" si="1"/>
        <v>0.35000000000000003</v>
      </c>
      <c r="E27" s="68" t="str">
        <f t="shared" si="2"/>
        <v/>
      </c>
      <c r="F27" s="68">
        <f t="shared" si="3"/>
        <v>0.03</v>
      </c>
      <c r="G27" s="68" t="str">
        <f t="shared" si="4"/>
        <v/>
      </c>
      <c r="H27" s="68" t="str">
        <f t="shared" si="5"/>
        <v/>
      </c>
      <c r="I27" s="68">
        <f t="shared" si="6"/>
        <v>3.11</v>
      </c>
      <c r="J27" s="68" t="str">
        <f t="shared" si="7"/>
        <v/>
      </c>
      <c r="K27" s="68" t="str">
        <f t="shared" si="8"/>
        <v/>
      </c>
      <c r="L27" s="68">
        <f t="shared" si="9"/>
        <v>0.01</v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0.34493927125506069</v>
      </c>
      <c r="AN27" s="86">
        <f t="shared" si="18"/>
        <v>0</v>
      </c>
      <c r="AO27" s="86">
        <f t="shared" si="18"/>
        <v>2.86785537302129E-2</v>
      </c>
      <c r="AP27" s="86">
        <f t="shared" si="18"/>
        <v>0</v>
      </c>
      <c r="AQ27" s="86">
        <f t="shared" si="18"/>
        <v>0</v>
      </c>
      <c r="AR27" s="86">
        <f t="shared" si="18"/>
        <v>3.1044534412955462</v>
      </c>
      <c r="AS27" s="86">
        <f t="shared" si="18"/>
        <v>0</v>
      </c>
      <c r="AT27" s="86">
        <f t="shared" si="18"/>
        <v>0</v>
      </c>
      <c r="AU27" s="86">
        <f t="shared" si="18"/>
        <v>5.9132446500867551E-4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2528</v>
      </c>
      <c r="D28" s="67">
        <f t="shared" si="1"/>
        <v>0.35000000000000003</v>
      </c>
      <c r="E28" s="68" t="str">
        <f t="shared" si="2"/>
        <v/>
      </c>
      <c r="F28" s="68">
        <f t="shared" si="3"/>
        <v>0.03</v>
      </c>
      <c r="G28" s="68" t="str">
        <f t="shared" si="4"/>
        <v/>
      </c>
      <c r="H28" s="68" t="str">
        <f t="shared" si="5"/>
        <v/>
      </c>
      <c r="I28" s="68">
        <f t="shared" si="6"/>
        <v>3.0799999999999996</v>
      </c>
      <c r="J28" s="68" t="str">
        <f t="shared" si="7"/>
        <v/>
      </c>
      <c r="K28" s="68" t="str">
        <f t="shared" si="8"/>
        <v/>
      </c>
      <c r="L28" s="68">
        <f t="shared" si="9"/>
        <v>0.01</v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0.34116059379217273</v>
      </c>
      <c r="AN28" s="86">
        <f t="shared" si="18"/>
        <v>0</v>
      </c>
      <c r="AO28" s="86">
        <f t="shared" si="18"/>
        <v>2.8364391169788034E-2</v>
      </c>
      <c r="AP28" s="86">
        <f t="shared" si="18"/>
        <v>0</v>
      </c>
      <c r="AQ28" s="86">
        <f t="shared" si="18"/>
        <v>0</v>
      </c>
      <c r="AR28" s="86">
        <f t="shared" si="18"/>
        <v>3.0704453441295545</v>
      </c>
      <c r="AS28" s="86">
        <f t="shared" si="18"/>
        <v>0</v>
      </c>
      <c r="AT28" s="86">
        <f t="shared" si="18"/>
        <v>0</v>
      </c>
      <c r="AU28" s="86">
        <f t="shared" si="18"/>
        <v>5.8484673221515329E-4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3822</v>
      </c>
      <c r="D29" s="67">
        <f t="shared" si="1"/>
        <v>0.52</v>
      </c>
      <c r="E29" s="68" t="str">
        <f t="shared" si="2"/>
        <v/>
      </c>
      <c r="F29" s="68">
        <f t="shared" si="3"/>
        <v>0.05</v>
      </c>
      <c r="G29" s="68" t="str">
        <f t="shared" si="4"/>
        <v/>
      </c>
      <c r="H29" s="68" t="str">
        <f t="shared" si="5"/>
        <v/>
      </c>
      <c r="I29" s="68">
        <f t="shared" si="6"/>
        <v>4.6499999999999995</v>
      </c>
      <c r="J29" s="68" t="str">
        <f t="shared" si="7"/>
        <v/>
      </c>
      <c r="K29" s="68" t="str">
        <f t="shared" si="8"/>
        <v/>
      </c>
      <c r="L29" s="68">
        <f t="shared" si="9"/>
        <v>0.01</v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0.51578947368421046</v>
      </c>
      <c r="AN29" s="86">
        <f t="shared" si="18"/>
        <v>0</v>
      </c>
      <c r="AO29" s="86">
        <f t="shared" si="18"/>
        <v>4.2883189497994405E-2</v>
      </c>
      <c r="AP29" s="86">
        <f t="shared" si="18"/>
        <v>0</v>
      </c>
      <c r="AQ29" s="86">
        <f t="shared" si="18"/>
        <v>0</v>
      </c>
      <c r="AR29" s="86">
        <f t="shared" si="18"/>
        <v>4.6421052631578945</v>
      </c>
      <c r="AS29" s="86">
        <f t="shared" si="18"/>
        <v>0</v>
      </c>
      <c r="AT29" s="86">
        <f t="shared" si="18"/>
        <v>0</v>
      </c>
      <c r="AU29" s="86">
        <f t="shared" si="18"/>
        <v>8.8421052631578942E-4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2601</v>
      </c>
      <c r="D30" s="67">
        <f t="shared" si="1"/>
        <v>0.36</v>
      </c>
      <c r="E30" s="68" t="str">
        <f t="shared" si="2"/>
        <v/>
      </c>
      <c r="F30" s="68">
        <f t="shared" si="3"/>
        <v>0.03</v>
      </c>
      <c r="G30" s="68" t="str">
        <f t="shared" si="4"/>
        <v/>
      </c>
      <c r="H30" s="68" t="str">
        <f t="shared" si="5"/>
        <v/>
      </c>
      <c r="I30" s="68">
        <f t="shared" si="6"/>
        <v>3.1599999999999997</v>
      </c>
      <c r="J30" s="68" t="str">
        <f t="shared" si="7"/>
        <v/>
      </c>
      <c r="K30" s="68" t="str">
        <f t="shared" si="8"/>
        <v/>
      </c>
      <c r="L30" s="68">
        <f t="shared" si="9"/>
        <v>0.01</v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0.35101214574898781</v>
      </c>
      <c r="AN30" s="86">
        <f t="shared" si="18"/>
        <v>0</v>
      </c>
      <c r="AO30" s="86">
        <f t="shared" si="18"/>
        <v>2.9183457845181438E-2</v>
      </c>
      <c r="AP30" s="86">
        <f t="shared" si="18"/>
        <v>0</v>
      </c>
      <c r="AQ30" s="86">
        <f t="shared" si="18"/>
        <v>0</v>
      </c>
      <c r="AR30" s="86">
        <f t="shared" si="18"/>
        <v>3.1591093117408904</v>
      </c>
      <c r="AS30" s="86">
        <f t="shared" si="18"/>
        <v>0</v>
      </c>
      <c r="AT30" s="86">
        <f t="shared" si="18"/>
        <v>0</v>
      </c>
      <c r="AU30" s="86">
        <f t="shared" si="18"/>
        <v>6.017351069982649E-4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5082</v>
      </c>
      <c r="D31" s="67">
        <f t="shared" si="1"/>
        <v>0.69000000000000006</v>
      </c>
      <c r="E31" s="68" t="str">
        <f t="shared" si="2"/>
        <v/>
      </c>
      <c r="F31" s="68">
        <f t="shared" si="3"/>
        <v>6.0000000000000005E-2</v>
      </c>
      <c r="G31" s="68" t="str">
        <f t="shared" si="4"/>
        <v/>
      </c>
      <c r="H31" s="68" t="str">
        <f t="shared" si="5"/>
        <v/>
      </c>
      <c r="I31" s="68">
        <f t="shared" si="6"/>
        <v>6.18</v>
      </c>
      <c r="J31" s="68" t="str">
        <f t="shared" si="7"/>
        <v/>
      </c>
      <c r="K31" s="68" t="str">
        <f t="shared" si="8"/>
        <v/>
      </c>
      <c r="L31" s="68">
        <f t="shared" si="9"/>
        <v>0.01</v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0.68582995951417003</v>
      </c>
      <c r="AN31" s="86">
        <f t="shared" si="18"/>
        <v>0</v>
      </c>
      <c r="AO31" s="86">
        <f t="shared" si="18"/>
        <v>5.7020504717113438E-2</v>
      </c>
      <c r="AP31" s="86">
        <f t="shared" si="18"/>
        <v>0</v>
      </c>
      <c r="AQ31" s="86">
        <f t="shared" si="18"/>
        <v>0</v>
      </c>
      <c r="AR31" s="86">
        <f t="shared" si="18"/>
        <v>6.1724696356275297</v>
      </c>
      <c r="AS31" s="86">
        <f t="shared" si="18"/>
        <v>0</v>
      </c>
      <c r="AT31" s="86">
        <f t="shared" si="18"/>
        <v>0</v>
      </c>
      <c r="AU31" s="86">
        <f t="shared" si="18"/>
        <v>1.1757085020242914E-3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4017</v>
      </c>
      <c r="D32" s="67">
        <f t="shared" si="1"/>
        <v>0.55000000000000004</v>
      </c>
      <c r="E32" s="68" t="str">
        <f t="shared" si="2"/>
        <v/>
      </c>
      <c r="F32" s="68">
        <f t="shared" si="3"/>
        <v>0.05</v>
      </c>
      <c r="G32" s="68" t="str">
        <f t="shared" si="4"/>
        <v/>
      </c>
      <c r="H32" s="68" t="str">
        <f t="shared" si="5"/>
        <v/>
      </c>
      <c r="I32" s="68">
        <f t="shared" si="6"/>
        <v>4.88</v>
      </c>
      <c r="J32" s="68" t="str">
        <f t="shared" si="7"/>
        <v/>
      </c>
      <c r="K32" s="68" t="str">
        <f t="shared" si="8"/>
        <v/>
      </c>
      <c r="L32" s="68">
        <f t="shared" si="9"/>
        <v>0.01</v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0.54210526315789465</v>
      </c>
      <c r="AN32" s="86">
        <f t="shared" si="18"/>
        <v>0</v>
      </c>
      <c r="AO32" s="86">
        <f t="shared" si="18"/>
        <v>4.5071107329524733E-2</v>
      </c>
      <c r="AP32" s="86">
        <f t="shared" si="18"/>
        <v>0</v>
      </c>
      <c r="AQ32" s="86">
        <f t="shared" si="18"/>
        <v>0</v>
      </c>
      <c r="AR32" s="86">
        <f t="shared" si="18"/>
        <v>4.878947368421052</v>
      </c>
      <c r="AS32" s="86">
        <f t="shared" si="18"/>
        <v>0</v>
      </c>
      <c r="AT32" s="86">
        <f t="shared" si="18"/>
        <v>0</v>
      </c>
      <c r="AU32" s="86">
        <f t="shared" si="18"/>
        <v>9.2932330827067658E-4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4712</v>
      </c>
      <c r="D33" s="67">
        <f t="shared" si="1"/>
        <v>0.64</v>
      </c>
      <c r="E33" s="68" t="str">
        <f t="shared" si="2"/>
        <v/>
      </c>
      <c r="F33" s="68">
        <f t="shared" si="3"/>
        <v>6.0000000000000005E-2</v>
      </c>
      <c r="G33" s="68" t="str">
        <f t="shared" si="4"/>
        <v/>
      </c>
      <c r="H33" s="68" t="str">
        <f t="shared" si="5"/>
        <v/>
      </c>
      <c r="I33" s="68">
        <f t="shared" si="6"/>
        <v>5.7299999999999995</v>
      </c>
      <c r="J33" s="68" t="str">
        <f t="shared" si="7"/>
        <v/>
      </c>
      <c r="K33" s="68" t="str">
        <f t="shared" si="8"/>
        <v/>
      </c>
      <c r="L33" s="68">
        <f t="shared" si="9"/>
        <v>0.01</v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0.63589743589743586</v>
      </c>
      <c r="AN33" s="86">
        <f t="shared" si="18"/>
        <v>0</v>
      </c>
      <c r="AO33" s="86">
        <f t="shared" si="18"/>
        <v>5.2869070882927693E-2</v>
      </c>
      <c r="AP33" s="86">
        <f t="shared" si="18"/>
        <v>0</v>
      </c>
      <c r="AQ33" s="86">
        <f t="shared" si="18"/>
        <v>0</v>
      </c>
      <c r="AR33" s="86">
        <f t="shared" si="18"/>
        <v>5.7230769230769223</v>
      </c>
      <c r="AS33" s="86">
        <f t="shared" si="18"/>
        <v>0</v>
      </c>
      <c r="AT33" s="86">
        <f t="shared" si="18"/>
        <v>0</v>
      </c>
      <c r="AU33" s="86">
        <f t="shared" si="18"/>
        <v>1.09010989010989E-3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2326</v>
      </c>
      <c r="D34" s="67">
        <f t="shared" si="1"/>
        <v>0.32</v>
      </c>
      <c r="E34" s="68" t="str">
        <f t="shared" si="2"/>
        <v/>
      </c>
      <c r="F34" s="68">
        <f t="shared" si="3"/>
        <v>0.03</v>
      </c>
      <c r="G34" s="68" t="str">
        <f t="shared" si="4"/>
        <v/>
      </c>
      <c r="H34" s="68" t="str">
        <f t="shared" si="5"/>
        <v/>
      </c>
      <c r="I34" s="68">
        <f t="shared" si="6"/>
        <v>2.8299999999999996</v>
      </c>
      <c r="J34" s="68" t="str">
        <f t="shared" si="7"/>
        <v/>
      </c>
      <c r="K34" s="68" t="str">
        <f t="shared" si="8"/>
        <v/>
      </c>
      <c r="L34" s="68">
        <f t="shared" si="9"/>
        <v>0.01</v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0.31390013495276653</v>
      </c>
      <c r="AN34" s="86">
        <f t="shared" si="19"/>
        <v>0</v>
      </c>
      <c r="AO34" s="86">
        <f t="shared" si="19"/>
        <v>2.6097932698151489E-2</v>
      </c>
      <c r="AP34" s="86">
        <f t="shared" si="19"/>
        <v>0</v>
      </c>
      <c r="AQ34" s="86">
        <f t="shared" si="19"/>
        <v>0</v>
      </c>
      <c r="AR34" s="86">
        <f t="shared" si="19"/>
        <v>2.8251012145748988</v>
      </c>
      <c r="AS34" s="86">
        <f t="shared" si="19"/>
        <v>0</v>
      </c>
      <c r="AT34" s="86">
        <f t="shared" si="19"/>
        <v>0</v>
      </c>
      <c r="AU34" s="86">
        <f t="shared" si="19"/>
        <v>5.3811451706188541E-4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2261</v>
      </c>
      <c r="D35" s="67">
        <f t="shared" ref="D35:D66" si="20">IF(AM35=0,"",IF(AM35&gt;my_rothresh,ROUNDUP(AM35,0),ROUNDUP(AM35,2)))</f>
        <v>0.31</v>
      </c>
      <c r="E35" s="68" t="str">
        <f t="shared" ref="E35:E66" si="21">IF(AN35=0,"",IF(AN35&gt;my_rothresh,ROUNDUP(AN35,0),ROUNDUP(AN35,2)))</f>
        <v/>
      </c>
      <c r="F35" s="68">
        <f t="shared" ref="F35:F66" si="22">IF(AO35=0,"",IF(AO35&gt;my_rothresh,ROUNDUP(AO35,0),ROUNDUP(AO35,2)))</f>
        <v>0.03</v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>
        <f t="shared" ref="I35:I66" si="25">IF(AR35=0,"",IF(AR35&gt;my_rothresh,ROUNDUP(AR35,0),ROUNDUP(AR35,2)))</f>
        <v>2.75</v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>
        <f t="shared" ref="L35:L66" si="28">IF(AU35=0,"",IF(AU35&gt;my_rothresh,ROUNDUP(AU35,0),ROUNDUP(AU35,2)))</f>
        <v>0.01</v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0.3051282051282051</v>
      </c>
      <c r="AN35" s="86">
        <f t="shared" si="19"/>
        <v>0</v>
      </c>
      <c r="AO35" s="86">
        <f t="shared" si="19"/>
        <v>2.5368626754308045E-2</v>
      </c>
      <c r="AP35" s="86">
        <f t="shared" si="19"/>
        <v>0</v>
      </c>
      <c r="AQ35" s="86">
        <f t="shared" si="19"/>
        <v>0</v>
      </c>
      <c r="AR35" s="86">
        <f t="shared" si="19"/>
        <v>2.7461538461538462</v>
      </c>
      <c r="AS35" s="86">
        <f t="shared" si="19"/>
        <v>0</v>
      </c>
      <c r="AT35" s="86">
        <f t="shared" si="19"/>
        <v>0</v>
      </c>
      <c r="AU35" s="86">
        <f t="shared" si="19"/>
        <v>5.2307692307692309E-4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0</v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3302</v>
      </c>
      <c r="D37" s="67">
        <f t="shared" si="20"/>
        <v>0.45</v>
      </c>
      <c r="E37" s="68" t="str">
        <f t="shared" si="21"/>
        <v/>
      </c>
      <c r="F37" s="68">
        <f t="shared" si="22"/>
        <v>0.04</v>
      </c>
      <c r="G37" s="68" t="str">
        <f t="shared" si="23"/>
        <v/>
      </c>
      <c r="H37" s="68" t="str">
        <f t="shared" si="24"/>
        <v/>
      </c>
      <c r="I37" s="68">
        <f t="shared" si="25"/>
        <v>4.0199999999999996</v>
      </c>
      <c r="J37" s="68" t="str">
        <f t="shared" si="26"/>
        <v/>
      </c>
      <c r="K37" s="68" t="str">
        <f t="shared" si="27"/>
        <v/>
      </c>
      <c r="L37" s="68">
        <f t="shared" si="28"/>
        <v>0.01</v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0.44561403508771924</v>
      </c>
      <c r="AN37" s="86">
        <f t="shared" si="19"/>
        <v>0</v>
      </c>
      <c r="AO37" s="86">
        <f t="shared" si="19"/>
        <v>3.7048741947246867E-2</v>
      </c>
      <c r="AP37" s="86">
        <f t="shared" si="19"/>
        <v>0</v>
      </c>
      <c r="AQ37" s="86">
        <f t="shared" si="19"/>
        <v>0</v>
      </c>
      <c r="AR37" s="86">
        <f t="shared" si="19"/>
        <v>4.0105263157894733</v>
      </c>
      <c r="AS37" s="86">
        <f t="shared" si="19"/>
        <v>0</v>
      </c>
      <c r="AT37" s="86">
        <f t="shared" si="19"/>
        <v>0</v>
      </c>
      <c r="AU37" s="86">
        <f t="shared" si="19"/>
        <v>7.6390977443609013E-4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1596</v>
      </c>
      <c r="D38" s="67">
        <f t="shared" si="20"/>
        <v>0.22</v>
      </c>
      <c r="E38" s="68" t="str">
        <f t="shared" si="21"/>
        <v/>
      </c>
      <c r="F38" s="68">
        <f t="shared" si="22"/>
        <v>0.02</v>
      </c>
      <c r="G38" s="68" t="str">
        <f t="shared" si="23"/>
        <v/>
      </c>
      <c r="H38" s="68" t="str">
        <f t="shared" si="24"/>
        <v/>
      </c>
      <c r="I38" s="68">
        <f t="shared" si="25"/>
        <v>1.94</v>
      </c>
      <c r="J38" s="68" t="str">
        <f t="shared" si="26"/>
        <v/>
      </c>
      <c r="K38" s="68" t="str">
        <f t="shared" si="27"/>
        <v/>
      </c>
      <c r="L38" s="68">
        <f t="shared" si="28"/>
        <v>0.01</v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0.21538461538461537</v>
      </c>
      <c r="AN38" s="86">
        <f t="shared" si="19"/>
        <v>0</v>
      </c>
      <c r="AO38" s="86">
        <f t="shared" si="19"/>
        <v>1.7907265944217442E-2</v>
      </c>
      <c r="AP38" s="86">
        <f t="shared" si="19"/>
        <v>0</v>
      </c>
      <c r="AQ38" s="86">
        <f t="shared" si="19"/>
        <v>0</v>
      </c>
      <c r="AR38" s="86">
        <f t="shared" si="19"/>
        <v>1.9384615384615382</v>
      </c>
      <c r="AS38" s="86">
        <f t="shared" si="19"/>
        <v>0</v>
      </c>
      <c r="AT38" s="86">
        <f t="shared" si="19"/>
        <v>0</v>
      </c>
      <c r="AU38" s="86">
        <f t="shared" si="19"/>
        <v>3.6923076923076921E-4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3573</v>
      </c>
      <c r="D39" s="67">
        <f t="shared" si="20"/>
        <v>0.49</v>
      </c>
      <c r="E39" s="68" t="str">
        <f t="shared" si="21"/>
        <v/>
      </c>
      <c r="F39" s="68">
        <f t="shared" si="22"/>
        <v>0.05</v>
      </c>
      <c r="G39" s="68" t="str">
        <f t="shared" si="23"/>
        <v/>
      </c>
      <c r="H39" s="68" t="str">
        <f t="shared" si="24"/>
        <v/>
      </c>
      <c r="I39" s="68">
        <f t="shared" si="25"/>
        <v>4.34</v>
      </c>
      <c r="J39" s="68" t="str">
        <f t="shared" si="26"/>
        <v/>
      </c>
      <c r="K39" s="68" t="str">
        <f t="shared" si="27"/>
        <v/>
      </c>
      <c r="L39" s="68">
        <f t="shared" si="28"/>
        <v>0.01</v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0.4821862348178137</v>
      </c>
      <c r="AN39" s="86">
        <f t="shared" si="19"/>
        <v>0</v>
      </c>
      <c r="AO39" s="86">
        <f t="shared" si="19"/>
        <v>4.0089386728501833E-2</v>
      </c>
      <c r="AP39" s="86">
        <f t="shared" si="19"/>
        <v>0</v>
      </c>
      <c r="AQ39" s="86">
        <f t="shared" si="19"/>
        <v>0</v>
      </c>
      <c r="AR39" s="86">
        <f t="shared" si="19"/>
        <v>4.3396761133603237</v>
      </c>
      <c r="AS39" s="86">
        <f t="shared" si="19"/>
        <v>0</v>
      </c>
      <c r="AT39" s="86">
        <f t="shared" si="19"/>
        <v>0</v>
      </c>
      <c r="AU39" s="86">
        <f t="shared" si="19"/>
        <v>8.2660497397339487E-4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953</v>
      </c>
      <c r="D40" s="67">
        <f t="shared" si="20"/>
        <v>0.13</v>
      </c>
      <c r="E40" s="68" t="str">
        <f t="shared" si="21"/>
        <v/>
      </c>
      <c r="F40" s="68">
        <f t="shared" si="22"/>
        <v>0.02</v>
      </c>
      <c r="G40" s="68" t="str">
        <f t="shared" si="23"/>
        <v/>
      </c>
      <c r="H40" s="68" t="str">
        <f t="shared" si="24"/>
        <v/>
      </c>
      <c r="I40" s="68">
        <f t="shared" si="25"/>
        <v>1.1599999999999999</v>
      </c>
      <c r="J40" s="68" t="str">
        <f t="shared" si="26"/>
        <v/>
      </c>
      <c r="K40" s="68" t="str">
        <f t="shared" si="27"/>
        <v/>
      </c>
      <c r="L40" s="68">
        <f t="shared" si="28"/>
        <v>0.01</v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0.12860998650472333</v>
      </c>
      <c r="AN40" s="86">
        <f t="shared" si="19"/>
        <v>0</v>
      </c>
      <c r="AO40" s="86">
        <f t="shared" si="19"/>
        <v>1.0692747145889239E-2</v>
      </c>
      <c r="AP40" s="86">
        <f t="shared" si="19"/>
        <v>0</v>
      </c>
      <c r="AQ40" s="86">
        <f t="shared" si="19"/>
        <v>0</v>
      </c>
      <c r="AR40" s="86">
        <f t="shared" si="19"/>
        <v>1.1574898785425101</v>
      </c>
      <c r="AS40" s="86">
        <f t="shared" si="19"/>
        <v>0</v>
      </c>
      <c r="AT40" s="86">
        <f t="shared" si="19"/>
        <v>0</v>
      </c>
      <c r="AU40" s="86">
        <f t="shared" si="19"/>
        <v>2.2047426257952571E-4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4495</v>
      </c>
      <c r="D41" s="67">
        <f t="shared" si="20"/>
        <v>0.61</v>
      </c>
      <c r="E41" s="68" t="str">
        <f t="shared" si="21"/>
        <v/>
      </c>
      <c r="F41" s="68">
        <f t="shared" si="22"/>
        <v>6.0000000000000005E-2</v>
      </c>
      <c r="G41" s="68" t="str">
        <f t="shared" si="23"/>
        <v/>
      </c>
      <c r="H41" s="68" t="str">
        <f t="shared" si="24"/>
        <v/>
      </c>
      <c r="I41" s="68">
        <f t="shared" si="25"/>
        <v>5.46</v>
      </c>
      <c r="J41" s="68" t="str">
        <f t="shared" si="26"/>
        <v/>
      </c>
      <c r="K41" s="68" t="str">
        <f t="shared" si="27"/>
        <v/>
      </c>
      <c r="L41" s="68">
        <f t="shared" si="28"/>
        <v>0.01</v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0.60661268556005399</v>
      </c>
      <c r="AN41" s="86">
        <f t="shared" si="19"/>
        <v>0</v>
      </c>
      <c r="AO41" s="86">
        <f t="shared" si="19"/>
        <v>5.0434311039634971E-2</v>
      </c>
      <c r="AP41" s="86">
        <f t="shared" si="19"/>
        <v>0</v>
      </c>
      <c r="AQ41" s="86">
        <f t="shared" si="19"/>
        <v>0</v>
      </c>
      <c r="AR41" s="86">
        <f t="shared" si="19"/>
        <v>5.4595141700404861</v>
      </c>
      <c r="AS41" s="86">
        <f t="shared" si="19"/>
        <v>0</v>
      </c>
      <c r="AT41" s="86">
        <f t="shared" si="19"/>
        <v>0</v>
      </c>
      <c r="AU41" s="86">
        <f t="shared" si="19"/>
        <v>1.0399074609600924E-3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7953</v>
      </c>
      <c r="D42" s="67">
        <f t="shared" si="20"/>
        <v>1.08</v>
      </c>
      <c r="E42" s="68" t="str">
        <f t="shared" si="21"/>
        <v/>
      </c>
      <c r="F42" s="68">
        <f t="shared" si="22"/>
        <v>0.09</v>
      </c>
      <c r="G42" s="68" t="str">
        <f t="shared" si="23"/>
        <v/>
      </c>
      <c r="H42" s="68" t="str">
        <f t="shared" si="24"/>
        <v/>
      </c>
      <c r="I42" s="68">
        <f t="shared" si="25"/>
        <v>9.66</v>
      </c>
      <c r="J42" s="68" t="str">
        <f t="shared" si="26"/>
        <v/>
      </c>
      <c r="K42" s="68" t="str">
        <f t="shared" si="27"/>
        <v/>
      </c>
      <c r="L42" s="68">
        <f t="shared" si="28"/>
        <v>0.01</v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1.0732793522267208</v>
      </c>
      <c r="AN42" s="86">
        <f t="shared" si="19"/>
        <v>0</v>
      </c>
      <c r="AO42" s="86">
        <f t="shared" si="19"/>
        <v>8.9233387252106111E-2</v>
      </c>
      <c r="AP42" s="86">
        <f t="shared" si="19"/>
        <v>0</v>
      </c>
      <c r="AQ42" s="86">
        <f t="shared" si="19"/>
        <v>0</v>
      </c>
      <c r="AR42" s="86">
        <f t="shared" si="19"/>
        <v>9.6595141700404863</v>
      </c>
      <c r="AS42" s="86">
        <f t="shared" si="19"/>
        <v>0</v>
      </c>
      <c r="AT42" s="86">
        <f t="shared" si="19"/>
        <v>0</v>
      </c>
      <c r="AU42" s="86">
        <f t="shared" si="19"/>
        <v>1.8399074609600926E-3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3771</v>
      </c>
      <c r="D43" s="67">
        <f t="shared" si="20"/>
        <v>0.51</v>
      </c>
      <c r="E43" s="68" t="str">
        <f t="shared" si="21"/>
        <v/>
      </c>
      <c r="F43" s="68">
        <f t="shared" si="22"/>
        <v>0.05</v>
      </c>
      <c r="G43" s="68" t="str">
        <f t="shared" si="23"/>
        <v/>
      </c>
      <c r="H43" s="68" t="str">
        <f t="shared" si="24"/>
        <v/>
      </c>
      <c r="I43" s="68">
        <f t="shared" si="25"/>
        <v>4.59</v>
      </c>
      <c r="J43" s="68" t="str">
        <f t="shared" si="26"/>
        <v/>
      </c>
      <c r="K43" s="68" t="str">
        <f t="shared" si="27"/>
        <v/>
      </c>
      <c r="L43" s="68">
        <f t="shared" si="28"/>
        <v>0.01</v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0.50890688259109307</v>
      </c>
      <c r="AN43" s="86">
        <f t="shared" si="19"/>
        <v>0</v>
      </c>
      <c r="AO43" s="86">
        <f t="shared" si="19"/>
        <v>4.2310964834363397E-2</v>
      </c>
      <c r="AP43" s="86">
        <f t="shared" si="19"/>
        <v>0</v>
      </c>
      <c r="AQ43" s="86">
        <f t="shared" si="19"/>
        <v>0</v>
      </c>
      <c r="AR43" s="86">
        <f t="shared" si="19"/>
        <v>4.5801619433198377</v>
      </c>
      <c r="AS43" s="86">
        <f t="shared" si="19"/>
        <v>0</v>
      </c>
      <c r="AT43" s="86">
        <f t="shared" si="19"/>
        <v>0</v>
      </c>
      <c r="AU43" s="86">
        <f t="shared" si="19"/>
        <v>8.7241179872758821E-4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776</v>
      </c>
      <c r="D44" s="67">
        <f t="shared" si="20"/>
        <v>0.11</v>
      </c>
      <c r="E44" s="68" t="str">
        <f t="shared" si="21"/>
        <v/>
      </c>
      <c r="F44" s="68">
        <f t="shared" si="22"/>
        <v>0.01</v>
      </c>
      <c r="G44" s="68" t="str">
        <f t="shared" si="23"/>
        <v/>
      </c>
      <c r="H44" s="68" t="str">
        <f t="shared" si="24"/>
        <v/>
      </c>
      <c r="I44" s="68">
        <f t="shared" si="25"/>
        <v>0.95</v>
      </c>
      <c r="J44" s="68" t="str">
        <f t="shared" si="26"/>
        <v/>
      </c>
      <c r="K44" s="68" t="str">
        <f t="shared" si="27"/>
        <v/>
      </c>
      <c r="L44" s="68">
        <f t="shared" si="28"/>
        <v>0.01</v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0.10472334682860998</v>
      </c>
      <c r="AN44" s="86">
        <f t="shared" si="19"/>
        <v>0</v>
      </c>
      <c r="AO44" s="86">
        <f t="shared" si="19"/>
        <v>8.7067909603463257E-3</v>
      </c>
      <c r="AP44" s="86">
        <f t="shared" si="19"/>
        <v>0</v>
      </c>
      <c r="AQ44" s="86">
        <f t="shared" si="19"/>
        <v>0</v>
      </c>
      <c r="AR44" s="86">
        <f t="shared" si="19"/>
        <v>0.9425101214574898</v>
      </c>
      <c r="AS44" s="86">
        <f t="shared" si="19"/>
        <v>0</v>
      </c>
      <c r="AT44" s="86">
        <f t="shared" si="19"/>
        <v>0</v>
      </c>
      <c r="AU44" s="86">
        <f t="shared" si="19"/>
        <v>1.7952573742047425E-4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2839</v>
      </c>
      <c r="D45" s="67">
        <f t="shared" si="20"/>
        <v>0.39</v>
      </c>
      <c r="E45" s="68" t="str">
        <f t="shared" si="21"/>
        <v/>
      </c>
      <c r="F45" s="68">
        <f t="shared" si="22"/>
        <v>0.04</v>
      </c>
      <c r="G45" s="68" t="str">
        <f t="shared" si="23"/>
        <v/>
      </c>
      <c r="H45" s="68" t="str">
        <f t="shared" si="24"/>
        <v/>
      </c>
      <c r="I45" s="68">
        <f t="shared" si="25"/>
        <v>3.4499999999999997</v>
      </c>
      <c r="J45" s="68" t="str">
        <f t="shared" si="26"/>
        <v/>
      </c>
      <c r="K45" s="68" t="str">
        <f t="shared" si="27"/>
        <v/>
      </c>
      <c r="L45" s="68">
        <f t="shared" si="28"/>
        <v>0.01</v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0.38313090418353574</v>
      </c>
      <c r="AN45" s="86">
        <f t="shared" si="19"/>
        <v>0</v>
      </c>
      <c r="AO45" s="86">
        <f t="shared" si="19"/>
        <v>3.185383960879281E-2</v>
      </c>
      <c r="AP45" s="86">
        <f t="shared" si="19"/>
        <v>0</v>
      </c>
      <c r="AQ45" s="86">
        <f t="shared" si="19"/>
        <v>0</v>
      </c>
      <c r="AR45" s="86">
        <f t="shared" si="19"/>
        <v>3.4481781376518215</v>
      </c>
      <c r="AS45" s="86">
        <f t="shared" si="19"/>
        <v>0</v>
      </c>
      <c r="AT45" s="86">
        <f t="shared" si="19"/>
        <v>0</v>
      </c>
      <c r="AU45" s="86">
        <f t="shared" si="19"/>
        <v>6.5679583574320408E-4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1420</v>
      </c>
      <c r="D46" s="67">
        <f t="shared" si="20"/>
        <v>0.2</v>
      </c>
      <c r="E46" s="68" t="str">
        <f t="shared" si="21"/>
        <v/>
      </c>
      <c r="F46" s="68">
        <f t="shared" si="22"/>
        <v>0.02</v>
      </c>
      <c r="G46" s="68" t="str">
        <f t="shared" si="23"/>
        <v/>
      </c>
      <c r="H46" s="68" t="str">
        <f t="shared" si="24"/>
        <v/>
      </c>
      <c r="I46" s="68">
        <f t="shared" si="25"/>
        <v>1.73</v>
      </c>
      <c r="J46" s="68" t="str">
        <f t="shared" si="26"/>
        <v/>
      </c>
      <c r="K46" s="68" t="str">
        <f t="shared" si="27"/>
        <v/>
      </c>
      <c r="L46" s="68">
        <f t="shared" si="28"/>
        <v>0.01</v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0.19163292847503374</v>
      </c>
      <c r="AN46" s="86">
        <f t="shared" si="19"/>
        <v>0</v>
      </c>
      <c r="AO46" s="86">
        <f t="shared" si="19"/>
        <v>1.5932529850118279E-2</v>
      </c>
      <c r="AP46" s="86">
        <f t="shared" si="19"/>
        <v>0</v>
      </c>
      <c r="AQ46" s="86">
        <f t="shared" si="19"/>
        <v>0</v>
      </c>
      <c r="AR46" s="86">
        <f t="shared" si="19"/>
        <v>1.7246963562753037</v>
      </c>
      <c r="AS46" s="86">
        <f t="shared" si="19"/>
        <v>0</v>
      </c>
      <c r="AT46" s="86">
        <f t="shared" si="19"/>
        <v>0</v>
      </c>
      <c r="AU46" s="86">
        <f t="shared" si="19"/>
        <v>3.2851359167148639E-4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2165</v>
      </c>
      <c r="D47" s="67">
        <f t="shared" si="20"/>
        <v>0.3</v>
      </c>
      <c r="E47" s="68" t="str">
        <f t="shared" si="21"/>
        <v/>
      </c>
      <c r="F47" s="68">
        <f t="shared" si="22"/>
        <v>0.03</v>
      </c>
      <c r="G47" s="68" t="str">
        <f t="shared" si="23"/>
        <v/>
      </c>
      <c r="H47" s="68" t="str">
        <f t="shared" si="24"/>
        <v/>
      </c>
      <c r="I47" s="68">
        <f t="shared" si="25"/>
        <v>2.63</v>
      </c>
      <c r="J47" s="68" t="str">
        <f t="shared" si="26"/>
        <v/>
      </c>
      <c r="K47" s="68" t="str">
        <f t="shared" si="27"/>
        <v/>
      </c>
      <c r="L47" s="68">
        <f t="shared" si="28"/>
        <v>0.01</v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0.29217273954116058</v>
      </c>
      <c r="AN47" s="86">
        <f t="shared" si="19"/>
        <v>0</v>
      </c>
      <c r="AO47" s="86">
        <f t="shared" si="19"/>
        <v>2.4291497975708502E-2</v>
      </c>
      <c r="AP47" s="86">
        <f t="shared" si="19"/>
        <v>0</v>
      </c>
      <c r="AQ47" s="86">
        <f t="shared" si="19"/>
        <v>0</v>
      </c>
      <c r="AR47" s="86">
        <f t="shared" si="19"/>
        <v>2.6295546558704452</v>
      </c>
      <c r="AS47" s="86">
        <f t="shared" si="19"/>
        <v>0</v>
      </c>
      <c r="AT47" s="86">
        <f t="shared" si="19"/>
        <v>0</v>
      </c>
      <c r="AU47" s="86">
        <f t="shared" si="19"/>
        <v>5.0086755349913249E-4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2653</v>
      </c>
      <c r="D48" s="67">
        <f t="shared" si="20"/>
        <v>0.36</v>
      </c>
      <c r="E48" s="68" t="str">
        <f t="shared" si="21"/>
        <v/>
      </c>
      <c r="F48" s="68">
        <f t="shared" si="22"/>
        <v>0.03</v>
      </c>
      <c r="G48" s="68" t="str">
        <f t="shared" si="23"/>
        <v/>
      </c>
      <c r="H48" s="68" t="str">
        <f t="shared" si="24"/>
        <v/>
      </c>
      <c r="I48" s="68">
        <f t="shared" si="25"/>
        <v>3.23</v>
      </c>
      <c r="J48" s="68" t="str">
        <f t="shared" si="26"/>
        <v/>
      </c>
      <c r="K48" s="68" t="str">
        <f t="shared" si="27"/>
        <v/>
      </c>
      <c r="L48" s="68">
        <f t="shared" si="28"/>
        <v>0.01</v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0.35802968960863696</v>
      </c>
      <c r="AN48" s="86">
        <f t="shared" si="19"/>
        <v>0</v>
      </c>
      <c r="AO48" s="86">
        <f t="shared" si="19"/>
        <v>2.976690260025619E-2</v>
      </c>
      <c r="AP48" s="86">
        <f t="shared" si="19"/>
        <v>0</v>
      </c>
      <c r="AQ48" s="86">
        <f t="shared" si="19"/>
        <v>0</v>
      </c>
      <c r="AR48" s="86">
        <f t="shared" si="19"/>
        <v>3.2222672064777327</v>
      </c>
      <c r="AS48" s="86">
        <f t="shared" si="19"/>
        <v>0</v>
      </c>
      <c r="AT48" s="86">
        <f t="shared" si="19"/>
        <v>0</v>
      </c>
      <c r="AU48" s="86">
        <f t="shared" si="19"/>
        <v>6.137651821862348E-4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2148</v>
      </c>
      <c r="D49" s="67">
        <f t="shared" si="20"/>
        <v>0.29000000000000004</v>
      </c>
      <c r="E49" s="68" t="str">
        <f t="shared" si="21"/>
        <v/>
      </c>
      <c r="F49" s="68">
        <f t="shared" si="22"/>
        <v>0.03</v>
      </c>
      <c r="G49" s="68" t="str">
        <f t="shared" si="23"/>
        <v/>
      </c>
      <c r="H49" s="68" t="str">
        <f t="shared" si="24"/>
        <v/>
      </c>
      <c r="I49" s="68">
        <f t="shared" si="25"/>
        <v>2.61</v>
      </c>
      <c r="J49" s="68" t="str">
        <f t="shared" si="26"/>
        <v/>
      </c>
      <c r="K49" s="68" t="str">
        <f t="shared" si="27"/>
        <v/>
      </c>
      <c r="L49" s="68">
        <f t="shared" si="28"/>
        <v>0.01</v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0.28987854251012146</v>
      </c>
      <c r="AN49" s="86">
        <f t="shared" si="19"/>
        <v>0</v>
      </c>
      <c r="AO49" s="86">
        <f t="shared" si="19"/>
        <v>2.4100756421164833E-2</v>
      </c>
      <c r="AP49" s="86">
        <f t="shared" si="19"/>
        <v>0</v>
      </c>
      <c r="AQ49" s="86">
        <f t="shared" si="19"/>
        <v>0</v>
      </c>
      <c r="AR49" s="86">
        <f t="shared" si="19"/>
        <v>2.6089068825910928</v>
      </c>
      <c r="AS49" s="86">
        <f t="shared" si="19"/>
        <v>0</v>
      </c>
      <c r="AT49" s="86">
        <f t="shared" si="19"/>
        <v>0</v>
      </c>
      <c r="AU49" s="86">
        <f t="shared" si="19"/>
        <v>4.9693464430306531E-4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1108</v>
      </c>
      <c r="D50" s="67">
        <f t="shared" si="20"/>
        <v>0.15000000000000002</v>
      </c>
      <c r="E50" s="68" t="str">
        <f t="shared" si="21"/>
        <v/>
      </c>
      <c r="F50" s="68">
        <f t="shared" si="22"/>
        <v>0.02</v>
      </c>
      <c r="G50" s="68" t="str">
        <f t="shared" si="23"/>
        <v/>
      </c>
      <c r="H50" s="68" t="str">
        <f t="shared" si="24"/>
        <v/>
      </c>
      <c r="I50" s="68">
        <f t="shared" si="25"/>
        <v>1.35</v>
      </c>
      <c r="J50" s="68" t="str">
        <f t="shared" si="26"/>
        <v/>
      </c>
      <c r="K50" s="68" t="str">
        <f t="shared" si="27"/>
        <v/>
      </c>
      <c r="L50" s="68">
        <f t="shared" si="28"/>
        <v>0.01</v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0.14952766531713899</v>
      </c>
      <c r="AN50" s="86">
        <f t="shared" si="37"/>
        <v>0</v>
      </c>
      <c r="AO50" s="86">
        <f t="shared" si="37"/>
        <v>1.2431861319669755E-2</v>
      </c>
      <c r="AP50" s="86">
        <f t="shared" si="37"/>
        <v>0</v>
      </c>
      <c r="AQ50" s="86">
        <f t="shared" si="37"/>
        <v>0</v>
      </c>
      <c r="AR50" s="86">
        <f t="shared" si="37"/>
        <v>1.345748987854251</v>
      </c>
      <c r="AS50" s="86">
        <f t="shared" si="37"/>
        <v>0</v>
      </c>
      <c r="AT50" s="86">
        <f t="shared" si="37"/>
        <v>0</v>
      </c>
      <c r="AU50" s="86">
        <f t="shared" si="37"/>
        <v>2.5633314054366685E-4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919</v>
      </c>
      <c r="D51" s="67">
        <f t="shared" si="20"/>
        <v>0.13</v>
      </c>
      <c r="E51" s="68" t="str">
        <f t="shared" si="21"/>
        <v/>
      </c>
      <c r="F51" s="68">
        <f t="shared" si="22"/>
        <v>0.02</v>
      </c>
      <c r="G51" s="68" t="str">
        <f t="shared" si="23"/>
        <v/>
      </c>
      <c r="H51" s="68" t="str">
        <f t="shared" si="24"/>
        <v/>
      </c>
      <c r="I51" s="68">
        <f t="shared" si="25"/>
        <v>1.1200000000000001</v>
      </c>
      <c r="J51" s="68" t="str">
        <f t="shared" si="26"/>
        <v/>
      </c>
      <c r="K51" s="68" t="str">
        <f t="shared" si="27"/>
        <v/>
      </c>
      <c r="L51" s="68">
        <f t="shared" si="28"/>
        <v>0.01</v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0.12402159244264507</v>
      </c>
      <c r="AN51" s="86">
        <f t="shared" si="37"/>
        <v>0</v>
      </c>
      <c r="AO51" s="86">
        <f t="shared" si="37"/>
        <v>1.0311264036801899E-2</v>
      </c>
      <c r="AP51" s="86">
        <f t="shared" si="37"/>
        <v>0</v>
      </c>
      <c r="AQ51" s="86">
        <f t="shared" si="37"/>
        <v>0</v>
      </c>
      <c r="AR51" s="86">
        <f t="shared" si="37"/>
        <v>1.1161943319838057</v>
      </c>
      <c r="AS51" s="86">
        <f t="shared" si="37"/>
        <v>0</v>
      </c>
      <c r="AT51" s="86">
        <f t="shared" si="37"/>
        <v>0</v>
      </c>
      <c r="AU51" s="86">
        <f t="shared" si="37"/>
        <v>2.1260844418739155E-4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952</v>
      </c>
      <c r="D52" s="67">
        <f t="shared" si="20"/>
        <v>0.13</v>
      </c>
      <c r="E52" s="68" t="str">
        <f t="shared" si="21"/>
        <v/>
      </c>
      <c r="F52" s="68">
        <f t="shared" si="22"/>
        <v>0.02</v>
      </c>
      <c r="G52" s="68" t="str">
        <f t="shared" si="23"/>
        <v/>
      </c>
      <c r="H52" s="68" t="str">
        <f t="shared" si="24"/>
        <v/>
      </c>
      <c r="I52" s="68">
        <f t="shared" si="25"/>
        <v>1.1599999999999999</v>
      </c>
      <c r="J52" s="68" t="str">
        <f t="shared" si="26"/>
        <v/>
      </c>
      <c r="K52" s="68" t="str">
        <f t="shared" si="27"/>
        <v/>
      </c>
      <c r="L52" s="68">
        <f t="shared" si="28"/>
        <v>0.01</v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0.12847503373819161</v>
      </c>
      <c r="AN52" s="86">
        <f t="shared" si="37"/>
        <v>0</v>
      </c>
      <c r="AO52" s="86">
        <f t="shared" si="37"/>
        <v>1.0681527054445493E-2</v>
      </c>
      <c r="AP52" s="86">
        <f t="shared" si="37"/>
        <v>0</v>
      </c>
      <c r="AQ52" s="86">
        <f t="shared" si="37"/>
        <v>0</v>
      </c>
      <c r="AR52" s="86">
        <f t="shared" si="37"/>
        <v>1.1562753036437246</v>
      </c>
      <c r="AS52" s="86">
        <f t="shared" si="37"/>
        <v>0</v>
      </c>
      <c r="AT52" s="86">
        <f t="shared" si="37"/>
        <v>0</v>
      </c>
      <c r="AU52" s="86">
        <f t="shared" si="37"/>
        <v>2.2024291497975705E-4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2225</v>
      </c>
      <c r="D53" s="67">
        <f t="shared" si="20"/>
        <v>0.31</v>
      </c>
      <c r="E53" s="68" t="str">
        <f t="shared" si="21"/>
        <v/>
      </c>
      <c r="F53" s="68">
        <f t="shared" si="22"/>
        <v>0.03</v>
      </c>
      <c r="G53" s="68" t="str">
        <f t="shared" si="23"/>
        <v/>
      </c>
      <c r="H53" s="68" t="str">
        <f t="shared" si="24"/>
        <v/>
      </c>
      <c r="I53" s="68">
        <f t="shared" si="25"/>
        <v>2.71</v>
      </c>
      <c r="J53" s="68" t="str">
        <f t="shared" si="26"/>
        <v/>
      </c>
      <c r="K53" s="68" t="str">
        <f t="shared" si="27"/>
        <v/>
      </c>
      <c r="L53" s="68">
        <f t="shared" si="28"/>
        <v>0.01</v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0.30026990553306343</v>
      </c>
      <c r="AN53" s="86">
        <f t="shared" si="37"/>
        <v>0</v>
      </c>
      <c r="AO53" s="86">
        <f t="shared" si="37"/>
        <v>2.4964703462333218E-2</v>
      </c>
      <c r="AP53" s="86">
        <f t="shared" si="37"/>
        <v>0</v>
      </c>
      <c r="AQ53" s="86">
        <f t="shared" si="37"/>
        <v>0</v>
      </c>
      <c r="AR53" s="86">
        <f t="shared" si="37"/>
        <v>2.7024291497975708</v>
      </c>
      <c r="AS53" s="86">
        <f t="shared" si="37"/>
        <v>0</v>
      </c>
      <c r="AT53" s="86">
        <f t="shared" si="37"/>
        <v>0</v>
      </c>
      <c r="AU53" s="86">
        <f t="shared" si="37"/>
        <v>5.1474840948525157E-4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1701</v>
      </c>
      <c r="D54" s="67">
        <f t="shared" si="20"/>
        <v>0.23</v>
      </c>
      <c r="E54" s="68" t="str">
        <f t="shared" si="21"/>
        <v/>
      </c>
      <c r="F54" s="68">
        <f t="shared" si="22"/>
        <v>0.02</v>
      </c>
      <c r="G54" s="68" t="str">
        <f t="shared" si="23"/>
        <v/>
      </c>
      <c r="H54" s="68" t="str">
        <f t="shared" si="24"/>
        <v/>
      </c>
      <c r="I54" s="68">
        <f t="shared" si="25"/>
        <v>2.0699999999999998</v>
      </c>
      <c r="J54" s="68" t="str">
        <f t="shared" si="26"/>
        <v/>
      </c>
      <c r="K54" s="68" t="str">
        <f t="shared" si="27"/>
        <v/>
      </c>
      <c r="L54" s="68">
        <f t="shared" si="28"/>
        <v>0.01</v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0.22955465587044532</v>
      </c>
      <c r="AN54" s="86">
        <f t="shared" si="37"/>
        <v>0</v>
      </c>
      <c r="AO54" s="86">
        <f t="shared" si="37"/>
        <v>1.9085375545810697E-2</v>
      </c>
      <c r="AP54" s="86">
        <f t="shared" si="37"/>
        <v>0</v>
      </c>
      <c r="AQ54" s="86">
        <f t="shared" si="37"/>
        <v>0</v>
      </c>
      <c r="AR54" s="86">
        <f t="shared" si="37"/>
        <v>2.0659919028340079</v>
      </c>
      <c r="AS54" s="86">
        <f t="shared" si="37"/>
        <v>0</v>
      </c>
      <c r="AT54" s="86">
        <f t="shared" si="37"/>
        <v>0</v>
      </c>
      <c r="AU54" s="86">
        <f t="shared" si="37"/>
        <v>3.9352226720647769E-4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605</v>
      </c>
      <c r="D55" s="67">
        <f t="shared" si="20"/>
        <v>0.09</v>
      </c>
      <c r="E55" s="68" t="str">
        <f t="shared" si="21"/>
        <v/>
      </c>
      <c r="F55" s="68">
        <f t="shared" si="22"/>
        <v>0.01</v>
      </c>
      <c r="G55" s="68" t="str">
        <f t="shared" si="23"/>
        <v/>
      </c>
      <c r="H55" s="68" t="str">
        <f t="shared" si="24"/>
        <v/>
      </c>
      <c r="I55" s="68">
        <f t="shared" si="25"/>
        <v>0.74</v>
      </c>
      <c r="J55" s="68" t="str">
        <f t="shared" si="26"/>
        <v/>
      </c>
      <c r="K55" s="68" t="str">
        <f t="shared" si="27"/>
        <v/>
      </c>
      <c r="L55" s="68">
        <f t="shared" si="28"/>
        <v>0.01</v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8.1646423751686903E-2</v>
      </c>
      <c r="AN55" s="86">
        <f t="shared" si="37"/>
        <v>0</v>
      </c>
      <c r="AO55" s="86">
        <f t="shared" si="37"/>
        <v>6.7881553234658866E-3</v>
      </c>
      <c r="AP55" s="86">
        <f t="shared" si="37"/>
        <v>0</v>
      </c>
      <c r="AQ55" s="86">
        <f t="shared" si="37"/>
        <v>0</v>
      </c>
      <c r="AR55" s="86">
        <f t="shared" si="37"/>
        <v>0.73481781376518218</v>
      </c>
      <c r="AS55" s="86">
        <f t="shared" si="37"/>
        <v>0</v>
      </c>
      <c r="AT55" s="86">
        <f t="shared" si="37"/>
        <v>0</v>
      </c>
      <c r="AU55" s="86">
        <f t="shared" si="37"/>
        <v>1.3996529786003471E-4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3669</v>
      </c>
      <c r="D56" s="67">
        <f t="shared" si="20"/>
        <v>0.5</v>
      </c>
      <c r="E56" s="68" t="str">
        <f t="shared" si="21"/>
        <v/>
      </c>
      <c r="F56" s="68">
        <f t="shared" si="22"/>
        <v>0.05</v>
      </c>
      <c r="G56" s="68" t="str">
        <f t="shared" si="23"/>
        <v/>
      </c>
      <c r="H56" s="68" t="str">
        <f t="shared" si="24"/>
        <v/>
      </c>
      <c r="I56" s="68">
        <f t="shared" si="25"/>
        <v>4.46</v>
      </c>
      <c r="J56" s="68" t="str">
        <f t="shared" si="26"/>
        <v/>
      </c>
      <c r="K56" s="68" t="str">
        <f t="shared" si="27"/>
        <v/>
      </c>
      <c r="L56" s="68">
        <f t="shared" si="28"/>
        <v>0.01</v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0.49514170040485833</v>
      </c>
      <c r="AN56" s="86">
        <f t="shared" si="37"/>
        <v>0</v>
      </c>
      <c r="AO56" s="86">
        <f t="shared" si="37"/>
        <v>4.1166515507101382E-2</v>
      </c>
      <c r="AP56" s="86">
        <f t="shared" si="37"/>
        <v>0</v>
      </c>
      <c r="AQ56" s="86">
        <f t="shared" si="37"/>
        <v>0</v>
      </c>
      <c r="AR56" s="86">
        <f t="shared" si="37"/>
        <v>4.456275303643725</v>
      </c>
      <c r="AS56" s="86">
        <f t="shared" si="37"/>
        <v>0</v>
      </c>
      <c r="AT56" s="86">
        <f t="shared" si="37"/>
        <v>0</v>
      </c>
      <c r="AU56" s="86">
        <f t="shared" si="37"/>
        <v>8.4881434355118569E-4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3291</v>
      </c>
      <c r="D57" s="67">
        <f t="shared" si="20"/>
        <v>0.45</v>
      </c>
      <c r="E57" s="68" t="str">
        <f t="shared" si="21"/>
        <v/>
      </c>
      <c r="F57" s="68">
        <f t="shared" si="22"/>
        <v>0.04</v>
      </c>
      <c r="G57" s="68" t="str">
        <f t="shared" si="23"/>
        <v/>
      </c>
      <c r="H57" s="68" t="str">
        <f t="shared" si="24"/>
        <v/>
      </c>
      <c r="I57" s="68">
        <f t="shared" si="25"/>
        <v>4</v>
      </c>
      <c r="J57" s="68" t="str">
        <f t="shared" si="26"/>
        <v/>
      </c>
      <c r="K57" s="68" t="str">
        <f t="shared" si="27"/>
        <v/>
      </c>
      <c r="L57" s="68">
        <f t="shared" si="28"/>
        <v>0.01</v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0.44412955465587045</v>
      </c>
      <c r="AN57" s="86">
        <f t="shared" si="37"/>
        <v>0</v>
      </c>
      <c r="AO57" s="86">
        <f t="shared" si="37"/>
        <v>3.6925320941365671E-2</v>
      </c>
      <c r="AP57" s="86">
        <f t="shared" si="37"/>
        <v>0</v>
      </c>
      <c r="AQ57" s="86">
        <f t="shared" si="37"/>
        <v>0</v>
      </c>
      <c r="AR57" s="86">
        <f t="shared" si="37"/>
        <v>3.9971659919028339</v>
      </c>
      <c r="AS57" s="86">
        <f t="shared" si="37"/>
        <v>0</v>
      </c>
      <c r="AT57" s="86">
        <f t="shared" si="37"/>
        <v>0</v>
      </c>
      <c r="AU57" s="86">
        <f t="shared" si="37"/>
        <v>7.6136495083863498E-4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2878</v>
      </c>
      <c r="D58" s="67">
        <f t="shared" si="20"/>
        <v>0.39</v>
      </c>
      <c r="E58" s="68" t="str">
        <f t="shared" si="21"/>
        <v/>
      </c>
      <c r="F58" s="68">
        <f t="shared" si="22"/>
        <v>0.04</v>
      </c>
      <c r="G58" s="68" t="str">
        <f t="shared" si="23"/>
        <v/>
      </c>
      <c r="H58" s="68" t="str">
        <f t="shared" si="24"/>
        <v/>
      </c>
      <c r="I58" s="68">
        <f t="shared" si="25"/>
        <v>3.5</v>
      </c>
      <c r="J58" s="68" t="str">
        <f t="shared" si="26"/>
        <v/>
      </c>
      <c r="K58" s="68" t="str">
        <f t="shared" si="27"/>
        <v/>
      </c>
      <c r="L58" s="68">
        <f t="shared" si="28"/>
        <v>0.01</v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0.38839406207827259</v>
      </c>
      <c r="AN58" s="86">
        <f t="shared" si="37"/>
        <v>0</v>
      </c>
      <c r="AO58" s="86">
        <f t="shared" si="37"/>
        <v>3.2291423175098879E-2</v>
      </c>
      <c r="AP58" s="86">
        <f t="shared" si="37"/>
        <v>0</v>
      </c>
      <c r="AQ58" s="86">
        <f t="shared" si="37"/>
        <v>0</v>
      </c>
      <c r="AR58" s="86">
        <f t="shared" si="37"/>
        <v>3.4955465587044534</v>
      </c>
      <c r="AS58" s="86">
        <f t="shared" si="37"/>
        <v>0</v>
      </c>
      <c r="AT58" s="86">
        <f t="shared" si="37"/>
        <v>0</v>
      </c>
      <c r="AU58" s="86">
        <f t="shared" si="37"/>
        <v>6.6581839213418156E-4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2652</v>
      </c>
      <c r="D59" s="67">
        <f t="shared" si="20"/>
        <v>0.36</v>
      </c>
      <c r="E59" s="68" t="str">
        <f t="shared" si="21"/>
        <v/>
      </c>
      <c r="F59" s="68">
        <f t="shared" si="22"/>
        <v>0.03</v>
      </c>
      <c r="G59" s="68" t="str">
        <f t="shared" si="23"/>
        <v/>
      </c>
      <c r="H59" s="68" t="str">
        <f t="shared" si="24"/>
        <v/>
      </c>
      <c r="I59" s="68">
        <f t="shared" si="25"/>
        <v>3.23</v>
      </c>
      <c r="J59" s="68" t="str">
        <f t="shared" si="26"/>
        <v/>
      </c>
      <c r="K59" s="68" t="str">
        <f t="shared" si="27"/>
        <v/>
      </c>
      <c r="L59" s="68">
        <f t="shared" si="28"/>
        <v>0.01</v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0.35789473684210527</v>
      </c>
      <c r="AN59" s="86">
        <f t="shared" si="37"/>
        <v>0</v>
      </c>
      <c r="AO59" s="86">
        <f t="shared" si="37"/>
        <v>2.9755682508812449E-2</v>
      </c>
      <c r="AP59" s="86">
        <f t="shared" si="37"/>
        <v>0</v>
      </c>
      <c r="AQ59" s="86">
        <f t="shared" si="37"/>
        <v>0</v>
      </c>
      <c r="AR59" s="86">
        <f t="shared" si="37"/>
        <v>3.2210526315789476</v>
      </c>
      <c r="AS59" s="86">
        <f t="shared" si="37"/>
        <v>0</v>
      </c>
      <c r="AT59" s="86">
        <f t="shared" si="37"/>
        <v>0</v>
      </c>
      <c r="AU59" s="86">
        <f t="shared" si="37"/>
        <v>6.1353383458646622E-4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5668</v>
      </c>
      <c r="D60" s="67">
        <f t="shared" si="20"/>
        <v>0.77</v>
      </c>
      <c r="E60" s="68" t="str">
        <f t="shared" si="21"/>
        <v/>
      </c>
      <c r="F60" s="68">
        <f t="shared" si="22"/>
        <v>6.9999999999999993E-2</v>
      </c>
      <c r="G60" s="68" t="str">
        <f t="shared" si="23"/>
        <v/>
      </c>
      <c r="H60" s="68" t="str">
        <f t="shared" si="24"/>
        <v/>
      </c>
      <c r="I60" s="68">
        <f t="shared" si="25"/>
        <v>6.89</v>
      </c>
      <c r="J60" s="68" t="str">
        <f t="shared" si="26"/>
        <v/>
      </c>
      <c r="K60" s="68" t="str">
        <f t="shared" si="27"/>
        <v/>
      </c>
      <c r="L60" s="68">
        <f t="shared" si="28"/>
        <v>0.01</v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0.76491228070175432</v>
      </c>
      <c r="AN60" s="86">
        <f t="shared" si="37"/>
        <v>0</v>
      </c>
      <c r="AO60" s="86">
        <f t="shared" si="37"/>
        <v>6.359547830314817E-2</v>
      </c>
      <c r="AP60" s="86">
        <f t="shared" si="37"/>
        <v>0</v>
      </c>
      <c r="AQ60" s="86">
        <f t="shared" si="37"/>
        <v>0</v>
      </c>
      <c r="AR60" s="86">
        <f t="shared" si="37"/>
        <v>6.8842105263157887</v>
      </c>
      <c r="AS60" s="86">
        <f t="shared" si="37"/>
        <v>0</v>
      </c>
      <c r="AT60" s="86">
        <f t="shared" si="37"/>
        <v>0</v>
      </c>
      <c r="AU60" s="86">
        <f t="shared" si="37"/>
        <v>1.3112781954887217E-3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4718</v>
      </c>
      <c r="D61" s="67">
        <f t="shared" si="20"/>
        <v>0.64</v>
      </c>
      <c r="E61" s="68" t="str">
        <f t="shared" si="21"/>
        <v/>
      </c>
      <c r="F61" s="68">
        <f t="shared" si="22"/>
        <v>6.0000000000000005E-2</v>
      </c>
      <c r="G61" s="68" t="str">
        <f t="shared" si="23"/>
        <v/>
      </c>
      <c r="H61" s="68" t="str">
        <f t="shared" si="24"/>
        <v/>
      </c>
      <c r="I61" s="68">
        <f t="shared" si="25"/>
        <v>5.74</v>
      </c>
      <c r="J61" s="68" t="str">
        <f t="shared" si="26"/>
        <v/>
      </c>
      <c r="K61" s="68" t="str">
        <f t="shared" si="27"/>
        <v/>
      </c>
      <c r="L61" s="68">
        <f t="shared" si="28"/>
        <v>0.01</v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0.63670715249662613</v>
      </c>
      <c r="AN61" s="86">
        <f t="shared" si="37"/>
        <v>0</v>
      </c>
      <c r="AO61" s="86">
        <f t="shared" si="37"/>
        <v>5.2936391431590166E-2</v>
      </c>
      <c r="AP61" s="86">
        <f t="shared" si="37"/>
        <v>0</v>
      </c>
      <c r="AQ61" s="86">
        <f t="shared" si="37"/>
        <v>0</v>
      </c>
      <c r="AR61" s="86">
        <f t="shared" si="37"/>
        <v>5.7303643724696354</v>
      </c>
      <c r="AS61" s="86">
        <f t="shared" si="37"/>
        <v>0</v>
      </c>
      <c r="AT61" s="86">
        <f t="shared" si="37"/>
        <v>0</v>
      </c>
      <c r="AU61" s="86">
        <f t="shared" si="37"/>
        <v>1.0914979757085019E-3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478</v>
      </c>
      <c r="D62" s="67">
        <f t="shared" si="20"/>
        <v>6.9999999999999993E-2</v>
      </c>
      <c r="E62" s="68" t="str">
        <f t="shared" si="21"/>
        <v/>
      </c>
      <c r="F62" s="68">
        <f t="shared" si="22"/>
        <v>0.01</v>
      </c>
      <c r="G62" s="68" t="str">
        <f t="shared" si="23"/>
        <v/>
      </c>
      <c r="H62" s="68" t="str">
        <f t="shared" si="24"/>
        <v/>
      </c>
      <c r="I62" s="68">
        <f t="shared" si="25"/>
        <v>0.59</v>
      </c>
      <c r="J62" s="68" t="str">
        <f t="shared" si="26"/>
        <v/>
      </c>
      <c r="K62" s="68" t="str">
        <f t="shared" si="27"/>
        <v/>
      </c>
      <c r="L62" s="68">
        <f t="shared" si="28"/>
        <v>0.01</v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6.4507422402159245E-2</v>
      </c>
      <c r="AN62" s="86">
        <f t="shared" si="37"/>
        <v>0</v>
      </c>
      <c r="AO62" s="86">
        <f t="shared" si="37"/>
        <v>5.3632037101102375E-3</v>
      </c>
      <c r="AP62" s="86">
        <f t="shared" si="37"/>
        <v>0</v>
      </c>
      <c r="AQ62" s="86">
        <f t="shared" si="37"/>
        <v>0</v>
      </c>
      <c r="AR62" s="86">
        <f t="shared" si="37"/>
        <v>0.58056680161943319</v>
      </c>
      <c r="AS62" s="86">
        <f t="shared" si="37"/>
        <v>0</v>
      </c>
      <c r="AT62" s="86">
        <f t="shared" si="37"/>
        <v>0</v>
      </c>
      <c r="AU62" s="86">
        <f t="shared" si="37"/>
        <v>1.1058415268941585E-4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11810</v>
      </c>
      <c r="D63" s="67">
        <f t="shared" si="20"/>
        <v>1.6</v>
      </c>
      <c r="E63" s="68" t="str">
        <f t="shared" si="21"/>
        <v/>
      </c>
      <c r="F63" s="68">
        <f t="shared" si="22"/>
        <v>0.14000000000000001</v>
      </c>
      <c r="G63" s="68" t="str">
        <f t="shared" si="23"/>
        <v/>
      </c>
      <c r="H63" s="68" t="str">
        <f t="shared" si="24"/>
        <v/>
      </c>
      <c r="I63" s="68">
        <f t="shared" si="25"/>
        <v>14.35</v>
      </c>
      <c r="J63" s="68" t="str">
        <f t="shared" si="26"/>
        <v/>
      </c>
      <c r="K63" s="68" t="str">
        <f t="shared" si="27"/>
        <v/>
      </c>
      <c r="L63" s="68">
        <f t="shared" si="28"/>
        <v>0.01</v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1.5937921727395412</v>
      </c>
      <c r="AN63" s="86">
        <f t="shared" si="37"/>
        <v>0</v>
      </c>
      <c r="AO63" s="86">
        <f t="shared" si="37"/>
        <v>0.13250927995063161</v>
      </c>
      <c r="AP63" s="86">
        <f t="shared" si="37"/>
        <v>0</v>
      </c>
      <c r="AQ63" s="86">
        <f t="shared" si="37"/>
        <v>0</v>
      </c>
      <c r="AR63" s="86">
        <f t="shared" si="37"/>
        <v>14.34412955465587</v>
      </c>
      <c r="AS63" s="86">
        <f t="shared" si="37"/>
        <v>0</v>
      </c>
      <c r="AT63" s="86">
        <f t="shared" si="37"/>
        <v>0</v>
      </c>
      <c r="AU63" s="86">
        <f t="shared" si="37"/>
        <v>2.7322151532677848E-3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4262</v>
      </c>
      <c r="D64" s="67">
        <f t="shared" si="20"/>
        <v>0.57999999999999996</v>
      </c>
      <c r="E64" s="68" t="str">
        <f t="shared" si="21"/>
        <v/>
      </c>
      <c r="F64" s="68">
        <f t="shared" si="22"/>
        <v>0.05</v>
      </c>
      <c r="G64" s="68" t="str">
        <f t="shared" si="23"/>
        <v/>
      </c>
      <c r="H64" s="68" t="str">
        <f t="shared" si="24"/>
        <v/>
      </c>
      <c r="I64" s="68">
        <f t="shared" si="25"/>
        <v>5.18</v>
      </c>
      <c r="J64" s="68" t="str">
        <f t="shared" si="26"/>
        <v/>
      </c>
      <c r="K64" s="68" t="str">
        <f t="shared" si="27"/>
        <v/>
      </c>
      <c r="L64" s="68">
        <f t="shared" si="28"/>
        <v>0.01</v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0.57516869095816459</v>
      </c>
      <c r="AN64" s="86">
        <f t="shared" si="37"/>
        <v>0</v>
      </c>
      <c r="AO64" s="86">
        <f t="shared" si="37"/>
        <v>4.7820029733242321E-2</v>
      </c>
      <c r="AP64" s="86">
        <f t="shared" si="37"/>
        <v>0</v>
      </c>
      <c r="AQ64" s="86">
        <f t="shared" si="37"/>
        <v>0</v>
      </c>
      <c r="AR64" s="86">
        <f t="shared" si="37"/>
        <v>5.1765182186234817</v>
      </c>
      <c r="AS64" s="86">
        <f t="shared" si="37"/>
        <v>0</v>
      </c>
      <c r="AT64" s="86">
        <f t="shared" si="37"/>
        <v>0</v>
      </c>
      <c r="AU64" s="86">
        <f t="shared" si="37"/>
        <v>9.8600347021399648E-4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4815</v>
      </c>
      <c r="D65" s="67">
        <f t="shared" si="20"/>
        <v>0.65</v>
      </c>
      <c r="E65" s="68" t="str">
        <f t="shared" si="21"/>
        <v/>
      </c>
      <c r="F65" s="68">
        <f t="shared" si="22"/>
        <v>6.0000000000000005E-2</v>
      </c>
      <c r="G65" s="68" t="str">
        <f t="shared" si="23"/>
        <v/>
      </c>
      <c r="H65" s="68" t="str">
        <f t="shared" si="24"/>
        <v/>
      </c>
      <c r="I65" s="68">
        <f t="shared" si="25"/>
        <v>5.85</v>
      </c>
      <c r="J65" s="68" t="str">
        <f t="shared" si="26"/>
        <v/>
      </c>
      <c r="K65" s="68" t="str">
        <f t="shared" si="27"/>
        <v/>
      </c>
      <c r="L65" s="68">
        <f t="shared" si="28"/>
        <v>0.01</v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0.6497975708502024</v>
      </c>
      <c r="AN65" s="86">
        <f t="shared" si="37"/>
        <v>0</v>
      </c>
      <c r="AO65" s="86">
        <f t="shared" si="37"/>
        <v>5.4024740301633456E-2</v>
      </c>
      <c r="AP65" s="86">
        <f t="shared" si="37"/>
        <v>0</v>
      </c>
      <c r="AQ65" s="86">
        <f t="shared" si="37"/>
        <v>0</v>
      </c>
      <c r="AR65" s="86">
        <f t="shared" si="37"/>
        <v>5.8481781376518223</v>
      </c>
      <c r="AS65" s="86">
        <f t="shared" si="37"/>
        <v>0</v>
      </c>
      <c r="AT65" s="86">
        <f t="shared" si="37"/>
        <v>0</v>
      </c>
      <c r="AU65" s="86">
        <f t="shared" si="37"/>
        <v>1.1139386928860613E-3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3893</v>
      </c>
      <c r="D66" s="67">
        <f t="shared" si="20"/>
        <v>0.53</v>
      </c>
      <c r="E66" s="68" t="str">
        <f t="shared" si="21"/>
        <v/>
      </c>
      <c r="F66" s="68">
        <f t="shared" si="22"/>
        <v>0.05</v>
      </c>
      <c r="G66" s="68" t="str">
        <f t="shared" si="23"/>
        <v/>
      </c>
      <c r="H66" s="68" t="str">
        <f t="shared" si="24"/>
        <v/>
      </c>
      <c r="I66" s="68">
        <f t="shared" si="25"/>
        <v>4.7299999999999995</v>
      </c>
      <c r="J66" s="68" t="str">
        <f t="shared" si="26"/>
        <v/>
      </c>
      <c r="K66" s="68" t="str">
        <f t="shared" si="27"/>
        <v/>
      </c>
      <c r="L66" s="68">
        <f t="shared" si="28"/>
        <v>0.01</v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0.52537112010796216</v>
      </c>
      <c r="AN66" s="86">
        <f t="shared" si="37"/>
        <v>0</v>
      </c>
      <c r="AO66" s="86">
        <f t="shared" si="37"/>
        <v>4.3679815990500317E-2</v>
      </c>
      <c r="AP66" s="86">
        <f t="shared" si="37"/>
        <v>0</v>
      </c>
      <c r="AQ66" s="86">
        <f t="shared" si="37"/>
        <v>0</v>
      </c>
      <c r="AR66" s="86">
        <f t="shared" si="37"/>
        <v>4.7283400809716598</v>
      </c>
      <c r="AS66" s="86">
        <f t="shared" si="37"/>
        <v>0</v>
      </c>
      <c r="AT66" s="86">
        <f t="shared" si="37"/>
        <v>0</v>
      </c>
      <c r="AU66" s="86">
        <f t="shared" si="37"/>
        <v>9.0063620589936365E-4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4201</v>
      </c>
      <c r="D67" s="67">
        <f t="shared" ref="D67:D74" si="38">IF(AM67=0,"",IF(AM67&gt;my_rothresh,ROUNDUP(AM67,0),ROUNDUP(AM67,2)))</f>
        <v>0.57000000000000006</v>
      </c>
      <c r="E67" s="68" t="str">
        <f t="shared" ref="E67:E74" si="39">IF(AN67=0,"",IF(AN67&gt;my_rothresh,ROUNDUP(AN67,0),ROUNDUP(AN67,2)))</f>
        <v/>
      </c>
      <c r="F67" s="68">
        <f t="shared" ref="F67:F74" si="40">IF(AO67=0,"",IF(AO67&gt;my_rothresh,ROUNDUP(AO67,0),ROUNDUP(AO67,2)))</f>
        <v>0.05</v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>
        <f t="shared" ref="I67:I74" si="43">IF(AR67=0,"",IF(AR67&gt;my_rothresh,ROUNDUP(AR67,0),ROUNDUP(AR67,2)))</f>
        <v>5.1099999999999994</v>
      </c>
      <c r="J67" s="68" t="str">
        <f t="shared" ref="J67:J74" si="44">IF(AS67=0,"",IF(AS67&gt;my_rothresh,ROUNDUP(AS67,0),ROUNDUP(AS67,2)))</f>
        <v/>
      </c>
      <c r="K67" s="68" t="str">
        <f t="shared" ref="K67:K74" si="45">IF(AT67=0,"",IF(AT67&gt;my_rothresh,ROUNDUP(AT67,0),ROUNDUP(AT67,2)))</f>
        <v/>
      </c>
      <c r="L67" s="68">
        <f t="shared" ref="L67:L74" si="46">IF(AU67=0,"",IF(AU67&gt;my_rothresh,ROUNDUP(AU67,0),ROUNDUP(AU67,2)))</f>
        <v>0.01</v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0.56693657219973004</v>
      </c>
      <c r="AN67" s="86">
        <f t="shared" si="54"/>
        <v>0</v>
      </c>
      <c r="AO67" s="86">
        <f t="shared" si="54"/>
        <v>4.7135604155173864E-2</v>
      </c>
      <c r="AP67" s="86">
        <f t="shared" si="54"/>
        <v>0</v>
      </c>
      <c r="AQ67" s="86">
        <f t="shared" si="54"/>
        <v>0</v>
      </c>
      <c r="AR67" s="86">
        <f t="shared" si="54"/>
        <v>5.1024291497975707</v>
      </c>
      <c r="AS67" s="86">
        <f t="shared" si="54"/>
        <v>0</v>
      </c>
      <c r="AT67" s="86">
        <f t="shared" si="54"/>
        <v>0</v>
      </c>
      <c r="AU67" s="86">
        <f t="shared" si="54"/>
        <v>9.7189126662810871E-4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2440</v>
      </c>
      <c r="D68" s="67">
        <f t="shared" si="38"/>
        <v>0.33</v>
      </c>
      <c r="E68" s="68" t="str">
        <f t="shared" si="39"/>
        <v/>
      </c>
      <c r="F68" s="68">
        <f t="shared" si="40"/>
        <v>0.03</v>
      </c>
      <c r="G68" s="68" t="str">
        <f t="shared" si="41"/>
        <v/>
      </c>
      <c r="H68" s="68" t="str">
        <f t="shared" si="42"/>
        <v/>
      </c>
      <c r="I68" s="68">
        <f t="shared" si="43"/>
        <v>2.9699999999999998</v>
      </c>
      <c r="J68" s="68" t="str">
        <f t="shared" si="44"/>
        <v/>
      </c>
      <c r="K68" s="68" t="str">
        <f t="shared" si="45"/>
        <v/>
      </c>
      <c r="L68" s="68">
        <f t="shared" si="46"/>
        <v>0.01</v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0.32928475033738192</v>
      </c>
      <c r="AN68" s="86">
        <f t="shared" si="54"/>
        <v>0</v>
      </c>
      <c r="AO68" s="86">
        <f t="shared" si="54"/>
        <v>2.7377023122738452E-2</v>
      </c>
      <c r="AP68" s="86">
        <f t="shared" si="54"/>
        <v>0</v>
      </c>
      <c r="AQ68" s="86">
        <f t="shared" si="54"/>
        <v>0</v>
      </c>
      <c r="AR68" s="86">
        <f t="shared" si="54"/>
        <v>2.9635627530364372</v>
      </c>
      <c r="AS68" s="86">
        <f t="shared" si="54"/>
        <v>0</v>
      </c>
      <c r="AT68" s="86">
        <f t="shared" si="54"/>
        <v>0</v>
      </c>
      <c r="AU68" s="86">
        <f t="shared" si="54"/>
        <v>5.6448814343551187E-4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7880</v>
      </c>
      <c r="D69" s="67">
        <f t="shared" si="38"/>
        <v>1.07</v>
      </c>
      <c r="E69" s="68" t="str">
        <f t="shared" si="39"/>
        <v/>
      </c>
      <c r="F69" s="68">
        <f t="shared" si="40"/>
        <v>0.09</v>
      </c>
      <c r="G69" s="68" t="str">
        <f t="shared" si="41"/>
        <v/>
      </c>
      <c r="H69" s="68" t="str">
        <f t="shared" si="42"/>
        <v/>
      </c>
      <c r="I69" s="68">
        <f t="shared" si="43"/>
        <v>9.58</v>
      </c>
      <c r="J69" s="68" t="str">
        <f t="shared" si="44"/>
        <v/>
      </c>
      <c r="K69" s="68" t="str">
        <f t="shared" si="45"/>
        <v/>
      </c>
      <c r="L69" s="68">
        <f t="shared" si="46"/>
        <v>0.01</v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1.0634278002699056</v>
      </c>
      <c r="AN69" s="86">
        <f t="shared" si="54"/>
        <v>0</v>
      </c>
      <c r="AO69" s="86">
        <f t="shared" si="54"/>
        <v>8.8414320576712696E-2</v>
      </c>
      <c r="AP69" s="86">
        <f t="shared" si="54"/>
        <v>0</v>
      </c>
      <c r="AQ69" s="86">
        <f t="shared" si="54"/>
        <v>0</v>
      </c>
      <c r="AR69" s="86">
        <f t="shared" si="54"/>
        <v>9.5708502024291491</v>
      </c>
      <c r="AS69" s="86">
        <f t="shared" si="54"/>
        <v>0</v>
      </c>
      <c r="AT69" s="86">
        <f t="shared" si="54"/>
        <v>0</v>
      </c>
      <c r="AU69" s="86">
        <f t="shared" si="54"/>
        <v>1.8230190861769809E-3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2146</v>
      </c>
      <c r="D70" s="67">
        <f t="shared" si="38"/>
        <v>0.29000000000000004</v>
      </c>
      <c r="E70" s="68" t="str">
        <f t="shared" si="39"/>
        <v/>
      </c>
      <c r="F70" s="68">
        <f t="shared" si="40"/>
        <v>0.03</v>
      </c>
      <c r="G70" s="68" t="str">
        <f t="shared" si="41"/>
        <v/>
      </c>
      <c r="H70" s="68" t="str">
        <f t="shared" si="42"/>
        <v/>
      </c>
      <c r="I70" s="68">
        <f t="shared" si="43"/>
        <v>2.61</v>
      </c>
      <c r="J70" s="68" t="str">
        <f t="shared" si="44"/>
        <v/>
      </c>
      <c r="K70" s="68" t="str">
        <f t="shared" si="45"/>
        <v/>
      </c>
      <c r="L70" s="68">
        <f t="shared" si="46"/>
        <v>0.01</v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0.28960863697705802</v>
      </c>
      <c r="AN70" s="86">
        <f t="shared" si="54"/>
        <v>0</v>
      </c>
      <c r="AO70" s="86">
        <f t="shared" si="54"/>
        <v>2.4078316238277341E-2</v>
      </c>
      <c r="AP70" s="86">
        <f t="shared" si="54"/>
        <v>0</v>
      </c>
      <c r="AQ70" s="86">
        <f t="shared" si="54"/>
        <v>0</v>
      </c>
      <c r="AR70" s="86">
        <f t="shared" si="54"/>
        <v>2.6064777327935222</v>
      </c>
      <c r="AS70" s="86">
        <f t="shared" si="54"/>
        <v>0</v>
      </c>
      <c r="AT70" s="86">
        <f t="shared" si="54"/>
        <v>0</v>
      </c>
      <c r="AU70" s="86">
        <f t="shared" si="54"/>
        <v>4.9647194910352804E-4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5121</v>
      </c>
      <c r="D71" s="67">
        <f t="shared" si="38"/>
        <v>0.7</v>
      </c>
      <c r="E71" s="68" t="str">
        <f t="shared" si="39"/>
        <v/>
      </c>
      <c r="F71" s="68">
        <f t="shared" si="40"/>
        <v>6.0000000000000005E-2</v>
      </c>
      <c r="G71" s="68" t="str">
        <f t="shared" si="41"/>
        <v/>
      </c>
      <c r="H71" s="68" t="str">
        <f t="shared" si="42"/>
        <v/>
      </c>
      <c r="I71" s="68">
        <f t="shared" si="43"/>
        <v>6.22</v>
      </c>
      <c r="J71" s="68" t="str">
        <f t="shared" si="44"/>
        <v/>
      </c>
      <c r="K71" s="68" t="str">
        <f t="shared" si="45"/>
        <v/>
      </c>
      <c r="L71" s="68">
        <f t="shared" si="46"/>
        <v>0.01</v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0.69109311740890689</v>
      </c>
      <c r="AN71" s="86">
        <f t="shared" si="54"/>
        <v>0</v>
      </c>
      <c r="AO71" s="86">
        <f t="shared" si="54"/>
        <v>5.7458088283419508E-2</v>
      </c>
      <c r="AP71" s="86">
        <f t="shared" si="54"/>
        <v>0</v>
      </c>
      <c r="AQ71" s="86">
        <f t="shared" si="54"/>
        <v>0</v>
      </c>
      <c r="AR71" s="86">
        <f t="shared" si="54"/>
        <v>6.2198380566801621</v>
      </c>
      <c r="AS71" s="86">
        <f t="shared" si="54"/>
        <v>0</v>
      </c>
      <c r="AT71" s="86">
        <f t="shared" si="54"/>
        <v>0</v>
      </c>
      <c r="AU71" s="86">
        <f t="shared" si="54"/>
        <v>1.184731058415269E-3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4129</v>
      </c>
      <c r="D72" s="67">
        <f t="shared" si="38"/>
        <v>0.56000000000000005</v>
      </c>
      <c r="E72" s="68" t="str">
        <f t="shared" si="39"/>
        <v/>
      </c>
      <c r="F72" s="68">
        <f t="shared" si="40"/>
        <v>0.05</v>
      </c>
      <c r="G72" s="68" t="str">
        <f t="shared" si="41"/>
        <v/>
      </c>
      <c r="H72" s="68" t="str">
        <f t="shared" si="42"/>
        <v/>
      </c>
      <c r="I72" s="68">
        <f t="shared" si="43"/>
        <v>5.0199999999999996</v>
      </c>
      <c r="J72" s="68" t="str">
        <f t="shared" si="44"/>
        <v/>
      </c>
      <c r="K72" s="68" t="str">
        <f t="shared" si="45"/>
        <v/>
      </c>
      <c r="L72" s="68">
        <f t="shared" si="46"/>
        <v>0.01</v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0.5572199730094467</v>
      </c>
      <c r="AN72" s="86">
        <f t="shared" si="54"/>
        <v>0</v>
      </c>
      <c r="AO72" s="86">
        <f t="shared" si="54"/>
        <v>4.6327757571224204E-2</v>
      </c>
      <c r="AP72" s="86">
        <f t="shared" si="54"/>
        <v>0</v>
      </c>
      <c r="AQ72" s="86">
        <f t="shared" si="54"/>
        <v>0</v>
      </c>
      <c r="AR72" s="86">
        <f t="shared" si="54"/>
        <v>5.0149797570850208</v>
      </c>
      <c r="AS72" s="86">
        <f t="shared" si="54"/>
        <v>0</v>
      </c>
      <c r="AT72" s="86">
        <f t="shared" si="54"/>
        <v>0</v>
      </c>
      <c r="AU72" s="86">
        <f t="shared" si="54"/>
        <v>9.5523423944476578E-4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0</v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235256</v>
      </c>
      <c r="D75" s="184">
        <f>SUM(D3:D74)</f>
        <v>32.059999999999988</v>
      </c>
      <c r="E75" s="184">
        <f t="shared" ref="E75:S75" si="55">SUM(E3:E74)</f>
        <v>0</v>
      </c>
      <c r="F75" s="184">
        <f t="shared" si="55"/>
        <v>2.9699999999999989</v>
      </c>
      <c r="G75" s="184">
        <f t="shared" si="55"/>
        <v>0</v>
      </c>
      <c r="H75" s="184">
        <f t="shared" si="55"/>
        <v>0</v>
      </c>
      <c r="I75" s="184">
        <f t="shared" si="55"/>
        <v>286.06</v>
      </c>
      <c r="J75" s="184">
        <f t="shared" si="55"/>
        <v>0</v>
      </c>
      <c r="K75" s="184">
        <f t="shared" si="55"/>
        <v>0</v>
      </c>
      <c r="L75" s="184">
        <f t="shared" si="55"/>
        <v>0.69000000000000039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/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 t="str">
        <f>Lists!B7</f>
        <v>უმწეოები - დანიშვნა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5</v>
      </c>
      <c r="W1" s="2">
        <f>IF(V1="","",INDEX(Lists!D3:D17,V1))</f>
        <v>1.2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2673</v>
      </c>
      <c r="D3" s="83" t="str">
        <f t="shared" ref="D3:D34" si="1">IF(AM3=0,"",IF(AM3&gt;my_rothresh,ROUNDUP(AM3,0),ROUNDUP(AM3,2)))</f>
        <v/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>
        <f t="shared" ref="I3:I34" si="6">IF(AR3=0,"",IF(AR3&gt;my_rothresh,ROUNDUP(AR3,0),ROUNDUP(AR3,2)))</f>
        <v>1.81</v>
      </c>
      <c r="J3" s="66" t="str">
        <f t="shared" ref="J3:J34" si="7">IF(AS3=0,"",IF(AS3&gt;my_rothresh,ROUNDUP(AS3,0),ROUNDUP(AS3,2)))</f>
        <v/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 t="str">
        <f>IF($V$1="","",IF(V$2="","",INDEX(Work!$C$45:$Q$60,V$2,$V$1)))</f>
        <v/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>
        <f>IF($V$1="","",IF(AA$2="","",INDEX(Work!$C$45:$Q$60,AA$2,$V$1)))</f>
        <v>1778.4</v>
      </c>
      <c r="AB3" s="85" t="str">
        <f>IF($V$1="","",IF(AB$2="","",INDEX(Work!$C$45:$Q$60,AB$2,$V$1)))</f>
        <v/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1.8036437246963561</v>
      </c>
      <c r="AS3" s="86">
        <f t="shared" si="17"/>
        <v>0</v>
      </c>
      <c r="AT3" s="86">
        <f t="shared" si="17"/>
        <v>0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896</v>
      </c>
      <c r="D4" s="67" t="str">
        <f t="shared" si="1"/>
        <v/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>
        <f t="shared" si="6"/>
        <v>0.61</v>
      </c>
      <c r="J4" s="68" t="str">
        <f t="shared" si="7"/>
        <v/>
      </c>
      <c r="K4" s="68" t="str">
        <f t="shared" si="8"/>
        <v/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0.60458839406207832</v>
      </c>
      <c r="AS4" s="86">
        <f t="shared" si="17"/>
        <v>0</v>
      </c>
      <c r="AT4" s="86">
        <f t="shared" si="17"/>
        <v>0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2146</v>
      </c>
      <c r="D5" s="67" t="str">
        <f t="shared" si="1"/>
        <v/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>
        <f t="shared" si="6"/>
        <v>1.45</v>
      </c>
      <c r="J5" s="68" t="str">
        <f t="shared" si="7"/>
        <v/>
      </c>
      <c r="K5" s="68" t="str">
        <f t="shared" si="8"/>
        <v/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1.4480431848852899</v>
      </c>
      <c r="AS5" s="86">
        <f t="shared" si="17"/>
        <v>0</v>
      </c>
      <c r="AT5" s="86">
        <f t="shared" si="17"/>
        <v>0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1672</v>
      </c>
      <c r="D6" s="67" t="str">
        <f t="shared" si="1"/>
        <v/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>
        <f t="shared" si="6"/>
        <v>1.1300000000000001</v>
      </c>
      <c r="J6" s="68" t="str">
        <f t="shared" si="7"/>
        <v/>
      </c>
      <c r="K6" s="68" t="str">
        <f t="shared" si="8"/>
        <v/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1.128205128205128</v>
      </c>
      <c r="AS6" s="86">
        <f t="shared" si="17"/>
        <v>0</v>
      </c>
      <c r="AT6" s="86">
        <f t="shared" si="17"/>
        <v>0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41</v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>
        <f t="shared" si="6"/>
        <v>0.03</v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2.7665317139001347E-2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727</v>
      </c>
      <c r="D8" s="67" t="str">
        <f t="shared" si="1"/>
        <v/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>
        <f t="shared" si="6"/>
        <v>0.5</v>
      </c>
      <c r="J8" s="68" t="str">
        <f t="shared" si="7"/>
        <v/>
      </c>
      <c r="K8" s="68" t="str">
        <f t="shared" si="8"/>
        <v/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0.49055330634277999</v>
      </c>
      <c r="AS8" s="86">
        <f t="shared" si="17"/>
        <v>0</v>
      </c>
      <c r="AT8" s="86">
        <f t="shared" si="17"/>
        <v>0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976</v>
      </c>
      <c r="D9" s="67" t="str">
        <f t="shared" si="1"/>
        <v/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>
        <f t="shared" si="6"/>
        <v>0.66</v>
      </c>
      <c r="J9" s="68" t="str">
        <f t="shared" si="7"/>
        <v/>
      </c>
      <c r="K9" s="68" t="str">
        <f t="shared" si="8"/>
        <v/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0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0.65856950067476383</v>
      </c>
      <c r="AS9" s="86">
        <f t="shared" si="17"/>
        <v>0</v>
      </c>
      <c r="AT9" s="86">
        <f t="shared" si="17"/>
        <v>0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1191</v>
      </c>
      <c r="D10" s="67" t="str">
        <f t="shared" si="1"/>
        <v/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>
        <f t="shared" si="6"/>
        <v>0.81</v>
      </c>
      <c r="J10" s="68" t="str">
        <f t="shared" si="7"/>
        <v/>
      </c>
      <c r="K10" s="68" t="str">
        <f t="shared" si="8"/>
        <v/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0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0.80364372469635625</v>
      </c>
      <c r="AS10" s="86">
        <f t="shared" si="17"/>
        <v>0</v>
      </c>
      <c r="AT10" s="86">
        <f t="shared" si="17"/>
        <v>0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1082</v>
      </c>
      <c r="D11" s="67" t="str">
        <f t="shared" si="1"/>
        <v/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>
        <f t="shared" si="6"/>
        <v>0.74</v>
      </c>
      <c r="J11" s="68" t="str">
        <f t="shared" si="7"/>
        <v/>
      </c>
      <c r="K11" s="68" t="str">
        <f t="shared" si="8"/>
        <v/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0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0.7300944669365721</v>
      </c>
      <c r="AS11" s="86">
        <f t="shared" si="17"/>
        <v>0</v>
      </c>
      <c r="AT11" s="86">
        <f t="shared" si="17"/>
        <v>0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1365</v>
      </c>
      <c r="D12" s="67" t="str">
        <f t="shared" si="1"/>
        <v/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>
        <f t="shared" si="6"/>
        <v>0.93</v>
      </c>
      <c r="J12" s="68" t="str">
        <f t="shared" si="7"/>
        <v/>
      </c>
      <c r="K12" s="68" t="str">
        <f t="shared" si="8"/>
        <v/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0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0.92105263157894735</v>
      </c>
      <c r="AS12" s="86">
        <f t="shared" si="17"/>
        <v>0</v>
      </c>
      <c r="AT12" s="86">
        <f t="shared" si="17"/>
        <v>0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640</v>
      </c>
      <c r="D13" s="67" t="str">
        <f t="shared" si="1"/>
        <v/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>
        <f t="shared" si="6"/>
        <v>0.44</v>
      </c>
      <c r="J13" s="68" t="str">
        <f t="shared" si="7"/>
        <v/>
      </c>
      <c r="K13" s="68" t="str">
        <f t="shared" si="8"/>
        <v/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0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0.43184885290148445</v>
      </c>
      <c r="AS13" s="86">
        <f t="shared" si="17"/>
        <v>0</v>
      </c>
      <c r="AT13" s="86">
        <f t="shared" si="17"/>
        <v>0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703</v>
      </c>
      <c r="D14" s="67" t="str">
        <f t="shared" si="1"/>
        <v/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>
        <f t="shared" si="6"/>
        <v>0.48</v>
      </c>
      <c r="J14" s="68" t="str">
        <f t="shared" si="7"/>
        <v/>
      </c>
      <c r="K14" s="68" t="str">
        <f t="shared" si="8"/>
        <v/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0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0.47435897435897434</v>
      </c>
      <c r="AS14" s="86">
        <f t="shared" si="17"/>
        <v>0</v>
      </c>
      <c r="AT14" s="86">
        <f t="shared" si="17"/>
        <v>0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1363</v>
      </c>
      <c r="D15" s="67" t="str">
        <f t="shared" si="1"/>
        <v/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>
        <f t="shared" si="6"/>
        <v>0.92</v>
      </c>
      <c r="J15" s="68" t="str">
        <f t="shared" si="7"/>
        <v/>
      </c>
      <c r="K15" s="68" t="str">
        <f t="shared" si="8"/>
        <v/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0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0.91970310391363008</v>
      </c>
      <c r="AS15" s="86">
        <f t="shared" si="17"/>
        <v>0</v>
      </c>
      <c r="AT15" s="86">
        <f t="shared" si="17"/>
        <v>0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1974</v>
      </c>
      <c r="D16" s="67" t="str">
        <f t="shared" si="1"/>
        <v/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>
        <f t="shared" si="6"/>
        <v>1.34</v>
      </c>
      <c r="J16" s="68" t="str">
        <f t="shared" si="7"/>
        <v/>
      </c>
      <c r="K16" s="68" t="str">
        <f t="shared" si="8"/>
        <v/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0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1.331983805668016</v>
      </c>
      <c r="AS16" s="86">
        <f t="shared" si="17"/>
        <v>0</v>
      </c>
      <c r="AT16" s="86">
        <f t="shared" si="17"/>
        <v>0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2525</v>
      </c>
      <c r="D17" s="67" t="str">
        <f t="shared" si="1"/>
        <v/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>
        <f t="shared" si="6"/>
        <v>1.71</v>
      </c>
      <c r="J17" s="68" t="str">
        <f t="shared" si="7"/>
        <v/>
      </c>
      <c r="K17" s="68" t="str">
        <f t="shared" si="8"/>
        <v/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0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1.7037786774628878</v>
      </c>
      <c r="AS17" s="86">
        <f t="shared" si="17"/>
        <v>0</v>
      </c>
      <c r="AT17" s="86">
        <f t="shared" si="17"/>
        <v>0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1086</v>
      </c>
      <c r="D18" s="67" t="str">
        <f t="shared" si="1"/>
        <v/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>
        <f t="shared" si="6"/>
        <v>0.74</v>
      </c>
      <c r="J18" s="68" t="str">
        <f t="shared" si="7"/>
        <v/>
      </c>
      <c r="K18" s="68" t="str">
        <f t="shared" si="8"/>
        <v/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0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0.73279352226720651</v>
      </c>
      <c r="AS18" s="86">
        <f t="shared" si="17"/>
        <v>0</v>
      </c>
      <c r="AT18" s="86">
        <f t="shared" si="17"/>
        <v>0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876</v>
      </c>
      <c r="D19" s="67" t="str">
        <f t="shared" si="1"/>
        <v/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>
        <f t="shared" si="6"/>
        <v>0.6</v>
      </c>
      <c r="J19" s="68" t="str">
        <f t="shared" si="7"/>
        <v/>
      </c>
      <c r="K19" s="68" t="str">
        <f t="shared" si="8"/>
        <v/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0.59109311740890691</v>
      </c>
      <c r="AS19" s="86">
        <f t="shared" si="18"/>
        <v>0</v>
      </c>
      <c r="AT19" s="86">
        <f t="shared" si="18"/>
        <v>0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1315</v>
      </c>
      <c r="D20" s="67" t="str">
        <f t="shared" si="1"/>
        <v/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>
        <f t="shared" si="6"/>
        <v>0.89</v>
      </c>
      <c r="J20" s="68" t="str">
        <f t="shared" si="7"/>
        <v/>
      </c>
      <c r="K20" s="68" t="str">
        <f t="shared" si="8"/>
        <v/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0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0.88731443994601888</v>
      </c>
      <c r="AS20" s="86">
        <f t="shared" si="18"/>
        <v>0</v>
      </c>
      <c r="AT20" s="86">
        <f t="shared" si="18"/>
        <v>0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1405</v>
      </c>
      <c r="D21" s="67" t="str">
        <f t="shared" si="1"/>
        <v/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>
        <f t="shared" si="6"/>
        <v>0.95</v>
      </c>
      <c r="J21" s="68" t="str">
        <f t="shared" si="7"/>
        <v/>
      </c>
      <c r="K21" s="68" t="str">
        <f t="shared" si="8"/>
        <v/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0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0.94804318488529005</v>
      </c>
      <c r="AS21" s="86">
        <f t="shared" si="18"/>
        <v>0</v>
      </c>
      <c r="AT21" s="86">
        <f t="shared" si="18"/>
        <v>0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1018</v>
      </c>
      <c r="D22" s="67" t="str">
        <f t="shared" si="1"/>
        <v/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>
        <f t="shared" si="6"/>
        <v>0.69000000000000006</v>
      </c>
      <c r="J22" s="68" t="str">
        <f t="shared" si="7"/>
        <v/>
      </c>
      <c r="K22" s="68" t="str">
        <f t="shared" si="8"/>
        <v/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0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0.68690958164642368</v>
      </c>
      <c r="AS22" s="86">
        <f t="shared" si="18"/>
        <v>0</v>
      </c>
      <c r="AT22" s="86">
        <f t="shared" si="18"/>
        <v>0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1316</v>
      </c>
      <c r="D23" s="67" t="str">
        <f t="shared" si="1"/>
        <v/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>
        <f t="shared" si="6"/>
        <v>0.89</v>
      </c>
      <c r="J23" s="68" t="str">
        <f t="shared" si="7"/>
        <v/>
      </c>
      <c r="K23" s="68" t="str">
        <f t="shared" si="8"/>
        <v/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0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0.88798920377867741</v>
      </c>
      <c r="AS23" s="86">
        <f t="shared" si="18"/>
        <v>0</v>
      </c>
      <c r="AT23" s="86">
        <f t="shared" si="18"/>
        <v>0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964</v>
      </c>
      <c r="D24" s="67" t="str">
        <f t="shared" si="1"/>
        <v/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>
        <f t="shared" si="6"/>
        <v>0.66</v>
      </c>
      <c r="J24" s="68" t="str">
        <f t="shared" si="7"/>
        <v/>
      </c>
      <c r="K24" s="68" t="str">
        <f t="shared" si="8"/>
        <v/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0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0.65047233468286092</v>
      </c>
      <c r="AS24" s="86">
        <f t="shared" si="18"/>
        <v>0</v>
      </c>
      <c r="AT24" s="86">
        <f t="shared" si="18"/>
        <v>0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983</v>
      </c>
      <c r="D25" s="67" t="str">
        <f t="shared" si="1"/>
        <v/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>
        <f t="shared" si="6"/>
        <v>0.67</v>
      </c>
      <c r="J25" s="68" t="str">
        <f t="shared" si="7"/>
        <v/>
      </c>
      <c r="K25" s="68" t="str">
        <f t="shared" si="8"/>
        <v/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0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0.66329284750337369</v>
      </c>
      <c r="AS25" s="86">
        <f t="shared" si="18"/>
        <v>0</v>
      </c>
      <c r="AT25" s="86">
        <f t="shared" si="18"/>
        <v>0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1156</v>
      </c>
      <c r="D26" s="67" t="str">
        <f t="shared" si="1"/>
        <v/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>
        <f t="shared" si="6"/>
        <v>0.79</v>
      </c>
      <c r="J26" s="68" t="str">
        <f t="shared" si="7"/>
        <v/>
      </c>
      <c r="K26" s="68" t="str">
        <f t="shared" si="8"/>
        <v/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0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0.78002699055330638</v>
      </c>
      <c r="AS26" s="86">
        <f t="shared" si="18"/>
        <v>0</v>
      </c>
      <c r="AT26" s="86">
        <f t="shared" si="18"/>
        <v>0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738</v>
      </c>
      <c r="D27" s="67" t="str">
        <f t="shared" si="1"/>
        <v/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>
        <f t="shared" si="6"/>
        <v>0.5</v>
      </c>
      <c r="J27" s="68" t="str">
        <f t="shared" si="7"/>
        <v/>
      </c>
      <c r="K27" s="68" t="str">
        <f t="shared" si="8"/>
        <v/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0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0.49797570850202427</v>
      </c>
      <c r="AS27" s="86">
        <f t="shared" si="18"/>
        <v>0</v>
      </c>
      <c r="AT27" s="86">
        <f t="shared" si="18"/>
        <v>0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1066</v>
      </c>
      <c r="D28" s="67" t="str">
        <f t="shared" si="1"/>
        <v/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>
        <f t="shared" si="6"/>
        <v>0.72</v>
      </c>
      <c r="J28" s="68" t="str">
        <f t="shared" si="7"/>
        <v/>
      </c>
      <c r="K28" s="68" t="str">
        <f t="shared" si="8"/>
        <v/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0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0.7192982456140351</v>
      </c>
      <c r="AS28" s="86">
        <f t="shared" si="18"/>
        <v>0</v>
      </c>
      <c r="AT28" s="86">
        <f t="shared" si="18"/>
        <v>0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1228</v>
      </c>
      <c r="D29" s="67" t="str">
        <f t="shared" si="1"/>
        <v/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>
        <f t="shared" si="6"/>
        <v>0.83</v>
      </c>
      <c r="J29" s="68" t="str">
        <f t="shared" si="7"/>
        <v/>
      </c>
      <c r="K29" s="68" t="str">
        <f t="shared" si="8"/>
        <v/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0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0.82860998650472328</v>
      </c>
      <c r="AS29" s="86">
        <f t="shared" si="18"/>
        <v>0</v>
      </c>
      <c r="AT29" s="86">
        <f t="shared" si="18"/>
        <v>0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1108</v>
      </c>
      <c r="D30" s="67" t="str">
        <f t="shared" si="1"/>
        <v/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>
        <f t="shared" si="6"/>
        <v>0.75</v>
      </c>
      <c r="J30" s="68" t="str">
        <f t="shared" si="7"/>
        <v/>
      </c>
      <c r="K30" s="68" t="str">
        <f t="shared" si="8"/>
        <v/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0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0.74763832658569496</v>
      </c>
      <c r="AS30" s="86">
        <f t="shared" si="18"/>
        <v>0</v>
      </c>
      <c r="AT30" s="86">
        <f t="shared" si="18"/>
        <v>0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1943</v>
      </c>
      <c r="D31" s="67" t="str">
        <f t="shared" si="1"/>
        <v/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>
        <f t="shared" si="6"/>
        <v>1.32</v>
      </c>
      <c r="J31" s="68" t="str">
        <f t="shared" si="7"/>
        <v/>
      </c>
      <c r="K31" s="68" t="str">
        <f t="shared" si="8"/>
        <v/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1.3110661268556003</v>
      </c>
      <c r="AS31" s="86">
        <f t="shared" si="18"/>
        <v>0</v>
      </c>
      <c r="AT31" s="86">
        <f t="shared" si="18"/>
        <v>0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1643</v>
      </c>
      <c r="D32" s="67" t="str">
        <f t="shared" si="1"/>
        <v/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>
        <f t="shared" si="6"/>
        <v>1.1100000000000001</v>
      </c>
      <c r="J32" s="68" t="str">
        <f t="shared" si="7"/>
        <v/>
      </c>
      <c r="K32" s="68" t="str">
        <f t="shared" si="8"/>
        <v/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0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1.1086369770580295</v>
      </c>
      <c r="AS32" s="86">
        <f t="shared" si="18"/>
        <v>0</v>
      </c>
      <c r="AT32" s="86">
        <f t="shared" si="18"/>
        <v>0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3291</v>
      </c>
      <c r="D33" s="67" t="str">
        <f t="shared" si="1"/>
        <v/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>
        <f t="shared" si="6"/>
        <v>2.23</v>
      </c>
      <c r="J33" s="68" t="str">
        <f t="shared" si="7"/>
        <v/>
      </c>
      <c r="K33" s="68" t="str">
        <f t="shared" si="8"/>
        <v/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0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2.2206477732793521</v>
      </c>
      <c r="AS33" s="86">
        <f t="shared" si="18"/>
        <v>0</v>
      </c>
      <c r="AT33" s="86">
        <f t="shared" si="18"/>
        <v>0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867</v>
      </c>
      <c r="D34" s="67" t="str">
        <f t="shared" si="1"/>
        <v/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>
        <f t="shared" si="6"/>
        <v>0.59</v>
      </c>
      <c r="J34" s="68" t="str">
        <f t="shared" si="7"/>
        <v/>
      </c>
      <c r="K34" s="68" t="str">
        <f t="shared" si="8"/>
        <v/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0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0.58502024291497967</v>
      </c>
      <c r="AS34" s="86">
        <f t="shared" si="19"/>
        <v>0</v>
      </c>
      <c r="AT34" s="86">
        <f t="shared" si="19"/>
        <v>0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1074</v>
      </c>
      <c r="D35" s="67" t="str">
        <f t="shared" ref="D35:D66" si="20">IF(AM35=0,"",IF(AM35&gt;my_rothresh,ROUNDUP(AM35,0),ROUNDUP(AM35,2)))</f>
        <v/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>
        <f t="shared" ref="I35:I66" si="25">IF(AR35=0,"",IF(AR35&gt;my_rothresh,ROUNDUP(AR35,0),ROUNDUP(AR35,2)))</f>
        <v>0.73</v>
      </c>
      <c r="J35" s="68" t="str">
        <f t="shared" ref="J35:J66" si="26">IF(AS35=0,"",IF(AS35&gt;my_rothresh,ROUNDUP(AS35,0),ROUNDUP(AS35,2)))</f>
        <v/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0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0.7246963562753036</v>
      </c>
      <c r="AS35" s="86">
        <f t="shared" si="19"/>
        <v>0</v>
      </c>
      <c r="AT35" s="86">
        <f t="shared" si="19"/>
        <v>0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0</v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1832</v>
      </c>
      <c r="D37" s="67" t="str">
        <f t="shared" si="20"/>
        <v/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>
        <f t="shared" si="25"/>
        <v>1.24</v>
      </c>
      <c r="J37" s="68" t="str">
        <f t="shared" si="26"/>
        <v/>
      </c>
      <c r="K37" s="68" t="str">
        <f t="shared" si="27"/>
        <v/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0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1.2361673414304992</v>
      </c>
      <c r="AS37" s="86">
        <f t="shared" si="19"/>
        <v>0</v>
      </c>
      <c r="AT37" s="86">
        <f t="shared" si="19"/>
        <v>0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780</v>
      </c>
      <c r="D38" s="67" t="str">
        <f t="shared" si="20"/>
        <v/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>
        <f t="shared" si="25"/>
        <v>0.53</v>
      </c>
      <c r="J38" s="68" t="str">
        <f t="shared" si="26"/>
        <v/>
      </c>
      <c r="K38" s="68" t="str">
        <f t="shared" si="27"/>
        <v/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0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0.52631578947368418</v>
      </c>
      <c r="AS38" s="86">
        <f t="shared" si="19"/>
        <v>0</v>
      </c>
      <c r="AT38" s="86">
        <f t="shared" si="19"/>
        <v>0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1676</v>
      </c>
      <c r="D39" s="67" t="str">
        <f t="shared" si="20"/>
        <v/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>
        <f t="shared" si="25"/>
        <v>1.1399999999999999</v>
      </c>
      <c r="J39" s="68" t="str">
        <f t="shared" si="26"/>
        <v/>
      </c>
      <c r="K39" s="68" t="str">
        <f t="shared" si="27"/>
        <v/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0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1.1309041835357623</v>
      </c>
      <c r="AS39" s="86">
        <f t="shared" si="19"/>
        <v>0</v>
      </c>
      <c r="AT39" s="86">
        <f t="shared" si="19"/>
        <v>0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625</v>
      </c>
      <c r="D40" s="67" t="str">
        <f t="shared" si="20"/>
        <v/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>
        <f t="shared" si="25"/>
        <v>0.43</v>
      </c>
      <c r="J40" s="68" t="str">
        <f t="shared" si="26"/>
        <v/>
      </c>
      <c r="K40" s="68" t="str">
        <f t="shared" si="27"/>
        <v/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0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0.42172739541160592</v>
      </c>
      <c r="AS40" s="86">
        <f t="shared" si="19"/>
        <v>0</v>
      </c>
      <c r="AT40" s="86">
        <f t="shared" si="19"/>
        <v>0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1240</v>
      </c>
      <c r="D41" s="67" t="str">
        <f t="shared" si="20"/>
        <v/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>
        <f t="shared" si="25"/>
        <v>0.84</v>
      </c>
      <c r="J41" s="68" t="str">
        <f t="shared" si="26"/>
        <v/>
      </c>
      <c r="K41" s="68" t="str">
        <f t="shared" si="27"/>
        <v/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0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0.83670715249662608</v>
      </c>
      <c r="AS41" s="86">
        <f t="shared" si="19"/>
        <v>0</v>
      </c>
      <c r="AT41" s="86">
        <f t="shared" si="19"/>
        <v>0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3624</v>
      </c>
      <c r="D42" s="67" t="str">
        <f t="shared" si="20"/>
        <v/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>
        <f t="shared" si="25"/>
        <v>2.4499999999999997</v>
      </c>
      <c r="J42" s="68" t="str">
        <f t="shared" si="26"/>
        <v/>
      </c>
      <c r="K42" s="68" t="str">
        <f t="shared" si="27"/>
        <v/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0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2.4453441295546559</v>
      </c>
      <c r="AS42" s="86">
        <f t="shared" si="19"/>
        <v>0</v>
      </c>
      <c r="AT42" s="86">
        <f t="shared" si="19"/>
        <v>0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1927</v>
      </c>
      <c r="D43" s="67" t="str">
        <f t="shared" si="20"/>
        <v/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>
        <f t="shared" si="25"/>
        <v>1.31</v>
      </c>
      <c r="J43" s="68" t="str">
        <f t="shared" si="26"/>
        <v/>
      </c>
      <c r="K43" s="68" t="str">
        <f t="shared" si="27"/>
        <v/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0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1.3002699055330633</v>
      </c>
      <c r="AS43" s="86">
        <f t="shared" si="19"/>
        <v>0</v>
      </c>
      <c r="AT43" s="86">
        <f t="shared" si="19"/>
        <v>0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249</v>
      </c>
      <c r="D44" s="67" t="str">
        <f t="shared" si="20"/>
        <v/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>
        <f t="shared" si="25"/>
        <v>0.17</v>
      </c>
      <c r="J44" s="68" t="str">
        <f t="shared" si="26"/>
        <v/>
      </c>
      <c r="K44" s="68" t="str">
        <f t="shared" si="27"/>
        <v/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0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0.16801619433198381</v>
      </c>
      <c r="AS44" s="86">
        <f t="shared" si="19"/>
        <v>0</v>
      </c>
      <c r="AT44" s="86">
        <f t="shared" si="19"/>
        <v>0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1045</v>
      </c>
      <c r="D45" s="67" t="str">
        <f t="shared" si="20"/>
        <v/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>
        <f t="shared" si="25"/>
        <v>0.71</v>
      </c>
      <c r="J45" s="68" t="str">
        <f t="shared" si="26"/>
        <v/>
      </c>
      <c r="K45" s="68" t="str">
        <f t="shared" si="27"/>
        <v/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0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0.70512820512820507</v>
      </c>
      <c r="AS45" s="86">
        <f t="shared" si="19"/>
        <v>0</v>
      </c>
      <c r="AT45" s="86">
        <f t="shared" si="19"/>
        <v>0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401</v>
      </c>
      <c r="D46" s="67" t="str">
        <f t="shared" si="20"/>
        <v/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>
        <f t="shared" si="25"/>
        <v>0.28000000000000003</v>
      </c>
      <c r="J46" s="68" t="str">
        <f t="shared" si="26"/>
        <v/>
      </c>
      <c r="K46" s="68" t="str">
        <f t="shared" si="27"/>
        <v/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0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0.27058029689608637</v>
      </c>
      <c r="AS46" s="86">
        <f t="shared" si="19"/>
        <v>0</v>
      </c>
      <c r="AT46" s="86">
        <f t="shared" si="19"/>
        <v>0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922</v>
      </c>
      <c r="D47" s="67" t="str">
        <f t="shared" si="20"/>
        <v/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>
        <f t="shared" si="25"/>
        <v>0.63</v>
      </c>
      <c r="J47" s="68" t="str">
        <f t="shared" si="26"/>
        <v/>
      </c>
      <c r="K47" s="68" t="str">
        <f t="shared" si="27"/>
        <v/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0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0.62213225371120096</v>
      </c>
      <c r="AS47" s="86">
        <f t="shared" si="19"/>
        <v>0</v>
      </c>
      <c r="AT47" s="86">
        <f t="shared" si="19"/>
        <v>0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1098</v>
      </c>
      <c r="D48" s="67" t="str">
        <f t="shared" si="20"/>
        <v/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>
        <f t="shared" si="25"/>
        <v>0.75</v>
      </c>
      <c r="J48" s="68" t="str">
        <f t="shared" si="26"/>
        <v/>
      </c>
      <c r="K48" s="68" t="str">
        <f t="shared" si="27"/>
        <v/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0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0.7408906882591092</v>
      </c>
      <c r="AS48" s="86">
        <f t="shared" si="19"/>
        <v>0</v>
      </c>
      <c r="AT48" s="86">
        <f t="shared" si="19"/>
        <v>0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952</v>
      </c>
      <c r="D49" s="67" t="str">
        <f t="shared" si="20"/>
        <v/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>
        <f t="shared" si="25"/>
        <v>0.65</v>
      </c>
      <c r="J49" s="68" t="str">
        <f t="shared" si="26"/>
        <v/>
      </c>
      <c r="K49" s="68" t="str">
        <f t="shared" si="27"/>
        <v/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0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0.64237516869095801</v>
      </c>
      <c r="AS49" s="86">
        <f t="shared" si="19"/>
        <v>0</v>
      </c>
      <c r="AT49" s="86">
        <f t="shared" si="19"/>
        <v>0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459</v>
      </c>
      <c r="D50" s="67" t="str">
        <f t="shared" si="20"/>
        <v/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>
        <f t="shared" si="25"/>
        <v>0.31</v>
      </c>
      <c r="J50" s="68" t="str">
        <f t="shared" si="26"/>
        <v/>
      </c>
      <c r="K50" s="68" t="str">
        <f t="shared" si="27"/>
        <v/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0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0.30971659919028338</v>
      </c>
      <c r="AS50" s="86">
        <f t="shared" si="37"/>
        <v>0</v>
      </c>
      <c r="AT50" s="86">
        <f t="shared" si="37"/>
        <v>0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346</v>
      </c>
      <c r="D51" s="67" t="str">
        <f t="shared" si="20"/>
        <v/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>
        <f t="shared" si="25"/>
        <v>0.24000000000000002</v>
      </c>
      <c r="J51" s="68" t="str">
        <f t="shared" si="26"/>
        <v/>
      </c>
      <c r="K51" s="68" t="str">
        <f t="shared" si="27"/>
        <v/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0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0.23346828609986503</v>
      </c>
      <c r="AS51" s="86">
        <f t="shared" si="37"/>
        <v>0</v>
      </c>
      <c r="AT51" s="86">
        <f t="shared" si="37"/>
        <v>0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331</v>
      </c>
      <c r="D52" s="67" t="str">
        <f t="shared" si="20"/>
        <v/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>
        <f t="shared" si="25"/>
        <v>0.23</v>
      </c>
      <c r="J52" s="68" t="str">
        <f t="shared" si="26"/>
        <v/>
      </c>
      <c r="K52" s="68" t="str">
        <f t="shared" si="27"/>
        <v/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0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0.22334682860998648</v>
      </c>
      <c r="AS52" s="86">
        <f t="shared" si="37"/>
        <v>0</v>
      </c>
      <c r="AT52" s="86">
        <f t="shared" si="37"/>
        <v>0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1092</v>
      </c>
      <c r="D53" s="67" t="str">
        <f t="shared" si="20"/>
        <v/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>
        <f t="shared" si="25"/>
        <v>0.74</v>
      </c>
      <c r="J53" s="68" t="str">
        <f t="shared" si="26"/>
        <v/>
      </c>
      <c r="K53" s="68" t="str">
        <f t="shared" si="27"/>
        <v/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0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0.73684210526315774</v>
      </c>
      <c r="AS53" s="86">
        <f t="shared" si="37"/>
        <v>0</v>
      </c>
      <c r="AT53" s="86">
        <f t="shared" si="37"/>
        <v>0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766</v>
      </c>
      <c r="D54" s="67" t="str">
        <f t="shared" si="20"/>
        <v/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>
        <f t="shared" si="25"/>
        <v>0.52</v>
      </c>
      <c r="J54" s="68" t="str">
        <f t="shared" si="26"/>
        <v/>
      </c>
      <c r="K54" s="68" t="str">
        <f t="shared" si="27"/>
        <v/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0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0.51686909581646412</v>
      </c>
      <c r="AS54" s="86">
        <f t="shared" si="37"/>
        <v>0</v>
      </c>
      <c r="AT54" s="86">
        <f t="shared" si="37"/>
        <v>0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167</v>
      </c>
      <c r="D55" s="67" t="str">
        <f t="shared" si="20"/>
        <v/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>
        <f t="shared" si="25"/>
        <v>0.12</v>
      </c>
      <c r="J55" s="68" t="str">
        <f t="shared" si="26"/>
        <v/>
      </c>
      <c r="K55" s="68" t="str">
        <f t="shared" si="27"/>
        <v/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0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0.1126855600539811</v>
      </c>
      <c r="AS55" s="86">
        <f t="shared" si="37"/>
        <v>0</v>
      </c>
      <c r="AT55" s="86">
        <f t="shared" si="37"/>
        <v>0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1381</v>
      </c>
      <c r="D56" s="67" t="str">
        <f t="shared" si="20"/>
        <v/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>
        <f t="shared" si="25"/>
        <v>0.94000000000000006</v>
      </c>
      <c r="J56" s="68" t="str">
        <f t="shared" si="26"/>
        <v/>
      </c>
      <c r="K56" s="68" t="str">
        <f t="shared" si="27"/>
        <v/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0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0.93184885290148445</v>
      </c>
      <c r="AS56" s="86">
        <f t="shared" si="37"/>
        <v>0</v>
      </c>
      <c r="AT56" s="86">
        <f t="shared" si="37"/>
        <v>0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1468</v>
      </c>
      <c r="D57" s="67" t="str">
        <f t="shared" si="20"/>
        <v/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>
        <f t="shared" si="25"/>
        <v>1</v>
      </c>
      <c r="J57" s="68" t="str">
        <f t="shared" si="26"/>
        <v/>
      </c>
      <c r="K57" s="68" t="str">
        <f t="shared" si="27"/>
        <v/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0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0.99055330634277994</v>
      </c>
      <c r="AS57" s="86">
        <f t="shared" si="37"/>
        <v>0</v>
      </c>
      <c r="AT57" s="86">
        <f t="shared" si="37"/>
        <v>0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1475</v>
      </c>
      <c r="D58" s="67" t="str">
        <f t="shared" si="20"/>
        <v/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>
        <f t="shared" si="25"/>
        <v>1</v>
      </c>
      <c r="J58" s="68" t="str">
        <f t="shared" si="26"/>
        <v/>
      </c>
      <c r="K58" s="68" t="str">
        <f t="shared" si="27"/>
        <v/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0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0.99527665317138991</v>
      </c>
      <c r="AS58" s="86">
        <f t="shared" si="37"/>
        <v>0</v>
      </c>
      <c r="AT58" s="86">
        <f t="shared" si="37"/>
        <v>0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1727</v>
      </c>
      <c r="D59" s="67" t="str">
        <f t="shared" si="20"/>
        <v/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>
        <f t="shared" si="25"/>
        <v>1.17</v>
      </c>
      <c r="J59" s="68" t="str">
        <f t="shared" si="26"/>
        <v/>
      </c>
      <c r="K59" s="68" t="str">
        <f t="shared" si="27"/>
        <v/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0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1.1653171390013495</v>
      </c>
      <c r="AS59" s="86">
        <f t="shared" si="37"/>
        <v>0</v>
      </c>
      <c r="AT59" s="86">
        <f t="shared" si="37"/>
        <v>0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1700</v>
      </c>
      <c r="D60" s="67" t="str">
        <f t="shared" si="20"/>
        <v/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>
        <f t="shared" si="25"/>
        <v>1.1499999999999999</v>
      </c>
      <c r="J60" s="68" t="str">
        <f t="shared" si="26"/>
        <v/>
      </c>
      <c r="K60" s="68" t="str">
        <f t="shared" si="27"/>
        <v/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0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1.1470985155195681</v>
      </c>
      <c r="AS60" s="86">
        <f t="shared" si="37"/>
        <v>0</v>
      </c>
      <c r="AT60" s="86">
        <f t="shared" si="37"/>
        <v>0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1909</v>
      </c>
      <c r="D61" s="67" t="str">
        <f t="shared" si="20"/>
        <v/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>
        <f t="shared" si="25"/>
        <v>1.29</v>
      </c>
      <c r="J61" s="68" t="str">
        <f t="shared" si="26"/>
        <v/>
      </c>
      <c r="K61" s="68" t="str">
        <f t="shared" si="27"/>
        <v/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0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1.2881241565452091</v>
      </c>
      <c r="AS61" s="86">
        <f t="shared" si="37"/>
        <v>0</v>
      </c>
      <c r="AT61" s="86">
        <f t="shared" si="37"/>
        <v>0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176</v>
      </c>
      <c r="D62" s="67" t="str">
        <f t="shared" si="20"/>
        <v/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>
        <f t="shared" si="25"/>
        <v>0.12</v>
      </c>
      <c r="J62" s="68" t="str">
        <f t="shared" si="26"/>
        <v/>
      </c>
      <c r="K62" s="68" t="str">
        <f t="shared" si="27"/>
        <v/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0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0.11875843454790821</v>
      </c>
      <c r="AS62" s="86">
        <f t="shared" si="37"/>
        <v>0</v>
      </c>
      <c r="AT62" s="86">
        <f t="shared" si="37"/>
        <v>0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4701</v>
      </c>
      <c r="D63" s="67" t="str">
        <f t="shared" si="20"/>
        <v/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>
        <f t="shared" si="25"/>
        <v>3.1799999999999997</v>
      </c>
      <c r="J63" s="68" t="str">
        <f t="shared" si="26"/>
        <v/>
      </c>
      <c r="K63" s="68" t="str">
        <f t="shared" si="27"/>
        <v/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3.1720647773279351</v>
      </c>
      <c r="AS63" s="86">
        <f t="shared" si="37"/>
        <v>0</v>
      </c>
      <c r="AT63" s="86">
        <f t="shared" si="37"/>
        <v>0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1157</v>
      </c>
      <c r="D64" s="67" t="str">
        <f t="shared" si="20"/>
        <v/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>
        <f t="shared" si="25"/>
        <v>0.79</v>
      </c>
      <c r="J64" s="68" t="str">
        <f t="shared" si="26"/>
        <v/>
      </c>
      <c r="K64" s="68" t="str">
        <f t="shared" si="27"/>
        <v/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0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0.78070175438596479</v>
      </c>
      <c r="AS64" s="86">
        <f t="shared" si="37"/>
        <v>0</v>
      </c>
      <c r="AT64" s="86">
        <f t="shared" si="37"/>
        <v>0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1802</v>
      </c>
      <c r="D65" s="67" t="str">
        <f t="shared" si="20"/>
        <v/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>
        <f t="shared" si="25"/>
        <v>1.22</v>
      </c>
      <c r="J65" s="68" t="str">
        <f t="shared" si="26"/>
        <v/>
      </c>
      <c r="K65" s="68" t="str">
        <f t="shared" si="27"/>
        <v/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0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1.2159244264507423</v>
      </c>
      <c r="AS65" s="86">
        <f t="shared" si="37"/>
        <v>0</v>
      </c>
      <c r="AT65" s="86">
        <f t="shared" si="37"/>
        <v>0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1106</v>
      </c>
      <c r="D66" s="67" t="str">
        <f t="shared" si="20"/>
        <v/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>
        <f t="shared" si="25"/>
        <v>0.75</v>
      </c>
      <c r="J66" s="68" t="str">
        <f t="shared" si="26"/>
        <v/>
      </c>
      <c r="K66" s="68" t="str">
        <f t="shared" si="27"/>
        <v/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0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0.7462887989203778</v>
      </c>
      <c r="AS66" s="86">
        <f t="shared" si="37"/>
        <v>0</v>
      </c>
      <c r="AT66" s="86">
        <f t="shared" si="37"/>
        <v>0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1432</v>
      </c>
      <c r="D67" s="67" t="str">
        <f t="shared" ref="D67:D74" si="38">IF(AM67=0,"",IF(AM67&gt;my_rothresh,ROUNDUP(AM67,0),ROUNDUP(AM67,2)))</f>
        <v/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>
        <f t="shared" ref="I67:I74" si="43">IF(AR67=0,"",IF(AR67&gt;my_rothresh,ROUNDUP(AR67,0),ROUNDUP(AR67,2)))</f>
        <v>0.97</v>
      </c>
      <c r="J67" s="68" t="str">
        <f t="shared" ref="J67:J74" si="44">IF(AS67=0,"",IF(AS67&gt;my_rothresh,ROUNDUP(AS67,0),ROUNDUP(AS67,2)))</f>
        <v/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0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0.96626180836707143</v>
      </c>
      <c r="AS67" s="86">
        <f t="shared" si="54"/>
        <v>0</v>
      </c>
      <c r="AT67" s="86">
        <f t="shared" si="54"/>
        <v>0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832</v>
      </c>
      <c r="D68" s="67" t="str">
        <f t="shared" si="38"/>
        <v/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>
        <f t="shared" si="43"/>
        <v>0.57000000000000006</v>
      </c>
      <c r="J68" s="68" t="str">
        <f t="shared" si="44"/>
        <v/>
      </c>
      <c r="K68" s="68" t="str">
        <f t="shared" si="45"/>
        <v/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0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0.56140350877192979</v>
      </c>
      <c r="AS68" s="86">
        <f t="shared" si="54"/>
        <v>0</v>
      </c>
      <c r="AT68" s="86">
        <f t="shared" si="54"/>
        <v>0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3555</v>
      </c>
      <c r="D69" s="67" t="str">
        <f t="shared" si="38"/>
        <v/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>
        <f t="shared" si="43"/>
        <v>2.4</v>
      </c>
      <c r="J69" s="68" t="str">
        <f t="shared" si="44"/>
        <v/>
      </c>
      <c r="K69" s="68" t="str">
        <f t="shared" si="45"/>
        <v/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0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2.3987854251012144</v>
      </c>
      <c r="AS69" s="86">
        <f t="shared" si="54"/>
        <v>0</v>
      </c>
      <c r="AT69" s="86">
        <f t="shared" si="54"/>
        <v>0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718</v>
      </c>
      <c r="D70" s="67" t="str">
        <f t="shared" si="38"/>
        <v/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>
        <f t="shared" si="43"/>
        <v>0.49</v>
      </c>
      <c r="J70" s="68" t="str">
        <f t="shared" si="44"/>
        <v/>
      </c>
      <c r="K70" s="68" t="str">
        <f t="shared" si="45"/>
        <v/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0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0.48448043184885287</v>
      </c>
      <c r="AS70" s="86">
        <f t="shared" si="54"/>
        <v>0</v>
      </c>
      <c r="AT70" s="86">
        <f t="shared" si="54"/>
        <v>0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1939</v>
      </c>
      <c r="D71" s="67" t="str">
        <f t="shared" si="38"/>
        <v/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>
        <f t="shared" si="43"/>
        <v>1.31</v>
      </c>
      <c r="J71" s="68" t="str">
        <f t="shared" si="44"/>
        <v/>
      </c>
      <c r="K71" s="68" t="str">
        <f t="shared" si="45"/>
        <v/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0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1.308367071524966</v>
      </c>
      <c r="AS71" s="86">
        <f t="shared" si="54"/>
        <v>0</v>
      </c>
      <c r="AT71" s="86">
        <f t="shared" si="54"/>
        <v>0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1700</v>
      </c>
      <c r="D72" s="67" t="str">
        <f t="shared" si="38"/>
        <v/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>
        <f t="shared" si="43"/>
        <v>1.1499999999999999</v>
      </c>
      <c r="J72" s="68" t="str">
        <f t="shared" si="44"/>
        <v/>
      </c>
      <c r="K72" s="68" t="str">
        <f t="shared" si="45"/>
        <v/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0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1.1470985155195681</v>
      </c>
      <c r="AS72" s="86">
        <f t="shared" si="54"/>
        <v>0</v>
      </c>
      <c r="AT72" s="86">
        <f t="shared" si="54"/>
        <v>0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0</v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91361</v>
      </c>
      <c r="D75" s="184">
        <f>SUM(D3:D74)</f>
        <v>0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62.010000000000005</v>
      </c>
      <c r="J75" s="184">
        <f t="shared" si="55"/>
        <v>0</v>
      </c>
      <c r="K75" s="184">
        <f t="shared" si="55"/>
        <v>0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/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 t="str">
        <f>Lists!B8</f>
        <v>უმწეოები - მონაცემების განახლება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6</v>
      </c>
      <c r="W1" s="2">
        <f>IF(V1="","",INDEX(Lists!D3:D17,V1))</f>
        <v>1.05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1034</v>
      </c>
      <c r="D3" s="83">
        <f t="shared" ref="D3:D34" si="1">IF(AM3=0,"",IF(AM3&gt;my_rothresh,ROUNDUP(AM3,0),ROUNDUP(AM3,2)))</f>
        <v>0.13</v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 t="str">
        <f t="shared" ref="G3:G34" si="4">IF(AP3=0,"",IF(AP3&gt;my_rothresh,ROUNDUP(AP3,0),ROUNDUP(AP3,2)))</f>
        <v/>
      </c>
      <c r="H3" s="66" t="str">
        <f t="shared" ref="H3:H34" si="5">IF(AQ3=0,"",IF(AQ3&gt;my_rothresh,ROUNDUP(AQ3,0),ROUNDUP(AQ3,2)))</f>
        <v/>
      </c>
      <c r="I3" s="66">
        <f t="shared" ref="I3:I34" si="6">IF(AR3=0,"",IF(AR3&gt;my_rothresh,ROUNDUP(AR3,0),ROUNDUP(AR3,2)))</f>
        <v>0.01</v>
      </c>
      <c r="J3" s="66" t="str">
        <f t="shared" ref="J3:J34" si="7">IF(AS3=0,"",IF(AS3&gt;my_rothresh,ROUNDUP(AS3,0),ROUNDUP(AS3,2)))</f>
        <v/>
      </c>
      <c r="K3" s="66">
        <f t="shared" ref="K3:K34" si="8">IF(AT3=0,"",IF(AT3&gt;my_rothresh,ROUNDUP(AT3,0),ROUNDUP(AT3,2)))</f>
        <v>0.01</v>
      </c>
      <c r="L3" s="66" t="str">
        <f t="shared" ref="L3:L34" si="9">IF(AU3=0,"",IF(AU3&gt;my_rothresh,ROUNDUP(AU3,0),ROUNDUP(AU3,2)))</f>
        <v/>
      </c>
      <c r="M3" s="66" t="str">
        <f t="shared" ref="M3:M34" si="10">IF(AV3=0,"",IF(AV3&gt;my_rothresh,ROUNDUP(AV3,0),ROUNDUP(AV3,2)))</f>
        <v/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>
        <f>IF($V$1="","",IF(V$2="","",INDEX(Work!$C$45:$Q$60,V$2,$V$1)))</f>
        <v>8892</v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 t="str">
        <f>IF($V$1="","",IF(Y$2="","",INDEX(Work!$C$45:$Q$60,Y$2,$V$1)))</f>
        <v/>
      </c>
      <c r="Z3" s="85" t="str">
        <f>IF($V$1="","",IF(Z$2="","",INDEX(Work!$C$45:$Q$60,Z$2,$V$1)))</f>
        <v/>
      </c>
      <c r="AA3" s="85">
        <f>IF($V$1="","",IF(AA$2="","",INDEX(Work!$C$45:$Q$60,AA$2,$V$1)))</f>
        <v>296400</v>
      </c>
      <c r="AB3" s="85" t="str">
        <f>IF($V$1="","",IF(AB$2="","",INDEX(Work!$C$45:$Q$60,AB$2,$V$1)))</f>
        <v/>
      </c>
      <c r="AC3" s="85">
        <f>IF($V$1="","",IF(AC$2="","",INDEX(Work!$C$45:$Q$60,AC$2,$V$1)))</f>
        <v>125229</v>
      </c>
      <c r="AD3" s="85" t="str">
        <f>IF($V$1="","",IF(AD$2="","",INDEX(Work!$C$45:$Q$60,AD$2,$V$1)))</f>
        <v/>
      </c>
      <c r="AE3" s="85" t="str">
        <f>IF($V$1="","",IF(AE$2="","",INDEX(Work!$C$45:$Q$60,AE$2,$V$1)))</f>
        <v/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0.12209851551956816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0</v>
      </c>
      <c r="AQ3" s="86">
        <f t="shared" si="17"/>
        <v>0</v>
      </c>
      <c r="AR3" s="86">
        <f t="shared" si="17"/>
        <v>3.6629554655870449E-3</v>
      </c>
      <c r="AS3" s="86">
        <f t="shared" si="17"/>
        <v>0</v>
      </c>
      <c r="AT3" s="86">
        <f t="shared" si="17"/>
        <v>8.6697170783125322E-3</v>
      </c>
      <c r="AU3" s="86">
        <f t="shared" si="17"/>
        <v>0</v>
      </c>
      <c r="AV3" s="86">
        <f t="shared" si="17"/>
        <v>0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412.70000000000005</v>
      </c>
      <c r="D4" s="67">
        <f t="shared" si="1"/>
        <v>0.05</v>
      </c>
      <c r="E4" s="68" t="str">
        <f t="shared" si="2"/>
        <v/>
      </c>
      <c r="F4" s="68" t="str">
        <f t="shared" si="3"/>
        <v/>
      </c>
      <c r="G4" s="68" t="str">
        <f t="shared" si="4"/>
        <v/>
      </c>
      <c r="H4" s="68" t="str">
        <f t="shared" si="5"/>
        <v/>
      </c>
      <c r="I4" s="68">
        <f t="shared" si="6"/>
        <v>0.01</v>
      </c>
      <c r="J4" s="68" t="str">
        <f t="shared" si="7"/>
        <v/>
      </c>
      <c r="K4" s="68">
        <f t="shared" si="8"/>
        <v>0.01</v>
      </c>
      <c r="L4" s="68" t="str">
        <f t="shared" si="9"/>
        <v/>
      </c>
      <c r="M4" s="68" t="str">
        <f t="shared" si="10"/>
        <v/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4.8733130904183547E-2</v>
      </c>
      <c r="AN4" s="86">
        <f t="shared" si="17"/>
        <v>0</v>
      </c>
      <c r="AO4" s="86">
        <f t="shared" si="17"/>
        <v>0</v>
      </c>
      <c r="AP4" s="86">
        <f t="shared" si="17"/>
        <v>0</v>
      </c>
      <c r="AQ4" s="86">
        <f t="shared" si="17"/>
        <v>0</v>
      </c>
      <c r="AR4" s="86">
        <f t="shared" si="17"/>
        <v>1.4619939271255063E-3</v>
      </c>
      <c r="AS4" s="86">
        <f t="shared" si="17"/>
        <v>0</v>
      </c>
      <c r="AT4" s="86">
        <f t="shared" si="17"/>
        <v>3.4603406559183584E-3</v>
      </c>
      <c r="AU4" s="86">
        <f t="shared" si="17"/>
        <v>0</v>
      </c>
      <c r="AV4" s="86">
        <f t="shared" si="17"/>
        <v>0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868.2</v>
      </c>
      <c r="D5" s="67">
        <f t="shared" si="1"/>
        <v>0.11</v>
      </c>
      <c r="E5" s="68" t="str">
        <f t="shared" si="2"/>
        <v/>
      </c>
      <c r="F5" s="68" t="str">
        <f t="shared" si="3"/>
        <v/>
      </c>
      <c r="G5" s="68" t="str">
        <f t="shared" si="4"/>
        <v/>
      </c>
      <c r="H5" s="68" t="str">
        <f t="shared" si="5"/>
        <v/>
      </c>
      <c r="I5" s="68">
        <f t="shared" si="6"/>
        <v>0.01</v>
      </c>
      <c r="J5" s="68" t="str">
        <f t="shared" si="7"/>
        <v/>
      </c>
      <c r="K5" s="68">
        <f t="shared" si="8"/>
        <v>0.01</v>
      </c>
      <c r="L5" s="68" t="str">
        <f t="shared" si="9"/>
        <v/>
      </c>
      <c r="M5" s="68" t="str">
        <f t="shared" si="10"/>
        <v/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0.10252024291497977</v>
      </c>
      <c r="AN5" s="86">
        <f t="shared" si="17"/>
        <v>0</v>
      </c>
      <c r="AO5" s="86">
        <f t="shared" si="17"/>
        <v>0</v>
      </c>
      <c r="AP5" s="86">
        <f t="shared" si="17"/>
        <v>0</v>
      </c>
      <c r="AQ5" s="86">
        <f t="shared" si="17"/>
        <v>0</v>
      </c>
      <c r="AR5" s="86">
        <f t="shared" si="17"/>
        <v>3.075607287449393E-3</v>
      </c>
      <c r="AS5" s="86">
        <f t="shared" si="17"/>
        <v>0</v>
      </c>
      <c r="AT5" s="86">
        <f t="shared" si="17"/>
        <v>7.2795438756198651E-3</v>
      </c>
      <c r="AU5" s="86">
        <f t="shared" si="17"/>
        <v>0</v>
      </c>
      <c r="AV5" s="86">
        <f t="shared" si="17"/>
        <v>0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488.20000000000005</v>
      </c>
      <c r="D6" s="67">
        <f t="shared" si="1"/>
        <v>6.0000000000000005E-2</v>
      </c>
      <c r="E6" s="68" t="str">
        <f t="shared" si="2"/>
        <v/>
      </c>
      <c r="F6" s="68" t="str">
        <f t="shared" si="3"/>
        <v/>
      </c>
      <c r="G6" s="68" t="str">
        <f t="shared" si="4"/>
        <v/>
      </c>
      <c r="H6" s="68" t="str">
        <f t="shared" si="5"/>
        <v/>
      </c>
      <c r="I6" s="68">
        <f t="shared" si="6"/>
        <v>0.01</v>
      </c>
      <c r="J6" s="68" t="str">
        <f t="shared" si="7"/>
        <v/>
      </c>
      <c r="K6" s="68">
        <f t="shared" si="8"/>
        <v>0.01</v>
      </c>
      <c r="L6" s="68" t="str">
        <f t="shared" si="9"/>
        <v/>
      </c>
      <c r="M6" s="68" t="str">
        <f t="shared" si="10"/>
        <v/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5.7648448043184884E-2</v>
      </c>
      <c r="AN6" s="86">
        <f t="shared" si="17"/>
        <v>0</v>
      </c>
      <c r="AO6" s="86">
        <f t="shared" si="17"/>
        <v>0</v>
      </c>
      <c r="AP6" s="86">
        <f t="shared" si="17"/>
        <v>0</v>
      </c>
      <c r="AQ6" s="86">
        <f t="shared" si="17"/>
        <v>0</v>
      </c>
      <c r="AR6" s="86">
        <f t="shared" si="17"/>
        <v>1.7294534412955467E-3</v>
      </c>
      <c r="AS6" s="86">
        <f t="shared" si="17"/>
        <v>0</v>
      </c>
      <c r="AT6" s="86">
        <f t="shared" si="17"/>
        <v>4.0933809261433059E-3</v>
      </c>
      <c r="AU6" s="86">
        <f t="shared" si="17"/>
        <v>0</v>
      </c>
      <c r="AV6" s="86">
        <f t="shared" si="17"/>
        <v>0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19</v>
      </c>
      <c r="D7" s="67">
        <f t="shared" si="1"/>
        <v>0.01</v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>
        <f t="shared" si="6"/>
        <v>0.01</v>
      </c>
      <c r="J7" s="68" t="str">
        <f t="shared" si="7"/>
        <v/>
      </c>
      <c r="K7" s="68">
        <f t="shared" si="8"/>
        <v>0.01</v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2.2435897435897434E-3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6.7307692307692305E-5</v>
      </c>
      <c r="AS7" s="86">
        <f t="shared" si="17"/>
        <v>0</v>
      </c>
      <c r="AT7" s="86">
        <f t="shared" si="17"/>
        <v>1.5930814747382795E-4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288.90000000000003</v>
      </c>
      <c r="D8" s="67">
        <f t="shared" si="1"/>
        <v>0.04</v>
      </c>
      <c r="E8" s="68" t="str">
        <f t="shared" si="2"/>
        <v/>
      </c>
      <c r="F8" s="68" t="str">
        <f t="shared" si="3"/>
        <v/>
      </c>
      <c r="G8" s="68" t="str">
        <f t="shared" si="4"/>
        <v/>
      </c>
      <c r="H8" s="68" t="str">
        <f t="shared" si="5"/>
        <v/>
      </c>
      <c r="I8" s="68">
        <f t="shared" si="6"/>
        <v>0.01</v>
      </c>
      <c r="J8" s="68" t="str">
        <f t="shared" si="7"/>
        <v/>
      </c>
      <c r="K8" s="68">
        <f t="shared" si="8"/>
        <v>0.01</v>
      </c>
      <c r="L8" s="68" t="str">
        <f t="shared" si="9"/>
        <v/>
      </c>
      <c r="M8" s="68" t="str">
        <f t="shared" si="10"/>
        <v/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3.4114372469635633E-2</v>
      </c>
      <c r="AN8" s="86">
        <f t="shared" si="17"/>
        <v>0</v>
      </c>
      <c r="AO8" s="86">
        <f t="shared" si="17"/>
        <v>0</v>
      </c>
      <c r="AP8" s="86">
        <f t="shared" si="17"/>
        <v>0</v>
      </c>
      <c r="AQ8" s="86">
        <f t="shared" si="17"/>
        <v>0</v>
      </c>
      <c r="AR8" s="86">
        <f t="shared" si="17"/>
        <v>1.0234311740890689E-3</v>
      </c>
      <c r="AS8" s="86">
        <f t="shared" si="17"/>
        <v>0</v>
      </c>
      <c r="AT8" s="86">
        <f t="shared" si="17"/>
        <v>2.4223223055362579E-3</v>
      </c>
      <c r="AU8" s="86">
        <f t="shared" si="17"/>
        <v>0</v>
      </c>
      <c r="AV8" s="86">
        <f t="shared" si="17"/>
        <v>0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245.5</v>
      </c>
      <c r="D9" s="67">
        <f t="shared" si="1"/>
        <v>0.03</v>
      </c>
      <c r="E9" s="68" t="str">
        <f t="shared" si="2"/>
        <v/>
      </c>
      <c r="F9" s="68" t="str">
        <f t="shared" si="3"/>
        <v/>
      </c>
      <c r="G9" s="68" t="str">
        <f t="shared" si="4"/>
        <v/>
      </c>
      <c r="H9" s="68" t="str">
        <f t="shared" si="5"/>
        <v/>
      </c>
      <c r="I9" s="68">
        <f t="shared" si="6"/>
        <v>0.01</v>
      </c>
      <c r="J9" s="68" t="str">
        <f t="shared" si="7"/>
        <v/>
      </c>
      <c r="K9" s="68">
        <f t="shared" si="8"/>
        <v>0.01</v>
      </c>
      <c r="L9" s="68" t="str">
        <f t="shared" si="9"/>
        <v/>
      </c>
      <c r="M9" s="68" t="str">
        <f t="shared" si="10"/>
        <v/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2.8989541160593796E-2</v>
      </c>
      <c r="AN9" s="86">
        <f t="shared" si="17"/>
        <v>0</v>
      </c>
      <c r="AO9" s="86">
        <f t="shared" si="17"/>
        <v>0</v>
      </c>
      <c r="AP9" s="86">
        <f t="shared" si="17"/>
        <v>0</v>
      </c>
      <c r="AQ9" s="86">
        <f t="shared" si="17"/>
        <v>0</v>
      </c>
      <c r="AR9" s="86">
        <f t="shared" si="17"/>
        <v>8.696862348178139E-4</v>
      </c>
      <c r="AS9" s="86">
        <f t="shared" si="17"/>
        <v>0</v>
      </c>
      <c r="AT9" s="86">
        <f t="shared" si="17"/>
        <v>2.0584289581486721E-3</v>
      </c>
      <c r="AU9" s="86">
        <f t="shared" si="17"/>
        <v>0</v>
      </c>
      <c r="AV9" s="86">
        <f t="shared" si="17"/>
        <v>0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472.70000000000005</v>
      </c>
      <c r="D10" s="67">
        <f t="shared" si="1"/>
        <v>6.0000000000000005E-2</v>
      </c>
      <c r="E10" s="68" t="str">
        <f t="shared" si="2"/>
        <v/>
      </c>
      <c r="F10" s="68" t="str">
        <f t="shared" si="3"/>
        <v/>
      </c>
      <c r="G10" s="68" t="str">
        <f t="shared" si="4"/>
        <v/>
      </c>
      <c r="H10" s="68" t="str">
        <f t="shared" si="5"/>
        <v/>
      </c>
      <c r="I10" s="68">
        <f t="shared" si="6"/>
        <v>0.01</v>
      </c>
      <c r="J10" s="68" t="str">
        <f t="shared" si="7"/>
        <v/>
      </c>
      <c r="K10" s="68">
        <f t="shared" si="8"/>
        <v>0.01</v>
      </c>
      <c r="L10" s="68" t="str">
        <f t="shared" si="9"/>
        <v/>
      </c>
      <c r="M10" s="68" t="str">
        <f t="shared" si="10"/>
        <v/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5.5818151147098524E-2</v>
      </c>
      <c r="AN10" s="86">
        <f t="shared" si="17"/>
        <v>0</v>
      </c>
      <c r="AO10" s="86">
        <f t="shared" si="17"/>
        <v>0</v>
      </c>
      <c r="AP10" s="86">
        <f t="shared" si="17"/>
        <v>0</v>
      </c>
      <c r="AQ10" s="86">
        <f t="shared" si="17"/>
        <v>0</v>
      </c>
      <c r="AR10" s="86">
        <f t="shared" si="17"/>
        <v>1.6745445344129558E-3</v>
      </c>
      <c r="AS10" s="86">
        <f t="shared" si="17"/>
        <v>0</v>
      </c>
      <c r="AT10" s="86">
        <f t="shared" si="17"/>
        <v>3.9634190163620256E-3</v>
      </c>
      <c r="AU10" s="86">
        <f t="shared" si="17"/>
        <v>0</v>
      </c>
      <c r="AV10" s="86">
        <f t="shared" si="17"/>
        <v>0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241.8</v>
      </c>
      <c r="D11" s="67">
        <f t="shared" si="1"/>
        <v>0.03</v>
      </c>
      <c r="E11" s="68" t="str">
        <f t="shared" si="2"/>
        <v/>
      </c>
      <c r="F11" s="68" t="str">
        <f t="shared" si="3"/>
        <v/>
      </c>
      <c r="G11" s="68" t="str">
        <f t="shared" si="4"/>
        <v/>
      </c>
      <c r="H11" s="68" t="str">
        <f t="shared" si="5"/>
        <v/>
      </c>
      <c r="I11" s="68">
        <f t="shared" si="6"/>
        <v>0.01</v>
      </c>
      <c r="J11" s="68" t="str">
        <f t="shared" si="7"/>
        <v/>
      </c>
      <c r="K11" s="68">
        <f t="shared" si="8"/>
        <v>0.01</v>
      </c>
      <c r="L11" s="68" t="str">
        <f t="shared" si="9"/>
        <v/>
      </c>
      <c r="M11" s="68" t="str">
        <f t="shared" si="10"/>
        <v/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2.8552631578947371E-2</v>
      </c>
      <c r="AN11" s="86">
        <f t="shared" si="17"/>
        <v>0</v>
      </c>
      <c r="AO11" s="86">
        <f t="shared" si="17"/>
        <v>0</v>
      </c>
      <c r="AP11" s="86">
        <f t="shared" si="17"/>
        <v>0</v>
      </c>
      <c r="AQ11" s="86">
        <f t="shared" si="17"/>
        <v>0</v>
      </c>
      <c r="AR11" s="86">
        <f t="shared" si="17"/>
        <v>8.5657894736842111E-4</v>
      </c>
      <c r="AS11" s="86">
        <f t="shared" si="17"/>
        <v>0</v>
      </c>
      <c r="AT11" s="86">
        <f t="shared" si="17"/>
        <v>2.0274057925879791E-3</v>
      </c>
      <c r="AU11" s="86">
        <f t="shared" si="17"/>
        <v>0</v>
      </c>
      <c r="AV11" s="86">
        <f t="shared" si="17"/>
        <v>0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238.60000000000002</v>
      </c>
      <c r="D12" s="67">
        <f t="shared" si="1"/>
        <v>0.03</v>
      </c>
      <c r="E12" s="68" t="str">
        <f t="shared" si="2"/>
        <v/>
      </c>
      <c r="F12" s="68" t="str">
        <f t="shared" si="3"/>
        <v/>
      </c>
      <c r="G12" s="68" t="str">
        <f t="shared" si="4"/>
        <v/>
      </c>
      <c r="H12" s="68" t="str">
        <f t="shared" si="5"/>
        <v/>
      </c>
      <c r="I12" s="68">
        <f t="shared" si="6"/>
        <v>0.01</v>
      </c>
      <c r="J12" s="68" t="str">
        <f t="shared" si="7"/>
        <v/>
      </c>
      <c r="K12" s="68">
        <f t="shared" si="8"/>
        <v>0.01</v>
      </c>
      <c r="L12" s="68" t="str">
        <f t="shared" si="9"/>
        <v/>
      </c>
      <c r="M12" s="68" t="str">
        <f t="shared" si="10"/>
        <v/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2.8174763832658573E-2</v>
      </c>
      <c r="AN12" s="86">
        <f t="shared" si="17"/>
        <v>0</v>
      </c>
      <c r="AO12" s="86">
        <f t="shared" si="17"/>
        <v>0</v>
      </c>
      <c r="AP12" s="86">
        <f t="shared" si="17"/>
        <v>0</v>
      </c>
      <c r="AQ12" s="86">
        <f t="shared" si="17"/>
        <v>0</v>
      </c>
      <c r="AR12" s="86">
        <f t="shared" si="17"/>
        <v>8.4524291497975717E-4</v>
      </c>
      <c r="AS12" s="86">
        <f t="shared" si="17"/>
        <v>0</v>
      </c>
      <c r="AT12" s="86">
        <f t="shared" si="17"/>
        <v>2.0005749466976501E-3</v>
      </c>
      <c r="AU12" s="86">
        <f t="shared" si="17"/>
        <v>0</v>
      </c>
      <c r="AV12" s="86">
        <f t="shared" si="17"/>
        <v>0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75.7</v>
      </c>
      <c r="D13" s="67">
        <f t="shared" si="1"/>
        <v>0.01</v>
      </c>
      <c r="E13" s="68" t="str">
        <f t="shared" si="2"/>
        <v/>
      </c>
      <c r="F13" s="68" t="str">
        <f t="shared" si="3"/>
        <v/>
      </c>
      <c r="G13" s="68" t="str">
        <f t="shared" si="4"/>
        <v/>
      </c>
      <c r="H13" s="68" t="str">
        <f t="shared" si="5"/>
        <v/>
      </c>
      <c r="I13" s="68">
        <f t="shared" si="6"/>
        <v>0.01</v>
      </c>
      <c r="J13" s="68" t="str">
        <f t="shared" si="7"/>
        <v/>
      </c>
      <c r="K13" s="68">
        <f t="shared" si="8"/>
        <v>0.01</v>
      </c>
      <c r="L13" s="68" t="str">
        <f t="shared" si="9"/>
        <v/>
      </c>
      <c r="M13" s="68" t="str">
        <f t="shared" si="10"/>
        <v/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8.9389338731444001E-3</v>
      </c>
      <c r="AN13" s="86">
        <f t="shared" si="17"/>
        <v>0</v>
      </c>
      <c r="AO13" s="86">
        <f t="shared" si="17"/>
        <v>0</v>
      </c>
      <c r="AP13" s="86">
        <f t="shared" si="17"/>
        <v>0</v>
      </c>
      <c r="AQ13" s="86">
        <f t="shared" si="17"/>
        <v>0</v>
      </c>
      <c r="AR13" s="86">
        <f t="shared" si="17"/>
        <v>2.6816801619433201E-4</v>
      </c>
      <c r="AS13" s="86">
        <f t="shared" si="17"/>
        <v>0</v>
      </c>
      <c r="AT13" s="86">
        <f t="shared" si="17"/>
        <v>6.347171980930935E-4</v>
      </c>
      <c r="AU13" s="86">
        <f t="shared" si="17"/>
        <v>0</v>
      </c>
      <c r="AV13" s="86">
        <f t="shared" si="17"/>
        <v>0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128.30000000000001</v>
      </c>
      <c r="D14" s="67">
        <f t="shared" si="1"/>
        <v>0.02</v>
      </c>
      <c r="E14" s="68" t="str">
        <f t="shared" si="2"/>
        <v/>
      </c>
      <c r="F14" s="68" t="str">
        <f t="shared" si="3"/>
        <v/>
      </c>
      <c r="G14" s="68" t="str">
        <f t="shared" si="4"/>
        <v/>
      </c>
      <c r="H14" s="68" t="str">
        <f t="shared" si="5"/>
        <v/>
      </c>
      <c r="I14" s="68">
        <f t="shared" si="6"/>
        <v>0.01</v>
      </c>
      <c r="J14" s="68" t="str">
        <f t="shared" si="7"/>
        <v/>
      </c>
      <c r="K14" s="68">
        <f t="shared" si="8"/>
        <v>0.01</v>
      </c>
      <c r="L14" s="68" t="str">
        <f t="shared" si="9"/>
        <v/>
      </c>
      <c r="M14" s="68" t="str">
        <f t="shared" si="10"/>
        <v/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1.5150134952766535E-2</v>
      </c>
      <c r="AN14" s="86">
        <f t="shared" si="17"/>
        <v>0</v>
      </c>
      <c r="AO14" s="86">
        <f t="shared" si="17"/>
        <v>0</v>
      </c>
      <c r="AP14" s="86">
        <f t="shared" si="17"/>
        <v>0</v>
      </c>
      <c r="AQ14" s="86">
        <f t="shared" si="17"/>
        <v>0</v>
      </c>
      <c r="AR14" s="86">
        <f t="shared" si="17"/>
        <v>4.5450404858299608E-4</v>
      </c>
      <c r="AS14" s="86">
        <f t="shared" si="17"/>
        <v>0</v>
      </c>
      <c r="AT14" s="86">
        <f t="shared" si="17"/>
        <v>1.0757492274153754E-3</v>
      </c>
      <c r="AU14" s="86">
        <f t="shared" si="17"/>
        <v>0</v>
      </c>
      <c r="AV14" s="86">
        <f t="shared" si="17"/>
        <v>0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209.3</v>
      </c>
      <c r="D15" s="67">
        <f t="shared" si="1"/>
        <v>0.03</v>
      </c>
      <c r="E15" s="68" t="str">
        <f t="shared" si="2"/>
        <v/>
      </c>
      <c r="F15" s="68" t="str">
        <f t="shared" si="3"/>
        <v/>
      </c>
      <c r="G15" s="68" t="str">
        <f t="shared" si="4"/>
        <v/>
      </c>
      <c r="H15" s="68" t="str">
        <f t="shared" si="5"/>
        <v/>
      </c>
      <c r="I15" s="68">
        <f t="shared" si="6"/>
        <v>0.01</v>
      </c>
      <c r="J15" s="68" t="str">
        <f t="shared" si="7"/>
        <v/>
      </c>
      <c r="K15" s="68">
        <f t="shared" si="8"/>
        <v>0.01</v>
      </c>
      <c r="L15" s="68" t="str">
        <f t="shared" si="9"/>
        <v/>
      </c>
      <c r="M15" s="68" t="str">
        <f t="shared" si="10"/>
        <v/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2.4714912280701756E-2</v>
      </c>
      <c r="AN15" s="86">
        <f t="shared" si="17"/>
        <v>0</v>
      </c>
      <c r="AO15" s="86">
        <f t="shared" si="17"/>
        <v>0</v>
      </c>
      <c r="AP15" s="86">
        <f t="shared" si="17"/>
        <v>0</v>
      </c>
      <c r="AQ15" s="86">
        <f t="shared" si="17"/>
        <v>0</v>
      </c>
      <c r="AR15" s="86">
        <f t="shared" si="17"/>
        <v>7.4144736842105268E-4</v>
      </c>
      <c r="AS15" s="86">
        <f t="shared" si="17"/>
        <v>0</v>
      </c>
      <c r="AT15" s="86">
        <f t="shared" si="17"/>
        <v>1.7549050140143259E-3</v>
      </c>
      <c r="AU15" s="86">
        <f t="shared" si="17"/>
        <v>0</v>
      </c>
      <c r="AV15" s="86">
        <f t="shared" si="17"/>
        <v>0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450.1</v>
      </c>
      <c r="D16" s="67">
        <f t="shared" si="1"/>
        <v>6.0000000000000005E-2</v>
      </c>
      <c r="E16" s="68" t="str">
        <f t="shared" si="2"/>
        <v/>
      </c>
      <c r="F16" s="68" t="str">
        <f t="shared" si="3"/>
        <v/>
      </c>
      <c r="G16" s="68" t="str">
        <f t="shared" si="4"/>
        <v/>
      </c>
      <c r="H16" s="68" t="str">
        <f t="shared" si="5"/>
        <v/>
      </c>
      <c r="I16" s="68">
        <f t="shared" si="6"/>
        <v>0.01</v>
      </c>
      <c r="J16" s="68" t="str">
        <f t="shared" si="7"/>
        <v/>
      </c>
      <c r="K16" s="68">
        <f t="shared" si="8"/>
        <v>0.01</v>
      </c>
      <c r="L16" s="68" t="str">
        <f t="shared" si="9"/>
        <v/>
      </c>
      <c r="M16" s="68" t="str">
        <f t="shared" si="10"/>
        <v/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5.3149460188933878E-2</v>
      </c>
      <c r="AN16" s="86">
        <f t="shared" si="17"/>
        <v>0</v>
      </c>
      <c r="AO16" s="86">
        <f t="shared" si="17"/>
        <v>0</v>
      </c>
      <c r="AP16" s="86">
        <f t="shared" si="17"/>
        <v>0</v>
      </c>
      <c r="AQ16" s="86">
        <f t="shared" si="17"/>
        <v>0</v>
      </c>
      <c r="AR16" s="86">
        <f t="shared" si="17"/>
        <v>1.5944838056680163E-3</v>
      </c>
      <c r="AS16" s="86">
        <f t="shared" si="17"/>
        <v>0</v>
      </c>
      <c r="AT16" s="86">
        <f t="shared" si="17"/>
        <v>3.7739261672615769E-3</v>
      </c>
      <c r="AU16" s="86">
        <f t="shared" si="17"/>
        <v>0</v>
      </c>
      <c r="AV16" s="86">
        <f t="shared" si="17"/>
        <v>0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634.30000000000007</v>
      </c>
      <c r="D17" s="67">
        <f t="shared" si="1"/>
        <v>0.08</v>
      </c>
      <c r="E17" s="68" t="str">
        <f t="shared" si="2"/>
        <v/>
      </c>
      <c r="F17" s="68" t="str">
        <f t="shared" si="3"/>
        <v/>
      </c>
      <c r="G17" s="68" t="str">
        <f t="shared" si="4"/>
        <v/>
      </c>
      <c r="H17" s="68" t="str">
        <f t="shared" si="5"/>
        <v/>
      </c>
      <c r="I17" s="68">
        <f t="shared" si="6"/>
        <v>0.01</v>
      </c>
      <c r="J17" s="68" t="str">
        <f t="shared" si="7"/>
        <v/>
      </c>
      <c r="K17" s="68">
        <f t="shared" si="8"/>
        <v>0.01</v>
      </c>
      <c r="L17" s="68" t="str">
        <f t="shared" si="9"/>
        <v/>
      </c>
      <c r="M17" s="68" t="str">
        <f t="shared" si="10"/>
        <v/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7.4900472334682874E-2</v>
      </c>
      <c r="AN17" s="86">
        <f t="shared" si="17"/>
        <v>0</v>
      </c>
      <c r="AO17" s="86">
        <f t="shared" si="17"/>
        <v>0</v>
      </c>
      <c r="AP17" s="86">
        <f t="shared" si="17"/>
        <v>0</v>
      </c>
      <c r="AQ17" s="86">
        <f t="shared" si="17"/>
        <v>0</v>
      </c>
      <c r="AR17" s="86">
        <f t="shared" si="17"/>
        <v>2.2470141700404863E-3</v>
      </c>
      <c r="AS17" s="86">
        <f t="shared" si="17"/>
        <v>0</v>
      </c>
      <c r="AT17" s="86">
        <f t="shared" si="17"/>
        <v>5.3183767338236361E-3</v>
      </c>
      <c r="AU17" s="86">
        <f t="shared" si="17"/>
        <v>0</v>
      </c>
      <c r="AV17" s="86">
        <f t="shared" si="17"/>
        <v>0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219.60000000000002</v>
      </c>
      <c r="D18" s="67">
        <f t="shared" si="1"/>
        <v>0.03</v>
      </c>
      <c r="E18" s="68" t="str">
        <f t="shared" si="2"/>
        <v/>
      </c>
      <c r="F18" s="68" t="str">
        <f t="shared" si="3"/>
        <v/>
      </c>
      <c r="G18" s="68" t="str">
        <f t="shared" si="4"/>
        <v/>
      </c>
      <c r="H18" s="68" t="str">
        <f t="shared" si="5"/>
        <v/>
      </c>
      <c r="I18" s="68">
        <f t="shared" si="6"/>
        <v>0.01</v>
      </c>
      <c r="J18" s="68" t="str">
        <f t="shared" si="7"/>
        <v/>
      </c>
      <c r="K18" s="68">
        <f t="shared" si="8"/>
        <v>0.01</v>
      </c>
      <c r="L18" s="68" t="str">
        <f t="shared" si="9"/>
        <v/>
      </c>
      <c r="M18" s="68" t="str">
        <f t="shared" si="10"/>
        <v/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2.593117408906883E-2</v>
      </c>
      <c r="AN18" s="86">
        <f t="shared" si="17"/>
        <v>0</v>
      </c>
      <c r="AO18" s="86">
        <f t="shared" si="17"/>
        <v>0</v>
      </c>
      <c r="AP18" s="86">
        <f t="shared" si="17"/>
        <v>0</v>
      </c>
      <c r="AQ18" s="86">
        <f t="shared" si="17"/>
        <v>0</v>
      </c>
      <c r="AR18" s="86">
        <f t="shared" si="17"/>
        <v>7.7793522267206492E-4</v>
      </c>
      <c r="AS18" s="86">
        <f t="shared" si="17"/>
        <v>0</v>
      </c>
      <c r="AT18" s="86">
        <f t="shared" si="17"/>
        <v>1.8412667992238224E-3</v>
      </c>
      <c r="AU18" s="86">
        <f t="shared" si="17"/>
        <v>0</v>
      </c>
      <c r="AV18" s="86">
        <f t="shared" si="17"/>
        <v>0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398</v>
      </c>
      <c r="D19" s="67">
        <f t="shared" si="1"/>
        <v>0.05</v>
      </c>
      <c r="E19" s="68" t="str">
        <f t="shared" si="2"/>
        <v/>
      </c>
      <c r="F19" s="68" t="str">
        <f t="shared" si="3"/>
        <v/>
      </c>
      <c r="G19" s="68" t="str">
        <f t="shared" si="4"/>
        <v/>
      </c>
      <c r="H19" s="68" t="str">
        <f t="shared" si="5"/>
        <v/>
      </c>
      <c r="I19" s="68">
        <f t="shared" si="6"/>
        <v>0.01</v>
      </c>
      <c r="J19" s="68" t="str">
        <f t="shared" si="7"/>
        <v/>
      </c>
      <c r="K19" s="68">
        <f t="shared" si="8"/>
        <v>0.01</v>
      </c>
      <c r="L19" s="68" t="str">
        <f t="shared" si="9"/>
        <v/>
      </c>
      <c r="M19" s="68" t="str">
        <f t="shared" si="10"/>
        <v/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4.6997300944669369E-2</v>
      </c>
      <c r="AN19" s="86">
        <f t="shared" si="18"/>
        <v>0</v>
      </c>
      <c r="AO19" s="86">
        <f t="shared" si="18"/>
        <v>0</v>
      </c>
      <c r="AP19" s="86">
        <f t="shared" si="18"/>
        <v>0</v>
      </c>
      <c r="AQ19" s="86">
        <f t="shared" si="18"/>
        <v>0</v>
      </c>
      <c r="AR19" s="86">
        <f t="shared" si="18"/>
        <v>1.4099190283400811E-3</v>
      </c>
      <c r="AS19" s="86">
        <f t="shared" si="18"/>
        <v>0</v>
      </c>
      <c r="AT19" s="86">
        <f t="shared" si="18"/>
        <v>3.3370864576096593E-3</v>
      </c>
      <c r="AU19" s="86">
        <f t="shared" si="18"/>
        <v>0</v>
      </c>
      <c r="AV19" s="86">
        <f t="shared" si="18"/>
        <v>0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347</v>
      </c>
      <c r="D20" s="67">
        <f t="shared" si="1"/>
        <v>0.05</v>
      </c>
      <c r="E20" s="68" t="str">
        <f t="shared" si="2"/>
        <v/>
      </c>
      <c r="F20" s="68" t="str">
        <f t="shared" si="3"/>
        <v/>
      </c>
      <c r="G20" s="68" t="str">
        <f t="shared" si="4"/>
        <v/>
      </c>
      <c r="H20" s="68" t="str">
        <f t="shared" si="5"/>
        <v/>
      </c>
      <c r="I20" s="68">
        <f t="shared" si="6"/>
        <v>0.01</v>
      </c>
      <c r="J20" s="68" t="str">
        <f t="shared" si="7"/>
        <v/>
      </c>
      <c r="K20" s="68">
        <f t="shared" si="8"/>
        <v>0.01</v>
      </c>
      <c r="L20" s="68" t="str">
        <f t="shared" si="9"/>
        <v/>
      </c>
      <c r="M20" s="68" t="str">
        <f t="shared" si="10"/>
        <v/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4.0975033738191634E-2</v>
      </c>
      <c r="AN20" s="86">
        <f t="shared" si="18"/>
        <v>0</v>
      </c>
      <c r="AO20" s="86">
        <f t="shared" si="18"/>
        <v>0</v>
      </c>
      <c r="AP20" s="86">
        <f t="shared" si="18"/>
        <v>0</v>
      </c>
      <c r="AQ20" s="86">
        <f t="shared" si="18"/>
        <v>0</v>
      </c>
      <c r="AR20" s="86">
        <f t="shared" si="18"/>
        <v>1.229251012145749E-3</v>
      </c>
      <c r="AS20" s="86">
        <f t="shared" si="18"/>
        <v>0</v>
      </c>
      <c r="AT20" s="86">
        <f t="shared" si="18"/>
        <v>2.909469851232542E-3</v>
      </c>
      <c r="AU20" s="86">
        <f t="shared" si="18"/>
        <v>0</v>
      </c>
      <c r="AV20" s="86">
        <f t="shared" si="18"/>
        <v>0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315.20000000000005</v>
      </c>
      <c r="D21" s="67">
        <f t="shared" si="1"/>
        <v>0.04</v>
      </c>
      <c r="E21" s="68" t="str">
        <f t="shared" si="2"/>
        <v/>
      </c>
      <c r="F21" s="68" t="str">
        <f t="shared" si="3"/>
        <v/>
      </c>
      <c r="G21" s="68" t="str">
        <f t="shared" si="4"/>
        <v/>
      </c>
      <c r="H21" s="68" t="str">
        <f t="shared" si="5"/>
        <v/>
      </c>
      <c r="I21" s="68">
        <f t="shared" si="6"/>
        <v>0.01</v>
      </c>
      <c r="J21" s="68" t="str">
        <f t="shared" si="7"/>
        <v/>
      </c>
      <c r="K21" s="68">
        <f t="shared" si="8"/>
        <v>0.01</v>
      </c>
      <c r="L21" s="68" t="str">
        <f t="shared" si="9"/>
        <v/>
      </c>
      <c r="M21" s="68" t="str">
        <f t="shared" si="10"/>
        <v/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3.7219973009446697E-2</v>
      </c>
      <c r="AN21" s="86">
        <f t="shared" si="18"/>
        <v>0</v>
      </c>
      <c r="AO21" s="86">
        <f t="shared" si="18"/>
        <v>0</v>
      </c>
      <c r="AP21" s="86">
        <f t="shared" si="18"/>
        <v>0</v>
      </c>
      <c r="AQ21" s="86">
        <f t="shared" si="18"/>
        <v>0</v>
      </c>
      <c r="AR21" s="86">
        <f t="shared" si="18"/>
        <v>1.116599190283401E-3</v>
      </c>
      <c r="AS21" s="86">
        <f t="shared" si="18"/>
        <v>0</v>
      </c>
      <c r="AT21" s="86">
        <f t="shared" si="18"/>
        <v>2.6428383201973988E-3</v>
      </c>
      <c r="AU21" s="86">
        <f t="shared" si="18"/>
        <v>0</v>
      </c>
      <c r="AV21" s="86">
        <f t="shared" si="18"/>
        <v>0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236.3</v>
      </c>
      <c r="D22" s="67">
        <f t="shared" si="1"/>
        <v>0.03</v>
      </c>
      <c r="E22" s="68" t="str">
        <f t="shared" si="2"/>
        <v/>
      </c>
      <c r="F22" s="68" t="str">
        <f t="shared" si="3"/>
        <v/>
      </c>
      <c r="G22" s="68" t="str">
        <f t="shared" si="4"/>
        <v/>
      </c>
      <c r="H22" s="68" t="str">
        <f t="shared" si="5"/>
        <v/>
      </c>
      <c r="I22" s="68">
        <f t="shared" si="6"/>
        <v>0.01</v>
      </c>
      <c r="J22" s="68" t="str">
        <f t="shared" si="7"/>
        <v/>
      </c>
      <c r="K22" s="68">
        <f t="shared" si="8"/>
        <v>0.01</v>
      </c>
      <c r="L22" s="68" t="str">
        <f t="shared" si="9"/>
        <v/>
      </c>
      <c r="M22" s="68" t="str">
        <f t="shared" si="10"/>
        <v/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2.7903171390013495E-2</v>
      </c>
      <c r="AN22" s="86">
        <f t="shared" si="18"/>
        <v>0</v>
      </c>
      <c r="AO22" s="86">
        <f t="shared" si="18"/>
        <v>0</v>
      </c>
      <c r="AP22" s="86">
        <f t="shared" si="18"/>
        <v>0</v>
      </c>
      <c r="AQ22" s="86">
        <f t="shared" si="18"/>
        <v>0</v>
      </c>
      <c r="AR22" s="86">
        <f t="shared" si="18"/>
        <v>8.3709514170040493E-4</v>
      </c>
      <c r="AS22" s="86">
        <f t="shared" si="18"/>
        <v>0</v>
      </c>
      <c r="AT22" s="86">
        <f t="shared" si="18"/>
        <v>1.9812902762139759E-3</v>
      </c>
      <c r="AU22" s="86">
        <f t="shared" si="18"/>
        <v>0</v>
      </c>
      <c r="AV22" s="86">
        <f t="shared" si="18"/>
        <v>0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329.1</v>
      </c>
      <c r="D23" s="67">
        <f t="shared" si="1"/>
        <v>0.04</v>
      </c>
      <c r="E23" s="68" t="str">
        <f t="shared" si="2"/>
        <v/>
      </c>
      <c r="F23" s="68" t="str">
        <f t="shared" si="3"/>
        <v/>
      </c>
      <c r="G23" s="68" t="str">
        <f t="shared" si="4"/>
        <v/>
      </c>
      <c r="H23" s="68" t="str">
        <f t="shared" si="5"/>
        <v/>
      </c>
      <c r="I23" s="68">
        <f t="shared" si="6"/>
        <v>0.01</v>
      </c>
      <c r="J23" s="68" t="str">
        <f t="shared" si="7"/>
        <v/>
      </c>
      <c r="K23" s="68">
        <f t="shared" si="8"/>
        <v>0.01</v>
      </c>
      <c r="L23" s="68" t="str">
        <f t="shared" si="9"/>
        <v/>
      </c>
      <c r="M23" s="68" t="str">
        <f t="shared" si="10"/>
        <v/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3.8861336032388671E-2</v>
      </c>
      <c r="AN23" s="86">
        <f t="shared" si="18"/>
        <v>0</v>
      </c>
      <c r="AO23" s="86">
        <f t="shared" si="18"/>
        <v>0</v>
      </c>
      <c r="AP23" s="86">
        <f t="shared" si="18"/>
        <v>0</v>
      </c>
      <c r="AQ23" s="86">
        <f t="shared" si="18"/>
        <v>0</v>
      </c>
      <c r="AR23" s="86">
        <f t="shared" si="18"/>
        <v>1.1658400809716602E-3</v>
      </c>
      <c r="AS23" s="86">
        <f t="shared" si="18"/>
        <v>0</v>
      </c>
      <c r="AT23" s="86">
        <f t="shared" si="18"/>
        <v>2.7593848070335152E-3</v>
      </c>
      <c r="AU23" s="86">
        <f t="shared" si="18"/>
        <v>0</v>
      </c>
      <c r="AV23" s="86">
        <f t="shared" si="18"/>
        <v>0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234</v>
      </c>
      <c r="D24" s="67">
        <f t="shared" si="1"/>
        <v>0.03</v>
      </c>
      <c r="E24" s="68" t="str">
        <f t="shared" si="2"/>
        <v/>
      </c>
      <c r="F24" s="68" t="str">
        <f t="shared" si="3"/>
        <v/>
      </c>
      <c r="G24" s="68" t="str">
        <f t="shared" si="4"/>
        <v/>
      </c>
      <c r="H24" s="68" t="str">
        <f t="shared" si="5"/>
        <v/>
      </c>
      <c r="I24" s="68">
        <f t="shared" si="6"/>
        <v>0.01</v>
      </c>
      <c r="J24" s="68" t="str">
        <f t="shared" si="7"/>
        <v/>
      </c>
      <c r="K24" s="68">
        <f t="shared" si="8"/>
        <v>0.01</v>
      </c>
      <c r="L24" s="68" t="str">
        <f t="shared" si="9"/>
        <v/>
      </c>
      <c r="M24" s="68" t="str">
        <f t="shared" si="10"/>
        <v/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2.7631578947368424E-2</v>
      </c>
      <c r="AN24" s="86">
        <f t="shared" si="18"/>
        <v>0</v>
      </c>
      <c r="AO24" s="86">
        <f t="shared" si="18"/>
        <v>0</v>
      </c>
      <c r="AP24" s="86">
        <f t="shared" si="18"/>
        <v>0</v>
      </c>
      <c r="AQ24" s="86">
        <f t="shared" si="18"/>
        <v>0</v>
      </c>
      <c r="AR24" s="86">
        <f t="shared" si="18"/>
        <v>8.2894736842105269E-4</v>
      </c>
      <c r="AS24" s="86">
        <f t="shared" si="18"/>
        <v>0</v>
      </c>
      <c r="AT24" s="86">
        <f t="shared" si="18"/>
        <v>1.962005605730302E-3</v>
      </c>
      <c r="AU24" s="86">
        <f t="shared" si="18"/>
        <v>0</v>
      </c>
      <c r="AV24" s="86">
        <f t="shared" si="18"/>
        <v>0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315.10000000000002</v>
      </c>
      <c r="D25" s="67">
        <f t="shared" si="1"/>
        <v>0.04</v>
      </c>
      <c r="E25" s="68" t="str">
        <f t="shared" si="2"/>
        <v/>
      </c>
      <c r="F25" s="68" t="str">
        <f t="shared" si="3"/>
        <v/>
      </c>
      <c r="G25" s="68" t="str">
        <f t="shared" si="4"/>
        <v/>
      </c>
      <c r="H25" s="68" t="str">
        <f t="shared" si="5"/>
        <v/>
      </c>
      <c r="I25" s="68">
        <f t="shared" si="6"/>
        <v>0.01</v>
      </c>
      <c r="J25" s="68" t="str">
        <f t="shared" si="7"/>
        <v/>
      </c>
      <c r="K25" s="68">
        <f t="shared" si="8"/>
        <v>0.01</v>
      </c>
      <c r="L25" s="68" t="str">
        <f t="shared" si="9"/>
        <v/>
      </c>
      <c r="M25" s="68" t="str">
        <f t="shared" si="10"/>
        <v/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3.7208164642375169E-2</v>
      </c>
      <c r="AN25" s="86">
        <f t="shared" si="18"/>
        <v>0</v>
      </c>
      <c r="AO25" s="86">
        <f t="shared" si="18"/>
        <v>0</v>
      </c>
      <c r="AP25" s="86">
        <f t="shared" si="18"/>
        <v>0</v>
      </c>
      <c r="AQ25" s="86">
        <f t="shared" si="18"/>
        <v>0</v>
      </c>
      <c r="AR25" s="86">
        <f t="shared" si="18"/>
        <v>1.1162449392712551E-3</v>
      </c>
      <c r="AS25" s="86">
        <f t="shared" si="18"/>
        <v>0</v>
      </c>
      <c r="AT25" s="86">
        <f t="shared" si="18"/>
        <v>2.6419998562633258E-3</v>
      </c>
      <c r="AU25" s="86">
        <f t="shared" si="18"/>
        <v>0</v>
      </c>
      <c r="AV25" s="86">
        <f t="shared" si="18"/>
        <v>0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413</v>
      </c>
      <c r="D26" s="67">
        <f t="shared" si="1"/>
        <v>0.05</v>
      </c>
      <c r="E26" s="68" t="str">
        <f t="shared" si="2"/>
        <v/>
      </c>
      <c r="F26" s="68" t="str">
        <f t="shared" si="3"/>
        <v/>
      </c>
      <c r="G26" s="68" t="str">
        <f t="shared" si="4"/>
        <v/>
      </c>
      <c r="H26" s="68" t="str">
        <f t="shared" si="5"/>
        <v/>
      </c>
      <c r="I26" s="68">
        <f t="shared" si="6"/>
        <v>0.01</v>
      </c>
      <c r="J26" s="68" t="str">
        <f t="shared" si="7"/>
        <v/>
      </c>
      <c r="K26" s="68">
        <f t="shared" si="8"/>
        <v>0.01</v>
      </c>
      <c r="L26" s="68" t="str">
        <f t="shared" si="9"/>
        <v/>
      </c>
      <c r="M26" s="68" t="str">
        <f t="shared" si="10"/>
        <v/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4.8768556005398117E-2</v>
      </c>
      <c r="AN26" s="86">
        <f t="shared" si="18"/>
        <v>0</v>
      </c>
      <c r="AO26" s="86">
        <f t="shared" si="18"/>
        <v>0</v>
      </c>
      <c r="AP26" s="86">
        <f t="shared" si="18"/>
        <v>0</v>
      </c>
      <c r="AQ26" s="86">
        <f t="shared" si="18"/>
        <v>0</v>
      </c>
      <c r="AR26" s="86">
        <f t="shared" si="18"/>
        <v>1.4630566801619434E-3</v>
      </c>
      <c r="AS26" s="86">
        <f t="shared" si="18"/>
        <v>0</v>
      </c>
      <c r="AT26" s="86">
        <f t="shared" si="18"/>
        <v>3.462856047720576E-3</v>
      </c>
      <c r="AU26" s="86">
        <f t="shared" si="18"/>
        <v>0</v>
      </c>
      <c r="AV26" s="86">
        <f t="shared" si="18"/>
        <v>0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255.60000000000002</v>
      </c>
      <c r="D27" s="67">
        <f t="shared" si="1"/>
        <v>0.04</v>
      </c>
      <c r="E27" s="68" t="str">
        <f t="shared" si="2"/>
        <v/>
      </c>
      <c r="F27" s="68" t="str">
        <f t="shared" si="3"/>
        <v/>
      </c>
      <c r="G27" s="68" t="str">
        <f t="shared" si="4"/>
        <v/>
      </c>
      <c r="H27" s="68" t="str">
        <f t="shared" si="5"/>
        <v/>
      </c>
      <c r="I27" s="68">
        <f t="shared" si="6"/>
        <v>0.01</v>
      </c>
      <c r="J27" s="68" t="str">
        <f t="shared" si="7"/>
        <v/>
      </c>
      <c r="K27" s="68">
        <f t="shared" si="8"/>
        <v>0.01</v>
      </c>
      <c r="L27" s="68" t="str">
        <f t="shared" si="9"/>
        <v/>
      </c>
      <c r="M27" s="68" t="str">
        <f t="shared" si="10"/>
        <v/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3.0182186234817821E-2</v>
      </c>
      <c r="AN27" s="86">
        <f t="shared" si="18"/>
        <v>0</v>
      </c>
      <c r="AO27" s="86">
        <f t="shared" si="18"/>
        <v>0</v>
      </c>
      <c r="AP27" s="86">
        <f t="shared" si="18"/>
        <v>0</v>
      </c>
      <c r="AQ27" s="86">
        <f t="shared" si="18"/>
        <v>0</v>
      </c>
      <c r="AR27" s="86">
        <f t="shared" si="18"/>
        <v>9.0546558704453456E-4</v>
      </c>
      <c r="AS27" s="86">
        <f t="shared" si="18"/>
        <v>0</v>
      </c>
      <c r="AT27" s="86">
        <f t="shared" si="18"/>
        <v>2.1431138154900226E-3</v>
      </c>
      <c r="AU27" s="86">
        <f t="shared" si="18"/>
        <v>0</v>
      </c>
      <c r="AV27" s="86">
        <f t="shared" si="18"/>
        <v>0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252.8</v>
      </c>
      <c r="D28" s="67">
        <f t="shared" si="1"/>
        <v>0.03</v>
      </c>
      <c r="E28" s="68" t="str">
        <f t="shared" si="2"/>
        <v/>
      </c>
      <c r="F28" s="68" t="str">
        <f t="shared" si="3"/>
        <v/>
      </c>
      <c r="G28" s="68" t="str">
        <f t="shared" si="4"/>
        <v/>
      </c>
      <c r="H28" s="68" t="str">
        <f t="shared" si="5"/>
        <v/>
      </c>
      <c r="I28" s="68">
        <f t="shared" si="6"/>
        <v>0.01</v>
      </c>
      <c r="J28" s="68" t="str">
        <f t="shared" si="7"/>
        <v/>
      </c>
      <c r="K28" s="68">
        <f t="shared" si="8"/>
        <v>0.01</v>
      </c>
      <c r="L28" s="68" t="str">
        <f t="shared" si="9"/>
        <v/>
      </c>
      <c r="M28" s="68" t="str">
        <f t="shared" si="10"/>
        <v/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2.9851551956815114E-2</v>
      </c>
      <c r="AN28" s="86">
        <f t="shared" si="18"/>
        <v>0</v>
      </c>
      <c r="AO28" s="86">
        <f t="shared" si="18"/>
        <v>0</v>
      </c>
      <c r="AP28" s="86">
        <f t="shared" si="18"/>
        <v>0</v>
      </c>
      <c r="AQ28" s="86">
        <f t="shared" si="18"/>
        <v>0</v>
      </c>
      <c r="AR28" s="86">
        <f t="shared" si="18"/>
        <v>8.9554655870445346E-4</v>
      </c>
      <c r="AS28" s="86">
        <f t="shared" si="18"/>
        <v>0</v>
      </c>
      <c r="AT28" s="86">
        <f t="shared" si="18"/>
        <v>2.1196368253359843E-3</v>
      </c>
      <c r="AU28" s="86">
        <f t="shared" si="18"/>
        <v>0</v>
      </c>
      <c r="AV28" s="86">
        <f t="shared" si="18"/>
        <v>0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382.20000000000005</v>
      </c>
      <c r="D29" s="67">
        <f t="shared" si="1"/>
        <v>0.05</v>
      </c>
      <c r="E29" s="68" t="str">
        <f t="shared" si="2"/>
        <v/>
      </c>
      <c r="F29" s="68" t="str">
        <f t="shared" si="3"/>
        <v/>
      </c>
      <c r="G29" s="68" t="str">
        <f t="shared" si="4"/>
        <v/>
      </c>
      <c r="H29" s="68" t="str">
        <f t="shared" si="5"/>
        <v/>
      </c>
      <c r="I29" s="68">
        <f t="shared" si="6"/>
        <v>0.01</v>
      </c>
      <c r="J29" s="68" t="str">
        <f t="shared" si="7"/>
        <v/>
      </c>
      <c r="K29" s="68">
        <f t="shared" si="8"/>
        <v>0.01</v>
      </c>
      <c r="L29" s="68" t="str">
        <f t="shared" si="9"/>
        <v/>
      </c>
      <c r="M29" s="68" t="str">
        <f t="shared" si="10"/>
        <v/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4.5131578947368425E-2</v>
      </c>
      <c r="AN29" s="86">
        <f t="shared" si="18"/>
        <v>0</v>
      </c>
      <c r="AO29" s="86">
        <f t="shared" si="18"/>
        <v>0</v>
      </c>
      <c r="AP29" s="86">
        <f t="shared" si="18"/>
        <v>0</v>
      </c>
      <c r="AQ29" s="86">
        <f t="shared" si="18"/>
        <v>0</v>
      </c>
      <c r="AR29" s="86">
        <f t="shared" si="18"/>
        <v>1.3539473684210529E-3</v>
      </c>
      <c r="AS29" s="86">
        <f t="shared" si="18"/>
        <v>0</v>
      </c>
      <c r="AT29" s="86">
        <f t="shared" si="18"/>
        <v>3.2046091560261605E-3</v>
      </c>
      <c r="AU29" s="86">
        <f t="shared" si="18"/>
        <v>0</v>
      </c>
      <c r="AV29" s="86">
        <f t="shared" si="18"/>
        <v>0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260.10000000000002</v>
      </c>
      <c r="D30" s="67">
        <f t="shared" si="1"/>
        <v>0.04</v>
      </c>
      <c r="E30" s="68" t="str">
        <f t="shared" si="2"/>
        <v/>
      </c>
      <c r="F30" s="68" t="str">
        <f t="shared" si="3"/>
        <v/>
      </c>
      <c r="G30" s="68" t="str">
        <f t="shared" si="4"/>
        <v/>
      </c>
      <c r="H30" s="68" t="str">
        <f t="shared" si="5"/>
        <v/>
      </c>
      <c r="I30" s="68">
        <f t="shared" si="6"/>
        <v>0.01</v>
      </c>
      <c r="J30" s="68" t="str">
        <f t="shared" si="7"/>
        <v/>
      </c>
      <c r="K30" s="68">
        <f t="shared" si="8"/>
        <v>0.01</v>
      </c>
      <c r="L30" s="68" t="str">
        <f t="shared" si="9"/>
        <v/>
      </c>
      <c r="M30" s="68" t="str">
        <f t="shared" si="10"/>
        <v/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3.0713562753036439E-2</v>
      </c>
      <c r="AN30" s="86">
        <f t="shared" si="18"/>
        <v>0</v>
      </c>
      <c r="AO30" s="86">
        <f t="shared" si="18"/>
        <v>0</v>
      </c>
      <c r="AP30" s="86">
        <f t="shared" si="18"/>
        <v>0</v>
      </c>
      <c r="AQ30" s="86">
        <f t="shared" si="18"/>
        <v>0</v>
      </c>
      <c r="AR30" s="86">
        <f t="shared" si="18"/>
        <v>9.2140688259109314E-4</v>
      </c>
      <c r="AS30" s="86">
        <f t="shared" si="18"/>
        <v>0</v>
      </c>
      <c r="AT30" s="86">
        <f t="shared" si="18"/>
        <v>2.1808446925232973E-3</v>
      </c>
      <c r="AU30" s="86">
        <f t="shared" si="18"/>
        <v>0</v>
      </c>
      <c r="AV30" s="86">
        <f t="shared" si="18"/>
        <v>0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508.20000000000005</v>
      </c>
      <c r="D31" s="67">
        <f t="shared" si="1"/>
        <v>6.9999999999999993E-2</v>
      </c>
      <c r="E31" s="68" t="str">
        <f t="shared" si="2"/>
        <v/>
      </c>
      <c r="F31" s="68" t="str">
        <f t="shared" si="3"/>
        <v/>
      </c>
      <c r="G31" s="68" t="str">
        <f t="shared" si="4"/>
        <v/>
      </c>
      <c r="H31" s="68" t="str">
        <f t="shared" si="5"/>
        <v/>
      </c>
      <c r="I31" s="68">
        <f t="shared" si="6"/>
        <v>0.01</v>
      </c>
      <c r="J31" s="68" t="str">
        <f t="shared" si="7"/>
        <v/>
      </c>
      <c r="K31" s="68">
        <f t="shared" si="8"/>
        <v>0.01</v>
      </c>
      <c r="L31" s="68" t="str">
        <f t="shared" si="9"/>
        <v/>
      </c>
      <c r="M31" s="68" t="str">
        <f t="shared" si="10"/>
        <v/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6.0010121457489879E-2</v>
      </c>
      <c r="AN31" s="86">
        <f t="shared" si="18"/>
        <v>0</v>
      </c>
      <c r="AO31" s="86">
        <f t="shared" si="18"/>
        <v>0</v>
      </c>
      <c r="AP31" s="86">
        <f t="shared" si="18"/>
        <v>0</v>
      </c>
      <c r="AQ31" s="86">
        <f t="shared" si="18"/>
        <v>0</v>
      </c>
      <c r="AR31" s="86">
        <f t="shared" si="18"/>
        <v>1.8003036437246964E-3</v>
      </c>
      <c r="AS31" s="86">
        <f t="shared" si="18"/>
        <v>0</v>
      </c>
      <c r="AT31" s="86">
        <f t="shared" si="18"/>
        <v>4.2610737129578609E-3</v>
      </c>
      <c r="AU31" s="86">
        <f t="shared" si="18"/>
        <v>0</v>
      </c>
      <c r="AV31" s="86">
        <f t="shared" si="18"/>
        <v>0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401.70000000000005</v>
      </c>
      <c r="D32" s="67">
        <f t="shared" si="1"/>
        <v>0.05</v>
      </c>
      <c r="E32" s="68" t="str">
        <f t="shared" si="2"/>
        <v/>
      </c>
      <c r="F32" s="68" t="str">
        <f t="shared" si="3"/>
        <v/>
      </c>
      <c r="G32" s="68" t="str">
        <f t="shared" si="4"/>
        <v/>
      </c>
      <c r="H32" s="68" t="str">
        <f t="shared" si="5"/>
        <v/>
      </c>
      <c r="I32" s="68">
        <f t="shared" si="6"/>
        <v>0.01</v>
      </c>
      <c r="J32" s="68" t="str">
        <f t="shared" si="7"/>
        <v/>
      </c>
      <c r="K32" s="68">
        <f t="shared" si="8"/>
        <v>0.01</v>
      </c>
      <c r="L32" s="68" t="str">
        <f t="shared" si="9"/>
        <v/>
      </c>
      <c r="M32" s="68" t="str">
        <f t="shared" si="10"/>
        <v/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4.7434210526315801E-2</v>
      </c>
      <c r="AN32" s="86">
        <f t="shared" si="18"/>
        <v>0</v>
      </c>
      <c r="AO32" s="86">
        <f t="shared" si="18"/>
        <v>0</v>
      </c>
      <c r="AP32" s="86">
        <f t="shared" si="18"/>
        <v>0</v>
      </c>
      <c r="AQ32" s="86">
        <f t="shared" si="18"/>
        <v>0</v>
      </c>
      <c r="AR32" s="86">
        <f t="shared" si="18"/>
        <v>1.423026315789474E-3</v>
      </c>
      <c r="AS32" s="86">
        <f t="shared" si="18"/>
        <v>0</v>
      </c>
      <c r="AT32" s="86">
        <f t="shared" si="18"/>
        <v>3.3681096231703528E-3</v>
      </c>
      <c r="AU32" s="86">
        <f t="shared" si="18"/>
        <v>0</v>
      </c>
      <c r="AV32" s="86">
        <f t="shared" si="18"/>
        <v>0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471.20000000000005</v>
      </c>
      <c r="D33" s="67">
        <f t="shared" si="1"/>
        <v>6.0000000000000005E-2</v>
      </c>
      <c r="E33" s="68" t="str">
        <f t="shared" si="2"/>
        <v/>
      </c>
      <c r="F33" s="68" t="str">
        <f t="shared" si="3"/>
        <v/>
      </c>
      <c r="G33" s="68" t="str">
        <f t="shared" si="4"/>
        <v/>
      </c>
      <c r="H33" s="68" t="str">
        <f t="shared" si="5"/>
        <v/>
      </c>
      <c r="I33" s="68">
        <f t="shared" si="6"/>
        <v>0.01</v>
      </c>
      <c r="J33" s="68" t="str">
        <f t="shared" si="7"/>
        <v/>
      </c>
      <c r="K33" s="68">
        <f t="shared" si="8"/>
        <v>0.01</v>
      </c>
      <c r="L33" s="68" t="str">
        <f t="shared" si="9"/>
        <v/>
      </c>
      <c r="M33" s="68" t="str">
        <f t="shared" si="10"/>
        <v/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5.5641025641025646E-2</v>
      </c>
      <c r="AN33" s="86">
        <f t="shared" si="18"/>
        <v>0</v>
      </c>
      <c r="AO33" s="86">
        <f t="shared" si="18"/>
        <v>0</v>
      </c>
      <c r="AP33" s="86">
        <f t="shared" si="18"/>
        <v>0</v>
      </c>
      <c r="AQ33" s="86">
        <f t="shared" si="18"/>
        <v>0</v>
      </c>
      <c r="AR33" s="86">
        <f t="shared" si="18"/>
        <v>1.6692307692307694E-3</v>
      </c>
      <c r="AS33" s="86">
        <f t="shared" si="18"/>
        <v>0</v>
      </c>
      <c r="AT33" s="86">
        <f t="shared" si="18"/>
        <v>3.9508420573509334E-3</v>
      </c>
      <c r="AU33" s="86">
        <f t="shared" si="18"/>
        <v>0</v>
      </c>
      <c r="AV33" s="86">
        <f t="shared" si="18"/>
        <v>0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232.60000000000002</v>
      </c>
      <c r="D34" s="67">
        <f t="shared" si="1"/>
        <v>0.03</v>
      </c>
      <c r="E34" s="68" t="str">
        <f t="shared" si="2"/>
        <v/>
      </c>
      <c r="F34" s="68" t="str">
        <f t="shared" si="3"/>
        <v/>
      </c>
      <c r="G34" s="68" t="str">
        <f t="shared" si="4"/>
        <v/>
      </c>
      <c r="H34" s="68" t="str">
        <f t="shared" si="5"/>
        <v/>
      </c>
      <c r="I34" s="68">
        <f t="shared" si="6"/>
        <v>0.01</v>
      </c>
      <c r="J34" s="68" t="str">
        <f t="shared" si="7"/>
        <v/>
      </c>
      <c r="K34" s="68">
        <f t="shared" si="8"/>
        <v>0.01</v>
      </c>
      <c r="L34" s="68" t="str">
        <f t="shared" si="9"/>
        <v/>
      </c>
      <c r="M34" s="68" t="str">
        <f t="shared" si="10"/>
        <v/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2.7466261808367077E-2</v>
      </c>
      <c r="AN34" s="86">
        <f t="shared" si="19"/>
        <v>0</v>
      </c>
      <c r="AO34" s="86">
        <f t="shared" si="19"/>
        <v>0</v>
      </c>
      <c r="AP34" s="86">
        <f t="shared" si="19"/>
        <v>0</v>
      </c>
      <c r="AQ34" s="86">
        <f t="shared" si="19"/>
        <v>0</v>
      </c>
      <c r="AR34" s="86">
        <f t="shared" si="19"/>
        <v>8.2398785425101225E-4</v>
      </c>
      <c r="AS34" s="86">
        <f t="shared" si="19"/>
        <v>0</v>
      </c>
      <c r="AT34" s="86">
        <f t="shared" si="19"/>
        <v>1.9502671106532835E-3</v>
      </c>
      <c r="AU34" s="86">
        <f t="shared" si="19"/>
        <v>0</v>
      </c>
      <c r="AV34" s="86">
        <f t="shared" si="19"/>
        <v>0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226.10000000000002</v>
      </c>
      <c r="D35" s="67">
        <f t="shared" ref="D35:D66" si="20">IF(AM35=0,"",IF(AM35&gt;my_rothresh,ROUNDUP(AM35,0),ROUNDUP(AM35,2)))</f>
        <v>0.03</v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 t="str">
        <f t="shared" ref="G35:G66" si="23">IF(AP35=0,"",IF(AP35&gt;my_rothresh,ROUNDUP(AP35,0),ROUNDUP(AP35,2)))</f>
        <v/>
      </c>
      <c r="H35" s="68" t="str">
        <f t="shared" ref="H35:H66" si="24">IF(AQ35=0,"",IF(AQ35&gt;my_rothresh,ROUNDUP(AQ35,0),ROUNDUP(AQ35,2)))</f>
        <v/>
      </c>
      <c r="I35" s="68">
        <f t="shared" ref="I35:I66" si="25">IF(AR35=0,"",IF(AR35&gt;my_rothresh,ROUNDUP(AR35,0),ROUNDUP(AR35,2)))</f>
        <v>0.01</v>
      </c>
      <c r="J35" s="68" t="str">
        <f t="shared" ref="J35:J66" si="26">IF(AS35=0,"",IF(AS35&gt;my_rothresh,ROUNDUP(AS35,0),ROUNDUP(AS35,2)))</f>
        <v/>
      </c>
      <c r="K35" s="68">
        <f t="shared" ref="K35:K66" si="27">IF(AT35=0,"",IF(AT35&gt;my_rothresh,ROUNDUP(AT35,0),ROUNDUP(AT35,2)))</f>
        <v>0.01</v>
      </c>
      <c r="L35" s="68" t="str">
        <f t="shared" ref="L35:L66" si="28">IF(AU35=0,"",IF(AU35&gt;my_rothresh,ROUNDUP(AU35,0),ROUNDUP(AU35,2)))</f>
        <v/>
      </c>
      <c r="M35" s="68" t="str">
        <f t="shared" ref="M35:M66" si="29">IF(AV35=0,"",IF(AV35&gt;my_rothresh,ROUNDUP(AV35,0),ROUNDUP(AV35,2)))</f>
        <v/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2.6698717948717952E-2</v>
      </c>
      <c r="AN35" s="86">
        <f t="shared" si="19"/>
        <v>0</v>
      </c>
      <c r="AO35" s="86">
        <f t="shared" si="19"/>
        <v>0</v>
      </c>
      <c r="AP35" s="86">
        <f t="shared" si="19"/>
        <v>0</v>
      </c>
      <c r="AQ35" s="86">
        <f t="shared" si="19"/>
        <v>0</v>
      </c>
      <c r="AR35" s="86">
        <f t="shared" si="19"/>
        <v>8.0096153846153859E-4</v>
      </c>
      <c r="AS35" s="86">
        <f t="shared" si="19"/>
        <v>0</v>
      </c>
      <c r="AT35" s="86">
        <f t="shared" si="19"/>
        <v>1.8957669549385528E-3</v>
      </c>
      <c r="AU35" s="86">
        <f t="shared" si="19"/>
        <v>0</v>
      </c>
      <c r="AV35" s="86">
        <f t="shared" si="19"/>
        <v>0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0</v>
      </c>
      <c r="D36" s="67" t="str">
        <f t="shared" si="20"/>
        <v/>
      </c>
      <c r="E36" s="68" t="str">
        <f t="shared" si="21"/>
        <v/>
      </c>
      <c r="F36" s="68" t="str">
        <f t="shared" si="22"/>
        <v/>
      </c>
      <c r="G36" s="68" t="str">
        <f t="shared" si="23"/>
        <v/>
      </c>
      <c r="H36" s="68" t="str">
        <f t="shared" si="24"/>
        <v/>
      </c>
      <c r="I36" s="68" t="str">
        <f t="shared" si="25"/>
        <v/>
      </c>
      <c r="J36" s="68" t="str">
        <f t="shared" si="26"/>
        <v/>
      </c>
      <c r="K36" s="68" t="str">
        <f t="shared" si="27"/>
        <v/>
      </c>
      <c r="L36" s="68" t="str">
        <f t="shared" si="28"/>
        <v/>
      </c>
      <c r="M36" s="68" t="str">
        <f t="shared" si="29"/>
        <v/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0</v>
      </c>
      <c r="AN36" s="86">
        <f t="shared" si="19"/>
        <v>0</v>
      </c>
      <c r="AO36" s="86">
        <f t="shared" si="19"/>
        <v>0</v>
      </c>
      <c r="AP36" s="86">
        <f t="shared" si="19"/>
        <v>0</v>
      </c>
      <c r="AQ36" s="86">
        <f t="shared" si="19"/>
        <v>0</v>
      </c>
      <c r="AR36" s="86">
        <f t="shared" si="19"/>
        <v>0</v>
      </c>
      <c r="AS36" s="86">
        <f t="shared" si="19"/>
        <v>0</v>
      </c>
      <c r="AT36" s="86">
        <f t="shared" si="19"/>
        <v>0</v>
      </c>
      <c r="AU36" s="86">
        <f t="shared" si="19"/>
        <v>0</v>
      </c>
      <c r="AV36" s="86">
        <f t="shared" si="19"/>
        <v>0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330.20000000000005</v>
      </c>
      <c r="D37" s="67">
        <f t="shared" si="20"/>
        <v>0.04</v>
      </c>
      <c r="E37" s="68" t="str">
        <f t="shared" si="21"/>
        <v/>
      </c>
      <c r="F37" s="68" t="str">
        <f t="shared" si="22"/>
        <v/>
      </c>
      <c r="G37" s="68" t="str">
        <f t="shared" si="23"/>
        <v/>
      </c>
      <c r="H37" s="68" t="str">
        <f t="shared" si="24"/>
        <v/>
      </c>
      <c r="I37" s="68">
        <f t="shared" si="25"/>
        <v>0.01</v>
      </c>
      <c r="J37" s="68" t="str">
        <f t="shared" si="26"/>
        <v/>
      </c>
      <c r="K37" s="68">
        <f t="shared" si="27"/>
        <v>0.01</v>
      </c>
      <c r="L37" s="68" t="str">
        <f t="shared" si="28"/>
        <v/>
      </c>
      <c r="M37" s="68" t="str">
        <f t="shared" si="29"/>
        <v/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3.8991228070175445E-2</v>
      </c>
      <c r="AN37" s="86">
        <f t="shared" si="19"/>
        <v>0</v>
      </c>
      <c r="AO37" s="86">
        <f t="shared" si="19"/>
        <v>0</v>
      </c>
      <c r="AP37" s="86">
        <f t="shared" si="19"/>
        <v>0</v>
      </c>
      <c r="AQ37" s="86">
        <f t="shared" si="19"/>
        <v>0</v>
      </c>
      <c r="AR37" s="86">
        <f t="shared" si="19"/>
        <v>1.1697368421052633E-3</v>
      </c>
      <c r="AS37" s="86">
        <f t="shared" si="19"/>
        <v>0</v>
      </c>
      <c r="AT37" s="86">
        <f t="shared" si="19"/>
        <v>2.7686079103083155E-3</v>
      </c>
      <c r="AU37" s="86">
        <f t="shared" si="19"/>
        <v>0</v>
      </c>
      <c r="AV37" s="86">
        <f t="shared" si="19"/>
        <v>0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159.60000000000002</v>
      </c>
      <c r="D38" s="67">
        <f t="shared" si="20"/>
        <v>0.02</v>
      </c>
      <c r="E38" s="68" t="str">
        <f t="shared" si="21"/>
        <v/>
      </c>
      <c r="F38" s="68" t="str">
        <f t="shared" si="22"/>
        <v/>
      </c>
      <c r="G38" s="68" t="str">
        <f t="shared" si="23"/>
        <v/>
      </c>
      <c r="H38" s="68" t="str">
        <f t="shared" si="24"/>
        <v/>
      </c>
      <c r="I38" s="68">
        <f t="shared" si="25"/>
        <v>0.01</v>
      </c>
      <c r="J38" s="68" t="str">
        <f t="shared" si="26"/>
        <v/>
      </c>
      <c r="K38" s="68">
        <f t="shared" si="27"/>
        <v>0.01</v>
      </c>
      <c r="L38" s="68" t="str">
        <f t="shared" si="28"/>
        <v/>
      </c>
      <c r="M38" s="68" t="str">
        <f t="shared" si="29"/>
        <v/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1.8846153846153849E-2</v>
      </c>
      <c r="AN38" s="86">
        <f t="shared" si="19"/>
        <v>0</v>
      </c>
      <c r="AO38" s="86">
        <f t="shared" si="19"/>
        <v>0</v>
      </c>
      <c r="AP38" s="86">
        <f t="shared" si="19"/>
        <v>0</v>
      </c>
      <c r="AQ38" s="86">
        <f t="shared" si="19"/>
        <v>0</v>
      </c>
      <c r="AR38" s="86">
        <f t="shared" si="19"/>
        <v>5.6538461538461549E-4</v>
      </c>
      <c r="AS38" s="86">
        <f t="shared" si="19"/>
        <v>0</v>
      </c>
      <c r="AT38" s="86">
        <f t="shared" si="19"/>
        <v>1.3381884387801551E-3</v>
      </c>
      <c r="AU38" s="86">
        <f t="shared" si="19"/>
        <v>0</v>
      </c>
      <c r="AV38" s="86">
        <f t="shared" si="19"/>
        <v>0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357.3</v>
      </c>
      <c r="D39" s="67">
        <f t="shared" si="20"/>
        <v>0.05</v>
      </c>
      <c r="E39" s="68" t="str">
        <f t="shared" si="21"/>
        <v/>
      </c>
      <c r="F39" s="68" t="str">
        <f t="shared" si="22"/>
        <v/>
      </c>
      <c r="G39" s="68" t="str">
        <f t="shared" si="23"/>
        <v/>
      </c>
      <c r="H39" s="68" t="str">
        <f t="shared" si="24"/>
        <v/>
      </c>
      <c r="I39" s="68">
        <f t="shared" si="25"/>
        <v>0.01</v>
      </c>
      <c r="J39" s="68" t="str">
        <f t="shared" si="26"/>
        <v/>
      </c>
      <c r="K39" s="68">
        <f t="shared" si="27"/>
        <v>0.01</v>
      </c>
      <c r="L39" s="68" t="str">
        <f t="shared" si="28"/>
        <v/>
      </c>
      <c r="M39" s="68" t="str">
        <f t="shared" si="29"/>
        <v/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4.2191295546558705E-2</v>
      </c>
      <c r="AN39" s="86">
        <f t="shared" si="19"/>
        <v>0</v>
      </c>
      <c r="AO39" s="86">
        <f t="shared" si="19"/>
        <v>0</v>
      </c>
      <c r="AP39" s="86">
        <f t="shared" si="19"/>
        <v>0</v>
      </c>
      <c r="AQ39" s="86">
        <f t="shared" si="19"/>
        <v>0</v>
      </c>
      <c r="AR39" s="86">
        <f t="shared" si="19"/>
        <v>1.2657388663967612E-3</v>
      </c>
      <c r="AS39" s="86">
        <f t="shared" si="19"/>
        <v>0</v>
      </c>
      <c r="AT39" s="86">
        <f t="shared" si="19"/>
        <v>2.9958316364420384E-3</v>
      </c>
      <c r="AU39" s="86">
        <f t="shared" si="19"/>
        <v>0</v>
      </c>
      <c r="AV39" s="86">
        <f t="shared" si="19"/>
        <v>0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95.300000000000011</v>
      </c>
      <c r="D40" s="67">
        <f t="shared" si="20"/>
        <v>0.02</v>
      </c>
      <c r="E40" s="68" t="str">
        <f t="shared" si="21"/>
        <v/>
      </c>
      <c r="F40" s="68" t="str">
        <f t="shared" si="22"/>
        <v/>
      </c>
      <c r="G40" s="68" t="str">
        <f t="shared" si="23"/>
        <v/>
      </c>
      <c r="H40" s="68" t="str">
        <f t="shared" si="24"/>
        <v/>
      </c>
      <c r="I40" s="68">
        <f t="shared" si="25"/>
        <v>0.01</v>
      </c>
      <c r="J40" s="68" t="str">
        <f t="shared" si="26"/>
        <v/>
      </c>
      <c r="K40" s="68">
        <f t="shared" si="27"/>
        <v>0.01</v>
      </c>
      <c r="L40" s="68" t="str">
        <f t="shared" si="28"/>
        <v/>
      </c>
      <c r="M40" s="68" t="str">
        <f t="shared" si="29"/>
        <v/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1.1253373819163295E-2</v>
      </c>
      <c r="AN40" s="86">
        <f t="shared" si="19"/>
        <v>0</v>
      </c>
      <c r="AO40" s="86">
        <f t="shared" si="19"/>
        <v>0</v>
      </c>
      <c r="AP40" s="86">
        <f t="shared" si="19"/>
        <v>0</v>
      </c>
      <c r="AQ40" s="86">
        <f t="shared" si="19"/>
        <v>0</v>
      </c>
      <c r="AR40" s="86">
        <f t="shared" si="19"/>
        <v>3.3760121457489885E-4</v>
      </c>
      <c r="AS40" s="86">
        <f t="shared" si="19"/>
        <v>0</v>
      </c>
      <c r="AT40" s="86">
        <f t="shared" si="19"/>
        <v>7.9905612917135821E-4</v>
      </c>
      <c r="AU40" s="86">
        <f t="shared" si="19"/>
        <v>0</v>
      </c>
      <c r="AV40" s="86">
        <f t="shared" si="19"/>
        <v>0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449.5</v>
      </c>
      <c r="D41" s="67">
        <f t="shared" si="20"/>
        <v>6.0000000000000005E-2</v>
      </c>
      <c r="E41" s="68" t="str">
        <f t="shared" si="21"/>
        <v/>
      </c>
      <c r="F41" s="68" t="str">
        <f t="shared" si="22"/>
        <v/>
      </c>
      <c r="G41" s="68" t="str">
        <f t="shared" si="23"/>
        <v/>
      </c>
      <c r="H41" s="68" t="str">
        <f t="shared" si="24"/>
        <v/>
      </c>
      <c r="I41" s="68">
        <f t="shared" si="25"/>
        <v>0.01</v>
      </c>
      <c r="J41" s="68" t="str">
        <f t="shared" si="26"/>
        <v/>
      </c>
      <c r="K41" s="68">
        <f t="shared" si="27"/>
        <v>0.01</v>
      </c>
      <c r="L41" s="68" t="str">
        <f t="shared" si="28"/>
        <v/>
      </c>
      <c r="M41" s="68" t="str">
        <f t="shared" si="29"/>
        <v/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5.3078609986504724E-2</v>
      </c>
      <c r="AN41" s="86">
        <f t="shared" si="19"/>
        <v>0</v>
      </c>
      <c r="AO41" s="86">
        <f t="shared" si="19"/>
        <v>0</v>
      </c>
      <c r="AP41" s="86">
        <f t="shared" si="19"/>
        <v>0</v>
      </c>
      <c r="AQ41" s="86">
        <f t="shared" si="19"/>
        <v>0</v>
      </c>
      <c r="AR41" s="86">
        <f t="shared" si="19"/>
        <v>1.5923582995951418E-3</v>
      </c>
      <c r="AS41" s="86">
        <f t="shared" si="19"/>
        <v>0</v>
      </c>
      <c r="AT41" s="86">
        <f t="shared" si="19"/>
        <v>3.7688953836571403E-3</v>
      </c>
      <c r="AU41" s="86">
        <f t="shared" si="19"/>
        <v>0</v>
      </c>
      <c r="AV41" s="86">
        <f t="shared" si="19"/>
        <v>0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795.30000000000007</v>
      </c>
      <c r="D42" s="67">
        <f t="shared" si="20"/>
        <v>9.9999999999999992E-2</v>
      </c>
      <c r="E42" s="68" t="str">
        <f t="shared" si="21"/>
        <v/>
      </c>
      <c r="F42" s="68" t="str">
        <f t="shared" si="22"/>
        <v/>
      </c>
      <c r="G42" s="68" t="str">
        <f t="shared" si="23"/>
        <v/>
      </c>
      <c r="H42" s="68" t="str">
        <f t="shared" si="24"/>
        <v/>
      </c>
      <c r="I42" s="68">
        <f t="shared" si="25"/>
        <v>0.01</v>
      </c>
      <c r="J42" s="68" t="str">
        <f t="shared" si="26"/>
        <v/>
      </c>
      <c r="K42" s="68">
        <f t="shared" si="27"/>
        <v>0.01</v>
      </c>
      <c r="L42" s="68" t="str">
        <f t="shared" si="28"/>
        <v/>
      </c>
      <c r="M42" s="68" t="str">
        <f t="shared" si="29"/>
        <v/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9.3911943319838057E-2</v>
      </c>
      <c r="AN42" s="86">
        <f t="shared" si="19"/>
        <v>0</v>
      </c>
      <c r="AO42" s="86">
        <f t="shared" si="19"/>
        <v>0</v>
      </c>
      <c r="AP42" s="86">
        <f t="shared" si="19"/>
        <v>0</v>
      </c>
      <c r="AQ42" s="86">
        <f t="shared" si="19"/>
        <v>0</v>
      </c>
      <c r="AR42" s="86">
        <f t="shared" si="19"/>
        <v>2.8173582995951419E-3</v>
      </c>
      <c r="AS42" s="86">
        <f t="shared" si="19"/>
        <v>0</v>
      </c>
      <c r="AT42" s="86">
        <f t="shared" si="19"/>
        <v>6.6683036676808095E-3</v>
      </c>
      <c r="AU42" s="86">
        <f t="shared" si="19"/>
        <v>0</v>
      </c>
      <c r="AV42" s="86">
        <f t="shared" si="19"/>
        <v>0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377.1</v>
      </c>
      <c r="D43" s="67">
        <f t="shared" si="20"/>
        <v>0.05</v>
      </c>
      <c r="E43" s="68" t="str">
        <f t="shared" si="21"/>
        <v/>
      </c>
      <c r="F43" s="68" t="str">
        <f t="shared" si="22"/>
        <v/>
      </c>
      <c r="G43" s="68" t="str">
        <f t="shared" si="23"/>
        <v/>
      </c>
      <c r="H43" s="68" t="str">
        <f t="shared" si="24"/>
        <v/>
      </c>
      <c r="I43" s="68">
        <f t="shared" si="25"/>
        <v>0.01</v>
      </c>
      <c r="J43" s="68" t="str">
        <f t="shared" si="26"/>
        <v/>
      </c>
      <c r="K43" s="68">
        <f t="shared" si="27"/>
        <v>0.01</v>
      </c>
      <c r="L43" s="68" t="str">
        <f t="shared" si="28"/>
        <v/>
      </c>
      <c r="M43" s="68" t="str">
        <f t="shared" si="29"/>
        <v/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4.452935222672065E-2</v>
      </c>
      <c r="AN43" s="86">
        <f t="shared" si="19"/>
        <v>0</v>
      </c>
      <c r="AO43" s="86">
        <f t="shared" si="19"/>
        <v>0</v>
      </c>
      <c r="AP43" s="86">
        <f t="shared" si="19"/>
        <v>0</v>
      </c>
      <c r="AQ43" s="86">
        <f t="shared" si="19"/>
        <v>0</v>
      </c>
      <c r="AR43" s="86">
        <f t="shared" si="19"/>
        <v>1.3358805668016195E-3</v>
      </c>
      <c r="AS43" s="86">
        <f t="shared" si="19"/>
        <v>0</v>
      </c>
      <c r="AT43" s="86">
        <f t="shared" si="19"/>
        <v>3.1618474953884488E-3</v>
      </c>
      <c r="AU43" s="86">
        <f t="shared" si="19"/>
        <v>0</v>
      </c>
      <c r="AV43" s="86">
        <f t="shared" si="19"/>
        <v>0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77.600000000000009</v>
      </c>
      <c r="D44" s="67">
        <f t="shared" si="20"/>
        <v>0.01</v>
      </c>
      <c r="E44" s="68" t="str">
        <f t="shared" si="21"/>
        <v/>
      </c>
      <c r="F44" s="68" t="str">
        <f t="shared" si="22"/>
        <v/>
      </c>
      <c r="G44" s="68" t="str">
        <f t="shared" si="23"/>
        <v/>
      </c>
      <c r="H44" s="68" t="str">
        <f t="shared" si="24"/>
        <v/>
      </c>
      <c r="I44" s="68">
        <f t="shared" si="25"/>
        <v>0.01</v>
      </c>
      <c r="J44" s="68" t="str">
        <f t="shared" si="26"/>
        <v/>
      </c>
      <c r="K44" s="68">
        <f t="shared" si="27"/>
        <v>0.01</v>
      </c>
      <c r="L44" s="68" t="str">
        <f t="shared" si="28"/>
        <v/>
      </c>
      <c r="M44" s="68" t="str">
        <f t="shared" si="29"/>
        <v/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9.1632928475033765E-3</v>
      </c>
      <c r="AN44" s="86">
        <f t="shared" si="19"/>
        <v>0</v>
      </c>
      <c r="AO44" s="86">
        <f t="shared" si="19"/>
        <v>0</v>
      </c>
      <c r="AP44" s="86">
        <f t="shared" si="19"/>
        <v>0</v>
      </c>
      <c r="AQ44" s="86">
        <f t="shared" si="19"/>
        <v>0</v>
      </c>
      <c r="AR44" s="86">
        <f t="shared" si="19"/>
        <v>2.748987854251013E-4</v>
      </c>
      <c r="AS44" s="86">
        <f t="shared" si="19"/>
        <v>0</v>
      </c>
      <c r="AT44" s="86">
        <f t="shared" si="19"/>
        <v>6.5064801284047639E-4</v>
      </c>
      <c r="AU44" s="86">
        <f t="shared" si="19"/>
        <v>0</v>
      </c>
      <c r="AV44" s="86">
        <f t="shared" si="19"/>
        <v>0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283.90000000000003</v>
      </c>
      <c r="D45" s="67">
        <f t="shared" si="20"/>
        <v>0.04</v>
      </c>
      <c r="E45" s="68" t="str">
        <f t="shared" si="21"/>
        <v/>
      </c>
      <c r="F45" s="68" t="str">
        <f t="shared" si="22"/>
        <v/>
      </c>
      <c r="G45" s="68" t="str">
        <f t="shared" si="23"/>
        <v/>
      </c>
      <c r="H45" s="68" t="str">
        <f t="shared" si="24"/>
        <v/>
      </c>
      <c r="I45" s="68">
        <f t="shared" si="25"/>
        <v>0.01</v>
      </c>
      <c r="J45" s="68" t="str">
        <f t="shared" si="26"/>
        <v/>
      </c>
      <c r="K45" s="68">
        <f t="shared" si="27"/>
        <v>0.01</v>
      </c>
      <c r="L45" s="68" t="str">
        <f t="shared" si="28"/>
        <v/>
      </c>
      <c r="M45" s="68" t="str">
        <f t="shared" si="29"/>
        <v/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3.3523954116059379E-2</v>
      </c>
      <c r="AN45" s="86">
        <f t="shared" si="19"/>
        <v>0</v>
      </c>
      <c r="AO45" s="86">
        <f t="shared" si="19"/>
        <v>0</v>
      </c>
      <c r="AP45" s="86">
        <f t="shared" si="19"/>
        <v>0</v>
      </c>
      <c r="AQ45" s="86">
        <f t="shared" si="19"/>
        <v>0</v>
      </c>
      <c r="AR45" s="86">
        <f t="shared" si="19"/>
        <v>1.0057186234817815E-3</v>
      </c>
      <c r="AS45" s="86">
        <f t="shared" si="19"/>
        <v>0</v>
      </c>
      <c r="AT45" s="86">
        <f t="shared" si="19"/>
        <v>2.3803991088326188E-3</v>
      </c>
      <c r="AU45" s="86">
        <f t="shared" si="19"/>
        <v>0</v>
      </c>
      <c r="AV45" s="86">
        <f t="shared" si="19"/>
        <v>0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142</v>
      </c>
      <c r="D46" s="67">
        <f t="shared" si="20"/>
        <v>0.02</v>
      </c>
      <c r="E46" s="68" t="str">
        <f t="shared" si="21"/>
        <v/>
      </c>
      <c r="F46" s="68" t="str">
        <f t="shared" si="22"/>
        <v/>
      </c>
      <c r="G46" s="68" t="str">
        <f t="shared" si="23"/>
        <v/>
      </c>
      <c r="H46" s="68" t="str">
        <f t="shared" si="24"/>
        <v/>
      </c>
      <c r="I46" s="68">
        <f t="shared" si="25"/>
        <v>0.01</v>
      </c>
      <c r="J46" s="68" t="str">
        <f t="shared" si="26"/>
        <v/>
      </c>
      <c r="K46" s="68">
        <f t="shared" si="27"/>
        <v>0.01</v>
      </c>
      <c r="L46" s="68" t="str">
        <f t="shared" si="28"/>
        <v/>
      </c>
      <c r="M46" s="68" t="str">
        <f t="shared" si="29"/>
        <v/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1.676788124156545E-2</v>
      </c>
      <c r="AN46" s="86">
        <f t="shared" si="19"/>
        <v>0</v>
      </c>
      <c r="AO46" s="86">
        <f t="shared" si="19"/>
        <v>0</v>
      </c>
      <c r="AP46" s="86">
        <f t="shared" si="19"/>
        <v>0</v>
      </c>
      <c r="AQ46" s="86">
        <f t="shared" si="19"/>
        <v>0</v>
      </c>
      <c r="AR46" s="86">
        <f t="shared" si="19"/>
        <v>5.0303643724696357E-4</v>
      </c>
      <c r="AS46" s="86">
        <f t="shared" si="19"/>
        <v>0</v>
      </c>
      <c r="AT46" s="86">
        <f t="shared" si="19"/>
        <v>1.1906187863833457E-3</v>
      </c>
      <c r="AU46" s="86">
        <f t="shared" si="19"/>
        <v>0</v>
      </c>
      <c r="AV46" s="86">
        <f t="shared" si="19"/>
        <v>0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216.5</v>
      </c>
      <c r="D47" s="67">
        <f t="shared" si="20"/>
        <v>0.03</v>
      </c>
      <c r="E47" s="68" t="str">
        <f t="shared" si="21"/>
        <v/>
      </c>
      <c r="F47" s="68" t="str">
        <f t="shared" si="22"/>
        <v/>
      </c>
      <c r="G47" s="68" t="str">
        <f t="shared" si="23"/>
        <v/>
      </c>
      <c r="H47" s="68" t="str">
        <f t="shared" si="24"/>
        <v/>
      </c>
      <c r="I47" s="68">
        <f t="shared" si="25"/>
        <v>0.01</v>
      </c>
      <c r="J47" s="68" t="str">
        <f t="shared" si="26"/>
        <v/>
      </c>
      <c r="K47" s="68">
        <f t="shared" si="27"/>
        <v>0.01</v>
      </c>
      <c r="L47" s="68" t="str">
        <f t="shared" si="28"/>
        <v/>
      </c>
      <c r="M47" s="68" t="str">
        <f t="shared" si="29"/>
        <v/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2.5565114709851552E-2</v>
      </c>
      <c r="AN47" s="86">
        <f t="shared" si="19"/>
        <v>0</v>
      </c>
      <c r="AO47" s="86">
        <f t="shared" si="19"/>
        <v>0</v>
      </c>
      <c r="AP47" s="86">
        <f t="shared" si="19"/>
        <v>0</v>
      </c>
      <c r="AQ47" s="86">
        <f t="shared" si="19"/>
        <v>0</v>
      </c>
      <c r="AR47" s="86">
        <f t="shared" si="19"/>
        <v>7.6695344129554667E-4</v>
      </c>
      <c r="AS47" s="86">
        <f t="shared" si="19"/>
        <v>0</v>
      </c>
      <c r="AT47" s="86">
        <f t="shared" si="19"/>
        <v>1.815274417267566E-3</v>
      </c>
      <c r="AU47" s="86">
        <f t="shared" si="19"/>
        <v>0</v>
      </c>
      <c r="AV47" s="86">
        <f t="shared" si="19"/>
        <v>0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265.3</v>
      </c>
      <c r="D48" s="67">
        <f t="shared" si="20"/>
        <v>0.04</v>
      </c>
      <c r="E48" s="68" t="str">
        <f t="shared" si="21"/>
        <v/>
      </c>
      <c r="F48" s="68" t="str">
        <f t="shared" si="22"/>
        <v/>
      </c>
      <c r="G48" s="68" t="str">
        <f t="shared" si="23"/>
        <v/>
      </c>
      <c r="H48" s="68" t="str">
        <f t="shared" si="24"/>
        <v/>
      </c>
      <c r="I48" s="68">
        <f t="shared" si="25"/>
        <v>0.01</v>
      </c>
      <c r="J48" s="68" t="str">
        <f t="shared" si="26"/>
        <v/>
      </c>
      <c r="K48" s="68">
        <f t="shared" si="27"/>
        <v>0.01</v>
      </c>
      <c r="L48" s="68" t="str">
        <f t="shared" si="28"/>
        <v/>
      </c>
      <c r="M48" s="68" t="str">
        <f t="shared" si="29"/>
        <v/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3.1327597840755735E-2</v>
      </c>
      <c r="AN48" s="86">
        <f t="shared" si="19"/>
        <v>0</v>
      </c>
      <c r="AO48" s="86">
        <f t="shared" si="19"/>
        <v>0</v>
      </c>
      <c r="AP48" s="86">
        <f t="shared" si="19"/>
        <v>0</v>
      </c>
      <c r="AQ48" s="86">
        <f t="shared" si="19"/>
        <v>0</v>
      </c>
      <c r="AR48" s="86">
        <f t="shared" si="19"/>
        <v>9.3982793522267205E-4</v>
      </c>
      <c r="AS48" s="86">
        <f t="shared" si="19"/>
        <v>0</v>
      </c>
      <c r="AT48" s="86">
        <f t="shared" si="19"/>
        <v>2.2244448170950816E-3</v>
      </c>
      <c r="AU48" s="86">
        <f t="shared" si="19"/>
        <v>0</v>
      </c>
      <c r="AV48" s="86">
        <f t="shared" si="19"/>
        <v>0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214.8</v>
      </c>
      <c r="D49" s="67">
        <f t="shared" si="20"/>
        <v>0.03</v>
      </c>
      <c r="E49" s="68" t="str">
        <f t="shared" si="21"/>
        <v/>
      </c>
      <c r="F49" s="68" t="str">
        <f t="shared" si="22"/>
        <v/>
      </c>
      <c r="G49" s="68" t="str">
        <f t="shared" si="23"/>
        <v/>
      </c>
      <c r="H49" s="68" t="str">
        <f t="shared" si="24"/>
        <v/>
      </c>
      <c r="I49" s="68">
        <f t="shared" si="25"/>
        <v>0.01</v>
      </c>
      <c r="J49" s="68" t="str">
        <f t="shared" si="26"/>
        <v/>
      </c>
      <c r="K49" s="68">
        <f t="shared" si="27"/>
        <v>0.01</v>
      </c>
      <c r="L49" s="68" t="str">
        <f t="shared" si="28"/>
        <v/>
      </c>
      <c r="M49" s="68" t="str">
        <f t="shared" si="29"/>
        <v/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2.5364372469635629E-2</v>
      </c>
      <c r="AN49" s="86">
        <f t="shared" si="19"/>
        <v>0</v>
      </c>
      <c r="AO49" s="86">
        <f t="shared" si="19"/>
        <v>0</v>
      </c>
      <c r="AP49" s="86">
        <f t="shared" si="19"/>
        <v>0</v>
      </c>
      <c r="AQ49" s="86">
        <f t="shared" si="19"/>
        <v>0</v>
      </c>
      <c r="AR49" s="86">
        <f t="shared" si="19"/>
        <v>7.6093117408906885E-4</v>
      </c>
      <c r="AS49" s="86">
        <f t="shared" si="19"/>
        <v>0</v>
      </c>
      <c r="AT49" s="86">
        <f t="shared" si="19"/>
        <v>1.8010205303883287E-3</v>
      </c>
      <c r="AU49" s="86">
        <f t="shared" si="19"/>
        <v>0</v>
      </c>
      <c r="AV49" s="86">
        <f t="shared" si="19"/>
        <v>0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110.80000000000001</v>
      </c>
      <c r="D50" s="67">
        <f t="shared" si="20"/>
        <v>0.02</v>
      </c>
      <c r="E50" s="68" t="str">
        <f t="shared" si="21"/>
        <v/>
      </c>
      <c r="F50" s="68" t="str">
        <f t="shared" si="22"/>
        <v/>
      </c>
      <c r="G50" s="68" t="str">
        <f t="shared" si="23"/>
        <v/>
      </c>
      <c r="H50" s="68" t="str">
        <f t="shared" si="24"/>
        <v/>
      </c>
      <c r="I50" s="68">
        <f t="shared" si="25"/>
        <v>0.01</v>
      </c>
      <c r="J50" s="68" t="str">
        <f t="shared" si="26"/>
        <v/>
      </c>
      <c r="K50" s="68">
        <f t="shared" si="27"/>
        <v>0.01</v>
      </c>
      <c r="L50" s="68" t="str">
        <f t="shared" si="28"/>
        <v/>
      </c>
      <c r="M50" s="68" t="str">
        <f t="shared" si="29"/>
        <v/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1.3083670715249665E-2</v>
      </c>
      <c r="AN50" s="86">
        <f t="shared" si="37"/>
        <v>0</v>
      </c>
      <c r="AO50" s="86">
        <f t="shared" si="37"/>
        <v>0</v>
      </c>
      <c r="AP50" s="86">
        <f t="shared" si="37"/>
        <v>0</v>
      </c>
      <c r="AQ50" s="86">
        <f t="shared" si="37"/>
        <v>0</v>
      </c>
      <c r="AR50" s="86">
        <f t="shared" si="37"/>
        <v>3.9251012145748995E-4</v>
      </c>
      <c r="AS50" s="86">
        <f t="shared" si="37"/>
        <v>0</v>
      </c>
      <c r="AT50" s="86">
        <f t="shared" si="37"/>
        <v>9.2901803895263895E-4</v>
      </c>
      <c r="AU50" s="86">
        <f t="shared" si="37"/>
        <v>0</v>
      </c>
      <c r="AV50" s="86">
        <f t="shared" si="37"/>
        <v>0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91.9</v>
      </c>
      <c r="D51" s="67">
        <f t="shared" si="20"/>
        <v>0.02</v>
      </c>
      <c r="E51" s="68" t="str">
        <f t="shared" si="21"/>
        <v/>
      </c>
      <c r="F51" s="68" t="str">
        <f t="shared" si="22"/>
        <v/>
      </c>
      <c r="G51" s="68" t="str">
        <f t="shared" si="23"/>
        <v/>
      </c>
      <c r="H51" s="68" t="str">
        <f t="shared" si="24"/>
        <v/>
      </c>
      <c r="I51" s="68">
        <f t="shared" si="25"/>
        <v>0.01</v>
      </c>
      <c r="J51" s="68" t="str">
        <f t="shared" si="26"/>
        <v/>
      </c>
      <c r="K51" s="68">
        <f t="shared" si="27"/>
        <v>0.01</v>
      </c>
      <c r="L51" s="68" t="str">
        <f t="shared" si="28"/>
        <v/>
      </c>
      <c r="M51" s="68" t="str">
        <f t="shared" si="29"/>
        <v/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1.0851889338731444E-2</v>
      </c>
      <c r="AN51" s="86">
        <f t="shared" si="37"/>
        <v>0</v>
      </c>
      <c r="AO51" s="86">
        <f t="shared" si="37"/>
        <v>0</v>
      </c>
      <c r="AP51" s="86">
        <f t="shared" si="37"/>
        <v>0</v>
      </c>
      <c r="AQ51" s="86">
        <f t="shared" si="37"/>
        <v>0</v>
      </c>
      <c r="AR51" s="86">
        <f t="shared" si="37"/>
        <v>3.2555668016194333E-4</v>
      </c>
      <c r="AS51" s="86">
        <f t="shared" si="37"/>
        <v>0</v>
      </c>
      <c r="AT51" s="86">
        <f t="shared" si="37"/>
        <v>7.7054835541288361E-4</v>
      </c>
      <c r="AU51" s="86">
        <f t="shared" si="37"/>
        <v>0</v>
      </c>
      <c r="AV51" s="86">
        <f t="shared" si="37"/>
        <v>0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95.2</v>
      </c>
      <c r="D52" s="67">
        <f t="shared" si="20"/>
        <v>0.02</v>
      </c>
      <c r="E52" s="68" t="str">
        <f t="shared" si="21"/>
        <v/>
      </c>
      <c r="F52" s="68" t="str">
        <f t="shared" si="22"/>
        <v/>
      </c>
      <c r="G52" s="68" t="str">
        <f t="shared" si="23"/>
        <v/>
      </c>
      <c r="H52" s="68" t="str">
        <f t="shared" si="24"/>
        <v/>
      </c>
      <c r="I52" s="68">
        <f t="shared" si="25"/>
        <v>0.01</v>
      </c>
      <c r="J52" s="68" t="str">
        <f t="shared" si="26"/>
        <v/>
      </c>
      <c r="K52" s="68">
        <f t="shared" si="27"/>
        <v>0.01</v>
      </c>
      <c r="L52" s="68" t="str">
        <f t="shared" si="28"/>
        <v/>
      </c>
      <c r="M52" s="68" t="str">
        <f t="shared" si="29"/>
        <v/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1.1241565452091769E-2</v>
      </c>
      <c r="AN52" s="86">
        <f t="shared" si="37"/>
        <v>0</v>
      </c>
      <c r="AO52" s="86">
        <f t="shared" si="37"/>
        <v>0</v>
      </c>
      <c r="AP52" s="86">
        <f t="shared" si="37"/>
        <v>0</v>
      </c>
      <c r="AQ52" s="86">
        <f t="shared" si="37"/>
        <v>0</v>
      </c>
      <c r="AR52" s="86">
        <f t="shared" si="37"/>
        <v>3.3724696356275305E-4</v>
      </c>
      <c r="AS52" s="86">
        <f t="shared" si="37"/>
        <v>0</v>
      </c>
      <c r="AT52" s="86">
        <f t="shared" si="37"/>
        <v>7.9821766523728533E-4</v>
      </c>
      <c r="AU52" s="86">
        <f t="shared" si="37"/>
        <v>0</v>
      </c>
      <c r="AV52" s="86">
        <f t="shared" si="37"/>
        <v>0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222.5</v>
      </c>
      <c r="D53" s="67">
        <f t="shared" si="20"/>
        <v>0.03</v>
      </c>
      <c r="E53" s="68" t="str">
        <f t="shared" si="21"/>
        <v/>
      </c>
      <c r="F53" s="68" t="str">
        <f t="shared" si="22"/>
        <v/>
      </c>
      <c r="G53" s="68" t="str">
        <f t="shared" si="23"/>
        <v/>
      </c>
      <c r="H53" s="68" t="str">
        <f t="shared" si="24"/>
        <v/>
      </c>
      <c r="I53" s="68">
        <f t="shared" si="25"/>
        <v>0.01</v>
      </c>
      <c r="J53" s="68" t="str">
        <f t="shared" si="26"/>
        <v/>
      </c>
      <c r="K53" s="68">
        <f t="shared" si="27"/>
        <v>0.01</v>
      </c>
      <c r="L53" s="68" t="str">
        <f t="shared" si="28"/>
        <v/>
      </c>
      <c r="M53" s="68" t="str">
        <f t="shared" si="29"/>
        <v/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2.6273616734143052E-2</v>
      </c>
      <c r="AN53" s="86">
        <f t="shared" si="37"/>
        <v>0</v>
      </c>
      <c r="AO53" s="86">
        <f t="shared" si="37"/>
        <v>0</v>
      </c>
      <c r="AP53" s="86">
        <f t="shared" si="37"/>
        <v>0</v>
      </c>
      <c r="AQ53" s="86">
        <f t="shared" si="37"/>
        <v>0</v>
      </c>
      <c r="AR53" s="86">
        <f t="shared" si="37"/>
        <v>7.8820850202429148E-4</v>
      </c>
      <c r="AS53" s="86">
        <f t="shared" si="37"/>
        <v>0</v>
      </c>
      <c r="AT53" s="86">
        <f t="shared" si="37"/>
        <v>1.8655822533119326E-3</v>
      </c>
      <c r="AU53" s="86">
        <f t="shared" si="37"/>
        <v>0</v>
      </c>
      <c r="AV53" s="86">
        <f t="shared" si="37"/>
        <v>0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170.10000000000002</v>
      </c>
      <c r="D54" s="67">
        <f t="shared" si="20"/>
        <v>0.03</v>
      </c>
      <c r="E54" s="68" t="str">
        <f t="shared" si="21"/>
        <v/>
      </c>
      <c r="F54" s="68" t="str">
        <f t="shared" si="22"/>
        <v/>
      </c>
      <c r="G54" s="68" t="str">
        <f t="shared" si="23"/>
        <v/>
      </c>
      <c r="H54" s="68" t="str">
        <f t="shared" si="24"/>
        <v/>
      </c>
      <c r="I54" s="68">
        <f t="shared" si="25"/>
        <v>0.01</v>
      </c>
      <c r="J54" s="68" t="str">
        <f t="shared" si="26"/>
        <v/>
      </c>
      <c r="K54" s="68">
        <f t="shared" si="27"/>
        <v>0.01</v>
      </c>
      <c r="L54" s="68" t="str">
        <f t="shared" si="28"/>
        <v/>
      </c>
      <c r="M54" s="68" t="str">
        <f t="shared" si="29"/>
        <v/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2.0086032388663969E-2</v>
      </c>
      <c r="AN54" s="86">
        <f t="shared" si="37"/>
        <v>0</v>
      </c>
      <c r="AO54" s="86">
        <f t="shared" si="37"/>
        <v>0</v>
      </c>
      <c r="AP54" s="86">
        <f t="shared" si="37"/>
        <v>0</v>
      </c>
      <c r="AQ54" s="86">
        <f t="shared" si="37"/>
        <v>0</v>
      </c>
      <c r="AR54" s="86">
        <f t="shared" si="37"/>
        <v>6.025809716599191E-4</v>
      </c>
      <c r="AS54" s="86">
        <f t="shared" si="37"/>
        <v>0</v>
      </c>
      <c r="AT54" s="86">
        <f t="shared" si="37"/>
        <v>1.4262271518577967E-3</v>
      </c>
      <c r="AU54" s="86">
        <f t="shared" si="37"/>
        <v>0</v>
      </c>
      <c r="AV54" s="86">
        <f t="shared" si="37"/>
        <v>0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60.5</v>
      </c>
      <c r="D55" s="67">
        <f t="shared" si="20"/>
        <v>0.01</v>
      </c>
      <c r="E55" s="68" t="str">
        <f t="shared" si="21"/>
        <v/>
      </c>
      <c r="F55" s="68" t="str">
        <f t="shared" si="22"/>
        <v/>
      </c>
      <c r="G55" s="68" t="str">
        <f t="shared" si="23"/>
        <v/>
      </c>
      <c r="H55" s="68" t="str">
        <f t="shared" si="24"/>
        <v/>
      </c>
      <c r="I55" s="68">
        <f t="shared" si="25"/>
        <v>0.01</v>
      </c>
      <c r="J55" s="68" t="str">
        <f t="shared" si="26"/>
        <v/>
      </c>
      <c r="K55" s="68">
        <f t="shared" si="27"/>
        <v>0.01</v>
      </c>
      <c r="L55" s="68" t="str">
        <f t="shared" si="28"/>
        <v/>
      </c>
      <c r="M55" s="68" t="str">
        <f t="shared" si="29"/>
        <v/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7.144062078272605E-3</v>
      </c>
      <c r="AN55" s="86">
        <f t="shared" si="37"/>
        <v>0</v>
      </c>
      <c r="AO55" s="86">
        <f t="shared" si="37"/>
        <v>0</v>
      </c>
      <c r="AP55" s="86">
        <f t="shared" si="37"/>
        <v>0</v>
      </c>
      <c r="AQ55" s="86">
        <f t="shared" si="37"/>
        <v>0</v>
      </c>
      <c r="AR55" s="86">
        <f t="shared" si="37"/>
        <v>2.1432186234817815E-4</v>
      </c>
      <c r="AS55" s="86">
        <f t="shared" si="37"/>
        <v>0</v>
      </c>
      <c r="AT55" s="86">
        <f t="shared" si="37"/>
        <v>5.0727068011403116E-4</v>
      </c>
      <c r="AU55" s="86">
        <f t="shared" si="37"/>
        <v>0</v>
      </c>
      <c r="AV55" s="86">
        <f t="shared" si="37"/>
        <v>0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366.90000000000003</v>
      </c>
      <c r="D56" s="67">
        <f t="shared" si="20"/>
        <v>0.05</v>
      </c>
      <c r="E56" s="68" t="str">
        <f t="shared" si="21"/>
        <v/>
      </c>
      <c r="F56" s="68" t="str">
        <f t="shared" si="22"/>
        <v/>
      </c>
      <c r="G56" s="68" t="str">
        <f t="shared" si="23"/>
        <v/>
      </c>
      <c r="H56" s="68" t="str">
        <f t="shared" si="24"/>
        <v/>
      </c>
      <c r="I56" s="68">
        <f t="shared" si="25"/>
        <v>0.01</v>
      </c>
      <c r="J56" s="68" t="str">
        <f t="shared" si="26"/>
        <v/>
      </c>
      <c r="K56" s="68">
        <f t="shared" si="27"/>
        <v>0.01</v>
      </c>
      <c r="L56" s="68" t="str">
        <f t="shared" si="28"/>
        <v/>
      </c>
      <c r="M56" s="68" t="str">
        <f t="shared" si="29"/>
        <v/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4.3324898785425107E-2</v>
      </c>
      <c r="AN56" s="86">
        <f t="shared" si="37"/>
        <v>0</v>
      </c>
      <c r="AO56" s="86">
        <f t="shared" si="37"/>
        <v>0</v>
      </c>
      <c r="AP56" s="86">
        <f t="shared" si="37"/>
        <v>0</v>
      </c>
      <c r="AQ56" s="86">
        <f t="shared" si="37"/>
        <v>0</v>
      </c>
      <c r="AR56" s="86">
        <f t="shared" si="37"/>
        <v>1.2997469635627533E-3</v>
      </c>
      <c r="AS56" s="86">
        <f t="shared" si="37"/>
        <v>0</v>
      </c>
      <c r="AT56" s="86">
        <f t="shared" si="37"/>
        <v>3.0763241741130253E-3</v>
      </c>
      <c r="AU56" s="86">
        <f t="shared" si="37"/>
        <v>0</v>
      </c>
      <c r="AV56" s="86">
        <f t="shared" si="37"/>
        <v>0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329.1</v>
      </c>
      <c r="D57" s="67">
        <f t="shared" si="20"/>
        <v>0.04</v>
      </c>
      <c r="E57" s="68" t="str">
        <f t="shared" si="21"/>
        <v/>
      </c>
      <c r="F57" s="68" t="str">
        <f t="shared" si="22"/>
        <v/>
      </c>
      <c r="G57" s="68" t="str">
        <f t="shared" si="23"/>
        <v/>
      </c>
      <c r="H57" s="68" t="str">
        <f t="shared" si="24"/>
        <v/>
      </c>
      <c r="I57" s="68">
        <f t="shared" si="25"/>
        <v>0.01</v>
      </c>
      <c r="J57" s="68" t="str">
        <f t="shared" si="26"/>
        <v/>
      </c>
      <c r="K57" s="68">
        <f t="shared" si="27"/>
        <v>0.01</v>
      </c>
      <c r="L57" s="68" t="str">
        <f t="shared" si="28"/>
        <v/>
      </c>
      <c r="M57" s="68" t="str">
        <f t="shared" si="29"/>
        <v/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3.8861336032388671E-2</v>
      </c>
      <c r="AN57" s="86">
        <f t="shared" si="37"/>
        <v>0</v>
      </c>
      <c r="AO57" s="86">
        <f t="shared" si="37"/>
        <v>0</v>
      </c>
      <c r="AP57" s="86">
        <f t="shared" si="37"/>
        <v>0</v>
      </c>
      <c r="AQ57" s="86">
        <f t="shared" si="37"/>
        <v>0</v>
      </c>
      <c r="AR57" s="86">
        <f t="shared" si="37"/>
        <v>1.1658400809716602E-3</v>
      </c>
      <c r="AS57" s="86">
        <f t="shared" si="37"/>
        <v>0</v>
      </c>
      <c r="AT57" s="86">
        <f t="shared" si="37"/>
        <v>2.7593848070335152E-3</v>
      </c>
      <c r="AU57" s="86">
        <f t="shared" si="37"/>
        <v>0</v>
      </c>
      <c r="AV57" s="86">
        <f t="shared" si="37"/>
        <v>0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287.8</v>
      </c>
      <c r="D58" s="67">
        <f t="shared" si="20"/>
        <v>0.04</v>
      </c>
      <c r="E58" s="68" t="str">
        <f t="shared" si="21"/>
        <v/>
      </c>
      <c r="F58" s="68" t="str">
        <f t="shared" si="22"/>
        <v/>
      </c>
      <c r="G58" s="68" t="str">
        <f t="shared" si="23"/>
        <v/>
      </c>
      <c r="H58" s="68" t="str">
        <f t="shared" si="24"/>
        <v/>
      </c>
      <c r="I58" s="68">
        <f t="shared" si="25"/>
        <v>0.01</v>
      </c>
      <c r="J58" s="68" t="str">
        <f t="shared" si="26"/>
        <v/>
      </c>
      <c r="K58" s="68">
        <f t="shared" si="27"/>
        <v>0.01</v>
      </c>
      <c r="L58" s="68" t="str">
        <f t="shared" si="28"/>
        <v/>
      </c>
      <c r="M58" s="68" t="str">
        <f t="shared" si="29"/>
        <v/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3.3984480431848853E-2</v>
      </c>
      <c r="AN58" s="86">
        <f t="shared" si="37"/>
        <v>0</v>
      </c>
      <c r="AO58" s="86">
        <f t="shared" si="37"/>
        <v>0</v>
      </c>
      <c r="AP58" s="86">
        <f t="shared" si="37"/>
        <v>0</v>
      </c>
      <c r="AQ58" s="86">
        <f t="shared" si="37"/>
        <v>0</v>
      </c>
      <c r="AR58" s="86">
        <f t="shared" si="37"/>
        <v>1.0195344129554655E-3</v>
      </c>
      <c r="AS58" s="86">
        <f t="shared" si="37"/>
        <v>0</v>
      </c>
      <c r="AT58" s="86">
        <f t="shared" si="37"/>
        <v>2.4130992022614569E-3</v>
      </c>
      <c r="AU58" s="86">
        <f t="shared" si="37"/>
        <v>0</v>
      </c>
      <c r="AV58" s="86">
        <f t="shared" si="37"/>
        <v>0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265.2</v>
      </c>
      <c r="D59" s="67">
        <f t="shared" si="20"/>
        <v>0.04</v>
      </c>
      <c r="E59" s="68" t="str">
        <f t="shared" si="21"/>
        <v/>
      </c>
      <c r="F59" s="68" t="str">
        <f t="shared" si="22"/>
        <v/>
      </c>
      <c r="G59" s="68" t="str">
        <f t="shared" si="23"/>
        <v/>
      </c>
      <c r="H59" s="68" t="str">
        <f t="shared" si="24"/>
        <v/>
      </c>
      <c r="I59" s="68">
        <f t="shared" si="25"/>
        <v>0.01</v>
      </c>
      <c r="J59" s="68" t="str">
        <f t="shared" si="26"/>
        <v/>
      </c>
      <c r="K59" s="68">
        <f t="shared" si="27"/>
        <v>0.01</v>
      </c>
      <c r="L59" s="68" t="str">
        <f t="shared" si="28"/>
        <v/>
      </c>
      <c r="M59" s="68" t="str">
        <f t="shared" si="29"/>
        <v/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3.1315789473684207E-2</v>
      </c>
      <c r="AN59" s="86">
        <f t="shared" si="37"/>
        <v>0</v>
      </c>
      <c r="AO59" s="86">
        <f t="shared" si="37"/>
        <v>0</v>
      </c>
      <c r="AP59" s="86">
        <f t="shared" si="37"/>
        <v>0</v>
      </c>
      <c r="AQ59" s="86">
        <f t="shared" si="37"/>
        <v>0</v>
      </c>
      <c r="AR59" s="86">
        <f t="shared" si="37"/>
        <v>9.3947368421052626E-4</v>
      </c>
      <c r="AS59" s="86">
        <f t="shared" si="37"/>
        <v>0</v>
      </c>
      <c r="AT59" s="86">
        <f t="shared" si="37"/>
        <v>2.2236063531610091E-3</v>
      </c>
      <c r="AU59" s="86">
        <f t="shared" si="37"/>
        <v>0</v>
      </c>
      <c r="AV59" s="86">
        <f t="shared" si="37"/>
        <v>0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566.80000000000007</v>
      </c>
      <c r="D60" s="67">
        <f t="shared" si="20"/>
        <v>6.9999999999999993E-2</v>
      </c>
      <c r="E60" s="68" t="str">
        <f t="shared" si="21"/>
        <v/>
      </c>
      <c r="F60" s="68" t="str">
        <f t="shared" si="22"/>
        <v/>
      </c>
      <c r="G60" s="68" t="str">
        <f t="shared" si="23"/>
        <v/>
      </c>
      <c r="H60" s="68" t="str">
        <f t="shared" si="24"/>
        <v/>
      </c>
      <c r="I60" s="68">
        <f t="shared" si="25"/>
        <v>0.01</v>
      </c>
      <c r="J60" s="68" t="str">
        <f t="shared" si="26"/>
        <v/>
      </c>
      <c r="K60" s="68">
        <f t="shared" si="27"/>
        <v>0.01</v>
      </c>
      <c r="L60" s="68" t="str">
        <f t="shared" si="28"/>
        <v/>
      </c>
      <c r="M60" s="68" t="str">
        <f t="shared" si="29"/>
        <v/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6.692982456140352E-2</v>
      </c>
      <c r="AN60" s="86">
        <f t="shared" si="37"/>
        <v>0</v>
      </c>
      <c r="AO60" s="86">
        <f t="shared" si="37"/>
        <v>0</v>
      </c>
      <c r="AP60" s="86">
        <f t="shared" si="37"/>
        <v>0</v>
      </c>
      <c r="AQ60" s="86">
        <f t="shared" si="37"/>
        <v>0</v>
      </c>
      <c r="AR60" s="86">
        <f t="shared" si="37"/>
        <v>2.0078947368421056E-3</v>
      </c>
      <c r="AS60" s="86">
        <f t="shared" si="37"/>
        <v>0</v>
      </c>
      <c r="AT60" s="86">
        <f t="shared" si="37"/>
        <v>4.7524135783245103E-3</v>
      </c>
      <c r="AU60" s="86">
        <f t="shared" si="37"/>
        <v>0</v>
      </c>
      <c r="AV60" s="86">
        <f t="shared" si="37"/>
        <v>0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471.8</v>
      </c>
      <c r="D61" s="67">
        <f t="shared" si="20"/>
        <v>6.0000000000000005E-2</v>
      </c>
      <c r="E61" s="68" t="str">
        <f t="shared" si="21"/>
        <v/>
      </c>
      <c r="F61" s="68" t="str">
        <f t="shared" si="22"/>
        <v/>
      </c>
      <c r="G61" s="68" t="str">
        <f t="shared" si="23"/>
        <v/>
      </c>
      <c r="H61" s="68" t="str">
        <f t="shared" si="24"/>
        <v/>
      </c>
      <c r="I61" s="68">
        <f t="shared" si="25"/>
        <v>0.01</v>
      </c>
      <c r="J61" s="68" t="str">
        <f t="shared" si="26"/>
        <v/>
      </c>
      <c r="K61" s="68">
        <f t="shared" si="27"/>
        <v>0.01</v>
      </c>
      <c r="L61" s="68" t="str">
        <f t="shared" si="28"/>
        <v/>
      </c>
      <c r="M61" s="68" t="str">
        <f t="shared" si="29"/>
        <v/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5.5711875843454793E-2</v>
      </c>
      <c r="AN61" s="86">
        <f t="shared" si="37"/>
        <v>0</v>
      </c>
      <c r="AO61" s="86">
        <f t="shared" si="37"/>
        <v>0</v>
      </c>
      <c r="AP61" s="86">
        <f t="shared" si="37"/>
        <v>0</v>
      </c>
      <c r="AQ61" s="86">
        <f t="shared" si="37"/>
        <v>0</v>
      </c>
      <c r="AR61" s="86">
        <f t="shared" si="37"/>
        <v>1.671356275303644E-3</v>
      </c>
      <c r="AS61" s="86">
        <f t="shared" si="37"/>
        <v>0</v>
      </c>
      <c r="AT61" s="86">
        <f t="shared" si="37"/>
        <v>3.9558728409553705E-3</v>
      </c>
      <c r="AU61" s="86">
        <f t="shared" si="37"/>
        <v>0</v>
      </c>
      <c r="AV61" s="86">
        <f t="shared" si="37"/>
        <v>0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47.800000000000004</v>
      </c>
      <c r="D62" s="67">
        <f t="shared" si="20"/>
        <v>0.01</v>
      </c>
      <c r="E62" s="68" t="str">
        <f t="shared" si="21"/>
        <v/>
      </c>
      <c r="F62" s="68" t="str">
        <f t="shared" si="22"/>
        <v/>
      </c>
      <c r="G62" s="68" t="str">
        <f t="shared" si="23"/>
        <v/>
      </c>
      <c r="H62" s="68" t="str">
        <f t="shared" si="24"/>
        <v/>
      </c>
      <c r="I62" s="68">
        <f t="shared" si="25"/>
        <v>0.01</v>
      </c>
      <c r="J62" s="68" t="str">
        <f t="shared" si="26"/>
        <v/>
      </c>
      <c r="K62" s="68">
        <f t="shared" si="27"/>
        <v>0.01</v>
      </c>
      <c r="L62" s="68" t="str">
        <f t="shared" si="28"/>
        <v/>
      </c>
      <c r="M62" s="68" t="str">
        <f t="shared" si="29"/>
        <v/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5.6443994601889343E-3</v>
      </c>
      <c r="AN62" s="86">
        <f t="shared" si="37"/>
        <v>0</v>
      </c>
      <c r="AO62" s="86">
        <f t="shared" si="37"/>
        <v>0</v>
      </c>
      <c r="AP62" s="86">
        <f t="shared" si="37"/>
        <v>0</v>
      </c>
      <c r="AQ62" s="86">
        <f t="shared" si="37"/>
        <v>0</v>
      </c>
      <c r="AR62" s="86">
        <f t="shared" si="37"/>
        <v>1.6933198380566803E-4</v>
      </c>
      <c r="AS62" s="86">
        <f t="shared" si="37"/>
        <v>0</v>
      </c>
      <c r="AT62" s="86">
        <f t="shared" si="37"/>
        <v>4.0078576048678825E-4</v>
      </c>
      <c r="AU62" s="86">
        <f t="shared" si="37"/>
        <v>0</v>
      </c>
      <c r="AV62" s="86">
        <f t="shared" si="37"/>
        <v>0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1181</v>
      </c>
      <c r="D63" s="67">
        <f t="shared" si="20"/>
        <v>0.14000000000000001</v>
      </c>
      <c r="E63" s="68" t="str">
        <f t="shared" si="21"/>
        <v/>
      </c>
      <c r="F63" s="68" t="str">
        <f t="shared" si="22"/>
        <v/>
      </c>
      <c r="G63" s="68" t="str">
        <f t="shared" si="23"/>
        <v/>
      </c>
      <c r="H63" s="68" t="str">
        <f t="shared" si="24"/>
        <v/>
      </c>
      <c r="I63" s="68">
        <f t="shared" si="25"/>
        <v>0.01</v>
      </c>
      <c r="J63" s="68" t="str">
        <f t="shared" si="26"/>
        <v/>
      </c>
      <c r="K63" s="68">
        <f t="shared" si="27"/>
        <v>0.01</v>
      </c>
      <c r="L63" s="68" t="str">
        <f t="shared" si="28"/>
        <v/>
      </c>
      <c r="M63" s="68" t="str">
        <f t="shared" si="29"/>
        <v/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0.13945681511470984</v>
      </c>
      <c r="AN63" s="86">
        <f t="shared" si="37"/>
        <v>0</v>
      </c>
      <c r="AO63" s="86">
        <f t="shared" si="37"/>
        <v>0</v>
      </c>
      <c r="AP63" s="86">
        <f t="shared" si="37"/>
        <v>0</v>
      </c>
      <c r="AQ63" s="86">
        <f t="shared" si="37"/>
        <v>0</v>
      </c>
      <c r="AR63" s="86">
        <f t="shared" si="37"/>
        <v>4.1837044534412957E-3</v>
      </c>
      <c r="AS63" s="86">
        <f t="shared" si="37"/>
        <v>0</v>
      </c>
      <c r="AT63" s="86">
        <f t="shared" si="37"/>
        <v>9.9022590613995157E-3</v>
      </c>
      <c r="AU63" s="86">
        <f t="shared" si="37"/>
        <v>0</v>
      </c>
      <c r="AV63" s="86">
        <f t="shared" si="37"/>
        <v>0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426.20000000000005</v>
      </c>
      <c r="D64" s="67">
        <f t="shared" si="20"/>
        <v>6.0000000000000005E-2</v>
      </c>
      <c r="E64" s="68" t="str">
        <f t="shared" si="21"/>
        <v/>
      </c>
      <c r="F64" s="68" t="str">
        <f t="shared" si="22"/>
        <v/>
      </c>
      <c r="G64" s="68" t="str">
        <f t="shared" si="23"/>
        <v/>
      </c>
      <c r="H64" s="68" t="str">
        <f t="shared" si="24"/>
        <v/>
      </c>
      <c r="I64" s="68">
        <f t="shared" si="25"/>
        <v>0.01</v>
      </c>
      <c r="J64" s="68" t="str">
        <f t="shared" si="26"/>
        <v/>
      </c>
      <c r="K64" s="68">
        <f t="shared" si="27"/>
        <v>0.01</v>
      </c>
      <c r="L64" s="68" t="str">
        <f t="shared" si="28"/>
        <v/>
      </c>
      <c r="M64" s="68" t="str">
        <f t="shared" si="29"/>
        <v/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5.032726045883941E-2</v>
      </c>
      <c r="AN64" s="86">
        <f t="shared" si="37"/>
        <v>0</v>
      </c>
      <c r="AO64" s="86">
        <f t="shared" si="37"/>
        <v>0</v>
      </c>
      <c r="AP64" s="86">
        <f t="shared" si="37"/>
        <v>0</v>
      </c>
      <c r="AQ64" s="86">
        <f t="shared" si="37"/>
        <v>0</v>
      </c>
      <c r="AR64" s="86">
        <f t="shared" si="37"/>
        <v>1.5098178137651823E-3</v>
      </c>
      <c r="AS64" s="86">
        <f t="shared" si="37"/>
        <v>0</v>
      </c>
      <c r="AT64" s="86">
        <f t="shared" si="37"/>
        <v>3.5735332870181829E-3</v>
      </c>
      <c r="AU64" s="86">
        <f t="shared" si="37"/>
        <v>0</v>
      </c>
      <c r="AV64" s="86">
        <f t="shared" si="37"/>
        <v>0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481.5</v>
      </c>
      <c r="D65" s="67">
        <f t="shared" si="20"/>
        <v>6.0000000000000005E-2</v>
      </c>
      <c r="E65" s="68" t="str">
        <f t="shared" si="21"/>
        <v/>
      </c>
      <c r="F65" s="68" t="str">
        <f t="shared" si="22"/>
        <v/>
      </c>
      <c r="G65" s="68" t="str">
        <f t="shared" si="23"/>
        <v/>
      </c>
      <c r="H65" s="68" t="str">
        <f t="shared" si="24"/>
        <v/>
      </c>
      <c r="I65" s="68">
        <f t="shared" si="25"/>
        <v>0.01</v>
      </c>
      <c r="J65" s="68" t="str">
        <f t="shared" si="26"/>
        <v/>
      </c>
      <c r="K65" s="68">
        <f t="shared" si="27"/>
        <v>0.01</v>
      </c>
      <c r="L65" s="68" t="str">
        <f t="shared" si="28"/>
        <v/>
      </c>
      <c r="M65" s="68" t="str">
        <f t="shared" si="29"/>
        <v/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5.6857287449392717E-2</v>
      </c>
      <c r="AN65" s="86">
        <f t="shared" si="37"/>
        <v>0</v>
      </c>
      <c r="AO65" s="86">
        <f t="shared" si="37"/>
        <v>0</v>
      </c>
      <c r="AP65" s="86">
        <f t="shared" si="37"/>
        <v>0</v>
      </c>
      <c r="AQ65" s="86">
        <f t="shared" si="37"/>
        <v>0</v>
      </c>
      <c r="AR65" s="86">
        <f t="shared" si="37"/>
        <v>1.7057186234817816E-3</v>
      </c>
      <c r="AS65" s="86">
        <f t="shared" si="37"/>
        <v>0</v>
      </c>
      <c r="AT65" s="86">
        <f t="shared" si="37"/>
        <v>4.0372038425604299E-3</v>
      </c>
      <c r="AU65" s="86">
        <f t="shared" si="37"/>
        <v>0</v>
      </c>
      <c r="AV65" s="86">
        <f t="shared" si="37"/>
        <v>0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389.3</v>
      </c>
      <c r="D66" s="67">
        <f t="shared" si="20"/>
        <v>0.05</v>
      </c>
      <c r="E66" s="68" t="str">
        <f t="shared" si="21"/>
        <v/>
      </c>
      <c r="F66" s="68" t="str">
        <f t="shared" si="22"/>
        <v/>
      </c>
      <c r="G66" s="68" t="str">
        <f t="shared" si="23"/>
        <v/>
      </c>
      <c r="H66" s="68" t="str">
        <f t="shared" si="24"/>
        <v/>
      </c>
      <c r="I66" s="68">
        <f t="shared" si="25"/>
        <v>0.01</v>
      </c>
      <c r="J66" s="68" t="str">
        <f t="shared" si="26"/>
        <v/>
      </c>
      <c r="K66" s="68">
        <f t="shared" si="27"/>
        <v>0.01</v>
      </c>
      <c r="L66" s="68" t="str">
        <f t="shared" si="28"/>
        <v/>
      </c>
      <c r="M66" s="68" t="str">
        <f t="shared" si="29"/>
        <v/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4.5969973009446698E-2</v>
      </c>
      <c r="AN66" s="86">
        <f t="shared" si="37"/>
        <v>0</v>
      </c>
      <c r="AO66" s="86">
        <f t="shared" si="37"/>
        <v>0</v>
      </c>
      <c r="AP66" s="86">
        <f t="shared" si="37"/>
        <v>0</v>
      </c>
      <c r="AQ66" s="86">
        <f t="shared" si="37"/>
        <v>0</v>
      </c>
      <c r="AR66" s="86">
        <f t="shared" si="37"/>
        <v>1.379099190283401E-3</v>
      </c>
      <c r="AS66" s="86">
        <f t="shared" si="37"/>
        <v>0</v>
      </c>
      <c r="AT66" s="86">
        <f t="shared" si="37"/>
        <v>3.2641400953453276E-3</v>
      </c>
      <c r="AU66" s="86">
        <f t="shared" si="37"/>
        <v>0</v>
      </c>
      <c r="AV66" s="86">
        <f t="shared" si="37"/>
        <v>0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420.1</v>
      </c>
      <c r="D67" s="67">
        <f t="shared" ref="D67:D74" si="38">IF(AM67=0,"",IF(AM67&gt;my_rothresh,ROUNDUP(AM67,0),ROUNDUP(AM67,2)))</f>
        <v>0.05</v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 t="str">
        <f t="shared" ref="G67:G74" si="41">IF(AP67=0,"",IF(AP67&gt;my_rothresh,ROUNDUP(AP67,0),ROUNDUP(AP67,2)))</f>
        <v/>
      </c>
      <c r="H67" s="68" t="str">
        <f t="shared" ref="H67:H74" si="42">IF(AQ67=0,"",IF(AQ67&gt;my_rothresh,ROUNDUP(AQ67,0),ROUNDUP(AQ67,2)))</f>
        <v/>
      </c>
      <c r="I67" s="68">
        <f t="shared" ref="I67:I74" si="43">IF(AR67=0,"",IF(AR67&gt;my_rothresh,ROUNDUP(AR67,0),ROUNDUP(AR67,2)))</f>
        <v>0.01</v>
      </c>
      <c r="J67" s="68" t="str">
        <f t="shared" ref="J67:J74" si="44">IF(AS67=0,"",IF(AS67&gt;my_rothresh,ROUNDUP(AS67,0),ROUNDUP(AS67,2)))</f>
        <v/>
      </c>
      <c r="K67" s="68">
        <f t="shared" ref="K67:K74" si="45">IF(AT67=0,"",IF(AT67&gt;my_rothresh,ROUNDUP(AT67,0),ROUNDUP(AT67,2)))</f>
        <v>0.01</v>
      </c>
      <c r="L67" s="68" t="str">
        <f t="shared" ref="L67:L74" si="46">IF(AU67=0,"",IF(AU67&gt;my_rothresh,ROUNDUP(AU67,0),ROUNDUP(AU67,2)))</f>
        <v/>
      </c>
      <c r="M67" s="68" t="str">
        <f t="shared" ref="M67:M74" si="47">IF(AV67=0,"",IF(AV67&gt;my_rothresh,ROUNDUP(AV67,0),ROUNDUP(AV67,2)))</f>
        <v/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4.9606950067476382E-2</v>
      </c>
      <c r="AN67" s="86">
        <f t="shared" si="54"/>
        <v>0</v>
      </c>
      <c r="AO67" s="86">
        <f t="shared" si="54"/>
        <v>0</v>
      </c>
      <c r="AP67" s="86">
        <f t="shared" si="54"/>
        <v>0</v>
      </c>
      <c r="AQ67" s="86">
        <f t="shared" si="54"/>
        <v>0</v>
      </c>
      <c r="AR67" s="86">
        <f t="shared" si="54"/>
        <v>1.4882085020242915E-3</v>
      </c>
      <c r="AS67" s="86">
        <f t="shared" si="54"/>
        <v>0</v>
      </c>
      <c r="AT67" s="86">
        <f t="shared" si="54"/>
        <v>3.5223869870397435E-3</v>
      </c>
      <c r="AU67" s="86">
        <f t="shared" si="54"/>
        <v>0</v>
      </c>
      <c r="AV67" s="86">
        <f t="shared" si="54"/>
        <v>0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244</v>
      </c>
      <c r="D68" s="67">
        <f t="shared" si="38"/>
        <v>0.03</v>
      </c>
      <c r="E68" s="68" t="str">
        <f t="shared" si="39"/>
        <v/>
      </c>
      <c r="F68" s="68" t="str">
        <f t="shared" si="40"/>
        <v/>
      </c>
      <c r="G68" s="68" t="str">
        <f t="shared" si="41"/>
        <v/>
      </c>
      <c r="H68" s="68" t="str">
        <f t="shared" si="42"/>
        <v/>
      </c>
      <c r="I68" s="68">
        <f t="shared" si="43"/>
        <v>0.01</v>
      </c>
      <c r="J68" s="68" t="str">
        <f t="shared" si="44"/>
        <v/>
      </c>
      <c r="K68" s="68">
        <f t="shared" si="45"/>
        <v>0.01</v>
      </c>
      <c r="L68" s="68" t="str">
        <f t="shared" si="46"/>
        <v/>
      </c>
      <c r="M68" s="68" t="str">
        <f t="shared" si="47"/>
        <v/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2.8812415654520918E-2</v>
      </c>
      <c r="AN68" s="86">
        <f t="shared" si="54"/>
        <v>0</v>
      </c>
      <c r="AO68" s="86">
        <f t="shared" si="54"/>
        <v>0</v>
      </c>
      <c r="AP68" s="86">
        <f t="shared" si="54"/>
        <v>0</v>
      </c>
      <c r="AQ68" s="86">
        <f t="shared" si="54"/>
        <v>0</v>
      </c>
      <c r="AR68" s="86">
        <f t="shared" si="54"/>
        <v>8.6437246963562745E-4</v>
      </c>
      <c r="AS68" s="86">
        <f t="shared" si="54"/>
        <v>0</v>
      </c>
      <c r="AT68" s="86">
        <f t="shared" si="54"/>
        <v>2.04585199913758E-3</v>
      </c>
      <c r="AU68" s="86">
        <f t="shared" si="54"/>
        <v>0</v>
      </c>
      <c r="AV68" s="86">
        <f t="shared" si="54"/>
        <v>0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788</v>
      </c>
      <c r="D69" s="67">
        <f t="shared" si="38"/>
        <v>9.9999999999999992E-2</v>
      </c>
      <c r="E69" s="68" t="str">
        <f t="shared" si="39"/>
        <v/>
      </c>
      <c r="F69" s="68" t="str">
        <f t="shared" si="40"/>
        <v/>
      </c>
      <c r="G69" s="68" t="str">
        <f t="shared" si="41"/>
        <v/>
      </c>
      <c r="H69" s="68" t="str">
        <f t="shared" si="42"/>
        <v/>
      </c>
      <c r="I69" s="68">
        <f t="shared" si="43"/>
        <v>0.01</v>
      </c>
      <c r="J69" s="68" t="str">
        <f t="shared" si="44"/>
        <v/>
      </c>
      <c r="K69" s="68">
        <f t="shared" si="45"/>
        <v>0.01</v>
      </c>
      <c r="L69" s="68" t="str">
        <f t="shared" si="46"/>
        <v/>
      </c>
      <c r="M69" s="68" t="str">
        <f t="shared" si="47"/>
        <v/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9.3049932523616749E-2</v>
      </c>
      <c r="AN69" s="86">
        <f t="shared" si="54"/>
        <v>0</v>
      </c>
      <c r="AO69" s="86">
        <f t="shared" si="54"/>
        <v>0</v>
      </c>
      <c r="AP69" s="86">
        <f t="shared" si="54"/>
        <v>0</v>
      </c>
      <c r="AQ69" s="86">
        <f t="shared" si="54"/>
        <v>0</v>
      </c>
      <c r="AR69" s="86">
        <f t="shared" si="54"/>
        <v>2.7914979757085023E-3</v>
      </c>
      <c r="AS69" s="86">
        <f t="shared" si="54"/>
        <v>0</v>
      </c>
      <c r="AT69" s="86">
        <f t="shared" si="54"/>
        <v>6.6070958004934965E-3</v>
      </c>
      <c r="AU69" s="86">
        <f t="shared" si="54"/>
        <v>0</v>
      </c>
      <c r="AV69" s="86">
        <f t="shared" si="54"/>
        <v>0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214.60000000000002</v>
      </c>
      <c r="D70" s="67">
        <f t="shared" si="38"/>
        <v>0.03</v>
      </c>
      <c r="E70" s="68" t="str">
        <f t="shared" si="39"/>
        <v/>
      </c>
      <c r="F70" s="68" t="str">
        <f t="shared" si="40"/>
        <v/>
      </c>
      <c r="G70" s="68" t="str">
        <f t="shared" si="41"/>
        <v/>
      </c>
      <c r="H70" s="68" t="str">
        <f t="shared" si="42"/>
        <v/>
      </c>
      <c r="I70" s="68">
        <f t="shared" si="43"/>
        <v>0.01</v>
      </c>
      <c r="J70" s="68" t="str">
        <f t="shared" si="44"/>
        <v/>
      </c>
      <c r="K70" s="68">
        <f t="shared" si="45"/>
        <v>0.01</v>
      </c>
      <c r="L70" s="68" t="str">
        <f t="shared" si="46"/>
        <v/>
      </c>
      <c r="M70" s="68" t="str">
        <f t="shared" si="47"/>
        <v/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2.5340755735492583E-2</v>
      </c>
      <c r="AN70" s="86">
        <f t="shared" si="54"/>
        <v>0</v>
      </c>
      <c r="AO70" s="86">
        <f t="shared" si="54"/>
        <v>0</v>
      </c>
      <c r="AP70" s="86">
        <f t="shared" si="54"/>
        <v>0</v>
      </c>
      <c r="AQ70" s="86">
        <f t="shared" si="54"/>
        <v>0</v>
      </c>
      <c r="AR70" s="86">
        <f t="shared" si="54"/>
        <v>7.6022267206477749E-4</v>
      </c>
      <c r="AS70" s="86">
        <f t="shared" si="54"/>
        <v>0</v>
      </c>
      <c r="AT70" s="86">
        <f t="shared" si="54"/>
        <v>1.7993436025201834E-3</v>
      </c>
      <c r="AU70" s="86">
        <f t="shared" si="54"/>
        <v>0</v>
      </c>
      <c r="AV70" s="86">
        <f t="shared" si="54"/>
        <v>0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512.1</v>
      </c>
      <c r="D71" s="67">
        <f t="shared" si="38"/>
        <v>6.9999999999999993E-2</v>
      </c>
      <c r="E71" s="68" t="str">
        <f t="shared" si="39"/>
        <v/>
      </c>
      <c r="F71" s="68" t="str">
        <f t="shared" si="40"/>
        <v/>
      </c>
      <c r="G71" s="68" t="str">
        <f t="shared" si="41"/>
        <v/>
      </c>
      <c r="H71" s="68" t="str">
        <f t="shared" si="42"/>
        <v/>
      </c>
      <c r="I71" s="68">
        <f t="shared" si="43"/>
        <v>0.01</v>
      </c>
      <c r="J71" s="68" t="str">
        <f t="shared" si="44"/>
        <v/>
      </c>
      <c r="K71" s="68">
        <f t="shared" si="45"/>
        <v>0.01</v>
      </c>
      <c r="L71" s="68" t="str">
        <f t="shared" si="46"/>
        <v/>
      </c>
      <c r="M71" s="68" t="str">
        <f t="shared" si="47"/>
        <v/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6.047064777327936E-2</v>
      </c>
      <c r="AN71" s="86">
        <f t="shared" si="54"/>
        <v>0</v>
      </c>
      <c r="AO71" s="86">
        <f t="shared" si="54"/>
        <v>0</v>
      </c>
      <c r="AP71" s="86">
        <f t="shared" si="54"/>
        <v>0</v>
      </c>
      <c r="AQ71" s="86">
        <f t="shared" si="54"/>
        <v>0</v>
      </c>
      <c r="AR71" s="86">
        <f t="shared" si="54"/>
        <v>1.8141194331983807E-3</v>
      </c>
      <c r="AS71" s="86">
        <f t="shared" si="54"/>
        <v>0</v>
      </c>
      <c r="AT71" s="86">
        <f t="shared" si="54"/>
        <v>4.2937738063866995E-3</v>
      </c>
      <c r="AU71" s="86">
        <f t="shared" si="54"/>
        <v>0</v>
      </c>
      <c r="AV71" s="86">
        <f t="shared" si="54"/>
        <v>0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412.90000000000003</v>
      </c>
      <c r="D72" s="67">
        <f t="shared" si="38"/>
        <v>0.05</v>
      </c>
      <c r="E72" s="68" t="str">
        <f t="shared" si="39"/>
        <v/>
      </c>
      <c r="F72" s="68" t="str">
        <f t="shared" si="40"/>
        <v/>
      </c>
      <c r="G72" s="68" t="str">
        <f t="shared" si="41"/>
        <v/>
      </c>
      <c r="H72" s="68" t="str">
        <f t="shared" si="42"/>
        <v/>
      </c>
      <c r="I72" s="68">
        <f t="shared" si="43"/>
        <v>0.01</v>
      </c>
      <c r="J72" s="68" t="str">
        <f t="shared" si="44"/>
        <v/>
      </c>
      <c r="K72" s="68">
        <f t="shared" si="45"/>
        <v>0.01</v>
      </c>
      <c r="L72" s="68" t="str">
        <f t="shared" si="46"/>
        <v/>
      </c>
      <c r="M72" s="68" t="str">
        <f t="shared" si="47"/>
        <v/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4.8756747638326596E-2</v>
      </c>
      <c r="AN72" s="86">
        <f t="shared" si="54"/>
        <v>0</v>
      </c>
      <c r="AO72" s="86">
        <f t="shared" si="54"/>
        <v>0</v>
      </c>
      <c r="AP72" s="86">
        <f t="shared" si="54"/>
        <v>0</v>
      </c>
      <c r="AQ72" s="86">
        <f t="shared" si="54"/>
        <v>0</v>
      </c>
      <c r="AR72" s="86">
        <f t="shared" si="54"/>
        <v>1.4627024291497979E-3</v>
      </c>
      <c r="AS72" s="86">
        <f t="shared" si="54"/>
        <v>0</v>
      </c>
      <c r="AT72" s="86">
        <f t="shared" si="54"/>
        <v>3.4620175837865039E-3</v>
      </c>
      <c r="AU72" s="86">
        <f t="shared" si="54"/>
        <v>0</v>
      </c>
      <c r="AV72" s="86">
        <f t="shared" si="54"/>
        <v>0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0</v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23525.599999999999</v>
      </c>
      <c r="D75" s="184">
        <f>SUM(D3:D74)</f>
        <v>3.0999999999999992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</v>
      </c>
      <c r="H75" s="184">
        <f t="shared" si="55"/>
        <v>0</v>
      </c>
      <c r="I75" s="184">
        <f t="shared" si="55"/>
        <v>0.69000000000000039</v>
      </c>
      <c r="J75" s="184">
        <f t="shared" si="55"/>
        <v>0</v>
      </c>
      <c r="K75" s="184">
        <f t="shared" si="55"/>
        <v>0.69000000000000039</v>
      </c>
      <c r="L75" s="184">
        <f t="shared" si="55"/>
        <v>0</v>
      </c>
      <c r="M75" s="184">
        <f t="shared" si="55"/>
        <v>0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90"/>
  <sheetViews>
    <sheetView workbookViewId="0">
      <selection activeCell="E2" sqref="E2"/>
    </sheetView>
    <sheetView workbookViewId="1"/>
  </sheetViews>
  <sheetFormatPr defaultColWidth="0" defaultRowHeight="15" customHeight="1" zeroHeight="1" x14ac:dyDescent="0.25"/>
  <cols>
    <col min="1" max="1" width="19.42578125" style="2" customWidth="1"/>
    <col min="2" max="2" width="20" style="2" bestFit="1" customWidth="1"/>
    <col min="3" max="3" width="12.42578125" style="2" bestFit="1" customWidth="1"/>
    <col min="4" max="19" width="13.7109375" style="2" customWidth="1"/>
    <col min="20" max="20" width="6.7109375" style="2" customWidth="1"/>
    <col min="21" max="55" width="9.140625" style="2" hidden="1" customWidth="1"/>
    <col min="56" max="16384" width="9.140625" style="2" hidden="1"/>
  </cols>
  <sheetData>
    <row r="1" spans="1:54" ht="16.5" thickBot="1" x14ac:dyDescent="0.35">
      <c r="A1" s="77" t="s">
        <v>113</v>
      </c>
      <c r="B1" s="309" t="s">
        <v>108</v>
      </c>
      <c r="C1" s="309"/>
      <c r="D1" s="309"/>
      <c r="E1" s="310"/>
      <c r="F1" s="308" t="s">
        <v>1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5"/>
      <c r="V1" s="81">
        <f>IF(B1="","",MATCH(B1,List_busproc,0))</f>
        <v>7</v>
      </c>
      <c r="W1" s="2">
        <f>IF(V1="","",INDEX(Lists!D3:D17,V1))</f>
        <v>1.2</v>
      </c>
      <c r="Y1" s="2">
        <f>IF(Work!$D$45&lt;&gt;"",Clients!$D3/Work!$D$45*Lists!$D$4,0)+IF(Work!$E$45&lt;&gt;"",Clients!$E3/Work!$E$45*Lists!$D$5,0)</f>
        <v>1.254284750337382</v>
      </c>
    </row>
    <row r="2" spans="1:54" ht="45.75" thickBot="1" x14ac:dyDescent="0.35">
      <c r="A2" s="47" t="s">
        <v>2</v>
      </c>
      <c r="B2" s="48" t="s">
        <v>0</v>
      </c>
      <c r="C2" s="87" t="s">
        <v>114</v>
      </c>
      <c r="D2" s="45" t="str">
        <f>IF(Lists!B21="","",Lists!B21)</f>
        <v>ოფიცერი (FO)</v>
      </c>
      <c r="E2" s="46" t="str">
        <f>IF(Lists!B22="","",Lists!B22)</f>
        <v>ექსპერტი (გასაცემლები)</v>
      </c>
      <c r="F2" s="46" t="str">
        <f>IF(Lists!B23="","",Lists!B23)</f>
        <v>ექსპერტი (უმწეოები)</v>
      </c>
      <c r="G2" s="46" t="str">
        <f>IF(Lists!B24="","",Lists!B24)</f>
        <v>ექსპერტი (მზრუნველობა)</v>
      </c>
      <c r="H2" s="46" t="str">
        <f>IF(Lists!B25="","",Lists!B25)</f>
        <v>ექსპერტი (სხვა)</v>
      </c>
      <c r="I2" s="46" t="str">
        <f>IF(Lists!B26="","",Lists!B26)</f>
        <v>სოციალური აგენტი</v>
      </c>
      <c r="J2" s="46" t="str">
        <f>IF(Lists!B27="","",Lists!B27)</f>
        <v>სოციალური მუშაკი</v>
      </c>
      <c r="K2" s="46" t="str">
        <f>IF(Lists!B28="","",Lists!B28)</f>
        <v>ოფიცერი (გასაცემლები)</v>
      </c>
      <c r="L2" s="46" t="str">
        <f>IF(Lists!B29="","",Lists!B29)</f>
        <v>მონიტორი</v>
      </c>
      <c r="M2" s="46" t="str">
        <f>IF(Lists!B30="","",Lists!B30)</f>
        <v>ექსპერტი (იურისტი)</v>
      </c>
      <c r="N2" s="46" t="str">
        <f>IF(Lists!B31="","",Lists!B31)</f>
        <v>უფროსობა</v>
      </c>
      <c r="O2" s="46" t="str">
        <f>IF(Lists!B32="","",Lists!B32)</f>
        <v/>
      </c>
      <c r="P2" s="46" t="str">
        <f>IF(Lists!B33="","",Lists!B33)</f>
        <v/>
      </c>
      <c r="Q2" s="46" t="str">
        <f>IF(Lists!B34="","",Lists!B34)</f>
        <v/>
      </c>
      <c r="R2" s="46" t="str">
        <f>IF(Lists!B35="","",Lists!B35)</f>
        <v/>
      </c>
      <c r="S2" s="65" t="str">
        <f>IF(Lists!B36="","",Lists!B36)</f>
        <v/>
      </c>
      <c r="V2" s="82">
        <f t="shared" ref="V2:AK2" si="0">IF(D2="","",MATCH(D2,list_specialists,0))</f>
        <v>1</v>
      </c>
      <c r="W2" s="82">
        <f t="shared" si="0"/>
        <v>2</v>
      </c>
      <c r="X2" s="82">
        <f t="shared" si="0"/>
        <v>3</v>
      </c>
      <c r="Y2" s="82">
        <f t="shared" si="0"/>
        <v>4</v>
      </c>
      <c r="Z2" s="82">
        <f t="shared" si="0"/>
        <v>5</v>
      </c>
      <c r="AA2" s="82">
        <f t="shared" si="0"/>
        <v>6</v>
      </c>
      <c r="AB2" s="82">
        <f t="shared" si="0"/>
        <v>7</v>
      </c>
      <c r="AC2" s="82">
        <f t="shared" si="0"/>
        <v>8</v>
      </c>
      <c r="AD2" s="82">
        <f t="shared" si="0"/>
        <v>9</v>
      </c>
      <c r="AE2" s="82">
        <f t="shared" si="0"/>
        <v>10</v>
      </c>
      <c r="AF2" s="82">
        <f t="shared" si="0"/>
        <v>11</v>
      </c>
      <c r="AG2" s="82" t="str">
        <f t="shared" si="0"/>
        <v/>
      </c>
      <c r="AH2" s="82" t="str">
        <f t="shared" si="0"/>
        <v/>
      </c>
      <c r="AI2" s="82" t="str">
        <f t="shared" si="0"/>
        <v/>
      </c>
      <c r="AJ2" s="82" t="str">
        <f t="shared" si="0"/>
        <v/>
      </c>
      <c r="AK2" s="82" t="str">
        <f t="shared" si="0"/>
        <v/>
      </c>
    </row>
    <row r="3" spans="1:54" ht="17.25" thickTop="1" thickBot="1" x14ac:dyDescent="0.35">
      <c r="A3" s="306" t="str">
        <f>Clients!A3</f>
        <v>თბილისი</v>
      </c>
      <c r="B3" s="10" t="str">
        <f>Clients!B3</f>
        <v>გლდანი-ნაძალადევი</v>
      </c>
      <c r="C3" s="78">
        <f>IF($V$1="","",INDEX(Clients!C3:Q3,1,$V$1))</f>
        <v>1107</v>
      </c>
      <c r="D3" s="83">
        <f t="shared" ref="D3:D34" si="1">IF(AM3=0,"",IF(AM3&gt;my_rothresh,ROUNDUP(AM3,0),ROUNDUP(AM3,2)))</f>
        <v>0.15000000000000002</v>
      </c>
      <c r="E3" s="66" t="str">
        <f t="shared" ref="E3:E34" si="2">IF(AN3=0,"",IF(AN3&gt;my_rothresh,ROUNDUP(AN3,0),ROUNDUP(AN3,2)))</f>
        <v/>
      </c>
      <c r="F3" s="66" t="str">
        <f t="shared" ref="F3:F34" si="3">IF(AO3=0,"",IF(AO3&gt;my_rothresh,ROUNDUP(AO3,0),ROUNDUP(AO3,2)))</f>
        <v/>
      </c>
      <c r="G3" s="66">
        <f t="shared" ref="G3:G34" si="4">IF(AP3=0,"",IF(AP3&gt;my_rothresh,ROUNDUP(AP3,0),ROUNDUP(AP3,2)))</f>
        <v>0.04</v>
      </c>
      <c r="H3" s="66" t="str">
        <f t="shared" ref="H3:H34" si="5">IF(AQ3=0,"",IF(AQ3&gt;my_rothresh,ROUNDUP(AQ3,0),ROUNDUP(AQ3,2)))</f>
        <v/>
      </c>
      <c r="I3" s="66" t="str">
        <f t="shared" ref="I3:I34" si="6">IF(AR3=0,"",IF(AR3&gt;my_rothresh,ROUNDUP(AR3,0),ROUNDUP(AR3,2)))</f>
        <v/>
      </c>
      <c r="J3" s="66">
        <f t="shared" ref="J3:J34" si="7">IF(AS3=0,"",IF(AS3&gt;my_rothresh,ROUNDUP(AS3,0),ROUNDUP(AS3,2)))</f>
        <v>8.9700000000000006</v>
      </c>
      <c r="K3" s="66" t="str">
        <f t="shared" ref="K3:K34" si="8">IF(AT3=0,"",IF(AT3&gt;my_rothresh,ROUNDUP(AT3,0),ROUNDUP(AT3,2)))</f>
        <v/>
      </c>
      <c r="L3" s="66" t="str">
        <f t="shared" ref="L3:L34" si="9">IF(AU3=0,"",IF(AU3&gt;my_rothresh,ROUNDUP(AU3,0),ROUNDUP(AU3,2)))</f>
        <v/>
      </c>
      <c r="M3" s="66">
        <f t="shared" ref="M3:M34" si="10">IF(AV3=0,"",IF(AV3&gt;my_rothresh,ROUNDUP(AV3,0),ROUNDUP(AV3,2)))</f>
        <v>0.22</v>
      </c>
      <c r="N3" s="66" t="str">
        <f t="shared" ref="N3:N34" si="11">IF(AW3=0,"",IF(AW3&gt;my_rothresh,ROUNDUP(AW3,0),ROUNDUP(AW3,2)))</f>
        <v/>
      </c>
      <c r="O3" s="66" t="str">
        <f t="shared" ref="O3:O34" si="12">IF(AX3=0,"",IF(AX3&gt;my_rothresh,ROUNDUP(AX3,0),ROUNDUP(AX3,2)))</f>
        <v/>
      </c>
      <c r="P3" s="66" t="str">
        <f t="shared" ref="P3:P34" si="13">IF(AY3=0,"",IF(AY3&gt;my_rothresh,ROUNDUP(AY3,0),ROUNDUP(AY3,2)))</f>
        <v/>
      </c>
      <c r="Q3" s="66" t="str">
        <f t="shared" ref="Q3:Q34" si="14">IF(AZ3=0,"",IF(AZ3&gt;my_rothresh,ROUNDUP(AZ3,0),ROUNDUP(AZ3,2)))</f>
        <v/>
      </c>
      <c r="R3" s="66" t="str">
        <f t="shared" ref="R3:R34" si="15">IF(BA3=0,"",IF(BA3&gt;my_rothresh,ROUNDUP(BA3,0),ROUNDUP(BA3,2)))</f>
        <v/>
      </c>
      <c r="S3" s="69" t="str">
        <f t="shared" ref="S3:S34" si="16">IF(BB3=0,"",IF(BB3&gt;my_rothresh,ROUNDUP(BB3,0),ROUNDUP(BB3,2)))</f>
        <v/>
      </c>
      <c r="V3" s="85">
        <f>IF($V$1="","",IF(V$2="","",INDEX(Work!$C$45:$Q$60,V$2,$V$1)))</f>
        <v>8892</v>
      </c>
      <c r="W3" s="85" t="str">
        <f>IF($V$1="","",IF(W$2="","",INDEX(Work!$C$45:$Q$60,W$2,$V$1)))</f>
        <v/>
      </c>
      <c r="X3" s="85" t="str">
        <f>IF($V$1="","",IF(X$2="","",INDEX(Work!$C$45:$Q$60,X$2,$V$1)))</f>
        <v/>
      </c>
      <c r="Y3" s="85">
        <f>IF($V$1="","",IF(Y$2="","",INDEX(Work!$C$45:$Q$60,Y$2,$V$1)))</f>
        <v>40014</v>
      </c>
      <c r="Z3" s="85" t="str">
        <f>IF($V$1="","",IF(Z$2="","",INDEX(Work!$C$45:$Q$60,Z$2,$V$1)))</f>
        <v/>
      </c>
      <c r="AA3" s="85" t="str">
        <f>IF($V$1="","",IF(AA$2="","",INDEX(Work!$C$45:$Q$60,AA$2,$V$1)))</f>
        <v/>
      </c>
      <c r="AB3" s="85">
        <f>IF($V$1="","",IF(AB$2="","",INDEX(Work!$C$45:$Q$60,AB$2,$V$1)))</f>
        <v>148.19999999999999</v>
      </c>
      <c r="AC3" s="85" t="str">
        <f>IF($V$1="","",IF(AC$2="","",INDEX(Work!$C$45:$Q$60,AC$2,$V$1)))</f>
        <v/>
      </c>
      <c r="AD3" s="85" t="str">
        <f>IF($V$1="","",IF(AD$2="","",INDEX(Work!$C$45:$Q$60,AD$2,$V$1)))</f>
        <v/>
      </c>
      <c r="AE3" s="85">
        <f>IF($V$1="","",IF(AE$2="","",INDEX(Work!$C$45:$Q$60,AE$2,$V$1)))</f>
        <v>6175</v>
      </c>
      <c r="AF3" s="85" t="str">
        <f>IF($V$1="","",IF(AF$2="","",INDEX(Work!$C$45:$Q$60,AF$2,$V$1)))</f>
        <v/>
      </c>
      <c r="AG3" s="85" t="str">
        <f>IF($V$1="","",IF(AG$2="","",INDEX(Work!$C$45:$Q$60,AG$2,$V$1)))</f>
        <v/>
      </c>
      <c r="AH3" s="85" t="str">
        <f>IF($V$1="","",IF(AH$2="","",INDEX(Work!$C$45:$Q$60,AH$2,$V$1)))</f>
        <v/>
      </c>
      <c r="AI3" s="85" t="str">
        <f>IF($V$1="","",IF(AI$2="","",INDEX(Work!$C$45:$Q$60,AI$2,$V$1)))</f>
        <v/>
      </c>
      <c r="AJ3" s="85" t="str">
        <f>IF($V$1="","",IF(AJ$2="","",INDEX(Work!$C$45:$Q$60,AJ$2,$V$1)))</f>
        <v/>
      </c>
      <c r="AK3" s="85" t="str">
        <f>IF($V$1="","",IF(AK$2="","",INDEX(Work!$C$45:$Q$60,AK$2,$V$1)))</f>
        <v/>
      </c>
      <c r="AM3" s="86">
        <f>IF(V$3="",0,$C3*$W$1/V$3)</f>
        <v>0.14939271255060727</v>
      </c>
      <c r="AN3" s="86">
        <f t="shared" ref="AN3:BB18" si="17">IF(W$3="",0,$C3*$W$1/W$3)</f>
        <v>0</v>
      </c>
      <c r="AO3" s="86">
        <f t="shared" si="17"/>
        <v>0</v>
      </c>
      <c r="AP3" s="86">
        <f t="shared" si="17"/>
        <v>3.3198380566801619E-2</v>
      </c>
      <c r="AQ3" s="86">
        <f t="shared" si="17"/>
        <v>0</v>
      </c>
      <c r="AR3" s="86">
        <f t="shared" si="17"/>
        <v>0</v>
      </c>
      <c r="AS3" s="86">
        <f t="shared" si="17"/>
        <v>8.9635627530364363</v>
      </c>
      <c r="AT3" s="86">
        <f t="shared" si="17"/>
        <v>0</v>
      </c>
      <c r="AU3" s="86">
        <f t="shared" si="17"/>
        <v>0</v>
      </c>
      <c r="AV3" s="86">
        <f t="shared" si="17"/>
        <v>0.21512550607287448</v>
      </c>
      <c r="AW3" s="86">
        <f t="shared" si="17"/>
        <v>0</v>
      </c>
      <c r="AX3" s="86">
        <f t="shared" si="17"/>
        <v>0</v>
      </c>
      <c r="AY3" s="86">
        <f t="shared" si="17"/>
        <v>0</v>
      </c>
      <c r="AZ3" s="86">
        <f t="shared" si="17"/>
        <v>0</v>
      </c>
      <c r="BA3" s="86">
        <f t="shared" si="17"/>
        <v>0</v>
      </c>
      <c r="BB3" s="86">
        <f t="shared" si="17"/>
        <v>0</v>
      </c>
    </row>
    <row r="4" spans="1:54" ht="17.25" thickTop="1" thickBot="1" x14ac:dyDescent="0.35">
      <c r="A4" s="303"/>
      <c r="B4" s="11" t="str">
        <f>Clients!B4</f>
        <v>დიდუბე-ჩუღურეთი</v>
      </c>
      <c r="C4" s="79">
        <f>IF($V$1="","",INDEX(Clients!C4:Q4,1,$V$1))</f>
        <v>900</v>
      </c>
      <c r="D4" s="67">
        <f t="shared" si="1"/>
        <v>0.13</v>
      </c>
      <c r="E4" s="68" t="str">
        <f t="shared" si="2"/>
        <v/>
      </c>
      <c r="F4" s="68" t="str">
        <f t="shared" si="3"/>
        <v/>
      </c>
      <c r="G4" s="68">
        <f t="shared" si="4"/>
        <v>0.03</v>
      </c>
      <c r="H4" s="68" t="str">
        <f t="shared" si="5"/>
        <v/>
      </c>
      <c r="I4" s="68" t="str">
        <f t="shared" si="6"/>
        <v/>
      </c>
      <c r="J4" s="68">
        <f t="shared" si="7"/>
        <v>7.29</v>
      </c>
      <c r="K4" s="68" t="str">
        <f t="shared" si="8"/>
        <v/>
      </c>
      <c r="L4" s="68" t="str">
        <f t="shared" si="9"/>
        <v/>
      </c>
      <c r="M4" s="68">
        <f t="shared" si="10"/>
        <v>0.18000000000000002</v>
      </c>
      <c r="N4" s="68" t="str">
        <f t="shared" si="11"/>
        <v/>
      </c>
      <c r="O4" s="68" t="str">
        <f t="shared" si="12"/>
        <v/>
      </c>
      <c r="P4" s="68" t="str">
        <f t="shared" si="13"/>
        <v/>
      </c>
      <c r="Q4" s="68" t="str">
        <f t="shared" si="14"/>
        <v/>
      </c>
      <c r="R4" s="68" t="str">
        <f t="shared" si="15"/>
        <v/>
      </c>
      <c r="S4" s="70" t="str">
        <f t="shared" si="16"/>
        <v/>
      </c>
      <c r="AM4" s="86">
        <f t="shared" ref="AM4:BB33" si="18">IF(V$3="",0,$C4*$W$1/V$3)</f>
        <v>0.1214574898785425</v>
      </c>
      <c r="AN4" s="86">
        <f t="shared" si="17"/>
        <v>0</v>
      </c>
      <c r="AO4" s="86">
        <f t="shared" si="17"/>
        <v>0</v>
      </c>
      <c r="AP4" s="86">
        <f t="shared" si="17"/>
        <v>2.6990553306342781E-2</v>
      </c>
      <c r="AQ4" s="86">
        <f t="shared" si="17"/>
        <v>0</v>
      </c>
      <c r="AR4" s="86">
        <f t="shared" si="17"/>
        <v>0</v>
      </c>
      <c r="AS4" s="86">
        <f t="shared" si="17"/>
        <v>7.287449392712551</v>
      </c>
      <c r="AT4" s="86">
        <f t="shared" si="17"/>
        <v>0</v>
      </c>
      <c r="AU4" s="86">
        <f t="shared" si="17"/>
        <v>0</v>
      </c>
      <c r="AV4" s="86">
        <f t="shared" si="17"/>
        <v>0.17489878542510121</v>
      </c>
      <c r="AW4" s="86">
        <f t="shared" si="17"/>
        <v>0</v>
      </c>
      <c r="AX4" s="86">
        <f t="shared" si="17"/>
        <v>0</v>
      </c>
      <c r="AY4" s="86">
        <f t="shared" si="17"/>
        <v>0</v>
      </c>
      <c r="AZ4" s="86">
        <f t="shared" si="17"/>
        <v>0</v>
      </c>
      <c r="BA4" s="86">
        <f t="shared" si="17"/>
        <v>0</v>
      </c>
      <c r="BB4" s="86">
        <f t="shared" si="17"/>
        <v>0</v>
      </c>
    </row>
    <row r="5" spans="1:54" ht="17.25" thickTop="1" thickBot="1" x14ac:dyDescent="0.35">
      <c r="A5" s="303"/>
      <c r="B5" s="11" t="str">
        <f>Clients!B5</f>
        <v>ისანი-სამგორი</v>
      </c>
      <c r="C5" s="79">
        <f>IF($V$1="","",INDEX(Clients!C5:Q5,1,$V$1))</f>
        <v>994</v>
      </c>
      <c r="D5" s="67">
        <f t="shared" si="1"/>
        <v>0.14000000000000001</v>
      </c>
      <c r="E5" s="68" t="str">
        <f t="shared" si="2"/>
        <v/>
      </c>
      <c r="F5" s="68" t="str">
        <f t="shared" si="3"/>
        <v/>
      </c>
      <c r="G5" s="68">
        <f t="shared" si="4"/>
        <v>0.03</v>
      </c>
      <c r="H5" s="68" t="str">
        <f t="shared" si="5"/>
        <v/>
      </c>
      <c r="I5" s="68" t="str">
        <f t="shared" si="6"/>
        <v/>
      </c>
      <c r="J5" s="68">
        <f t="shared" si="7"/>
        <v>8.0499999999999989</v>
      </c>
      <c r="K5" s="68" t="str">
        <f t="shared" si="8"/>
        <v/>
      </c>
      <c r="L5" s="68" t="str">
        <f t="shared" si="9"/>
        <v/>
      </c>
      <c r="M5" s="68">
        <f t="shared" si="10"/>
        <v>0.2</v>
      </c>
      <c r="N5" s="68" t="str">
        <f t="shared" si="11"/>
        <v/>
      </c>
      <c r="O5" s="68" t="str">
        <f t="shared" si="12"/>
        <v/>
      </c>
      <c r="P5" s="68" t="str">
        <f t="shared" si="13"/>
        <v/>
      </c>
      <c r="Q5" s="68" t="str">
        <f t="shared" si="14"/>
        <v/>
      </c>
      <c r="R5" s="68" t="str">
        <f t="shared" si="15"/>
        <v/>
      </c>
      <c r="S5" s="70" t="str">
        <f t="shared" si="16"/>
        <v/>
      </c>
      <c r="AM5" s="86">
        <f t="shared" si="18"/>
        <v>0.1341430499325236</v>
      </c>
      <c r="AN5" s="86">
        <f t="shared" si="17"/>
        <v>0</v>
      </c>
      <c r="AO5" s="86">
        <f t="shared" si="17"/>
        <v>0</v>
      </c>
      <c r="AP5" s="86">
        <f t="shared" si="17"/>
        <v>2.9809566651671913E-2</v>
      </c>
      <c r="AQ5" s="86">
        <f t="shared" si="17"/>
        <v>0</v>
      </c>
      <c r="AR5" s="86">
        <f t="shared" si="17"/>
        <v>0</v>
      </c>
      <c r="AS5" s="86">
        <f t="shared" si="17"/>
        <v>8.048582995951417</v>
      </c>
      <c r="AT5" s="86">
        <f t="shared" si="17"/>
        <v>0</v>
      </c>
      <c r="AU5" s="86">
        <f t="shared" si="17"/>
        <v>0</v>
      </c>
      <c r="AV5" s="86">
        <f t="shared" si="17"/>
        <v>0.19316599190283401</v>
      </c>
      <c r="AW5" s="86">
        <f t="shared" si="17"/>
        <v>0</v>
      </c>
      <c r="AX5" s="86">
        <f t="shared" si="17"/>
        <v>0</v>
      </c>
      <c r="AY5" s="86">
        <f t="shared" si="17"/>
        <v>0</v>
      </c>
      <c r="AZ5" s="86">
        <f t="shared" si="17"/>
        <v>0</v>
      </c>
      <c r="BA5" s="86">
        <f t="shared" si="17"/>
        <v>0</v>
      </c>
      <c r="BB5" s="86">
        <f t="shared" si="17"/>
        <v>0</v>
      </c>
    </row>
    <row r="6" spans="1:54" ht="17.25" thickTop="1" thickBot="1" x14ac:dyDescent="0.35">
      <c r="A6" s="303"/>
      <c r="B6" s="11" t="str">
        <f>Clients!B6</f>
        <v>ვაკე-საბურთალო</v>
      </c>
      <c r="C6" s="79">
        <f>IF($V$1="","",INDEX(Clients!C6:Q6,1,$V$1))</f>
        <v>1078</v>
      </c>
      <c r="D6" s="67">
        <f t="shared" si="1"/>
        <v>0.15000000000000002</v>
      </c>
      <c r="E6" s="68" t="str">
        <f t="shared" si="2"/>
        <v/>
      </c>
      <c r="F6" s="68" t="str">
        <f t="shared" si="3"/>
        <v/>
      </c>
      <c r="G6" s="68">
        <f t="shared" si="4"/>
        <v>0.04</v>
      </c>
      <c r="H6" s="68" t="str">
        <f t="shared" si="5"/>
        <v/>
      </c>
      <c r="I6" s="68" t="str">
        <f t="shared" si="6"/>
        <v/>
      </c>
      <c r="J6" s="68">
        <f t="shared" si="7"/>
        <v>8.73</v>
      </c>
      <c r="K6" s="68" t="str">
        <f t="shared" si="8"/>
        <v/>
      </c>
      <c r="L6" s="68" t="str">
        <f t="shared" si="9"/>
        <v/>
      </c>
      <c r="M6" s="68">
        <f t="shared" si="10"/>
        <v>0.21000000000000002</v>
      </c>
      <c r="N6" s="68" t="str">
        <f t="shared" si="11"/>
        <v/>
      </c>
      <c r="O6" s="68" t="str">
        <f t="shared" si="12"/>
        <v/>
      </c>
      <c r="P6" s="68" t="str">
        <f t="shared" si="13"/>
        <v/>
      </c>
      <c r="Q6" s="68" t="str">
        <f t="shared" si="14"/>
        <v/>
      </c>
      <c r="R6" s="68" t="str">
        <f t="shared" si="15"/>
        <v/>
      </c>
      <c r="S6" s="70" t="str">
        <f t="shared" si="16"/>
        <v/>
      </c>
      <c r="AM6" s="86">
        <f t="shared" si="18"/>
        <v>0.14547908232118759</v>
      </c>
      <c r="AN6" s="86">
        <f t="shared" si="17"/>
        <v>0</v>
      </c>
      <c r="AO6" s="86">
        <f t="shared" si="17"/>
        <v>0</v>
      </c>
      <c r="AP6" s="86">
        <f t="shared" si="17"/>
        <v>3.2328684960263906E-2</v>
      </c>
      <c r="AQ6" s="86">
        <f t="shared" si="17"/>
        <v>0</v>
      </c>
      <c r="AR6" s="86">
        <f t="shared" si="17"/>
        <v>0</v>
      </c>
      <c r="AS6" s="86">
        <f t="shared" si="17"/>
        <v>8.7287449392712553</v>
      </c>
      <c r="AT6" s="86">
        <f t="shared" si="17"/>
        <v>0</v>
      </c>
      <c r="AU6" s="86">
        <f t="shared" si="17"/>
        <v>0</v>
      </c>
      <c r="AV6" s="86">
        <f t="shared" si="17"/>
        <v>0.20948987854251011</v>
      </c>
      <c r="AW6" s="86">
        <f t="shared" si="17"/>
        <v>0</v>
      </c>
      <c r="AX6" s="86">
        <f t="shared" si="17"/>
        <v>0</v>
      </c>
      <c r="AY6" s="86">
        <f t="shared" si="17"/>
        <v>0</v>
      </c>
      <c r="AZ6" s="86">
        <f t="shared" si="17"/>
        <v>0</v>
      </c>
      <c r="BA6" s="86">
        <f t="shared" si="17"/>
        <v>0</v>
      </c>
      <c r="BB6" s="86">
        <f t="shared" si="17"/>
        <v>0</v>
      </c>
    </row>
    <row r="7" spans="1:54" ht="17.25" thickTop="1" thickBot="1" x14ac:dyDescent="0.35">
      <c r="A7" s="303"/>
      <c r="B7" s="11" t="str">
        <f>Clients!B7</f>
        <v>დიდგორი</v>
      </c>
      <c r="C7" s="79">
        <f>IF($V$1="","",INDEX(Clients!C7:Q7,1,$V$1))</f>
        <v>0</v>
      </c>
      <c r="D7" s="67" t="str">
        <f t="shared" si="1"/>
        <v/>
      </c>
      <c r="E7" s="68" t="str">
        <f t="shared" si="2"/>
        <v/>
      </c>
      <c r="F7" s="68" t="str">
        <f t="shared" si="3"/>
        <v/>
      </c>
      <c r="G7" s="68" t="str">
        <f t="shared" si="4"/>
        <v/>
      </c>
      <c r="H7" s="68" t="str">
        <f t="shared" si="5"/>
        <v/>
      </c>
      <c r="I7" s="68" t="str">
        <f t="shared" si="6"/>
        <v/>
      </c>
      <c r="J7" s="68" t="str">
        <f t="shared" si="7"/>
        <v/>
      </c>
      <c r="K7" s="68" t="str">
        <f t="shared" si="8"/>
        <v/>
      </c>
      <c r="L7" s="68" t="str">
        <f t="shared" si="9"/>
        <v/>
      </c>
      <c r="M7" s="68" t="str">
        <f t="shared" si="10"/>
        <v/>
      </c>
      <c r="N7" s="68" t="str">
        <f t="shared" si="11"/>
        <v/>
      </c>
      <c r="O7" s="68" t="str">
        <f t="shared" si="12"/>
        <v/>
      </c>
      <c r="P7" s="68" t="str">
        <f t="shared" si="13"/>
        <v/>
      </c>
      <c r="Q7" s="68" t="str">
        <f t="shared" si="14"/>
        <v/>
      </c>
      <c r="R7" s="68" t="str">
        <f t="shared" si="15"/>
        <v/>
      </c>
      <c r="S7" s="70" t="str">
        <f t="shared" si="16"/>
        <v/>
      </c>
      <c r="AM7" s="86">
        <f t="shared" si="18"/>
        <v>0</v>
      </c>
      <c r="AN7" s="86">
        <f t="shared" si="17"/>
        <v>0</v>
      </c>
      <c r="AO7" s="86">
        <f t="shared" si="17"/>
        <v>0</v>
      </c>
      <c r="AP7" s="86">
        <f t="shared" si="17"/>
        <v>0</v>
      </c>
      <c r="AQ7" s="86">
        <f t="shared" si="17"/>
        <v>0</v>
      </c>
      <c r="AR7" s="86">
        <f t="shared" si="17"/>
        <v>0</v>
      </c>
      <c r="AS7" s="86">
        <f t="shared" si="17"/>
        <v>0</v>
      </c>
      <c r="AT7" s="86">
        <f t="shared" si="17"/>
        <v>0</v>
      </c>
      <c r="AU7" s="86">
        <f t="shared" si="17"/>
        <v>0</v>
      </c>
      <c r="AV7" s="86">
        <f t="shared" si="17"/>
        <v>0</v>
      </c>
      <c r="AW7" s="86">
        <f t="shared" si="17"/>
        <v>0</v>
      </c>
      <c r="AX7" s="86">
        <f t="shared" si="17"/>
        <v>0</v>
      </c>
      <c r="AY7" s="86">
        <f t="shared" si="17"/>
        <v>0</v>
      </c>
      <c r="AZ7" s="86">
        <f t="shared" si="17"/>
        <v>0</v>
      </c>
      <c r="BA7" s="86">
        <f t="shared" si="17"/>
        <v>0</v>
      </c>
      <c r="BB7" s="86">
        <f t="shared" si="17"/>
        <v>0</v>
      </c>
    </row>
    <row r="8" spans="1:54" ht="17.25" thickTop="1" thickBot="1" x14ac:dyDescent="0.35">
      <c r="A8" s="303"/>
      <c r="B8" s="11" t="str">
        <f>Clients!B8</f>
        <v>ძველი თბილისი</v>
      </c>
      <c r="C8" s="79">
        <f>IF($V$1="","",INDEX(Clients!C8:Q8,1,$V$1))</f>
        <v>855</v>
      </c>
      <c r="D8" s="67">
        <f t="shared" si="1"/>
        <v>0.12</v>
      </c>
      <c r="E8" s="68" t="str">
        <f t="shared" si="2"/>
        <v/>
      </c>
      <c r="F8" s="68" t="str">
        <f t="shared" si="3"/>
        <v/>
      </c>
      <c r="G8" s="68">
        <f t="shared" si="4"/>
        <v>0.03</v>
      </c>
      <c r="H8" s="68" t="str">
        <f t="shared" si="5"/>
        <v/>
      </c>
      <c r="I8" s="68" t="str">
        <f t="shared" si="6"/>
        <v/>
      </c>
      <c r="J8" s="68">
        <f t="shared" si="7"/>
        <v>6.93</v>
      </c>
      <c r="K8" s="68" t="str">
        <f t="shared" si="8"/>
        <v/>
      </c>
      <c r="L8" s="68" t="str">
        <f t="shared" si="9"/>
        <v/>
      </c>
      <c r="M8" s="68">
        <f t="shared" si="10"/>
        <v>0.17</v>
      </c>
      <c r="N8" s="68" t="str">
        <f t="shared" si="11"/>
        <v/>
      </c>
      <c r="O8" s="68" t="str">
        <f t="shared" si="12"/>
        <v/>
      </c>
      <c r="P8" s="68" t="str">
        <f t="shared" si="13"/>
        <v/>
      </c>
      <c r="Q8" s="68" t="str">
        <f t="shared" si="14"/>
        <v/>
      </c>
      <c r="R8" s="68" t="str">
        <f t="shared" si="15"/>
        <v/>
      </c>
      <c r="S8" s="70" t="str">
        <f t="shared" si="16"/>
        <v/>
      </c>
      <c r="AM8" s="86">
        <f t="shared" si="18"/>
        <v>0.11538461538461539</v>
      </c>
      <c r="AN8" s="86">
        <f t="shared" si="17"/>
        <v>0</v>
      </c>
      <c r="AO8" s="86">
        <f t="shared" si="17"/>
        <v>0</v>
      </c>
      <c r="AP8" s="86">
        <f t="shared" si="17"/>
        <v>2.564102564102564E-2</v>
      </c>
      <c r="AQ8" s="86">
        <f t="shared" si="17"/>
        <v>0</v>
      </c>
      <c r="AR8" s="86">
        <f t="shared" si="17"/>
        <v>0</v>
      </c>
      <c r="AS8" s="86">
        <f t="shared" si="17"/>
        <v>6.9230769230769234</v>
      </c>
      <c r="AT8" s="86">
        <f t="shared" si="17"/>
        <v>0</v>
      </c>
      <c r="AU8" s="86">
        <f t="shared" si="17"/>
        <v>0</v>
      </c>
      <c r="AV8" s="86">
        <f t="shared" si="17"/>
        <v>0.16615384615384615</v>
      </c>
      <c r="AW8" s="86">
        <f t="shared" si="17"/>
        <v>0</v>
      </c>
      <c r="AX8" s="86">
        <f t="shared" si="17"/>
        <v>0</v>
      </c>
      <c r="AY8" s="86">
        <f t="shared" si="17"/>
        <v>0</v>
      </c>
      <c r="AZ8" s="86">
        <f t="shared" si="17"/>
        <v>0</v>
      </c>
      <c r="BA8" s="86">
        <f t="shared" si="17"/>
        <v>0</v>
      </c>
      <c r="BB8" s="86">
        <f t="shared" si="17"/>
        <v>0</v>
      </c>
    </row>
    <row r="9" spans="1:54" ht="17.25" thickTop="1" thickBot="1" x14ac:dyDescent="0.35">
      <c r="A9" s="303" t="str">
        <f>Clients!A9</f>
        <v>გურია</v>
      </c>
      <c r="B9" s="11" t="str">
        <f>Clients!B9</f>
        <v>ლანჩხუთი</v>
      </c>
      <c r="C9" s="79">
        <f>IF($V$1="","",INDEX(Clients!C9:Q9,1,$V$1))</f>
        <v>29</v>
      </c>
      <c r="D9" s="67">
        <f t="shared" si="1"/>
        <v>0.01</v>
      </c>
      <c r="E9" s="68" t="str">
        <f t="shared" si="2"/>
        <v/>
      </c>
      <c r="F9" s="68" t="str">
        <f t="shared" si="3"/>
        <v/>
      </c>
      <c r="G9" s="68">
        <f t="shared" si="4"/>
        <v>0.01</v>
      </c>
      <c r="H9" s="68" t="str">
        <f t="shared" si="5"/>
        <v/>
      </c>
      <c r="I9" s="68" t="str">
        <f t="shared" si="6"/>
        <v/>
      </c>
      <c r="J9" s="68">
        <f t="shared" si="7"/>
        <v>0.24000000000000002</v>
      </c>
      <c r="K9" s="68" t="str">
        <f t="shared" si="8"/>
        <v/>
      </c>
      <c r="L9" s="68" t="str">
        <f t="shared" si="9"/>
        <v/>
      </c>
      <c r="M9" s="68">
        <f t="shared" si="10"/>
        <v>0.01</v>
      </c>
      <c r="N9" s="68" t="str">
        <f t="shared" si="11"/>
        <v/>
      </c>
      <c r="O9" s="68" t="str">
        <f t="shared" si="12"/>
        <v/>
      </c>
      <c r="P9" s="68" t="str">
        <f t="shared" si="13"/>
        <v/>
      </c>
      <c r="Q9" s="68" t="str">
        <f t="shared" si="14"/>
        <v/>
      </c>
      <c r="R9" s="68" t="str">
        <f t="shared" si="15"/>
        <v/>
      </c>
      <c r="S9" s="70" t="str">
        <f t="shared" si="16"/>
        <v/>
      </c>
      <c r="AM9" s="86">
        <f t="shared" si="18"/>
        <v>3.9136302294197024E-3</v>
      </c>
      <c r="AN9" s="86">
        <f t="shared" si="17"/>
        <v>0</v>
      </c>
      <c r="AO9" s="86">
        <f t="shared" si="17"/>
        <v>0</v>
      </c>
      <c r="AP9" s="86">
        <f t="shared" si="17"/>
        <v>8.6969560653771174E-4</v>
      </c>
      <c r="AQ9" s="86">
        <f t="shared" si="17"/>
        <v>0</v>
      </c>
      <c r="AR9" s="86">
        <f t="shared" si="17"/>
        <v>0</v>
      </c>
      <c r="AS9" s="86">
        <f t="shared" si="17"/>
        <v>0.23481781376518218</v>
      </c>
      <c r="AT9" s="86">
        <f t="shared" si="17"/>
        <v>0</v>
      </c>
      <c r="AU9" s="86">
        <f t="shared" si="17"/>
        <v>0</v>
      </c>
      <c r="AV9" s="86">
        <f t="shared" si="17"/>
        <v>5.635627530364372E-3</v>
      </c>
      <c r="AW9" s="86">
        <f t="shared" si="17"/>
        <v>0</v>
      </c>
      <c r="AX9" s="86">
        <f t="shared" si="17"/>
        <v>0</v>
      </c>
      <c r="AY9" s="86">
        <f t="shared" si="17"/>
        <v>0</v>
      </c>
      <c r="AZ9" s="86">
        <f t="shared" si="17"/>
        <v>0</v>
      </c>
      <c r="BA9" s="86">
        <f t="shared" si="17"/>
        <v>0</v>
      </c>
      <c r="BB9" s="86">
        <f t="shared" si="17"/>
        <v>0</v>
      </c>
    </row>
    <row r="10" spans="1:54" ht="17.25" thickTop="1" thickBot="1" x14ac:dyDescent="0.35">
      <c r="A10" s="303"/>
      <c r="B10" s="11" t="str">
        <f>Clients!B10</f>
        <v>ოზურგეთი</v>
      </c>
      <c r="C10" s="79">
        <f>IF($V$1="","",INDEX(Clients!C10:Q10,1,$V$1))</f>
        <v>268</v>
      </c>
      <c r="D10" s="67">
        <f t="shared" si="1"/>
        <v>0.04</v>
      </c>
      <c r="E10" s="68" t="str">
        <f t="shared" si="2"/>
        <v/>
      </c>
      <c r="F10" s="68" t="str">
        <f t="shared" si="3"/>
        <v/>
      </c>
      <c r="G10" s="68">
        <f t="shared" si="4"/>
        <v>0.01</v>
      </c>
      <c r="H10" s="68" t="str">
        <f t="shared" si="5"/>
        <v/>
      </c>
      <c r="I10" s="68" t="str">
        <f t="shared" si="6"/>
        <v/>
      </c>
      <c r="J10" s="68">
        <f t="shared" si="7"/>
        <v>2.1799999999999997</v>
      </c>
      <c r="K10" s="68" t="str">
        <f t="shared" si="8"/>
        <v/>
      </c>
      <c r="L10" s="68" t="str">
        <f t="shared" si="9"/>
        <v/>
      </c>
      <c r="M10" s="68">
        <f t="shared" si="10"/>
        <v>6.0000000000000005E-2</v>
      </c>
      <c r="N10" s="68" t="str">
        <f t="shared" si="11"/>
        <v/>
      </c>
      <c r="O10" s="68" t="str">
        <f t="shared" si="12"/>
        <v/>
      </c>
      <c r="P10" s="68" t="str">
        <f t="shared" si="13"/>
        <v/>
      </c>
      <c r="Q10" s="68" t="str">
        <f t="shared" si="14"/>
        <v/>
      </c>
      <c r="R10" s="68" t="str">
        <f t="shared" si="15"/>
        <v/>
      </c>
      <c r="S10" s="70" t="str">
        <f t="shared" si="16"/>
        <v/>
      </c>
      <c r="AM10" s="86">
        <f t="shared" si="18"/>
        <v>3.6167341430499322E-2</v>
      </c>
      <c r="AN10" s="86">
        <f t="shared" si="17"/>
        <v>0</v>
      </c>
      <c r="AO10" s="86">
        <f t="shared" si="17"/>
        <v>0</v>
      </c>
      <c r="AP10" s="86">
        <f t="shared" si="17"/>
        <v>8.0371869845554042E-3</v>
      </c>
      <c r="AQ10" s="86">
        <f t="shared" si="17"/>
        <v>0</v>
      </c>
      <c r="AR10" s="86">
        <f t="shared" si="17"/>
        <v>0</v>
      </c>
      <c r="AS10" s="86">
        <f t="shared" si="17"/>
        <v>2.1700404858299596</v>
      </c>
      <c r="AT10" s="86">
        <f t="shared" si="17"/>
        <v>0</v>
      </c>
      <c r="AU10" s="86">
        <f t="shared" si="17"/>
        <v>0</v>
      </c>
      <c r="AV10" s="86">
        <f t="shared" si="17"/>
        <v>5.2080971659919026E-2</v>
      </c>
      <c r="AW10" s="86">
        <f t="shared" si="17"/>
        <v>0</v>
      </c>
      <c r="AX10" s="86">
        <f t="shared" si="17"/>
        <v>0</v>
      </c>
      <c r="AY10" s="86">
        <f t="shared" si="17"/>
        <v>0</v>
      </c>
      <c r="AZ10" s="86">
        <f t="shared" si="17"/>
        <v>0</v>
      </c>
      <c r="BA10" s="86">
        <f t="shared" si="17"/>
        <v>0</v>
      </c>
      <c r="BB10" s="86">
        <f t="shared" si="17"/>
        <v>0</v>
      </c>
    </row>
    <row r="11" spans="1:54" ht="17.25" thickTop="1" thickBot="1" x14ac:dyDescent="0.35">
      <c r="A11" s="303"/>
      <c r="B11" s="11" t="str">
        <f>Clients!B11</f>
        <v>ჩოხატაური</v>
      </c>
      <c r="C11" s="79">
        <f>IF($V$1="","",INDEX(Clients!C11:Q11,1,$V$1))</f>
        <v>189</v>
      </c>
      <c r="D11" s="67">
        <f t="shared" si="1"/>
        <v>0.03</v>
      </c>
      <c r="E11" s="68" t="str">
        <f t="shared" si="2"/>
        <v/>
      </c>
      <c r="F11" s="68" t="str">
        <f t="shared" si="3"/>
        <v/>
      </c>
      <c r="G11" s="68">
        <f t="shared" si="4"/>
        <v>0.01</v>
      </c>
      <c r="H11" s="68" t="str">
        <f t="shared" si="5"/>
        <v/>
      </c>
      <c r="I11" s="68" t="str">
        <f t="shared" si="6"/>
        <v/>
      </c>
      <c r="J11" s="68">
        <f t="shared" si="7"/>
        <v>1.54</v>
      </c>
      <c r="K11" s="68" t="str">
        <f t="shared" si="8"/>
        <v/>
      </c>
      <c r="L11" s="68" t="str">
        <f t="shared" si="9"/>
        <v/>
      </c>
      <c r="M11" s="68">
        <f t="shared" si="10"/>
        <v>0.04</v>
      </c>
      <c r="N11" s="68" t="str">
        <f t="shared" si="11"/>
        <v/>
      </c>
      <c r="O11" s="68" t="str">
        <f t="shared" si="12"/>
        <v/>
      </c>
      <c r="P11" s="68" t="str">
        <f t="shared" si="13"/>
        <v/>
      </c>
      <c r="Q11" s="68" t="str">
        <f t="shared" si="14"/>
        <v/>
      </c>
      <c r="R11" s="68" t="str">
        <f t="shared" si="15"/>
        <v/>
      </c>
      <c r="S11" s="70" t="str">
        <f t="shared" si="16"/>
        <v/>
      </c>
      <c r="AM11" s="86">
        <f t="shared" si="18"/>
        <v>2.5506072874493926E-2</v>
      </c>
      <c r="AN11" s="86">
        <f t="shared" si="17"/>
        <v>0</v>
      </c>
      <c r="AO11" s="86">
        <f t="shared" si="17"/>
        <v>0</v>
      </c>
      <c r="AP11" s="86">
        <f t="shared" si="17"/>
        <v>5.6680161943319833E-3</v>
      </c>
      <c r="AQ11" s="86">
        <f t="shared" si="17"/>
        <v>0</v>
      </c>
      <c r="AR11" s="86">
        <f t="shared" si="17"/>
        <v>0</v>
      </c>
      <c r="AS11" s="86">
        <f t="shared" si="17"/>
        <v>1.5303643724696356</v>
      </c>
      <c r="AT11" s="86">
        <f t="shared" si="17"/>
        <v>0</v>
      </c>
      <c r="AU11" s="86">
        <f t="shared" si="17"/>
        <v>0</v>
      </c>
      <c r="AV11" s="86">
        <f t="shared" si="17"/>
        <v>3.6728744939271252E-2</v>
      </c>
      <c r="AW11" s="86">
        <f t="shared" si="17"/>
        <v>0</v>
      </c>
      <c r="AX11" s="86">
        <f t="shared" si="17"/>
        <v>0</v>
      </c>
      <c r="AY11" s="86">
        <f t="shared" si="17"/>
        <v>0</v>
      </c>
      <c r="AZ11" s="86">
        <f t="shared" si="17"/>
        <v>0</v>
      </c>
      <c r="BA11" s="86">
        <f t="shared" si="17"/>
        <v>0</v>
      </c>
      <c r="BB11" s="86">
        <f t="shared" si="17"/>
        <v>0</v>
      </c>
    </row>
    <row r="12" spans="1:54" ht="17.25" thickTop="1" thickBot="1" x14ac:dyDescent="0.35">
      <c r="A12" s="303"/>
      <c r="B12" s="11" t="str">
        <f>Clients!B12</f>
        <v>ამბროლაური</v>
      </c>
      <c r="C12" s="79">
        <f>IF($V$1="","",INDEX(Clients!C12:Q12,1,$V$1))</f>
        <v>106</v>
      </c>
      <c r="D12" s="67">
        <f t="shared" si="1"/>
        <v>0.02</v>
      </c>
      <c r="E12" s="68" t="str">
        <f t="shared" si="2"/>
        <v/>
      </c>
      <c r="F12" s="68" t="str">
        <f t="shared" si="3"/>
        <v/>
      </c>
      <c r="G12" s="68">
        <f t="shared" si="4"/>
        <v>0.01</v>
      </c>
      <c r="H12" s="68" t="str">
        <f t="shared" si="5"/>
        <v/>
      </c>
      <c r="I12" s="68" t="str">
        <f t="shared" si="6"/>
        <v/>
      </c>
      <c r="J12" s="68">
        <f t="shared" si="7"/>
        <v>0.86</v>
      </c>
      <c r="K12" s="68" t="str">
        <f t="shared" si="8"/>
        <v/>
      </c>
      <c r="L12" s="68" t="str">
        <f t="shared" si="9"/>
        <v/>
      </c>
      <c r="M12" s="68">
        <f t="shared" si="10"/>
        <v>0.03</v>
      </c>
      <c r="N12" s="68" t="str">
        <f t="shared" si="11"/>
        <v/>
      </c>
      <c r="O12" s="68" t="str">
        <f t="shared" si="12"/>
        <v/>
      </c>
      <c r="P12" s="68" t="str">
        <f t="shared" si="13"/>
        <v/>
      </c>
      <c r="Q12" s="68" t="str">
        <f t="shared" si="14"/>
        <v/>
      </c>
      <c r="R12" s="68" t="str">
        <f t="shared" si="15"/>
        <v/>
      </c>
      <c r="S12" s="70" t="str">
        <f t="shared" si="16"/>
        <v/>
      </c>
      <c r="AM12" s="86">
        <f t="shared" si="18"/>
        <v>1.4304993252361672E-2</v>
      </c>
      <c r="AN12" s="86">
        <f t="shared" si="17"/>
        <v>0</v>
      </c>
      <c r="AO12" s="86">
        <f t="shared" si="17"/>
        <v>0</v>
      </c>
      <c r="AP12" s="86">
        <f t="shared" si="17"/>
        <v>3.1788873894137049E-3</v>
      </c>
      <c r="AQ12" s="86">
        <f t="shared" si="17"/>
        <v>0</v>
      </c>
      <c r="AR12" s="86">
        <f t="shared" si="17"/>
        <v>0</v>
      </c>
      <c r="AS12" s="86">
        <f t="shared" si="17"/>
        <v>0.8582995951417004</v>
      </c>
      <c r="AT12" s="86">
        <f t="shared" si="17"/>
        <v>0</v>
      </c>
      <c r="AU12" s="86">
        <f t="shared" si="17"/>
        <v>0</v>
      </c>
      <c r="AV12" s="86">
        <f t="shared" si="17"/>
        <v>2.0599190283400806E-2</v>
      </c>
      <c r="AW12" s="86">
        <f t="shared" si="17"/>
        <v>0</v>
      </c>
      <c r="AX12" s="86">
        <f t="shared" si="17"/>
        <v>0</v>
      </c>
      <c r="AY12" s="86">
        <f t="shared" si="17"/>
        <v>0</v>
      </c>
      <c r="AZ12" s="86">
        <f t="shared" si="17"/>
        <v>0</v>
      </c>
      <c r="BA12" s="86">
        <f t="shared" si="17"/>
        <v>0</v>
      </c>
      <c r="BB12" s="86">
        <f t="shared" si="17"/>
        <v>0</v>
      </c>
    </row>
    <row r="13" spans="1:54" ht="17.25" thickTop="1" thickBot="1" x14ac:dyDescent="0.35">
      <c r="A13" s="303"/>
      <c r="B13" s="11" t="str">
        <f>Clients!B13</f>
        <v>ლენტეხი</v>
      </c>
      <c r="C13" s="79">
        <f>IF($V$1="","",INDEX(Clients!C13:Q13,1,$V$1))</f>
        <v>5</v>
      </c>
      <c r="D13" s="67">
        <f t="shared" si="1"/>
        <v>0.01</v>
      </c>
      <c r="E13" s="68" t="str">
        <f t="shared" si="2"/>
        <v/>
      </c>
      <c r="F13" s="68" t="str">
        <f t="shared" si="3"/>
        <v/>
      </c>
      <c r="G13" s="68">
        <f t="shared" si="4"/>
        <v>0.01</v>
      </c>
      <c r="H13" s="68" t="str">
        <f t="shared" si="5"/>
        <v/>
      </c>
      <c r="I13" s="68" t="str">
        <f t="shared" si="6"/>
        <v/>
      </c>
      <c r="J13" s="68">
        <f t="shared" si="7"/>
        <v>0.05</v>
      </c>
      <c r="K13" s="68" t="str">
        <f t="shared" si="8"/>
        <v/>
      </c>
      <c r="L13" s="68" t="str">
        <f t="shared" si="9"/>
        <v/>
      </c>
      <c r="M13" s="68">
        <f t="shared" si="10"/>
        <v>0.01</v>
      </c>
      <c r="N13" s="68" t="str">
        <f t="shared" si="11"/>
        <v/>
      </c>
      <c r="O13" s="68" t="str">
        <f t="shared" si="12"/>
        <v/>
      </c>
      <c r="P13" s="68" t="str">
        <f t="shared" si="13"/>
        <v/>
      </c>
      <c r="Q13" s="68" t="str">
        <f t="shared" si="14"/>
        <v/>
      </c>
      <c r="R13" s="68" t="str">
        <f t="shared" si="15"/>
        <v/>
      </c>
      <c r="S13" s="70" t="str">
        <f t="shared" si="16"/>
        <v/>
      </c>
      <c r="AM13" s="86">
        <f t="shared" si="18"/>
        <v>6.7476383265856947E-4</v>
      </c>
      <c r="AN13" s="86">
        <f t="shared" si="17"/>
        <v>0</v>
      </c>
      <c r="AO13" s="86">
        <f t="shared" si="17"/>
        <v>0</v>
      </c>
      <c r="AP13" s="86">
        <f t="shared" si="17"/>
        <v>1.4994751836857099E-4</v>
      </c>
      <c r="AQ13" s="86">
        <f t="shared" si="17"/>
        <v>0</v>
      </c>
      <c r="AR13" s="86">
        <f t="shared" si="17"/>
        <v>0</v>
      </c>
      <c r="AS13" s="86">
        <f t="shared" si="17"/>
        <v>4.048582995951417E-2</v>
      </c>
      <c r="AT13" s="86">
        <f t="shared" si="17"/>
        <v>0</v>
      </c>
      <c r="AU13" s="86">
        <f t="shared" si="17"/>
        <v>0</v>
      </c>
      <c r="AV13" s="86">
        <f t="shared" si="17"/>
        <v>9.7165991902834013E-4</v>
      </c>
      <c r="AW13" s="86">
        <f t="shared" si="17"/>
        <v>0</v>
      </c>
      <c r="AX13" s="86">
        <f t="shared" si="17"/>
        <v>0</v>
      </c>
      <c r="AY13" s="86">
        <f t="shared" si="17"/>
        <v>0</v>
      </c>
      <c r="AZ13" s="86">
        <f t="shared" si="17"/>
        <v>0</v>
      </c>
      <c r="BA13" s="86">
        <f t="shared" si="17"/>
        <v>0</v>
      </c>
      <c r="BB13" s="86">
        <f t="shared" si="17"/>
        <v>0</v>
      </c>
    </row>
    <row r="14" spans="1:54" ht="17.25" thickTop="1" thickBot="1" x14ac:dyDescent="0.35">
      <c r="A14" s="303"/>
      <c r="B14" s="11" t="str">
        <f>Clients!B14</f>
        <v>ონი</v>
      </c>
      <c r="C14" s="79">
        <f>IF($V$1="","",INDEX(Clients!C14:Q14,1,$V$1))</f>
        <v>9</v>
      </c>
      <c r="D14" s="67">
        <f t="shared" si="1"/>
        <v>0.01</v>
      </c>
      <c r="E14" s="68" t="str">
        <f t="shared" si="2"/>
        <v/>
      </c>
      <c r="F14" s="68" t="str">
        <f t="shared" si="3"/>
        <v/>
      </c>
      <c r="G14" s="68">
        <f t="shared" si="4"/>
        <v>0.01</v>
      </c>
      <c r="H14" s="68" t="str">
        <f t="shared" si="5"/>
        <v/>
      </c>
      <c r="I14" s="68" t="str">
        <f t="shared" si="6"/>
        <v/>
      </c>
      <c r="J14" s="68">
        <f t="shared" si="7"/>
        <v>0.08</v>
      </c>
      <c r="K14" s="68" t="str">
        <f t="shared" si="8"/>
        <v/>
      </c>
      <c r="L14" s="68" t="str">
        <f t="shared" si="9"/>
        <v/>
      </c>
      <c r="M14" s="68">
        <f t="shared" si="10"/>
        <v>0.01</v>
      </c>
      <c r="N14" s="68" t="str">
        <f t="shared" si="11"/>
        <v/>
      </c>
      <c r="O14" s="68" t="str">
        <f t="shared" si="12"/>
        <v/>
      </c>
      <c r="P14" s="68" t="str">
        <f t="shared" si="13"/>
        <v/>
      </c>
      <c r="Q14" s="68" t="str">
        <f t="shared" si="14"/>
        <v/>
      </c>
      <c r="R14" s="68" t="str">
        <f t="shared" si="15"/>
        <v/>
      </c>
      <c r="S14" s="70" t="str">
        <f t="shared" si="16"/>
        <v/>
      </c>
      <c r="AM14" s="86">
        <f t="shared" si="18"/>
        <v>1.2145748987854249E-3</v>
      </c>
      <c r="AN14" s="86">
        <f t="shared" si="17"/>
        <v>0</v>
      </c>
      <c r="AO14" s="86">
        <f t="shared" si="17"/>
        <v>0</v>
      </c>
      <c r="AP14" s="86">
        <f t="shared" si="17"/>
        <v>2.6990553306342779E-4</v>
      </c>
      <c r="AQ14" s="86">
        <f t="shared" si="17"/>
        <v>0</v>
      </c>
      <c r="AR14" s="86">
        <f t="shared" si="17"/>
        <v>0</v>
      </c>
      <c r="AS14" s="86">
        <f t="shared" si="17"/>
        <v>7.28744939271255E-2</v>
      </c>
      <c r="AT14" s="86">
        <f t="shared" si="17"/>
        <v>0</v>
      </c>
      <c r="AU14" s="86">
        <f t="shared" si="17"/>
        <v>0</v>
      </c>
      <c r="AV14" s="86">
        <f t="shared" si="17"/>
        <v>1.748987854251012E-3</v>
      </c>
      <c r="AW14" s="86">
        <f t="shared" si="17"/>
        <v>0</v>
      </c>
      <c r="AX14" s="86">
        <f t="shared" si="17"/>
        <v>0</v>
      </c>
      <c r="AY14" s="86">
        <f t="shared" si="17"/>
        <v>0</v>
      </c>
      <c r="AZ14" s="86">
        <f t="shared" si="17"/>
        <v>0</v>
      </c>
      <c r="BA14" s="86">
        <f t="shared" si="17"/>
        <v>0</v>
      </c>
      <c r="BB14" s="86">
        <f t="shared" si="17"/>
        <v>0</v>
      </c>
    </row>
    <row r="15" spans="1:54" ht="17.25" thickTop="1" thickBot="1" x14ac:dyDescent="0.35">
      <c r="A15" s="303">
        <f>Clients!A15</f>
        <v>0</v>
      </c>
      <c r="B15" s="11" t="str">
        <f>Clients!B15</f>
        <v>ცაგერი</v>
      </c>
      <c r="C15" s="79">
        <f>IF($V$1="","",INDEX(Clients!C15:Q15,1,$V$1))</f>
        <v>4</v>
      </c>
      <c r="D15" s="67">
        <f t="shared" si="1"/>
        <v>0.01</v>
      </c>
      <c r="E15" s="68" t="str">
        <f t="shared" si="2"/>
        <v/>
      </c>
      <c r="F15" s="68" t="str">
        <f t="shared" si="3"/>
        <v/>
      </c>
      <c r="G15" s="68">
        <f t="shared" si="4"/>
        <v>0.01</v>
      </c>
      <c r="H15" s="68" t="str">
        <f t="shared" si="5"/>
        <v/>
      </c>
      <c r="I15" s="68" t="str">
        <f t="shared" si="6"/>
        <v/>
      </c>
      <c r="J15" s="68">
        <f t="shared" si="7"/>
        <v>0.04</v>
      </c>
      <c r="K15" s="68" t="str">
        <f t="shared" si="8"/>
        <v/>
      </c>
      <c r="L15" s="68" t="str">
        <f t="shared" si="9"/>
        <v/>
      </c>
      <c r="M15" s="68">
        <f t="shared" si="10"/>
        <v>0.01</v>
      </c>
      <c r="N15" s="68" t="str">
        <f t="shared" si="11"/>
        <v/>
      </c>
      <c r="O15" s="68" t="str">
        <f t="shared" si="12"/>
        <v/>
      </c>
      <c r="P15" s="68" t="str">
        <f t="shared" si="13"/>
        <v/>
      </c>
      <c r="Q15" s="68" t="str">
        <f t="shared" si="14"/>
        <v/>
      </c>
      <c r="R15" s="68" t="str">
        <f t="shared" si="15"/>
        <v/>
      </c>
      <c r="S15" s="70" t="str">
        <f t="shared" si="16"/>
        <v/>
      </c>
      <c r="AM15" s="86">
        <f t="shared" si="18"/>
        <v>5.3981106612685558E-4</v>
      </c>
      <c r="AN15" s="86">
        <f t="shared" si="17"/>
        <v>0</v>
      </c>
      <c r="AO15" s="86">
        <f t="shared" si="17"/>
        <v>0</v>
      </c>
      <c r="AP15" s="86">
        <f t="shared" si="17"/>
        <v>1.199580146948568E-4</v>
      </c>
      <c r="AQ15" s="86">
        <f t="shared" si="17"/>
        <v>0</v>
      </c>
      <c r="AR15" s="86">
        <f t="shared" si="17"/>
        <v>0</v>
      </c>
      <c r="AS15" s="86">
        <f t="shared" si="17"/>
        <v>3.2388663967611336E-2</v>
      </c>
      <c r="AT15" s="86">
        <f t="shared" si="17"/>
        <v>0</v>
      </c>
      <c r="AU15" s="86">
        <f t="shared" si="17"/>
        <v>0</v>
      </c>
      <c r="AV15" s="86">
        <f t="shared" si="17"/>
        <v>7.7732793522267206E-4</v>
      </c>
      <c r="AW15" s="86">
        <f t="shared" si="17"/>
        <v>0</v>
      </c>
      <c r="AX15" s="86">
        <f t="shared" si="17"/>
        <v>0</v>
      </c>
      <c r="AY15" s="86">
        <f t="shared" si="17"/>
        <v>0</v>
      </c>
      <c r="AZ15" s="86">
        <f t="shared" si="17"/>
        <v>0</v>
      </c>
      <c r="BA15" s="86">
        <f t="shared" si="17"/>
        <v>0</v>
      </c>
      <c r="BB15" s="86">
        <f t="shared" si="17"/>
        <v>0</v>
      </c>
    </row>
    <row r="16" spans="1:54" ht="17.25" thickTop="1" thickBot="1" x14ac:dyDescent="0.35">
      <c r="A16" s="303"/>
      <c r="B16" s="11" t="str">
        <f>Clients!B16</f>
        <v>ახმეტი</v>
      </c>
      <c r="C16" s="79">
        <f>IF($V$1="","",INDEX(Clients!C16:Q16,1,$V$1))</f>
        <v>346</v>
      </c>
      <c r="D16" s="67">
        <f t="shared" si="1"/>
        <v>0.05</v>
      </c>
      <c r="E16" s="68" t="str">
        <f t="shared" si="2"/>
        <v/>
      </c>
      <c r="F16" s="68" t="str">
        <f t="shared" si="3"/>
        <v/>
      </c>
      <c r="G16" s="68">
        <f t="shared" si="4"/>
        <v>0.02</v>
      </c>
      <c r="H16" s="68" t="str">
        <f t="shared" si="5"/>
        <v/>
      </c>
      <c r="I16" s="68" t="str">
        <f t="shared" si="6"/>
        <v/>
      </c>
      <c r="J16" s="68">
        <f t="shared" si="7"/>
        <v>2.8099999999999996</v>
      </c>
      <c r="K16" s="68" t="str">
        <f t="shared" si="8"/>
        <v/>
      </c>
      <c r="L16" s="68" t="str">
        <f t="shared" si="9"/>
        <v/>
      </c>
      <c r="M16" s="68">
        <f t="shared" si="10"/>
        <v>6.9999999999999993E-2</v>
      </c>
      <c r="N16" s="68" t="str">
        <f t="shared" si="11"/>
        <v/>
      </c>
      <c r="O16" s="68" t="str">
        <f t="shared" si="12"/>
        <v/>
      </c>
      <c r="P16" s="68" t="str">
        <f t="shared" si="13"/>
        <v/>
      </c>
      <c r="Q16" s="68" t="str">
        <f t="shared" si="14"/>
        <v/>
      </c>
      <c r="R16" s="68" t="str">
        <f t="shared" si="15"/>
        <v/>
      </c>
      <c r="S16" s="70" t="str">
        <f t="shared" si="16"/>
        <v/>
      </c>
      <c r="AM16" s="86">
        <f t="shared" si="18"/>
        <v>4.6693657219973012E-2</v>
      </c>
      <c r="AN16" s="86">
        <f t="shared" si="17"/>
        <v>0</v>
      </c>
      <c r="AO16" s="86">
        <f t="shared" si="17"/>
        <v>0</v>
      </c>
      <c r="AP16" s="86">
        <f t="shared" si="17"/>
        <v>1.0376368271105113E-2</v>
      </c>
      <c r="AQ16" s="86">
        <f t="shared" si="17"/>
        <v>0</v>
      </c>
      <c r="AR16" s="86">
        <f t="shared" si="17"/>
        <v>0</v>
      </c>
      <c r="AS16" s="86">
        <f t="shared" si="17"/>
        <v>2.8016194331983808</v>
      </c>
      <c r="AT16" s="86">
        <f t="shared" si="17"/>
        <v>0</v>
      </c>
      <c r="AU16" s="86">
        <f t="shared" si="17"/>
        <v>0</v>
      </c>
      <c r="AV16" s="86">
        <f t="shared" si="17"/>
        <v>6.7238866396761132E-2</v>
      </c>
      <c r="AW16" s="86">
        <f t="shared" si="17"/>
        <v>0</v>
      </c>
      <c r="AX16" s="86">
        <f t="shared" si="17"/>
        <v>0</v>
      </c>
      <c r="AY16" s="86">
        <f t="shared" si="17"/>
        <v>0</v>
      </c>
      <c r="AZ16" s="86">
        <f t="shared" si="17"/>
        <v>0</v>
      </c>
      <c r="BA16" s="86">
        <f t="shared" si="17"/>
        <v>0</v>
      </c>
      <c r="BB16" s="86">
        <f t="shared" si="17"/>
        <v>0</v>
      </c>
    </row>
    <row r="17" spans="1:54" ht="17.25" thickTop="1" thickBot="1" x14ac:dyDescent="0.35">
      <c r="A17" s="303"/>
      <c r="B17" s="11" t="str">
        <f>Clients!B17</f>
        <v>გურჯაანი</v>
      </c>
      <c r="C17" s="79">
        <f>IF($V$1="","",INDEX(Clients!C17:Q17,1,$V$1))</f>
        <v>117</v>
      </c>
      <c r="D17" s="67">
        <f t="shared" si="1"/>
        <v>0.02</v>
      </c>
      <c r="E17" s="68" t="str">
        <f t="shared" si="2"/>
        <v/>
      </c>
      <c r="F17" s="68" t="str">
        <f t="shared" si="3"/>
        <v/>
      </c>
      <c r="G17" s="68">
        <f t="shared" si="4"/>
        <v>0.01</v>
      </c>
      <c r="H17" s="68" t="str">
        <f t="shared" si="5"/>
        <v/>
      </c>
      <c r="I17" s="68" t="str">
        <f t="shared" si="6"/>
        <v/>
      </c>
      <c r="J17" s="68">
        <f t="shared" si="7"/>
        <v>0.95</v>
      </c>
      <c r="K17" s="68" t="str">
        <f t="shared" si="8"/>
        <v/>
      </c>
      <c r="L17" s="68" t="str">
        <f t="shared" si="9"/>
        <v/>
      </c>
      <c r="M17" s="68">
        <f t="shared" si="10"/>
        <v>0.03</v>
      </c>
      <c r="N17" s="68" t="str">
        <f t="shared" si="11"/>
        <v/>
      </c>
      <c r="O17" s="68" t="str">
        <f t="shared" si="12"/>
        <v/>
      </c>
      <c r="P17" s="68" t="str">
        <f t="shared" si="13"/>
        <v/>
      </c>
      <c r="Q17" s="68" t="str">
        <f t="shared" si="14"/>
        <v/>
      </c>
      <c r="R17" s="68" t="str">
        <f t="shared" si="15"/>
        <v/>
      </c>
      <c r="S17" s="70" t="str">
        <f t="shared" si="16"/>
        <v/>
      </c>
      <c r="AM17" s="86">
        <f t="shared" si="18"/>
        <v>1.5789473684210527E-2</v>
      </c>
      <c r="AN17" s="86">
        <f t="shared" si="17"/>
        <v>0</v>
      </c>
      <c r="AO17" s="86">
        <f t="shared" si="17"/>
        <v>0</v>
      </c>
      <c r="AP17" s="86">
        <f t="shared" si="17"/>
        <v>3.5087719298245615E-3</v>
      </c>
      <c r="AQ17" s="86">
        <f t="shared" si="17"/>
        <v>0</v>
      </c>
      <c r="AR17" s="86">
        <f t="shared" si="17"/>
        <v>0</v>
      </c>
      <c r="AS17" s="86">
        <f t="shared" si="17"/>
        <v>0.94736842105263164</v>
      </c>
      <c r="AT17" s="86">
        <f t="shared" si="17"/>
        <v>0</v>
      </c>
      <c r="AU17" s="86">
        <f t="shared" si="17"/>
        <v>0</v>
      </c>
      <c r="AV17" s="86">
        <f t="shared" si="17"/>
        <v>2.2736842105263159E-2</v>
      </c>
      <c r="AW17" s="86">
        <f t="shared" si="17"/>
        <v>0</v>
      </c>
      <c r="AX17" s="86">
        <f t="shared" si="17"/>
        <v>0</v>
      </c>
      <c r="AY17" s="86">
        <f t="shared" si="17"/>
        <v>0</v>
      </c>
      <c r="AZ17" s="86">
        <f t="shared" si="17"/>
        <v>0</v>
      </c>
      <c r="BA17" s="86">
        <f t="shared" si="17"/>
        <v>0</v>
      </c>
      <c r="BB17" s="86">
        <f t="shared" si="17"/>
        <v>0</v>
      </c>
    </row>
    <row r="18" spans="1:54" ht="17.25" thickTop="1" thickBot="1" x14ac:dyDescent="0.35">
      <c r="A18" s="303"/>
      <c r="B18" s="11" t="str">
        <f>Clients!B18</f>
        <v>დედოფლის წყარო</v>
      </c>
      <c r="C18" s="79">
        <f>IF($V$1="","",INDEX(Clients!C18:Q18,1,$V$1))</f>
        <v>49</v>
      </c>
      <c r="D18" s="67">
        <f t="shared" si="1"/>
        <v>0.01</v>
      </c>
      <c r="E18" s="68" t="str">
        <f t="shared" si="2"/>
        <v/>
      </c>
      <c r="F18" s="68" t="str">
        <f t="shared" si="3"/>
        <v/>
      </c>
      <c r="G18" s="68">
        <f t="shared" si="4"/>
        <v>0.01</v>
      </c>
      <c r="H18" s="68" t="str">
        <f t="shared" si="5"/>
        <v/>
      </c>
      <c r="I18" s="68" t="str">
        <f t="shared" si="6"/>
        <v/>
      </c>
      <c r="J18" s="68">
        <f t="shared" si="7"/>
        <v>0.4</v>
      </c>
      <c r="K18" s="68" t="str">
        <f t="shared" si="8"/>
        <v/>
      </c>
      <c r="L18" s="68" t="str">
        <f t="shared" si="9"/>
        <v/>
      </c>
      <c r="M18" s="68">
        <f t="shared" si="10"/>
        <v>0.01</v>
      </c>
      <c r="N18" s="68" t="str">
        <f t="shared" si="11"/>
        <v/>
      </c>
      <c r="O18" s="68" t="str">
        <f t="shared" si="12"/>
        <v/>
      </c>
      <c r="P18" s="68" t="str">
        <f t="shared" si="13"/>
        <v/>
      </c>
      <c r="Q18" s="68" t="str">
        <f t="shared" si="14"/>
        <v/>
      </c>
      <c r="R18" s="68" t="str">
        <f t="shared" si="15"/>
        <v/>
      </c>
      <c r="S18" s="70" t="str">
        <f t="shared" si="16"/>
        <v/>
      </c>
      <c r="AM18" s="86">
        <f t="shared" si="18"/>
        <v>6.6126855600539807E-3</v>
      </c>
      <c r="AN18" s="86">
        <f t="shared" si="17"/>
        <v>0</v>
      </c>
      <c r="AO18" s="86">
        <f t="shared" si="17"/>
        <v>0</v>
      </c>
      <c r="AP18" s="86">
        <f t="shared" si="17"/>
        <v>1.4694856800119957E-3</v>
      </c>
      <c r="AQ18" s="86">
        <f t="shared" si="17"/>
        <v>0</v>
      </c>
      <c r="AR18" s="86">
        <f t="shared" si="17"/>
        <v>0</v>
      </c>
      <c r="AS18" s="86">
        <f t="shared" si="17"/>
        <v>0.39676113360323889</v>
      </c>
      <c r="AT18" s="86">
        <f t="shared" si="17"/>
        <v>0</v>
      </c>
      <c r="AU18" s="86">
        <f t="shared" si="17"/>
        <v>0</v>
      </c>
      <c r="AV18" s="86">
        <f t="shared" si="17"/>
        <v>9.5222672064777317E-3</v>
      </c>
      <c r="AW18" s="86">
        <f t="shared" si="17"/>
        <v>0</v>
      </c>
      <c r="AX18" s="86">
        <f t="shared" si="17"/>
        <v>0</v>
      </c>
      <c r="AY18" s="86">
        <f t="shared" si="17"/>
        <v>0</v>
      </c>
      <c r="AZ18" s="86">
        <f t="shared" si="17"/>
        <v>0</v>
      </c>
      <c r="BA18" s="86">
        <f t="shared" si="17"/>
        <v>0</v>
      </c>
      <c r="BB18" s="86">
        <f t="shared" si="17"/>
        <v>0</v>
      </c>
    </row>
    <row r="19" spans="1:54" ht="17.25" thickTop="1" thickBot="1" x14ac:dyDescent="0.35">
      <c r="A19" s="303"/>
      <c r="B19" s="11" t="str">
        <f>Clients!B19</f>
        <v>თელავი</v>
      </c>
      <c r="C19" s="79">
        <f>IF($V$1="","",INDEX(Clients!C19:Q19,1,$V$1))</f>
        <v>1120</v>
      </c>
      <c r="D19" s="67">
        <f t="shared" si="1"/>
        <v>0.16</v>
      </c>
      <c r="E19" s="68" t="str">
        <f t="shared" si="2"/>
        <v/>
      </c>
      <c r="F19" s="68" t="str">
        <f t="shared" si="3"/>
        <v/>
      </c>
      <c r="G19" s="68">
        <f t="shared" si="4"/>
        <v>0.04</v>
      </c>
      <c r="H19" s="68" t="str">
        <f t="shared" si="5"/>
        <v/>
      </c>
      <c r="I19" s="68" t="str">
        <f t="shared" si="6"/>
        <v/>
      </c>
      <c r="J19" s="68">
        <f t="shared" si="7"/>
        <v>9.07</v>
      </c>
      <c r="K19" s="68" t="str">
        <f t="shared" si="8"/>
        <v/>
      </c>
      <c r="L19" s="68" t="str">
        <f t="shared" si="9"/>
        <v/>
      </c>
      <c r="M19" s="68">
        <f t="shared" si="10"/>
        <v>0.22</v>
      </c>
      <c r="N19" s="68" t="str">
        <f t="shared" si="11"/>
        <v/>
      </c>
      <c r="O19" s="68" t="str">
        <f t="shared" si="12"/>
        <v/>
      </c>
      <c r="P19" s="68" t="str">
        <f t="shared" si="13"/>
        <v/>
      </c>
      <c r="Q19" s="68" t="str">
        <f t="shared" si="14"/>
        <v/>
      </c>
      <c r="R19" s="68" t="str">
        <f t="shared" si="15"/>
        <v/>
      </c>
      <c r="S19" s="70" t="str">
        <f t="shared" si="16"/>
        <v/>
      </c>
      <c r="AM19" s="86">
        <f t="shared" si="18"/>
        <v>0.15114709851551958</v>
      </c>
      <c r="AN19" s="86">
        <f t="shared" si="18"/>
        <v>0</v>
      </c>
      <c r="AO19" s="86">
        <f t="shared" si="18"/>
        <v>0</v>
      </c>
      <c r="AP19" s="86">
        <f t="shared" si="18"/>
        <v>3.3588244114559906E-2</v>
      </c>
      <c r="AQ19" s="86">
        <f t="shared" si="18"/>
        <v>0</v>
      </c>
      <c r="AR19" s="86">
        <f t="shared" si="18"/>
        <v>0</v>
      </c>
      <c r="AS19" s="86">
        <f t="shared" si="18"/>
        <v>9.0688259109311744</v>
      </c>
      <c r="AT19" s="86">
        <f t="shared" si="18"/>
        <v>0</v>
      </c>
      <c r="AU19" s="86">
        <f t="shared" si="18"/>
        <v>0</v>
      </c>
      <c r="AV19" s="86">
        <f t="shared" si="18"/>
        <v>0.21765182186234819</v>
      </c>
      <c r="AW19" s="86">
        <f t="shared" si="18"/>
        <v>0</v>
      </c>
      <c r="AX19" s="86">
        <f t="shared" si="18"/>
        <v>0</v>
      </c>
      <c r="AY19" s="86">
        <f t="shared" si="18"/>
        <v>0</v>
      </c>
      <c r="AZ19" s="86">
        <f t="shared" si="18"/>
        <v>0</v>
      </c>
      <c r="BA19" s="86">
        <f t="shared" si="18"/>
        <v>0</v>
      </c>
      <c r="BB19" s="86">
        <f t="shared" si="18"/>
        <v>0</v>
      </c>
    </row>
    <row r="20" spans="1:54" ht="17.25" thickTop="1" thickBot="1" x14ac:dyDescent="0.35">
      <c r="A20" s="303"/>
      <c r="B20" s="11" t="str">
        <f>Clients!B20</f>
        <v>ლაგოდეხი</v>
      </c>
      <c r="C20" s="79">
        <f>IF($V$1="","",INDEX(Clients!C20:Q20,1,$V$1))</f>
        <v>67</v>
      </c>
      <c r="D20" s="67">
        <f t="shared" si="1"/>
        <v>0.01</v>
      </c>
      <c r="E20" s="68" t="str">
        <f t="shared" si="2"/>
        <v/>
      </c>
      <c r="F20" s="68" t="str">
        <f t="shared" si="3"/>
        <v/>
      </c>
      <c r="G20" s="68">
        <f t="shared" si="4"/>
        <v>0.01</v>
      </c>
      <c r="H20" s="68" t="str">
        <f t="shared" si="5"/>
        <v/>
      </c>
      <c r="I20" s="68" t="str">
        <f t="shared" si="6"/>
        <v/>
      </c>
      <c r="J20" s="68">
        <f t="shared" si="7"/>
        <v>0.55000000000000004</v>
      </c>
      <c r="K20" s="68" t="str">
        <f t="shared" si="8"/>
        <v/>
      </c>
      <c r="L20" s="68" t="str">
        <f t="shared" si="9"/>
        <v/>
      </c>
      <c r="M20" s="68">
        <f t="shared" si="10"/>
        <v>0.02</v>
      </c>
      <c r="N20" s="68" t="str">
        <f t="shared" si="11"/>
        <v/>
      </c>
      <c r="O20" s="68" t="str">
        <f t="shared" si="12"/>
        <v/>
      </c>
      <c r="P20" s="68" t="str">
        <f t="shared" si="13"/>
        <v/>
      </c>
      <c r="Q20" s="68" t="str">
        <f t="shared" si="14"/>
        <v/>
      </c>
      <c r="R20" s="68" t="str">
        <f t="shared" si="15"/>
        <v/>
      </c>
      <c r="S20" s="70" t="str">
        <f t="shared" si="16"/>
        <v/>
      </c>
      <c r="AM20" s="86">
        <f t="shared" si="18"/>
        <v>9.0418353576248306E-3</v>
      </c>
      <c r="AN20" s="86">
        <f t="shared" si="18"/>
        <v>0</v>
      </c>
      <c r="AO20" s="86">
        <f t="shared" si="18"/>
        <v>0</v>
      </c>
      <c r="AP20" s="86">
        <f t="shared" si="18"/>
        <v>2.0092967461388511E-3</v>
      </c>
      <c r="AQ20" s="86">
        <f t="shared" si="18"/>
        <v>0</v>
      </c>
      <c r="AR20" s="86">
        <f t="shared" si="18"/>
        <v>0</v>
      </c>
      <c r="AS20" s="86">
        <f t="shared" si="18"/>
        <v>0.54251012145748989</v>
      </c>
      <c r="AT20" s="86">
        <f t="shared" si="18"/>
        <v>0</v>
      </c>
      <c r="AU20" s="86">
        <f t="shared" si="18"/>
        <v>0</v>
      </c>
      <c r="AV20" s="86">
        <f t="shared" si="18"/>
        <v>1.3020242914979756E-2</v>
      </c>
      <c r="AW20" s="86">
        <f t="shared" si="18"/>
        <v>0</v>
      </c>
      <c r="AX20" s="86">
        <f t="shared" si="18"/>
        <v>0</v>
      </c>
      <c r="AY20" s="86">
        <f t="shared" si="18"/>
        <v>0</v>
      </c>
      <c r="AZ20" s="86">
        <f t="shared" si="18"/>
        <v>0</v>
      </c>
      <c r="BA20" s="86">
        <f t="shared" si="18"/>
        <v>0</v>
      </c>
      <c r="BB20" s="86">
        <f t="shared" si="18"/>
        <v>0</v>
      </c>
    </row>
    <row r="21" spans="1:54" ht="17.25" thickTop="1" thickBot="1" x14ac:dyDescent="0.35">
      <c r="A21" s="303">
        <f>Clients!A21</f>
        <v>0</v>
      </c>
      <c r="B21" s="11" t="str">
        <f>Clients!B21</f>
        <v>საგარეჯო</v>
      </c>
      <c r="C21" s="79">
        <f>IF($V$1="","",INDEX(Clients!C21:Q21,1,$V$1))</f>
        <v>52</v>
      </c>
      <c r="D21" s="67">
        <f t="shared" si="1"/>
        <v>0.01</v>
      </c>
      <c r="E21" s="68" t="str">
        <f t="shared" si="2"/>
        <v/>
      </c>
      <c r="F21" s="68" t="str">
        <f t="shared" si="3"/>
        <v/>
      </c>
      <c r="G21" s="68">
        <f t="shared" si="4"/>
        <v>0.01</v>
      </c>
      <c r="H21" s="68" t="str">
        <f t="shared" si="5"/>
        <v/>
      </c>
      <c r="I21" s="68" t="str">
        <f t="shared" si="6"/>
        <v/>
      </c>
      <c r="J21" s="68">
        <f t="shared" si="7"/>
        <v>0.43</v>
      </c>
      <c r="K21" s="68" t="str">
        <f t="shared" si="8"/>
        <v/>
      </c>
      <c r="L21" s="68" t="str">
        <f t="shared" si="9"/>
        <v/>
      </c>
      <c r="M21" s="68">
        <f t="shared" si="10"/>
        <v>0.02</v>
      </c>
      <c r="N21" s="68" t="str">
        <f t="shared" si="11"/>
        <v/>
      </c>
      <c r="O21" s="68" t="str">
        <f t="shared" si="12"/>
        <v/>
      </c>
      <c r="P21" s="68" t="str">
        <f t="shared" si="13"/>
        <v/>
      </c>
      <c r="Q21" s="68" t="str">
        <f t="shared" si="14"/>
        <v/>
      </c>
      <c r="R21" s="68" t="str">
        <f t="shared" si="15"/>
        <v/>
      </c>
      <c r="S21" s="70" t="str">
        <f t="shared" si="16"/>
        <v/>
      </c>
      <c r="AM21" s="86">
        <f t="shared" si="18"/>
        <v>7.0175438596491229E-3</v>
      </c>
      <c r="AN21" s="86">
        <f t="shared" si="18"/>
        <v>0</v>
      </c>
      <c r="AO21" s="86">
        <f t="shared" si="18"/>
        <v>0</v>
      </c>
      <c r="AP21" s="86">
        <f t="shared" si="18"/>
        <v>1.5594541910331384E-3</v>
      </c>
      <c r="AQ21" s="86">
        <f t="shared" si="18"/>
        <v>0</v>
      </c>
      <c r="AR21" s="86">
        <f t="shared" si="18"/>
        <v>0</v>
      </c>
      <c r="AS21" s="86">
        <f t="shared" si="18"/>
        <v>0.4210526315789474</v>
      </c>
      <c r="AT21" s="86">
        <f t="shared" si="18"/>
        <v>0</v>
      </c>
      <c r="AU21" s="86">
        <f t="shared" si="18"/>
        <v>0</v>
      </c>
      <c r="AV21" s="86">
        <f t="shared" si="18"/>
        <v>1.0105263157894737E-2</v>
      </c>
      <c r="AW21" s="86">
        <f t="shared" si="18"/>
        <v>0</v>
      </c>
      <c r="AX21" s="86">
        <f t="shared" si="18"/>
        <v>0</v>
      </c>
      <c r="AY21" s="86">
        <f t="shared" si="18"/>
        <v>0</v>
      </c>
      <c r="AZ21" s="86">
        <f t="shared" si="18"/>
        <v>0</v>
      </c>
      <c r="BA21" s="86">
        <f t="shared" si="18"/>
        <v>0</v>
      </c>
      <c r="BB21" s="86">
        <f t="shared" si="18"/>
        <v>0</v>
      </c>
    </row>
    <row r="22" spans="1:54" ht="17.25" thickTop="1" thickBot="1" x14ac:dyDescent="0.35">
      <c r="A22" s="303"/>
      <c r="B22" s="11" t="str">
        <f>Clients!B22</f>
        <v>სიღნაღი</v>
      </c>
      <c r="C22" s="79">
        <f>IF($V$1="","",INDEX(Clients!C22:Q22,1,$V$1))</f>
        <v>144</v>
      </c>
      <c r="D22" s="67">
        <f t="shared" si="1"/>
        <v>0.02</v>
      </c>
      <c r="E22" s="68" t="str">
        <f t="shared" si="2"/>
        <v/>
      </c>
      <c r="F22" s="68" t="str">
        <f t="shared" si="3"/>
        <v/>
      </c>
      <c r="G22" s="68">
        <f t="shared" si="4"/>
        <v>0.01</v>
      </c>
      <c r="H22" s="68" t="str">
        <f t="shared" si="5"/>
        <v/>
      </c>
      <c r="I22" s="68" t="str">
        <f t="shared" si="6"/>
        <v/>
      </c>
      <c r="J22" s="68">
        <f t="shared" si="7"/>
        <v>1.17</v>
      </c>
      <c r="K22" s="68" t="str">
        <f t="shared" si="8"/>
        <v/>
      </c>
      <c r="L22" s="68" t="str">
        <f t="shared" si="9"/>
        <v/>
      </c>
      <c r="M22" s="68">
        <f t="shared" si="10"/>
        <v>0.03</v>
      </c>
      <c r="N22" s="68" t="str">
        <f t="shared" si="11"/>
        <v/>
      </c>
      <c r="O22" s="68" t="str">
        <f t="shared" si="12"/>
        <v/>
      </c>
      <c r="P22" s="68" t="str">
        <f t="shared" si="13"/>
        <v/>
      </c>
      <c r="Q22" s="68" t="str">
        <f t="shared" si="14"/>
        <v/>
      </c>
      <c r="R22" s="68" t="str">
        <f t="shared" si="15"/>
        <v/>
      </c>
      <c r="S22" s="70" t="str">
        <f t="shared" si="16"/>
        <v/>
      </c>
      <c r="AM22" s="86">
        <f t="shared" si="18"/>
        <v>1.9433198380566799E-2</v>
      </c>
      <c r="AN22" s="86">
        <f t="shared" si="18"/>
        <v>0</v>
      </c>
      <c r="AO22" s="86">
        <f t="shared" si="18"/>
        <v>0</v>
      </c>
      <c r="AP22" s="86">
        <f t="shared" si="18"/>
        <v>4.3184885290148446E-3</v>
      </c>
      <c r="AQ22" s="86">
        <f t="shared" si="18"/>
        <v>0</v>
      </c>
      <c r="AR22" s="86">
        <f t="shared" si="18"/>
        <v>0</v>
      </c>
      <c r="AS22" s="86">
        <f t="shared" si="18"/>
        <v>1.165991902834008</v>
      </c>
      <c r="AT22" s="86">
        <f t="shared" si="18"/>
        <v>0</v>
      </c>
      <c r="AU22" s="86">
        <f t="shared" si="18"/>
        <v>0</v>
      </c>
      <c r="AV22" s="86">
        <f t="shared" si="18"/>
        <v>2.7983805668016191E-2</v>
      </c>
      <c r="AW22" s="86">
        <f t="shared" si="18"/>
        <v>0</v>
      </c>
      <c r="AX22" s="86">
        <f t="shared" si="18"/>
        <v>0</v>
      </c>
      <c r="AY22" s="86">
        <f t="shared" si="18"/>
        <v>0</v>
      </c>
      <c r="AZ22" s="86">
        <f t="shared" si="18"/>
        <v>0</v>
      </c>
      <c r="BA22" s="86">
        <f t="shared" si="18"/>
        <v>0</v>
      </c>
      <c r="BB22" s="86">
        <f t="shared" si="18"/>
        <v>0</v>
      </c>
    </row>
    <row r="23" spans="1:54" ht="17.25" thickTop="1" thickBot="1" x14ac:dyDescent="0.35">
      <c r="A23" s="303"/>
      <c r="B23" s="11" t="str">
        <f>Clients!B23</f>
        <v>ყვარელი</v>
      </c>
      <c r="C23" s="79">
        <f>IF($V$1="","",INDEX(Clients!C23:Q23,1,$V$1))</f>
        <v>72</v>
      </c>
      <c r="D23" s="67">
        <f t="shared" si="1"/>
        <v>0.01</v>
      </c>
      <c r="E23" s="68" t="str">
        <f t="shared" si="2"/>
        <v/>
      </c>
      <c r="F23" s="68" t="str">
        <f t="shared" si="3"/>
        <v/>
      </c>
      <c r="G23" s="68">
        <f t="shared" si="4"/>
        <v>0.01</v>
      </c>
      <c r="H23" s="68" t="str">
        <f t="shared" si="5"/>
        <v/>
      </c>
      <c r="I23" s="68" t="str">
        <f t="shared" si="6"/>
        <v/>
      </c>
      <c r="J23" s="68">
        <f t="shared" si="7"/>
        <v>0.59</v>
      </c>
      <c r="K23" s="68" t="str">
        <f t="shared" si="8"/>
        <v/>
      </c>
      <c r="L23" s="68" t="str">
        <f t="shared" si="9"/>
        <v/>
      </c>
      <c r="M23" s="68">
        <f t="shared" si="10"/>
        <v>0.02</v>
      </c>
      <c r="N23" s="68" t="str">
        <f t="shared" si="11"/>
        <v/>
      </c>
      <c r="O23" s="68" t="str">
        <f t="shared" si="12"/>
        <v/>
      </c>
      <c r="P23" s="68" t="str">
        <f t="shared" si="13"/>
        <v/>
      </c>
      <c r="Q23" s="68" t="str">
        <f t="shared" si="14"/>
        <v/>
      </c>
      <c r="R23" s="68" t="str">
        <f t="shared" si="15"/>
        <v/>
      </c>
      <c r="S23" s="70" t="str">
        <f t="shared" si="16"/>
        <v/>
      </c>
      <c r="AM23" s="86">
        <f t="shared" si="18"/>
        <v>9.7165991902833995E-3</v>
      </c>
      <c r="AN23" s="86">
        <f t="shared" si="18"/>
        <v>0</v>
      </c>
      <c r="AO23" s="86">
        <f t="shared" si="18"/>
        <v>0</v>
      </c>
      <c r="AP23" s="86">
        <f t="shared" si="18"/>
        <v>2.1592442645074223E-3</v>
      </c>
      <c r="AQ23" s="86">
        <f t="shared" si="18"/>
        <v>0</v>
      </c>
      <c r="AR23" s="86">
        <f t="shared" si="18"/>
        <v>0</v>
      </c>
      <c r="AS23" s="86">
        <f t="shared" si="18"/>
        <v>0.582995951417004</v>
      </c>
      <c r="AT23" s="86">
        <f t="shared" si="18"/>
        <v>0</v>
      </c>
      <c r="AU23" s="86">
        <f t="shared" si="18"/>
        <v>0</v>
      </c>
      <c r="AV23" s="86">
        <f t="shared" si="18"/>
        <v>1.3991902834008096E-2</v>
      </c>
      <c r="AW23" s="86">
        <f t="shared" si="18"/>
        <v>0</v>
      </c>
      <c r="AX23" s="86">
        <f t="shared" si="18"/>
        <v>0</v>
      </c>
      <c r="AY23" s="86">
        <f t="shared" si="18"/>
        <v>0</v>
      </c>
      <c r="AZ23" s="86">
        <f t="shared" si="18"/>
        <v>0</v>
      </c>
      <c r="BA23" s="86">
        <f t="shared" si="18"/>
        <v>0</v>
      </c>
      <c r="BB23" s="86">
        <f t="shared" si="18"/>
        <v>0</v>
      </c>
    </row>
    <row r="24" spans="1:54" ht="17.25" thickTop="1" thickBot="1" x14ac:dyDescent="0.35">
      <c r="A24" s="303"/>
      <c r="B24" s="11" t="str">
        <f>Clients!B24</f>
        <v>ბაღდათი</v>
      </c>
      <c r="C24" s="79">
        <f>IF($V$1="","",INDEX(Clients!C24:Q24,1,$V$1))</f>
        <v>104</v>
      </c>
      <c r="D24" s="67">
        <f t="shared" si="1"/>
        <v>0.02</v>
      </c>
      <c r="E24" s="68" t="str">
        <f t="shared" si="2"/>
        <v/>
      </c>
      <c r="F24" s="68" t="str">
        <f t="shared" si="3"/>
        <v/>
      </c>
      <c r="G24" s="68">
        <f t="shared" si="4"/>
        <v>0.01</v>
      </c>
      <c r="H24" s="68" t="str">
        <f t="shared" si="5"/>
        <v/>
      </c>
      <c r="I24" s="68" t="str">
        <f t="shared" si="6"/>
        <v/>
      </c>
      <c r="J24" s="68">
        <f t="shared" si="7"/>
        <v>0.85</v>
      </c>
      <c r="K24" s="68" t="str">
        <f t="shared" si="8"/>
        <v/>
      </c>
      <c r="L24" s="68" t="str">
        <f t="shared" si="9"/>
        <v/>
      </c>
      <c r="M24" s="68">
        <f t="shared" si="10"/>
        <v>0.03</v>
      </c>
      <c r="N24" s="68" t="str">
        <f t="shared" si="11"/>
        <v/>
      </c>
      <c r="O24" s="68" t="str">
        <f t="shared" si="12"/>
        <v/>
      </c>
      <c r="P24" s="68" t="str">
        <f t="shared" si="13"/>
        <v/>
      </c>
      <c r="Q24" s="68" t="str">
        <f t="shared" si="14"/>
        <v/>
      </c>
      <c r="R24" s="68" t="str">
        <f t="shared" si="15"/>
        <v/>
      </c>
      <c r="S24" s="70" t="str">
        <f t="shared" si="16"/>
        <v/>
      </c>
      <c r="AM24" s="86">
        <f t="shared" si="18"/>
        <v>1.4035087719298246E-2</v>
      </c>
      <c r="AN24" s="86">
        <f t="shared" si="18"/>
        <v>0</v>
      </c>
      <c r="AO24" s="86">
        <f t="shared" si="18"/>
        <v>0</v>
      </c>
      <c r="AP24" s="86">
        <f t="shared" si="18"/>
        <v>3.1189083820662767E-3</v>
      </c>
      <c r="AQ24" s="86">
        <f t="shared" si="18"/>
        <v>0</v>
      </c>
      <c r="AR24" s="86">
        <f t="shared" si="18"/>
        <v>0</v>
      </c>
      <c r="AS24" s="86">
        <f t="shared" si="18"/>
        <v>0.8421052631578948</v>
      </c>
      <c r="AT24" s="86">
        <f t="shared" si="18"/>
        <v>0</v>
      </c>
      <c r="AU24" s="86">
        <f t="shared" si="18"/>
        <v>0</v>
      </c>
      <c r="AV24" s="86">
        <f t="shared" si="18"/>
        <v>2.0210526315789474E-2</v>
      </c>
      <c r="AW24" s="86">
        <f t="shared" si="18"/>
        <v>0</v>
      </c>
      <c r="AX24" s="86">
        <f t="shared" si="18"/>
        <v>0</v>
      </c>
      <c r="AY24" s="86">
        <f t="shared" si="18"/>
        <v>0</v>
      </c>
      <c r="AZ24" s="86">
        <f t="shared" si="18"/>
        <v>0</v>
      </c>
      <c r="BA24" s="86">
        <f t="shared" si="18"/>
        <v>0</v>
      </c>
      <c r="BB24" s="86">
        <f t="shared" si="18"/>
        <v>0</v>
      </c>
    </row>
    <row r="25" spans="1:54" ht="17.25" thickTop="1" thickBot="1" x14ac:dyDescent="0.35">
      <c r="A25" s="303"/>
      <c r="B25" s="11" t="str">
        <f>Clients!B25</f>
        <v>ვანი</v>
      </c>
      <c r="C25" s="79">
        <f>IF($V$1="","",INDEX(Clients!C25:Q25,1,$V$1))</f>
        <v>31</v>
      </c>
      <c r="D25" s="67">
        <f t="shared" si="1"/>
        <v>0.01</v>
      </c>
      <c r="E25" s="68" t="str">
        <f t="shared" si="2"/>
        <v/>
      </c>
      <c r="F25" s="68" t="str">
        <f t="shared" si="3"/>
        <v/>
      </c>
      <c r="G25" s="68">
        <f t="shared" si="4"/>
        <v>0.01</v>
      </c>
      <c r="H25" s="68" t="str">
        <f t="shared" si="5"/>
        <v/>
      </c>
      <c r="I25" s="68" t="str">
        <f t="shared" si="6"/>
        <v/>
      </c>
      <c r="J25" s="68">
        <f t="shared" si="7"/>
        <v>0.26</v>
      </c>
      <c r="K25" s="68" t="str">
        <f t="shared" si="8"/>
        <v/>
      </c>
      <c r="L25" s="68" t="str">
        <f t="shared" si="9"/>
        <v/>
      </c>
      <c r="M25" s="68">
        <f t="shared" si="10"/>
        <v>0.01</v>
      </c>
      <c r="N25" s="68" t="str">
        <f t="shared" si="11"/>
        <v/>
      </c>
      <c r="O25" s="68" t="str">
        <f t="shared" si="12"/>
        <v/>
      </c>
      <c r="P25" s="68" t="str">
        <f t="shared" si="13"/>
        <v/>
      </c>
      <c r="Q25" s="68" t="str">
        <f t="shared" si="14"/>
        <v/>
      </c>
      <c r="R25" s="68" t="str">
        <f t="shared" si="15"/>
        <v/>
      </c>
      <c r="S25" s="70" t="str">
        <f t="shared" si="16"/>
        <v/>
      </c>
      <c r="AM25" s="86">
        <f t="shared" si="18"/>
        <v>4.1835357624831308E-3</v>
      </c>
      <c r="AN25" s="86">
        <f t="shared" si="18"/>
        <v>0</v>
      </c>
      <c r="AO25" s="86">
        <f t="shared" si="18"/>
        <v>0</v>
      </c>
      <c r="AP25" s="86">
        <f t="shared" si="18"/>
        <v>9.2967461388514011E-4</v>
      </c>
      <c r="AQ25" s="86">
        <f t="shared" si="18"/>
        <v>0</v>
      </c>
      <c r="AR25" s="86">
        <f t="shared" si="18"/>
        <v>0</v>
      </c>
      <c r="AS25" s="86">
        <f t="shared" si="18"/>
        <v>0.25101214574898784</v>
      </c>
      <c r="AT25" s="86">
        <f t="shared" si="18"/>
        <v>0</v>
      </c>
      <c r="AU25" s="86">
        <f t="shared" si="18"/>
        <v>0</v>
      </c>
      <c r="AV25" s="86">
        <f t="shared" si="18"/>
        <v>6.0242914979757077E-3</v>
      </c>
      <c r="AW25" s="86">
        <f t="shared" si="18"/>
        <v>0</v>
      </c>
      <c r="AX25" s="86">
        <f t="shared" si="18"/>
        <v>0</v>
      </c>
      <c r="AY25" s="86">
        <f t="shared" si="18"/>
        <v>0</v>
      </c>
      <c r="AZ25" s="86">
        <f t="shared" si="18"/>
        <v>0</v>
      </c>
      <c r="BA25" s="86">
        <f t="shared" si="18"/>
        <v>0</v>
      </c>
      <c r="BB25" s="86">
        <f t="shared" si="18"/>
        <v>0</v>
      </c>
    </row>
    <row r="26" spans="1:54" ht="17.25" thickTop="1" thickBot="1" x14ac:dyDescent="0.35">
      <c r="A26" s="303"/>
      <c r="B26" s="11" t="str">
        <f>Clients!B26</f>
        <v>ზესტაფონი</v>
      </c>
      <c r="C26" s="79">
        <f>IF($V$1="","",INDEX(Clients!C26:Q26,1,$V$1))</f>
        <v>119</v>
      </c>
      <c r="D26" s="67">
        <f t="shared" si="1"/>
        <v>0.02</v>
      </c>
      <c r="E26" s="68" t="str">
        <f t="shared" si="2"/>
        <v/>
      </c>
      <c r="F26" s="68" t="str">
        <f t="shared" si="3"/>
        <v/>
      </c>
      <c r="G26" s="68">
        <f t="shared" si="4"/>
        <v>0.01</v>
      </c>
      <c r="H26" s="68" t="str">
        <f t="shared" si="5"/>
        <v/>
      </c>
      <c r="I26" s="68" t="str">
        <f t="shared" si="6"/>
        <v/>
      </c>
      <c r="J26" s="68">
        <f t="shared" si="7"/>
        <v>0.97</v>
      </c>
      <c r="K26" s="68" t="str">
        <f t="shared" si="8"/>
        <v/>
      </c>
      <c r="L26" s="68" t="str">
        <f t="shared" si="9"/>
        <v/>
      </c>
      <c r="M26" s="68">
        <f t="shared" si="10"/>
        <v>0.03</v>
      </c>
      <c r="N26" s="68" t="str">
        <f t="shared" si="11"/>
        <v/>
      </c>
      <c r="O26" s="68" t="str">
        <f t="shared" si="12"/>
        <v/>
      </c>
      <c r="P26" s="68" t="str">
        <f t="shared" si="13"/>
        <v/>
      </c>
      <c r="Q26" s="68" t="str">
        <f t="shared" si="14"/>
        <v/>
      </c>
      <c r="R26" s="68" t="str">
        <f t="shared" si="15"/>
        <v/>
      </c>
      <c r="S26" s="70" t="str">
        <f t="shared" si="16"/>
        <v/>
      </c>
      <c r="AM26" s="86">
        <f t="shared" si="18"/>
        <v>1.6059379217273951E-2</v>
      </c>
      <c r="AN26" s="86">
        <f t="shared" si="18"/>
        <v>0</v>
      </c>
      <c r="AO26" s="86">
        <f t="shared" si="18"/>
        <v>0</v>
      </c>
      <c r="AP26" s="86">
        <f t="shared" si="18"/>
        <v>3.5687509371719892E-3</v>
      </c>
      <c r="AQ26" s="86">
        <f t="shared" si="18"/>
        <v>0</v>
      </c>
      <c r="AR26" s="86">
        <f t="shared" si="18"/>
        <v>0</v>
      </c>
      <c r="AS26" s="86">
        <f t="shared" si="18"/>
        <v>0.96356275303643724</v>
      </c>
      <c r="AT26" s="86">
        <f t="shared" si="18"/>
        <v>0</v>
      </c>
      <c r="AU26" s="86">
        <f t="shared" si="18"/>
        <v>0</v>
      </c>
      <c r="AV26" s="86">
        <f t="shared" si="18"/>
        <v>2.3125506072874492E-2</v>
      </c>
      <c r="AW26" s="86">
        <f t="shared" si="18"/>
        <v>0</v>
      </c>
      <c r="AX26" s="86">
        <f t="shared" si="18"/>
        <v>0</v>
      </c>
      <c r="AY26" s="86">
        <f t="shared" si="18"/>
        <v>0</v>
      </c>
      <c r="AZ26" s="86">
        <f t="shared" si="18"/>
        <v>0</v>
      </c>
      <c r="BA26" s="86">
        <f t="shared" si="18"/>
        <v>0</v>
      </c>
      <c r="BB26" s="86">
        <f t="shared" si="18"/>
        <v>0</v>
      </c>
    </row>
    <row r="27" spans="1:54" ht="17.25" thickTop="1" thickBot="1" x14ac:dyDescent="0.35">
      <c r="A27" s="303">
        <f>Clients!A27</f>
        <v>0</v>
      </c>
      <c r="B27" s="11" t="str">
        <f>Clients!B27</f>
        <v>თერჯოლა</v>
      </c>
      <c r="C27" s="79">
        <f>IF($V$1="","",INDEX(Clients!C27:Q27,1,$V$1))</f>
        <v>16</v>
      </c>
      <c r="D27" s="67">
        <f t="shared" si="1"/>
        <v>0.01</v>
      </c>
      <c r="E27" s="68" t="str">
        <f t="shared" si="2"/>
        <v/>
      </c>
      <c r="F27" s="68" t="str">
        <f t="shared" si="3"/>
        <v/>
      </c>
      <c r="G27" s="68">
        <f t="shared" si="4"/>
        <v>0.01</v>
      </c>
      <c r="H27" s="68" t="str">
        <f t="shared" si="5"/>
        <v/>
      </c>
      <c r="I27" s="68" t="str">
        <f t="shared" si="6"/>
        <v/>
      </c>
      <c r="J27" s="68">
        <f t="shared" si="7"/>
        <v>0.13</v>
      </c>
      <c r="K27" s="68" t="str">
        <f t="shared" si="8"/>
        <v/>
      </c>
      <c r="L27" s="68" t="str">
        <f t="shared" si="9"/>
        <v/>
      </c>
      <c r="M27" s="68">
        <f t="shared" si="10"/>
        <v>0.01</v>
      </c>
      <c r="N27" s="68" t="str">
        <f t="shared" si="11"/>
        <v/>
      </c>
      <c r="O27" s="68" t="str">
        <f t="shared" si="12"/>
        <v/>
      </c>
      <c r="P27" s="68" t="str">
        <f t="shared" si="13"/>
        <v/>
      </c>
      <c r="Q27" s="68" t="str">
        <f t="shared" si="14"/>
        <v/>
      </c>
      <c r="R27" s="68" t="str">
        <f t="shared" si="15"/>
        <v/>
      </c>
      <c r="S27" s="70" t="str">
        <f t="shared" si="16"/>
        <v/>
      </c>
      <c r="AM27" s="86">
        <f t="shared" si="18"/>
        <v>2.1592442645074223E-3</v>
      </c>
      <c r="AN27" s="86">
        <f t="shared" si="18"/>
        <v>0</v>
      </c>
      <c r="AO27" s="86">
        <f t="shared" si="18"/>
        <v>0</v>
      </c>
      <c r="AP27" s="86">
        <f t="shared" si="18"/>
        <v>4.798320587794272E-4</v>
      </c>
      <c r="AQ27" s="86">
        <f t="shared" si="18"/>
        <v>0</v>
      </c>
      <c r="AR27" s="86">
        <f t="shared" si="18"/>
        <v>0</v>
      </c>
      <c r="AS27" s="86">
        <f t="shared" si="18"/>
        <v>0.12955465587044535</v>
      </c>
      <c r="AT27" s="86">
        <f t="shared" si="18"/>
        <v>0</v>
      </c>
      <c r="AU27" s="86">
        <f t="shared" si="18"/>
        <v>0</v>
      </c>
      <c r="AV27" s="86">
        <f t="shared" si="18"/>
        <v>3.1093117408906882E-3</v>
      </c>
      <c r="AW27" s="86">
        <f t="shared" si="18"/>
        <v>0</v>
      </c>
      <c r="AX27" s="86">
        <f t="shared" si="18"/>
        <v>0</v>
      </c>
      <c r="AY27" s="86">
        <f t="shared" si="18"/>
        <v>0</v>
      </c>
      <c r="AZ27" s="86">
        <f t="shared" si="18"/>
        <v>0</v>
      </c>
      <c r="BA27" s="86">
        <f t="shared" si="18"/>
        <v>0</v>
      </c>
      <c r="BB27" s="86">
        <f t="shared" si="18"/>
        <v>0</v>
      </c>
    </row>
    <row r="28" spans="1:54" ht="17.25" thickTop="1" thickBot="1" x14ac:dyDescent="0.35">
      <c r="A28" s="303"/>
      <c r="B28" s="11" t="str">
        <f>Clients!B28</f>
        <v>სამტრედია</v>
      </c>
      <c r="C28" s="79">
        <f>IF($V$1="","",INDEX(Clients!C28:Q28,1,$V$1))</f>
        <v>151</v>
      </c>
      <c r="D28" s="67">
        <f t="shared" si="1"/>
        <v>0.03</v>
      </c>
      <c r="E28" s="68" t="str">
        <f t="shared" si="2"/>
        <v/>
      </c>
      <c r="F28" s="68" t="str">
        <f t="shared" si="3"/>
        <v/>
      </c>
      <c r="G28" s="68">
        <f t="shared" si="4"/>
        <v>0.01</v>
      </c>
      <c r="H28" s="68" t="str">
        <f t="shared" si="5"/>
        <v/>
      </c>
      <c r="I28" s="68" t="str">
        <f t="shared" si="6"/>
        <v/>
      </c>
      <c r="J28" s="68">
        <f t="shared" si="7"/>
        <v>1.23</v>
      </c>
      <c r="K28" s="68" t="str">
        <f t="shared" si="8"/>
        <v/>
      </c>
      <c r="L28" s="68" t="str">
        <f t="shared" si="9"/>
        <v/>
      </c>
      <c r="M28" s="68">
        <f t="shared" si="10"/>
        <v>0.03</v>
      </c>
      <c r="N28" s="68" t="str">
        <f t="shared" si="11"/>
        <v/>
      </c>
      <c r="O28" s="68" t="str">
        <f t="shared" si="12"/>
        <v/>
      </c>
      <c r="P28" s="68" t="str">
        <f t="shared" si="13"/>
        <v/>
      </c>
      <c r="Q28" s="68" t="str">
        <f t="shared" si="14"/>
        <v/>
      </c>
      <c r="R28" s="68" t="str">
        <f t="shared" si="15"/>
        <v/>
      </c>
      <c r="S28" s="70" t="str">
        <f t="shared" si="16"/>
        <v/>
      </c>
      <c r="AM28" s="86">
        <f t="shared" si="18"/>
        <v>2.0377867746288799E-2</v>
      </c>
      <c r="AN28" s="86">
        <f t="shared" si="18"/>
        <v>0</v>
      </c>
      <c r="AO28" s="86">
        <f t="shared" si="18"/>
        <v>0</v>
      </c>
      <c r="AP28" s="86">
        <f t="shared" si="18"/>
        <v>4.528415054730844E-3</v>
      </c>
      <c r="AQ28" s="86">
        <f t="shared" si="18"/>
        <v>0</v>
      </c>
      <c r="AR28" s="86">
        <f t="shared" si="18"/>
        <v>0</v>
      </c>
      <c r="AS28" s="86">
        <f t="shared" si="18"/>
        <v>1.2226720647773279</v>
      </c>
      <c r="AT28" s="86">
        <f t="shared" si="18"/>
        <v>0</v>
      </c>
      <c r="AU28" s="86">
        <f t="shared" si="18"/>
        <v>0</v>
      </c>
      <c r="AV28" s="86">
        <f t="shared" si="18"/>
        <v>2.934412955465587E-2</v>
      </c>
      <c r="AW28" s="86">
        <f t="shared" si="18"/>
        <v>0</v>
      </c>
      <c r="AX28" s="86">
        <f t="shared" si="18"/>
        <v>0</v>
      </c>
      <c r="AY28" s="86">
        <f t="shared" si="18"/>
        <v>0</v>
      </c>
      <c r="AZ28" s="86">
        <f t="shared" si="18"/>
        <v>0</v>
      </c>
      <c r="BA28" s="86">
        <f t="shared" si="18"/>
        <v>0</v>
      </c>
      <c r="BB28" s="86">
        <f t="shared" si="18"/>
        <v>0</v>
      </c>
    </row>
    <row r="29" spans="1:54" ht="17.25" thickTop="1" thickBot="1" x14ac:dyDescent="0.35">
      <c r="A29" s="303"/>
      <c r="B29" s="11" t="str">
        <f>Clients!B29</f>
        <v>საჩხერი</v>
      </c>
      <c r="C29" s="79">
        <f>IF($V$1="","",INDEX(Clients!C29:Q29,1,$V$1))</f>
        <v>38</v>
      </c>
      <c r="D29" s="67">
        <f t="shared" si="1"/>
        <v>0.01</v>
      </c>
      <c r="E29" s="68" t="str">
        <f t="shared" si="2"/>
        <v/>
      </c>
      <c r="F29" s="68" t="str">
        <f t="shared" si="3"/>
        <v/>
      </c>
      <c r="G29" s="68">
        <f t="shared" si="4"/>
        <v>0.01</v>
      </c>
      <c r="H29" s="68" t="str">
        <f t="shared" si="5"/>
        <v/>
      </c>
      <c r="I29" s="68" t="str">
        <f t="shared" si="6"/>
        <v/>
      </c>
      <c r="J29" s="68">
        <f t="shared" si="7"/>
        <v>0.31</v>
      </c>
      <c r="K29" s="68" t="str">
        <f t="shared" si="8"/>
        <v/>
      </c>
      <c r="L29" s="68" t="str">
        <f t="shared" si="9"/>
        <v/>
      </c>
      <c r="M29" s="68">
        <f t="shared" si="10"/>
        <v>0.01</v>
      </c>
      <c r="N29" s="68" t="str">
        <f t="shared" si="11"/>
        <v/>
      </c>
      <c r="O29" s="68" t="str">
        <f t="shared" si="12"/>
        <v/>
      </c>
      <c r="P29" s="68" t="str">
        <f t="shared" si="13"/>
        <v/>
      </c>
      <c r="Q29" s="68" t="str">
        <f t="shared" si="14"/>
        <v/>
      </c>
      <c r="R29" s="68" t="str">
        <f t="shared" si="15"/>
        <v/>
      </c>
      <c r="S29" s="70" t="str">
        <f t="shared" si="16"/>
        <v/>
      </c>
      <c r="AM29" s="86">
        <f t="shared" si="18"/>
        <v>5.1282051282051282E-3</v>
      </c>
      <c r="AN29" s="86">
        <f t="shared" si="18"/>
        <v>0</v>
      </c>
      <c r="AO29" s="86">
        <f t="shared" si="18"/>
        <v>0</v>
      </c>
      <c r="AP29" s="86">
        <f t="shared" si="18"/>
        <v>1.1396011396011397E-3</v>
      </c>
      <c r="AQ29" s="86">
        <f t="shared" si="18"/>
        <v>0</v>
      </c>
      <c r="AR29" s="86">
        <f t="shared" si="18"/>
        <v>0</v>
      </c>
      <c r="AS29" s="86">
        <f t="shared" si="18"/>
        <v>0.30769230769230771</v>
      </c>
      <c r="AT29" s="86">
        <f t="shared" si="18"/>
        <v>0</v>
      </c>
      <c r="AU29" s="86">
        <f t="shared" si="18"/>
        <v>0</v>
      </c>
      <c r="AV29" s="86">
        <f t="shared" si="18"/>
        <v>7.3846153846153844E-3</v>
      </c>
      <c r="AW29" s="86">
        <f t="shared" si="18"/>
        <v>0</v>
      </c>
      <c r="AX29" s="86">
        <f t="shared" si="18"/>
        <v>0</v>
      </c>
      <c r="AY29" s="86">
        <f t="shared" si="18"/>
        <v>0</v>
      </c>
      <c r="AZ29" s="86">
        <f t="shared" si="18"/>
        <v>0</v>
      </c>
      <c r="BA29" s="86">
        <f t="shared" si="18"/>
        <v>0</v>
      </c>
      <c r="BB29" s="86">
        <f t="shared" si="18"/>
        <v>0</v>
      </c>
    </row>
    <row r="30" spans="1:54" ht="17.25" thickTop="1" thickBot="1" x14ac:dyDescent="0.35">
      <c r="A30" s="303"/>
      <c r="B30" s="11" t="str">
        <f>Clients!B30</f>
        <v>ტყიბული</v>
      </c>
      <c r="C30" s="79">
        <f>IF($V$1="","",INDEX(Clients!C30:Q30,1,$V$1))</f>
        <v>49</v>
      </c>
      <c r="D30" s="67">
        <f t="shared" si="1"/>
        <v>0.01</v>
      </c>
      <c r="E30" s="68" t="str">
        <f t="shared" si="2"/>
        <v/>
      </c>
      <c r="F30" s="68" t="str">
        <f t="shared" si="3"/>
        <v/>
      </c>
      <c r="G30" s="68">
        <f t="shared" si="4"/>
        <v>0.01</v>
      </c>
      <c r="H30" s="68" t="str">
        <f t="shared" si="5"/>
        <v/>
      </c>
      <c r="I30" s="68" t="str">
        <f t="shared" si="6"/>
        <v/>
      </c>
      <c r="J30" s="68">
        <f t="shared" si="7"/>
        <v>0.4</v>
      </c>
      <c r="K30" s="68" t="str">
        <f t="shared" si="8"/>
        <v/>
      </c>
      <c r="L30" s="68" t="str">
        <f t="shared" si="9"/>
        <v/>
      </c>
      <c r="M30" s="68">
        <f t="shared" si="10"/>
        <v>0.01</v>
      </c>
      <c r="N30" s="68" t="str">
        <f t="shared" si="11"/>
        <v/>
      </c>
      <c r="O30" s="68" t="str">
        <f t="shared" si="12"/>
        <v/>
      </c>
      <c r="P30" s="68" t="str">
        <f t="shared" si="13"/>
        <v/>
      </c>
      <c r="Q30" s="68" t="str">
        <f t="shared" si="14"/>
        <v/>
      </c>
      <c r="R30" s="68" t="str">
        <f t="shared" si="15"/>
        <v/>
      </c>
      <c r="S30" s="70" t="str">
        <f t="shared" si="16"/>
        <v/>
      </c>
      <c r="AM30" s="86">
        <f t="shared" si="18"/>
        <v>6.6126855600539807E-3</v>
      </c>
      <c r="AN30" s="86">
        <f t="shared" si="18"/>
        <v>0</v>
      </c>
      <c r="AO30" s="86">
        <f t="shared" si="18"/>
        <v>0</v>
      </c>
      <c r="AP30" s="86">
        <f t="shared" si="18"/>
        <v>1.4694856800119957E-3</v>
      </c>
      <c r="AQ30" s="86">
        <f t="shared" si="18"/>
        <v>0</v>
      </c>
      <c r="AR30" s="86">
        <f t="shared" si="18"/>
        <v>0</v>
      </c>
      <c r="AS30" s="86">
        <f t="shared" si="18"/>
        <v>0.39676113360323889</v>
      </c>
      <c r="AT30" s="86">
        <f t="shared" si="18"/>
        <v>0</v>
      </c>
      <c r="AU30" s="86">
        <f t="shared" si="18"/>
        <v>0</v>
      </c>
      <c r="AV30" s="86">
        <f t="shared" si="18"/>
        <v>9.5222672064777317E-3</v>
      </c>
      <c r="AW30" s="86">
        <f t="shared" si="18"/>
        <v>0</v>
      </c>
      <c r="AX30" s="86">
        <f t="shared" si="18"/>
        <v>0</v>
      </c>
      <c r="AY30" s="86">
        <f t="shared" si="18"/>
        <v>0</v>
      </c>
      <c r="AZ30" s="86">
        <f t="shared" si="18"/>
        <v>0</v>
      </c>
      <c r="BA30" s="86">
        <f t="shared" si="18"/>
        <v>0</v>
      </c>
      <c r="BB30" s="86">
        <f t="shared" si="18"/>
        <v>0</v>
      </c>
    </row>
    <row r="31" spans="1:54" ht="17.25" thickTop="1" thickBot="1" x14ac:dyDescent="0.35">
      <c r="A31" s="303"/>
      <c r="B31" s="11" t="str">
        <f>Clients!B31</f>
        <v>ქუთაისი</v>
      </c>
      <c r="C31" s="79">
        <f>IF($V$1="","",INDEX(Clients!C31:Q31,1,$V$1))</f>
        <v>1415</v>
      </c>
      <c r="D31" s="67">
        <f t="shared" si="1"/>
        <v>0.2</v>
      </c>
      <c r="E31" s="68" t="str">
        <f t="shared" si="2"/>
        <v/>
      </c>
      <c r="F31" s="68" t="str">
        <f t="shared" si="3"/>
        <v/>
      </c>
      <c r="G31" s="68">
        <f t="shared" si="4"/>
        <v>0.05</v>
      </c>
      <c r="H31" s="68" t="str">
        <f t="shared" si="5"/>
        <v/>
      </c>
      <c r="I31" s="68" t="str">
        <f t="shared" si="6"/>
        <v/>
      </c>
      <c r="J31" s="68">
        <f t="shared" si="7"/>
        <v>11.459999999999999</v>
      </c>
      <c r="K31" s="68" t="str">
        <f t="shared" si="8"/>
        <v/>
      </c>
      <c r="L31" s="68" t="str">
        <f t="shared" si="9"/>
        <v/>
      </c>
      <c r="M31" s="68">
        <f t="shared" si="10"/>
        <v>0.28000000000000003</v>
      </c>
      <c r="N31" s="68" t="str">
        <f t="shared" si="11"/>
        <v/>
      </c>
      <c r="O31" s="68" t="str">
        <f t="shared" si="12"/>
        <v/>
      </c>
      <c r="P31" s="68" t="str">
        <f t="shared" si="13"/>
        <v/>
      </c>
      <c r="Q31" s="68" t="str">
        <f t="shared" si="14"/>
        <v/>
      </c>
      <c r="R31" s="68" t="str">
        <f t="shared" si="15"/>
        <v/>
      </c>
      <c r="S31" s="70" t="str">
        <f t="shared" si="16"/>
        <v/>
      </c>
      <c r="AM31" s="86">
        <f t="shared" si="18"/>
        <v>0.19095816464237517</v>
      </c>
      <c r="AN31" s="86">
        <f t="shared" si="18"/>
        <v>0</v>
      </c>
      <c r="AO31" s="86">
        <f t="shared" si="18"/>
        <v>0</v>
      </c>
      <c r="AP31" s="86">
        <f t="shared" si="18"/>
        <v>4.2435147698305593E-2</v>
      </c>
      <c r="AQ31" s="86">
        <f t="shared" si="18"/>
        <v>0</v>
      </c>
      <c r="AR31" s="86">
        <f t="shared" si="18"/>
        <v>0</v>
      </c>
      <c r="AS31" s="86">
        <f t="shared" si="18"/>
        <v>11.457489878542511</v>
      </c>
      <c r="AT31" s="86">
        <f t="shared" si="18"/>
        <v>0</v>
      </c>
      <c r="AU31" s="86">
        <f t="shared" si="18"/>
        <v>0</v>
      </c>
      <c r="AV31" s="86">
        <f t="shared" si="18"/>
        <v>0.27497975708502026</v>
      </c>
      <c r="AW31" s="86">
        <f t="shared" si="18"/>
        <v>0</v>
      </c>
      <c r="AX31" s="86">
        <f t="shared" si="18"/>
        <v>0</v>
      </c>
      <c r="AY31" s="86">
        <f t="shared" si="18"/>
        <v>0</v>
      </c>
      <c r="AZ31" s="86">
        <f t="shared" si="18"/>
        <v>0</v>
      </c>
      <c r="BA31" s="86">
        <f t="shared" si="18"/>
        <v>0</v>
      </c>
      <c r="BB31" s="86">
        <f t="shared" si="18"/>
        <v>0</v>
      </c>
    </row>
    <row r="32" spans="1:54" ht="17.25" thickTop="1" thickBot="1" x14ac:dyDescent="0.35">
      <c r="A32" s="303"/>
      <c r="B32" s="11" t="str">
        <f>Clients!B32</f>
        <v>წყალტუბო</v>
      </c>
      <c r="C32" s="79">
        <f>IF($V$1="","",INDEX(Clients!C32:Q32,1,$V$1))</f>
        <v>500</v>
      </c>
      <c r="D32" s="67">
        <f t="shared" si="1"/>
        <v>6.9999999999999993E-2</v>
      </c>
      <c r="E32" s="68" t="str">
        <f t="shared" si="2"/>
        <v/>
      </c>
      <c r="F32" s="68" t="str">
        <f t="shared" si="3"/>
        <v/>
      </c>
      <c r="G32" s="68">
        <f t="shared" si="4"/>
        <v>0.02</v>
      </c>
      <c r="H32" s="68" t="str">
        <f t="shared" si="5"/>
        <v/>
      </c>
      <c r="I32" s="68" t="str">
        <f t="shared" si="6"/>
        <v/>
      </c>
      <c r="J32" s="68">
        <f t="shared" si="7"/>
        <v>4.05</v>
      </c>
      <c r="K32" s="68" t="str">
        <f t="shared" si="8"/>
        <v/>
      </c>
      <c r="L32" s="68" t="str">
        <f t="shared" si="9"/>
        <v/>
      </c>
      <c r="M32" s="68">
        <f t="shared" si="10"/>
        <v>9.9999999999999992E-2</v>
      </c>
      <c r="N32" s="68" t="str">
        <f t="shared" si="11"/>
        <v/>
      </c>
      <c r="O32" s="68" t="str">
        <f t="shared" si="12"/>
        <v/>
      </c>
      <c r="P32" s="68" t="str">
        <f t="shared" si="13"/>
        <v/>
      </c>
      <c r="Q32" s="68" t="str">
        <f t="shared" si="14"/>
        <v/>
      </c>
      <c r="R32" s="68" t="str">
        <f t="shared" si="15"/>
        <v/>
      </c>
      <c r="S32" s="70" t="str">
        <f t="shared" si="16"/>
        <v/>
      </c>
      <c r="AM32" s="86">
        <f t="shared" si="18"/>
        <v>6.7476383265856948E-2</v>
      </c>
      <c r="AN32" s="86">
        <f t="shared" si="18"/>
        <v>0</v>
      </c>
      <c r="AO32" s="86">
        <f t="shared" si="18"/>
        <v>0</v>
      </c>
      <c r="AP32" s="86">
        <f t="shared" si="18"/>
        <v>1.49947518368571E-2</v>
      </c>
      <c r="AQ32" s="86">
        <f t="shared" si="18"/>
        <v>0</v>
      </c>
      <c r="AR32" s="86">
        <f t="shared" si="18"/>
        <v>0</v>
      </c>
      <c r="AS32" s="86">
        <f t="shared" si="18"/>
        <v>4.048582995951417</v>
      </c>
      <c r="AT32" s="86">
        <f t="shared" si="18"/>
        <v>0</v>
      </c>
      <c r="AU32" s="86">
        <f t="shared" si="18"/>
        <v>0</v>
      </c>
      <c r="AV32" s="86">
        <f t="shared" si="18"/>
        <v>9.7165991902834009E-2</v>
      </c>
      <c r="AW32" s="86">
        <f t="shared" si="18"/>
        <v>0</v>
      </c>
      <c r="AX32" s="86">
        <f t="shared" si="18"/>
        <v>0</v>
      </c>
      <c r="AY32" s="86">
        <f t="shared" si="18"/>
        <v>0</v>
      </c>
      <c r="AZ32" s="86">
        <f t="shared" si="18"/>
        <v>0</v>
      </c>
      <c r="BA32" s="86">
        <f t="shared" si="18"/>
        <v>0</v>
      </c>
      <c r="BB32" s="86">
        <f t="shared" si="18"/>
        <v>0</v>
      </c>
    </row>
    <row r="33" spans="1:54" ht="17.25" thickTop="1" thickBot="1" x14ac:dyDescent="0.35">
      <c r="A33" s="303">
        <f>Clients!A33</f>
        <v>0</v>
      </c>
      <c r="B33" s="11" t="str">
        <f>Clients!B33</f>
        <v>ჭიათური</v>
      </c>
      <c r="C33" s="79">
        <f>IF($V$1="","",INDEX(Clients!C33:Q33,1,$V$1))</f>
        <v>128</v>
      </c>
      <c r="D33" s="67">
        <f t="shared" si="1"/>
        <v>0.02</v>
      </c>
      <c r="E33" s="68" t="str">
        <f t="shared" si="2"/>
        <v/>
      </c>
      <c r="F33" s="68" t="str">
        <f t="shared" si="3"/>
        <v/>
      </c>
      <c r="G33" s="68">
        <f t="shared" si="4"/>
        <v>0.01</v>
      </c>
      <c r="H33" s="68" t="str">
        <f t="shared" si="5"/>
        <v/>
      </c>
      <c r="I33" s="68" t="str">
        <f t="shared" si="6"/>
        <v/>
      </c>
      <c r="J33" s="68">
        <f t="shared" si="7"/>
        <v>1.04</v>
      </c>
      <c r="K33" s="68" t="str">
        <f t="shared" si="8"/>
        <v/>
      </c>
      <c r="L33" s="68" t="str">
        <f t="shared" si="9"/>
        <v/>
      </c>
      <c r="M33" s="68">
        <f t="shared" si="10"/>
        <v>0.03</v>
      </c>
      <c r="N33" s="68" t="str">
        <f t="shared" si="11"/>
        <v/>
      </c>
      <c r="O33" s="68" t="str">
        <f t="shared" si="12"/>
        <v/>
      </c>
      <c r="P33" s="68" t="str">
        <f t="shared" si="13"/>
        <v/>
      </c>
      <c r="Q33" s="68" t="str">
        <f t="shared" si="14"/>
        <v/>
      </c>
      <c r="R33" s="68" t="str">
        <f t="shared" si="15"/>
        <v/>
      </c>
      <c r="S33" s="70" t="str">
        <f t="shared" si="16"/>
        <v/>
      </c>
      <c r="AM33" s="86">
        <f t="shared" si="18"/>
        <v>1.7273954116059378E-2</v>
      </c>
      <c r="AN33" s="86">
        <f t="shared" si="18"/>
        <v>0</v>
      </c>
      <c r="AO33" s="86">
        <f t="shared" si="18"/>
        <v>0</v>
      </c>
      <c r="AP33" s="86">
        <f t="shared" si="18"/>
        <v>3.8386564702354176E-3</v>
      </c>
      <c r="AQ33" s="86">
        <f t="shared" si="18"/>
        <v>0</v>
      </c>
      <c r="AR33" s="86">
        <f t="shared" si="18"/>
        <v>0</v>
      </c>
      <c r="AS33" s="86">
        <f t="shared" si="18"/>
        <v>1.0364372469635628</v>
      </c>
      <c r="AT33" s="86">
        <f t="shared" si="18"/>
        <v>0</v>
      </c>
      <c r="AU33" s="86">
        <f t="shared" si="18"/>
        <v>0</v>
      </c>
      <c r="AV33" s="86">
        <f t="shared" si="18"/>
        <v>2.4874493927125506E-2</v>
      </c>
      <c r="AW33" s="86">
        <f t="shared" si="18"/>
        <v>0</v>
      </c>
      <c r="AX33" s="86">
        <f t="shared" si="18"/>
        <v>0</v>
      </c>
      <c r="AY33" s="86">
        <f t="shared" si="18"/>
        <v>0</v>
      </c>
      <c r="AZ33" s="86">
        <f t="shared" si="18"/>
        <v>0</v>
      </c>
      <c r="BA33" s="86">
        <f t="shared" si="18"/>
        <v>0</v>
      </c>
      <c r="BB33" s="86">
        <f t="shared" si="18"/>
        <v>0</v>
      </c>
    </row>
    <row r="34" spans="1:54" ht="17.25" thickTop="1" thickBot="1" x14ac:dyDescent="0.35">
      <c r="A34" s="303"/>
      <c r="B34" s="11" t="str">
        <f>Clients!B34</f>
        <v>ხარაგაული</v>
      </c>
      <c r="C34" s="79">
        <f>IF($V$1="","",INDEX(Clients!C34:Q34,1,$V$1))</f>
        <v>25</v>
      </c>
      <c r="D34" s="67">
        <f t="shared" si="1"/>
        <v>0.01</v>
      </c>
      <c r="E34" s="68" t="str">
        <f t="shared" si="2"/>
        <v/>
      </c>
      <c r="F34" s="68" t="str">
        <f t="shared" si="3"/>
        <v/>
      </c>
      <c r="G34" s="68">
        <f t="shared" si="4"/>
        <v>0.01</v>
      </c>
      <c r="H34" s="68" t="str">
        <f t="shared" si="5"/>
        <v/>
      </c>
      <c r="I34" s="68" t="str">
        <f t="shared" si="6"/>
        <v/>
      </c>
      <c r="J34" s="68">
        <f t="shared" si="7"/>
        <v>0.21000000000000002</v>
      </c>
      <c r="K34" s="68" t="str">
        <f t="shared" si="8"/>
        <v/>
      </c>
      <c r="L34" s="68" t="str">
        <f t="shared" si="9"/>
        <v/>
      </c>
      <c r="M34" s="68">
        <f t="shared" si="10"/>
        <v>0.01</v>
      </c>
      <c r="N34" s="68" t="str">
        <f t="shared" si="11"/>
        <v/>
      </c>
      <c r="O34" s="68" t="str">
        <f t="shared" si="12"/>
        <v/>
      </c>
      <c r="P34" s="68" t="str">
        <f t="shared" si="13"/>
        <v/>
      </c>
      <c r="Q34" s="68" t="str">
        <f t="shared" si="14"/>
        <v/>
      </c>
      <c r="R34" s="68" t="str">
        <f t="shared" si="15"/>
        <v/>
      </c>
      <c r="S34" s="70" t="str">
        <f t="shared" si="16"/>
        <v/>
      </c>
      <c r="AM34" s="86">
        <f t="shared" ref="AM34:BB49" si="19">IF(V$3="",0,$C34*$W$1/V$3)</f>
        <v>3.3738191632928477E-3</v>
      </c>
      <c r="AN34" s="86">
        <f t="shared" si="19"/>
        <v>0</v>
      </c>
      <c r="AO34" s="86">
        <f t="shared" si="19"/>
        <v>0</v>
      </c>
      <c r="AP34" s="86">
        <f t="shared" si="19"/>
        <v>7.4973759184285499E-4</v>
      </c>
      <c r="AQ34" s="86">
        <f t="shared" si="19"/>
        <v>0</v>
      </c>
      <c r="AR34" s="86">
        <f t="shared" si="19"/>
        <v>0</v>
      </c>
      <c r="AS34" s="86">
        <f t="shared" si="19"/>
        <v>0.20242914979757087</v>
      </c>
      <c r="AT34" s="86">
        <f t="shared" si="19"/>
        <v>0</v>
      </c>
      <c r="AU34" s="86">
        <f t="shared" si="19"/>
        <v>0</v>
      </c>
      <c r="AV34" s="86">
        <f t="shared" si="19"/>
        <v>4.8582995951417006E-3</v>
      </c>
      <c r="AW34" s="86">
        <f t="shared" si="19"/>
        <v>0</v>
      </c>
      <c r="AX34" s="86">
        <f t="shared" si="19"/>
        <v>0</v>
      </c>
      <c r="AY34" s="86">
        <f t="shared" si="19"/>
        <v>0</v>
      </c>
      <c r="AZ34" s="86">
        <f t="shared" si="19"/>
        <v>0</v>
      </c>
      <c r="BA34" s="86">
        <f t="shared" si="19"/>
        <v>0</v>
      </c>
      <c r="BB34" s="86">
        <f t="shared" si="19"/>
        <v>0</v>
      </c>
    </row>
    <row r="35" spans="1:54" ht="17.25" thickTop="1" thickBot="1" x14ac:dyDescent="0.35">
      <c r="A35" s="303"/>
      <c r="B35" s="11" t="str">
        <f>Clients!B35</f>
        <v>ხონი</v>
      </c>
      <c r="C35" s="79">
        <f>IF($V$1="","",INDEX(Clients!C35:Q35,1,$V$1))</f>
        <v>34</v>
      </c>
      <c r="D35" s="67">
        <f t="shared" ref="D35:D66" si="20">IF(AM35=0,"",IF(AM35&gt;my_rothresh,ROUNDUP(AM35,0),ROUNDUP(AM35,2)))</f>
        <v>0.01</v>
      </c>
      <c r="E35" s="68" t="str">
        <f t="shared" ref="E35:E66" si="21">IF(AN35=0,"",IF(AN35&gt;my_rothresh,ROUNDUP(AN35,0),ROUNDUP(AN35,2)))</f>
        <v/>
      </c>
      <c r="F35" s="68" t="str">
        <f t="shared" ref="F35:F66" si="22">IF(AO35=0,"",IF(AO35&gt;my_rothresh,ROUNDUP(AO35,0),ROUNDUP(AO35,2)))</f>
        <v/>
      </c>
      <c r="G35" s="68">
        <f t="shared" ref="G35:G66" si="23">IF(AP35=0,"",IF(AP35&gt;my_rothresh,ROUNDUP(AP35,0),ROUNDUP(AP35,2)))</f>
        <v>0.01</v>
      </c>
      <c r="H35" s="68" t="str">
        <f t="shared" ref="H35:H66" si="24">IF(AQ35=0,"",IF(AQ35&gt;my_rothresh,ROUNDUP(AQ35,0),ROUNDUP(AQ35,2)))</f>
        <v/>
      </c>
      <c r="I35" s="68" t="str">
        <f t="shared" ref="I35:I66" si="25">IF(AR35=0,"",IF(AR35&gt;my_rothresh,ROUNDUP(AR35,0),ROUNDUP(AR35,2)))</f>
        <v/>
      </c>
      <c r="J35" s="68">
        <f t="shared" ref="J35:J66" si="26">IF(AS35=0,"",IF(AS35&gt;my_rothresh,ROUNDUP(AS35,0),ROUNDUP(AS35,2)))</f>
        <v>0.28000000000000003</v>
      </c>
      <c r="K35" s="68" t="str">
        <f t="shared" ref="K35:K66" si="27">IF(AT35=0,"",IF(AT35&gt;my_rothresh,ROUNDUP(AT35,0),ROUNDUP(AT35,2)))</f>
        <v/>
      </c>
      <c r="L35" s="68" t="str">
        <f t="shared" ref="L35:L66" si="28">IF(AU35=0,"",IF(AU35&gt;my_rothresh,ROUNDUP(AU35,0),ROUNDUP(AU35,2)))</f>
        <v/>
      </c>
      <c r="M35" s="68">
        <f t="shared" ref="M35:M66" si="29">IF(AV35=0,"",IF(AV35&gt;my_rothresh,ROUNDUP(AV35,0),ROUNDUP(AV35,2)))</f>
        <v>0.01</v>
      </c>
      <c r="N35" s="68" t="str">
        <f t="shared" ref="N35:N66" si="30">IF(AW35=0,"",IF(AW35&gt;my_rothresh,ROUNDUP(AW35,0),ROUNDUP(AW35,2)))</f>
        <v/>
      </c>
      <c r="O35" s="68" t="str">
        <f t="shared" ref="O35:O66" si="31">IF(AX35=0,"",IF(AX35&gt;my_rothresh,ROUNDUP(AX35,0),ROUNDUP(AX35,2)))</f>
        <v/>
      </c>
      <c r="P35" s="68" t="str">
        <f t="shared" ref="P35:P66" si="32">IF(AY35=0,"",IF(AY35&gt;my_rothresh,ROUNDUP(AY35,0),ROUNDUP(AY35,2)))</f>
        <v/>
      </c>
      <c r="Q35" s="68" t="str">
        <f t="shared" ref="Q35:Q66" si="33">IF(AZ35=0,"",IF(AZ35&gt;my_rothresh,ROUNDUP(AZ35,0),ROUNDUP(AZ35,2)))</f>
        <v/>
      </c>
      <c r="R35" s="68" t="str">
        <f t="shared" ref="R35:R66" si="34">IF(BA35=0,"",IF(BA35&gt;my_rothresh,ROUNDUP(BA35,0),ROUNDUP(BA35,2)))</f>
        <v/>
      </c>
      <c r="S35" s="70" t="str">
        <f t="shared" ref="S35:S66" si="35">IF(BB35=0,"",IF(BB35&gt;my_rothresh,ROUNDUP(BB35,0),ROUNDUP(BB35,2)))</f>
        <v/>
      </c>
      <c r="AM35" s="86">
        <f t="shared" si="19"/>
        <v>4.5883940620782722E-3</v>
      </c>
      <c r="AN35" s="86">
        <f t="shared" si="19"/>
        <v>0</v>
      </c>
      <c r="AO35" s="86">
        <f t="shared" si="19"/>
        <v>0</v>
      </c>
      <c r="AP35" s="86">
        <f t="shared" si="19"/>
        <v>1.0196431249062828E-3</v>
      </c>
      <c r="AQ35" s="86">
        <f t="shared" si="19"/>
        <v>0</v>
      </c>
      <c r="AR35" s="86">
        <f t="shared" si="19"/>
        <v>0</v>
      </c>
      <c r="AS35" s="86">
        <f t="shared" si="19"/>
        <v>0.27530364372469635</v>
      </c>
      <c r="AT35" s="86">
        <f t="shared" si="19"/>
        <v>0</v>
      </c>
      <c r="AU35" s="86">
        <f t="shared" si="19"/>
        <v>0</v>
      </c>
      <c r="AV35" s="86">
        <f t="shared" si="19"/>
        <v>6.6072874493927122E-3</v>
      </c>
      <c r="AW35" s="86">
        <f t="shared" si="19"/>
        <v>0</v>
      </c>
      <c r="AX35" s="86">
        <f t="shared" si="19"/>
        <v>0</v>
      </c>
      <c r="AY35" s="86">
        <f t="shared" si="19"/>
        <v>0</v>
      </c>
      <c r="AZ35" s="86">
        <f t="shared" si="19"/>
        <v>0</v>
      </c>
      <c r="BA35" s="86">
        <f t="shared" si="19"/>
        <v>0</v>
      </c>
      <c r="BB35" s="86">
        <f t="shared" si="19"/>
        <v>0</v>
      </c>
    </row>
    <row r="36" spans="1:54" ht="17.25" thickTop="1" thickBot="1" x14ac:dyDescent="0.35">
      <c r="A36" s="303"/>
      <c r="B36" s="11" t="str">
        <f>Clients!B36</f>
        <v>ახალგორი</v>
      </c>
      <c r="C36" s="79">
        <f>IF($V$1="","",INDEX(Clients!C36:Q36,1,$V$1))</f>
        <v>5</v>
      </c>
      <c r="D36" s="67">
        <f t="shared" si="20"/>
        <v>0.01</v>
      </c>
      <c r="E36" s="68" t="str">
        <f t="shared" si="21"/>
        <v/>
      </c>
      <c r="F36" s="68" t="str">
        <f t="shared" si="22"/>
        <v/>
      </c>
      <c r="G36" s="68">
        <f t="shared" si="23"/>
        <v>0.01</v>
      </c>
      <c r="H36" s="68" t="str">
        <f t="shared" si="24"/>
        <v/>
      </c>
      <c r="I36" s="68" t="str">
        <f t="shared" si="25"/>
        <v/>
      </c>
      <c r="J36" s="68">
        <f t="shared" si="26"/>
        <v>0.05</v>
      </c>
      <c r="K36" s="68" t="str">
        <f t="shared" si="27"/>
        <v/>
      </c>
      <c r="L36" s="68" t="str">
        <f t="shared" si="28"/>
        <v/>
      </c>
      <c r="M36" s="68">
        <f t="shared" si="29"/>
        <v>0.01</v>
      </c>
      <c r="N36" s="68" t="str">
        <f t="shared" si="30"/>
        <v/>
      </c>
      <c r="O36" s="68" t="str">
        <f t="shared" si="31"/>
        <v/>
      </c>
      <c r="P36" s="68" t="str">
        <f t="shared" si="32"/>
        <v/>
      </c>
      <c r="Q36" s="68" t="str">
        <f t="shared" si="33"/>
        <v/>
      </c>
      <c r="R36" s="68" t="str">
        <f t="shared" si="34"/>
        <v/>
      </c>
      <c r="S36" s="70" t="str">
        <f t="shared" si="35"/>
        <v/>
      </c>
      <c r="AM36" s="86">
        <f t="shared" si="19"/>
        <v>6.7476383265856947E-4</v>
      </c>
      <c r="AN36" s="86">
        <f t="shared" si="19"/>
        <v>0</v>
      </c>
      <c r="AO36" s="86">
        <f t="shared" si="19"/>
        <v>0</v>
      </c>
      <c r="AP36" s="86">
        <f t="shared" si="19"/>
        <v>1.4994751836857099E-4</v>
      </c>
      <c r="AQ36" s="86">
        <f t="shared" si="19"/>
        <v>0</v>
      </c>
      <c r="AR36" s="86">
        <f t="shared" si="19"/>
        <v>0</v>
      </c>
      <c r="AS36" s="86">
        <f t="shared" si="19"/>
        <v>4.048582995951417E-2</v>
      </c>
      <c r="AT36" s="86">
        <f t="shared" si="19"/>
        <v>0</v>
      </c>
      <c r="AU36" s="86">
        <f t="shared" si="19"/>
        <v>0</v>
      </c>
      <c r="AV36" s="86">
        <f t="shared" si="19"/>
        <v>9.7165991902834013E-4</v>
      </c>
      <c r="AW36" s="86">
        <f t="shared" si="19"/>
        <v>0</v>
      </c>
      <c r="AX36" s="86">
        <f t="shared" si="19"/>
        <v>0</v>
      </c>
      <c r="AY36" s="86">
        <f t="shared" si="19"/>
        <v>0</v>
      </c>
      <c r="AZ36" s="86">
        <f t="shared" si="19"/>
        <v>0</v>
      </c>
      <c r="BA36" s="86">
        <f t="shared" si="19"/>
        <v>0</v>
      </c>
      <c r="BB36" s="86">
        <f t="shared" si="19"/>
        <v>0</v>
      </c>
    </row>
    <row r="37" spans="1:54" ht="17.25" thickTop="1" thickBot="1" x14ac:dyDescent="0.35">
      <c r="A37" s="303"/>
      <c r="B37" s="11" t="str">
        <f>Clients!B37</f>
        <v>დუშეთი</v>
      </c>
      <c r="C37" s="79">
        <f>IF($V$1="","",INDEX(Clients!C37:Q37,1,$V$1))</f>
        <v>270</v>
      </c>
      <c r="D37" s="67">
        <f t="shared" si="20"/>
        <v>0.04</v>
      </c>
      <c r="E37" s="68" t="str">
        <f t="shared" si="21"/>
        <v/>
      </c>
      <c r="F37" s="68" t="str">
        <f t="shared" si="22"/>
        <v/>
      </c>
      <c r="G37" s="68">
        <f t="shared" si="23"/>
        <v>0.01</v>
      </c>
      <c r="H37" s="68" t="str">
        <f t="shared" si="24"/>
        <v/>
      </c>
      <c r="I37" s="68" t="str">
        <f t="shared" si="25"/>
        <v/>
      </c>
      <c r="J37" s="68">
        <f t="shared" si="26"/>
        <v>2.19</v>
      </c>
      <c r="K37" s="68" t="str">
        <f t="shared" si="27"/>
        <v/>
      </c>
      <c r="L37" s="68" t="str">
        <f t="shared" si="28"/>
        <v/>
      </c>
      <c r="M37" s="68">
        <f t="shared" si="29"/>
        <v>6.0000000000000005E-2</v>
      </c>
      <c r="N37" s="68" t="str">
        <f t="shared" si="30"/>
        <v/>
      </c>
      <c r="O37" s="68" t="str">
        <f t="shared" si="31"/>
        <v/>
      </c>
      <c r="P37" s="68" t="str">
        <f t="shared" si="32"/>
        <v/>
      </c>
      <c r="Q37" s="68" t="str">
        <f t="shared" si="33"/>
        <v/>
      </c>
      <c r="R37" s="68" t="str">
        <f t="shared" si="34"/>
        <v/>
      </c>
      <c r="S37" s="70" t="str">
        <f t="shared" si="35"/>
        <v/>
      </c>
      <c r="AM37" s="86">
        <f t="shared" si="19"/>
        <v>3.643724696356275E-2</v>
      </c>
      <c r="AN37" s="86">
        <f t="shared" si="19"/>
        <v>0</v>
      </c>
      <c r="AO37" s="86">
        <f t="shared" si="19"/>
        <v>0</v>
      </c>
      <c r="AP37" s="86">
        <f t="shared" si="19"/>
        <v>8.0971659919028341E-3</v>
      </c>
      <c r="AQ37" s="86">
        <f t="shared" si="19"/>
        <v>0</v>
      </c>
      <c r="AR37" s="86">
        <f t="shared" si="19"/>
        <v>0</v>
      </c>
      <c r="AS37" s="86">
        <f t="shared" si="19"/>
        <v>2.1862348178137654</v>
      </c>
      <c r="AT37" s="86">
        <f t="shared" si="19"/>
        <v>0</v>
      </c>
      <c r="AU37" s="86">
        <f t="shared" si="19"/>
        <v>0</v>
      </c>
      <c r="AV37" s="86">
        <f t="shared" si="19"/>
        <v>5.2469635627530362E-2</v>
      </c>
      <c r="AW37" s="86">
        <f t="shared" si="19"/>
        <v>0</v>
      </c>
      <c r="AX37" s="86">
        <f t="shared" si="19"/>
        <v>0</v>
      </c>
      <c r="AY37" s="86">
        <f t="shared" si="19"/>
        <v>0</v>
      </c>
      <c r="AZ37" s="86">
        <f t="shared" si="19"/>
        <v>0</v>
      </c>
      <c r="BA37" s="86">
        <f t="shared" si="19"/>
        <v>0</v>
      </c>
      <c r="BB37" s="86">
        <f t="shared" si="19"/>
        <v>0</v>
      </c>
    </row>
    <row r="38" spans="1:54" ht="17.25" thickTop="1" thickBot="1" x14ac:dyDescent="0.35">
      <c r="A38" s="303"/>
      <c r="B38" s="11" t="str">
        <f>Clients!B38</f>
        <v>თიანეთი</v>
      </c>
      <c r="C38" s="79">
        <f>IF($V$1="","",INDEX(Clients!C38:Q38,1,$V$1))</f>
        <v>351</v>
      </c>
      <c r="D38" s="67">
        <f t="shared" si="20"/>
        <v>0.05</v>
      </c>
      <c r="E38" s="68" t="str">
        <f t="shared" si="21"/>
        <v/>
      </c>
      <c r="F38" s="68" t="str">
        <f t="shared" si="22"/>
        <v/>
      </c>
      <c r="G38" s="68">
        <f t="shared" si="23"/>
        <v>0.02</v>
      </c>
      <c r="H38" s="68" t="str">
        <f t="shared" si="24"/>
        <v/>
      </c>
      <c r="I38" s="68" t="str">
        <f t="shared" si="25"/>
        <v/>
      </c>
      <c r="J38" s="68">
        <f t="shared" si="26"/>
        <v>2.8499999999999996</v>
      </c>
      <c r="K38" s="68" t="str">
        <f t="shared" si="27"/>
        <v/>
      </c>
      <c r="L38" s="68" t="str">
        <f t="shared" si="28"/>
        <v/>
      </c>
      <c r="M38" s="68">
        <f t="shared" si="29"/>
        <v>6.9999999999999993E-2</v>
      </c>
      <c r="N38" s="68" t="str">
        <f t="shared" si="30"/>
        <v/>
      </c>
      <c r="O38" s="68" t="str">
        <f t="shared" si="31"/>
        <v/>
      </c>
      <c r="P38" s="68" t="str">
        <f t="shared" si="32"/>
        <v/>
      </c>
      <c r="Q38" s="68" t="str">
        <f t="shared" si="33"/>
        <v/>
      </c>
      <c r="R38" s="68" t="str">
        <f t="shared" si="34"/>
        <v/>
      </c>
      <c r="S38" s="70" t="str">
        <f t="shared" si="35"/>
        <v/>
      </c>
      <c r="AM38" s="86">
        <f t="shared" si="19"/>
        <v>4.736842105263158E-2</v>
      </c>
      <c r="AN38" s="86">
        <f t="shared" si="19"/>
        <v>0</v>
      </c>
      <c r="AO38" s="86">
        <f t="shared" si="19"/>
        <v>0</v>
      </c>
      <c r="AP38" s="86">
        <f t="shared" si="19"/>
        <v>1.0526315789473684E-2</v>
      </c>
      <c r="AQ38" s="86">
        <f t="shared" si="19"/>
        <v>0</v>
      </c>
      <c r="AR38" s="86">
        <f t="shared" si="19"/>
        <v>0</v>
      </c>
      <c r="AS38" s="86">
        <f t="shared" si="19"/>
        <v>2.8421052631578947</v>
      </c>
      <c r="AT38" s="86">
        <f t="shared" si="19"/>
        <v>0</v>
      </c>
      <c r="AU38" s="86">
        <f t="shared" si="19"/>
        <v>0</v>
      </c>
      <c r="AV38" s="86">
        <f t="shared" si="19"/>
        <v>6.8210526315789471E-2</v>
      </c>
      <c r="AW38" s="86">
        <f t="shared" si="19"/>
        <v>0</v>
      </c>
      <c r="AX38" s="86">
        <f t="shared" si="19"/>
        <v>0</v>
      </c>
      <c r="AY38" s="86">
        <f t="shared" si="19"/>
        <v>0</v>
      </c>
      <c r="AZ38" s="86">
        <f t="shared" si="19"/>
        <v>0</v>
      </c>
      <c r="BA38" s="86">
        <f t="shared" si="19"/>
        <v>0</v>
      </c>
      <c r="BB38" s="86">
        <f t="shared" si="19"/>
        <v>0</v>
      </c>
    </row>
    <row r="39" spans="1:54" ht="17.25" thickTop="1" thickBot="1" x14ac:dyDescent="0.35">
      <c r="A39" s="303">
        <f>Clients!A39</f>
        <v>0</v>
      </c>
      <c r="B39" s="11" t="str">
        <f>Clients!B39</f>
        <v>მცხეთი</v>
      </c>
      <c r="C39" s="79">
        <f>IF($V$1="","",INDEX(Clients!C39:Q39,1,$V$1))</f>
        <v>259</v>
      </c>
      <c r="D39" s="67">
        <f t="shared" si="20"/>
        <v>0.04</v>
      </c>
      <c r="E39" s="68" t="str">
        <f t="shared" si="21"/>
        <v/>
      </c>
      <c r="F39" s="68" t="str">
        <f t="shared" si="22"/>
        <v/>
      </c>
      <c r="G39" s="68">
        <f t="shared" si="23"/>
        <v>0.01</v>
      </c>
      <c r="H39" s="68" t="str">
        <f t="shared" si="24"/>
        <v/>
      </c>
      <c r="I39" s="68" t="str">
        <f t="shared" si="25"/>
        <v/>
      </c>
      <c r="J39" s="68">
        <f t="shared" si="26"/>
        <v>2.0999999999999996</v>
      </c>
      <c r="K39" s="68" t="str">
        <f t="shared" si="27"/>
        <v/>
      </c>
      <c r="L39" s="68" t="str">
        <f t="shared" si="28"/>
        <v/>
      </c>
      <c r="M39" s="68">
        <f t="shared" si="29"/>
        <v>6.0000000000000005E-2</v>
      </c>
      <c r="N39" s="68" t="str">
        <f t="shared" si="30"/>
        <v/>
      </c>
      <c r="O39" s="68" t="str">
        <f t="shared" si="31"/>
        <v/>
      </c>
      <c r="P39" s="68" t="str">
        <f t="shared" si="32"/>
        <v/>
      </c>
      <c r="Q39" s="68" t="str">
        <f t="shared" si="33"/>
        <v/>
      </c>
      <c r="R39" s="68" t="str">
        <f t="shared" si="34"/>
        <v/>
      </c>
      <c r="S39" s="70" t="str">
        <f t="shared" si="35"/>
        <v/>
      </c>
      <c r="AM39" s="86">
        <f t="shared" si="19"/>
        <v>3.4952766531713898E-2</v>
      </c>
      <c r="AN39" s="86">
        <f t="shared" si="19"/>
        <v>0</v>
      </c>
      <c r="AO39" s="86">
        <f t="shared" si="19"/>
        <v>0</v>
      </c>
      <c r="AP39" s="86">
        <f t="shared" si="19"/>
        <v>7.7672814514919784E-3</v>
      </c>
      <c r="AQ39" s="86">
        <f t="shared" si="19"/>
        <v>0</v>
      </c>
      <c r="AR39" s="86">
        <f t="shared" si="19"/>
        <v>0</v>
      </c>
      <c r="AS39" s="86">
        <f t="shared" si="19"/>
        <v>2.097165991902834</v>
      </c>
      <c r="AT39" s="86">
        <f t="shared" si="19"/>
        <v>0</v>
      </c>
      <c r="AU39" s="86">
        <f t="shared" si="19"/>
        <v>0</v>
      </c>
      <c r="AV39" s="86">
        <f t="shared" si="19"/>
        <v>5.0331983805668015E-2</v>
      </c>
      <c r="AW39" s="86">
        <f t="shared" si="19"/>
        <v>0</v>
      </c>
      <c r="AX39" s="86">
        <f t="shared" si="19"/>
        <v>0</v>
      </c>
      <c r="AY39" s="86">
        <f t="shared" si="19"/>
        <v>0</v>
      </c>
      <c r="AZ39" s="86">
        <f t="shared" si="19"/>
        <v>0</v>
      </c>
      <c r="BA39" s="86">
        <f t="shared" si="19"/>
        <v>0</v>
      </c>
      <c r="BB39" s="86">
        <f t="shared" si="19"/>
        <v>0</v>
      </c>
    </row>
    <row r="40" spans="1:54" ht="17.25" thickTop="1" thickBot="1" x14ac:dyDescent="0.35">
      <c r="A40" s="303"/>
      <c r="B40" s="11" t="str">
        <f>Clients!B40</f>
        <v>ყაზბეგი</v>
      </c>
      <c r="C40" s="79">
        <f>IF($V$1="","",INDEX(Clients!C40:Q40,1,$V$1))</f>
        <v>94</v>
      </c>
      <c r="D40" s="67">
        <f t="shared" si="20"/>
        <v>0.02</v>
      </c>
      <c r="E40" s="68" t="str">
        <f t="shared" si="21"/>
        <v/>
      </c>
      <c r="F40" s="68" t="str">
        <f t="shared" si="22"/>
        <v/>
      </c>
      <c r="G40" s="68">
        <f t="shared" si="23"/>
        <v>0.01</v>
      </c>
      <c r="H40" s="68" t="str">
        <f t="shared" si="24"/>
        <v/>
      </c>
      <c r="I40" s="68" t="str">
        <f t="shared" si="25"/>
        <v/>
      </c>
      <c r="J40" s="68">
        <f t="shared" si="26"/>
        <v>0.77</v>
      </c>
      <c r="K40" s="68" t="str">
        <f t="shared" si="27"/>
        <v/>
      </c>
      <c r="L40" s="68" t="str">
        <f t="shared" si="28"/>
        <v/>
      </c>
      <c r="M40" s="68">
        <f t="shared" si="29"/>
        <v>0.02</v>
      </c>
      <c r="N40" s="68" t="str">
        <f t="shared" si="30"/>
        <v/>
      </c>
      <c r="O40" s="68" t="str">
        <f t="shared" si="31"/>
        <v/>
      </c>
      <c r="P40" s="68" t="str">
        <f t="shared" si="32"/>
        <v/>
      </c>
      <c r="Q40" s="68" t="str">
        <f t="shared" si="33"/>
        <v/>
      </c>
      <c r="R40" s="68" t="str">
        <f t="shared" si="34"/>
        <v/>
      </c>
      <c r="S40" s="70" t="str">
        <f t="shared" si="35"/>
        <v/>
      </c>
      <c r="AM40" s="86">
        <f t="shared" si="19"/>
        <v>1.2685560053981106E-2</v>
      </c>
      <c r="AN40" s="86">
        <f t="shared" si="19"/>
        <v>0</v>
      </c>
      <c r="AO40" s="86">
        <f t="shared" si="19"/>
        <v>0</v>
      </c>
      <c r="AP40" s="86">
        <f t="shared" si="19"/>
        <v>2.8190133453291346E-3</v>
      </c>
      <c r="AQ40" s="86">
        <f t="shared" si="19"/>
        <v>0</v>
      </c>
      <c r="AR40" s="86">
        <f t="shared" si="19"/>
        <v>0</v>
      </c>
      <c r="AS40" s="86">
        <f t="shared" si="19"/>
        <v>0.76113360323886647</v>
      </c>
      <c r="AT40" s="86">
        <f t="shared" si="19"/>
        <v>0</v>
      </c>
      <c r="AU40" s="86">
        <f t="shared" si="19"/>
        <v>0</v>
      </c>
      <c r="AV40" s="86">
        <f t="shared" si="19"/>
        <v>1.8267206477732792E-2</v>
      </c>
      <c r="AW40" s="86">
        <f t="shared" si="19"/>
        <v>0</v>
      </c>
      <c r="AX40" s="86">
        <f t="shared" si="19"/>
        <v>0</v>
      </c>
      <c r="AY40" s="86">
        <f t="shared" si="19"/>
        <v>0</v>
      </c>
      <c r="AZ40" s="86">
        <f t="shared" si="19"/>
        <v>0</v>
      </c>
      <c r="BA40" s="86">
        <f t="shared" si="19"/>
        <v>0</v>
      </c>
      <c r="BB40" s="86">
        <f t="shared" si="19"/>
        <v>0</v>
      </c>
    </row>
    <row r="41" spans="1:54" ht="17.25" thickTop="1" thickBot="1" x14ac:dyDescent="0.35">
      <c r="A41" s="303"/>
      <c r="B41" s="11" t="str">
        <f>Clients!B41</f>
        <v>აბაშა</v>
      </c>
      <c r="C41" s="79">
        <f>IF($V$1="","",INDEX(Clients!C41:Q41,1,$V$1))</f>
        <v>121</v>
      </c>
      <c r="D41" s="67">
        <f t="shared" si="20"/>
        <v>0.02</v>
      </c>
      <c r="E41" s="68" t="str">
        <f t="shared" si="21"/>
        <v/>
      </c>
      <c r="F41" s="68" t="str">
        <f t="shared" si="22"/>
        <v/>
      </c>
      <c r="G41" s="68">
        <f t="shared" si="23"/>
        <v>0.01</v>
      </c>
      <c r="H41" s="68" t="str">
        <f t="shared" si="24"/>
        <v/>
      </c>
      <c r="I41" s="68" t="str">
        <f t="shared" si="25"/>
        <v/>
      </c>
      <c r="J41" s="68">
        <f t="shared" si="26"/>
        <v>0.98</v>
      </c>
      <c r="K41" s="68" t="str">
        <f t="shared" si="27"/>
        <v/>
      </c>
      <c r="L41" s="68" t="str">
        <f t="shared" si="28"/>
        <v/>
      </c>
      <c r="M41" s="68">
        <f t="shared" si="29"/>
        <v>0.03</v>
      </c>
      <c r="N41" s="68" t="str">
        <f t="shared" si="30"/>
        <v/>
      </c>
      <c r="O41" s="68" t="str">
        <f t="shared" si="31"/>
        <v/>
      </c>
      <c r="P41" s="68" t="str">
        <f t="shared" si="32"/>
        <v/>
      </c>
      <c r="Q41" s="68" t="str">
        <f t="shared" si="33"/>
        <v/>
      </c>
      <c r="R41" s="68" t="str">
        <f t="shared" si="34"/>
        <v/>
      </c>
      <c r="S41" s="70" t="str">
        <f t="shared" si="35"/>
        <v/>
      </c>
      <c r="AM41" s="86">
        <f t="shared" si="19"/>
        <v>1.6329284750337382E-2</v>
      </c>
      <c r="AN41" s="86">
        <f t="shared" si="19"/>
        <v>0</v>
      </c>
      <c r="AO41" s="86">
        <f t="shared" si="19"/>
        <v>0</v>
      </c>
      <c r="AP41" s="86">
        <f t="shared" si="19"/>
        <v>3.6287299445194178E-3</v>
      </c>
      <c r="AQ41" s="86">
        <f t="shared" si="19"/>
        <v>0</v>
      </c>
      <c r="AR41" s="86">
        <f t="shared" si="19"/>
        <v>0</v>
      </c>
      <c r="AS41" s="86">
        <f t="shared" si="19"/>
        <v>0.97975708502024295</v>
      </c>
      <c r="AT41" s="86">
        <f t="shared" si="19"/>
        <v>0</v>
      </c>
      <c r="AU41" s="86">
        <f t="shared" si="19"/>
        <v>0</v>
      </c>
      <c r="AV41" s="86">
        <f t="shared" si="19"/>
        <v>2.3514170040485827E-2</v>
      </c>
      <c r="AW41" s="86">
        <f t="shared" si="19"/>
        <v>0</v>
      </c>
      <c r="AX41" s="86">
        <f t="shared" si="19"/>
        <v>0</v>
      </c>
      <c r="AY41" s="86">
        <f t="shared" si="19"/>
        <v>0</v>
      </c>
      <c r="AZ41" s="86">
        <f t="shared" si="19"/>
        <v>0</v>
      </c>
      <c r="BA41" s="86">
        <f t="shared" si="19"/>
        <v>0</v>
      </c>
      <c r="BB41" s="86">
        <f t="shared" si="19"/>
        <v>0</v>
      </c>
    </row>
    <row r="42" spans="1:54" ht="17.25" thickTop="1" thickBot="1" x14ac:dyDescent="0.35">
      <c r="A42" s="303"/>
      <c r="B42" s="11" t="str">
        <f>Clients!B42</f>
        <v>ზუგდიდი</v>
      </c>
      <c r="C42" s="79">
        <f>IF($V$1="","",INDEX(Clients!C42:Q42,1,$V$1))</f>
        <v>437</v>
      </c>
      <c r="D42" s="67">
        <f t="shared" si="20"/>
        <v>6.0000000000000005E-2</v>
      </c>
      <c r="E42" s="68" t="str">
        <f t="shared" si="21"/>
        <v/>
      </c>
      <c r="F42" s="68" t="str">
        <f t="shared" si="22"/>
        <v/>
      </c>
      <c r="G42" s="68">
        <f t="shared" si="23"/>
        <v>0.02</v>
      </c>
      <c r="H42" s="68" t="str">
        <f t="shared" si="24"/>
        <v/>
      </c>
      <c r="I42" s="68" t="str">
        <f t="shared" si="25"/>
        <v/>
      </c>
      <c r="J42" s="68">
        <f t="shared" si="26"/>
        <v>3.5399999999999996</v>
      </c>
      <c r="K42" s="68" t="str">
        <f t="shared" si="27"/>
        <v/>
      </c>
      <c r="L42" s="68" t="str">
        <f t="shared" si="28"/>
        <v/>
      </c>
      <c r="M42" s="68">
        <f t="shared" si="29"/>
        <v>0.09</v>
      </c>
      <c r="N42" s="68" t="str">
        <f t="shared" si="30"/>
        <v/>
      </c>
      <c r="O42" s="68" t="str">
        <f t="shared" si="31"/>
        <v/>
      </c>
      <c r="P42" s="68" t="str">
        <f t="shared" si="32"/>
        <v/>
      </c>
      <c r="Q42" s="68" t="str">
        <f t="shared" si="33"/>
        <v/>
      </c>
      <c r="R42" s="68" t="str">
        <f t="shared" si="34"/>
        <v/>
      </c>
      <c r="S42" s="70" t="str">
        <f t="shared" si="35"/>
        <v/>
      </c>
      <c r="AM42" s="86">
        <f t="shared" si="19"/>
        <v>5.8974358974358973E-2</v>
      </c>
      <c r="AN42" s="86">
        <f t="shared" si="19"/>
        <v>0</v>
      </c>
      <c r="AO42" s="86">
        <f t="shared" si="19"/>
        <v>0</v>
      </c>
      <c r="AP42" s="86">
        <f t="shared" si="19"/>
        <v>1.3105413105413105E-2</v>
      </c>
      <c r="AQ42" s="86">
        <f t="shared" si="19"/>
        <v>0</v>
      </c>
      <c r="AR42" s="86">
        <f t="shared" si="19"/>
        <v>0</v>
      </c>
      <c r="AS42" s="86">
        <f t="shared" si="19"/>
        <v>3.5384615384615388</v>
      </c>
      <c r="AT42" s="86">
        <f t="shared" si="19"/>
        <v>0</v>
      </c>
      <c r="AU42" s="86">
        <f t="shared" si="19"/>
        <v>0</v>
      </c>
      <c r="AV42" s="86">
        <f t="shared" si="19"/>
        <v>8.4923076923076921E-2</v>
      </c>
      <c r="AW42" s="86">
        <f t="shared" si="19"/>
        <v>0</v>
      </c>
      <c r="AX42" s="86">
        <f t="shared" si="19"/>
        <v>0</v>
      </c>
      <c r="AY42" s="86">
        <f t="shared" si="19"/>
        <v>0</v>
      </c>
      <c r="AZ42" s="86">
        <f t="shared" si="19"/>
        <v>0</v>
      </c>
      <c r="BA42" s="86">
        <f t="shared" si="19"/>
        <v>0</v>
      </c>
      <c r="BB42" s="86">
        <f t="shared" si="19"/>
        <v>0</v>
      </c>
    </row>
    <row r="43" spans="1:54" ht="17.25" thickTop="1" thickBot="1" x14ac:dyDescent="0.35">
      <c r="A43" s="303"/>
      <c r="B43" s="11" t="str">
        <f>Clients!B43</f>
        <v>მარტვილი</v>
      </c>
      <c r="C43" s="79">
        <f>IF($V$1="","",INDEX(Clients!C43:Q43,1,$V$1))</f>
        <v>27</v>
      </c>
      <c r="D43" s="67">
        <f t="shared" si="20"/>
        <v>0.01</v>
      </c>
      <c r="E43" s="68" t="str">
        <f t="shared" si="21"/>
        <v/>
      </c>
      <c r="F43" s="68" t="str">
        <f t="shared" si="22"/>
        <v/>
      </c>
      <c r="G43" s="68">
        <f t="shared" si="23"/>
        <v>0.01</v>
      </c>
      <c r="H43" s="68" t="str">
        <f t="shared" si="24"/>
        <v/>
      </c>
      <c r="I43" s="68" t="str">
        <f t="shared" si="25"/>
        <v/>
      </c>
      <c r="J43" s="68">
        <f t="shared" si="26"/>
        <v>0.22</v>
      </c>
      <c r="K43" s="68" t="str">
        <f t="shared" si="27"/>
        <v/>
      </c>
      <c r="L43" s="68" t="str">
        <f t="shared" si="28"/>
        <v/>
      </c>
      <c r="M43" s="68">
        <f t="shared" si="29"/>
        <v>0.01</v>
      </c>
      <c r="N43" s="68" t="str">
        <f t="shared" si="30"/>
        <v/>
      </c>
      <c r="O43" s="68" t="str">
        <f t="shared" si="31"/>
        <v/>
      </c>
      <c r="P43" s="68" t="str">
        <f t="shared" si="32"/>
        <v/>
      </c>
      <c r="Q43" s="68" t="str">
        <f t="shared" si="33"/>
        <v/>
      </c>
      <c r="R43" s="68" t="str">
        <f t="shared" si="34"/>
        <v/>
      </c>
      <c r="S43" s="70" t="str">
        <f t="shared" si="35"/>
        <v/>
      </c>
      <c r="AM43" s="86">
        <f t="shared" si="19"/>
        <v>3.6437246963562753E-3</v>
      </c>
      <c r="AN43" s="86">
        <f t="shared" si="19"/>
        <v>0</v>
      </c>
      <c r="AO43" s="86">
        <f t="shared" si="19"/>
        <v>0</v>
      </c>
      <c r="AP43" s="86">
        <f t="shared" si="19"/>
        <v>8.0971659919028337E-4</v>
      </c>
      <c r="AQ43" s="86">
        <f t="shared" si="19"/>
        <v>0</v>
      </c>
      <c r="AR43" s="86">
        <f t="shared" si="19"/>
        <v>0</v>
      </c>
      <c r="AS43" s="86">
        <f t="shared" si="19"/>
        <v>0.21862348178137653</v>
      </c>
      <c r="AT43" s="86">
        <f t="shared" si="19"/>
        <v>0</v>
      </c>
      <c r="AU43" s="86">
        <f t="shared" si="19"/>
        <v>0</v>
      </c>
      <c r="AV43" s="86">
        <f t="shared" si="19"/>
        <v>5.2469635627530363E-3</v>
      </c>
      <c r="AW43" s="86">
        <f t="shared" si="19"/>
        <v>0</v>
      </c>
      <c r="AX43" s="86">
        <f t="shared" si="19"/>
        <v>0</v>
      </c>
      <c r="AY43" s="86">
        <f t="shared" si="19"/>
        <v>0</v>
      </c>
      <c r="AZ43" s="86">
        <f t="shared" si="19"/>
        <v>0</v>
      </c>
      <c r="BA43" s="86">
        <f t="shared" si="19"/>
        <v>0</v>
      </c>
      <c r="BB43" s="86">
        <f t="shared" si="19"/>
        <v>0</v>
      </c>
    </row>
    <row r="44" spans="1:54" ht="17.25" thickTop="1" thickBot="1" x14ac:dyDescent="0.35">
      <c r="A44" s="303"/>
      <c r="B44" s="11" t="str">
        <f>Clients!B44</f>
        <v>მესტია</v>
      </c>
      <c r="C44" s="79">
        <f>IF($V$1="","",INDEX(Clients!C44:Q44,1,$V$1))</f>
        <v>2</v>
      </c>
      <c r="D44" s="67">
        <f t="shared" si="20"/>
        <v>0.01</v>
      </c>
      <c r="E44" s="68" t="str">
        <f t="shared" si="21"/>
        <v/>
      </c>
      <c r="F44" s="68" t="str">
        <f t="shared" si="22"/>
        <v/>
      </c>
      <c r="G44" s="68">
        <f t="shared" si="23"/>
        <v>0.01</v>
      </c>
      <c r="H44" s="68" t="str">
        <f t="shared" si="24"/>
        <v/>
      </c>
      <c r="I44" s="68" t="str">
        <f t="shared" si="25"/>
        <v/>
      </c>
      <c r="J44" s="68">
        <f t="shared" si="26"/>
        <v>0.02</v>
      </c>
      <c r="K44" s="68" t="str">
        <f t="shared" si="27"/>
        <v/>
      </c>
      <c r="L44" s="68" t="str">
        <f t="shared" si="28"/>
        <v/>
      </c>
      <c r="M44" s="68">
        <f t="shared" si="29"/>
        <v>0.01</v>
      </c>
      <c r="N44" s="68" t="str">
        <f t="shared" si="30"/>
        <v/>
      </c>
      <c r="O44" s="68" t="str">
        <f t="shared" si="31"/>
        <v/>
      </c>
      <c r="P44" s="68" t="str">
        <f t="shared" si="32"/>
        <v/>
      </c>
      <c r="Q44" s="68" t="str">
        <f t="shared" si="33"/>
        <v/>
      </c>
      <c r="R44" s="68" t="str">
        <f t="shared" si="34"/>
        <v/>
      </c>
      <c r="S44" s="70" t="str">
        <f t="shared" si="35"/>
        <v/>
      </c>
      <c r="AM44" s="86">
        <f t="shared" si="19"/>
        <v>2.6990553306342779E-4</v>
      </c>
      <c r="AN44" s="86">
        <f t="shared" si="19"/>
        <v>0</v>
      </c>
      <c r="AO44" s="86">
        <f t="shared" si="19"/>
        <v>0</v>
      </c>
      <c r="AP44" s="86">
        <f t="shared" si="19"/>
        <v>5.99790073474284E-5</v>
      </c>
      <c r="AQ44" s="86">
        <f t="shared" si="19"/>
        <v>0</v>
      </c>
      <c r="AR44" s="86">
        <f t="shared" si="19"/>
        <v>0</v>
      </c>
      <c r="AS44" s="86">
        <f t="shared" si="19"/>
        <v>1.6194331983805668E-2</v>
      </c>
      <c r="AT44" s="86">
        <f t="shared" si="19"/>
        <v>0</v>
      </c>
      <c r="AU44" s="86">
        <f t="shared" si="19"/>
        <v>0</v>
      </c>
      <c r="AV44" s="86">
        <f t="shared" si="19"/>
        <v>3.8866396761133603E-4</v>
      </c>
      <c r="AW44" s="86">
        <f t="shared" si="19"/>
        <v>0</v>
      </c>
      <c r="AX44" s="86">
        <f t="shared" si="19"/>
        <v>0</v>
      </c>
      <c r="AY44" s="86">
        <f t="shared" si="19"/>
        <v>0</v>
      </c>
      <c r="AZ44" s="86">
        <f t="shared" si="19"/>
        <v>0</v>
      </c>
      <c r="BA44" s="86">
        <f t="shared" si="19"/>
        <v>0</v>
      </c>
      <c r="BB44" s="86">
        <f t="shared" si="19"/>
        <v>0</v>
      </c>
    </row>
    <row r="45" spans="1:54" ht="17.25" thickTop="1" thickBot="1" x14ac:dyDescent="0.35">
      <c r="A45" s="303">
        <f>Clients!A45</f>
        <v>0</v>
      </c>
      <c r="B45" s="11" t="str">
        <f>Clients!B45</f>
        <v>სენაკი</v>
      </c>
      <c r="C45" s="79">
        <f>IF($V$1="","",INDEX(Clients!C45:Q45,1,$V$1))</f>
        <v>43</v>
      </c>
      <c r="D45" s="67">
        <f t="shared" si="20"/>
        <v>0.01</v>
      </c>
      <c r="E45" s="68" t="str">
        <f t="shared" si="21"/>
        <v/>
      </c>
      <c r="F45" s="68" t="str">
        <f t="shared" si="22"/>
        <v/>
      </c>
      <c r="G45" s="68">
        <f t="shared" si="23"/>
        <v>0.01</v>
      </c>
      <c r="H45" s="68" t="str">
        <f t="shared" si="24"/>
        <v/>
      </c>
      <c r="I45" s="68" t="str">
        <f t="shared" si="25"/>
        <v/>
      </c>
      <c r="J45" s="68">
        <f t="shared" si="26"/>
        <v>0.35000000000000003</v>
      </c>
      <c r="K45" s="68" t="str">
        <f t="shared" si="27"/>
        <v/>
      </c>
      <c r="L45" s="68" t="str">
        <f t="shared" si="28"/>
        <v/>
      </c>
      <c r="M45" s="68">
        <f t="shared" si="29"/>
        <v>0.01</v>
      </c>
      <c r="N45" s="68" t="str">
        <f t="shared" si="30"/>
        <v/>
      </c>
      <c r="O45" s="68" t="str">
        <f t="shared" si="31"/>
        <v/>
      </c>
      <c r="P45" s="68" t="str">
        <f t="shared" si="32"/>
        <v/>
      </c>
      <c r="Q45" s="68" t="str">
        <f t="shared" si="33"/>
        <v/>
      </c>
      <c r="R45" s="68" t="str">
        <f t="shared" si="34"/>
        <v/>
      </c>
      <c r="S45" s="70" t="str">
        <f t="shared" si="35"/>
        <v/>
      </c>
      <c r="AM45" s="86">
        <f t="shared" si="19"/>
        <v>5.802968960863698E-3</v>
      </c>
      <c r="AN45" s="86">
        <f t="shared" si="19"/>
        <v>0</v>
      </c>
      <c r="AO45" s="86">
        <f t="shared" si="19"/>
        <v>0</v>
      </c>
      <c r="AP45" s="86">
        <f t="shared" si="19"/>
        <v>1.2895486579697106E-3</v>
      </c>
      <c r="AQ45" s="86">
        <f t="shared" si="19"/>
        <v>0</v>
      </c>
      <c r="AR45" s="86">
        <f t="shared" si="19"/>
        <v>0</v>
      </c>
      <c r="AS45" s="86">
        <f t="shared" si="19"/>
        <v>0.34817813765182187</v>
      </c>
      <c r="AT45" s="86">
        <f t="shared" si="19"/>
        <v>0</v>
      </c>
      <c r="AU45" s="86">
        <f t="shared" si="19"/>
        <v>0</v>
      </c>
      <c r="AV45" s="86">
        <f t="shared" si="19"/>
        <v>8.3562753036437246E-3</v>
      </c>
      <c r="AW45" s="86">
        <f t="shared" si="19"/>
        <v>0</v>
      </c>
      <c r="AX45" s="86">
        <f t="shared" si="19"/>
        <v>0</v>
      </c>
      <c r="AY45" s="86">
        <f t="shared" si="19"/>
        <v>0</v>
      </c>
      <c r="AZ45" s="86">
        <f t="shared" si="19"/>
        <v>0</v>
      </c>
      <c r="BA45" s="86">
        <f t="shared" si="19"/>
        <v>0</v>
      </c>
      <c r="BB45" s="86">
        <f t="shared" si="19"/>
        <v>0</v>
      </c>
    </row>
    <row r="46" spans="1:54" ht="17.25" thickTop="1" thickBot="1" x14ac:dyDescent="0.35">
      <c r="A46" s="303"/>
      <c r="B46" s="11" t="str">
        <f>Clients!B46</f>
        <v>ფოთი</v>
      </c>
      <c r="C46" s="79">
        <f>IF($V$1="","",INDEX(Clients!C46:Q46,1,$V$1))</f>
        <v>297</v>
      </c>
      <c r="D46" s="67">
        <f t="shared" si="20"/>
        <v>0.05</v>
      </c>
      <c r="E46" s="68" t="str">
        <f t="shared" si="21"/>
        <v/>
      </c>
      <c r="F46" s="68" t="str">
        <f t="shared" si="22"/>
        <v/>
      </c>
      <c r="G46" s="68">
        <f t="shared" si="23"/>
        <v>0.01</v>
      </c>
      <c r="H46" s="68" t="str">
        <f t="shared" si="24"/>
        <v/>
      </c>
      <c r="I46" s="68" t="str">
        <f t="shared" si="25"/>
        <v/>
      </c>
      <c r="J46" s="68">
        <f t="shared" si="26"/>
        <v>2.4099999999999997</v>
      </c>
      <c r="K46" s="68" t="str">
        <f t="shared" si="27"/>
        <v/>
      </c>
      <c r="L46" s="68" t="str">
        <f t="shared" si="28"/>
        <v/>
      </c>
      <c r="M46" s="68">
        <f t="shared" si="29"/>
        <v>6.0000000000000005E-2</v>
      </c>
      <c r="N46" s="68" t="str">
        <f t="shared" si="30"/>
        <v/>
      </c>
      <c r="O46" s="68" t="str">
        <f t="shared" si="31"/>
        <v/>
      </c>
      <c r="P46" s="68" t="str">
        <f t="shared" si="32"/>
        <v/>
      </c>
      <c r="Q46" s="68" t="str">
        <f t="shared" si="33"/>
        <v/>
      </c>
      <c r="R46" s="68" t="str">
        <f t="shared" si="34"/>
        <v/>
      </c>
      <c r="S46" s="70" t="str">
        <f t="shared" si="35"/>
        <v/>
      </c>
      <c r="AM46" s="86">
        <f t="shared" si="19"/>
        <v>4.0080971659919029E-2</v>
      </c>
      <c r="AN46" s="86">
        <f t="shared" si="19"/>
        <v>0</v>
      </c>
      <c r="AO46" s="86">
        <f t="shared" si="19"/>
        <v>0</v>
      </c>
      <c r="AP46" s="86">
        <f t="shared" si="19"/>
        <v>8.9068825910931168E-3</v>
      </c>
      <c r="AQ46" s="86">
        <f t="shared" si="19"/>
        <v>0</v>
      </c>
      <c r="AR46" s="86">
        <f t="shared" si="19"/>
        <v>0</v>
      </c>
      <c r="AS46" s="86">
        <f t="shared" si="19"/>
        <v>2.4048582995951415</v>
      </c>
      <c r="AT46" s="86">
        <f t="shared" si="19"/>
        <v>0</v>
      </c>
      <c r="AU46" s="86">
        <f t="shared" si="19"/>
        <v>0</v>
      </c>
      <c r="AV46" s="86">
        <f t="shared" si="19"/>
        <v>5.7716599190283401E-2</v>
      </c>
      <c r="AW46" s="86">
        <f t="shared" si="19"/>
        <v>0</v>
      </c>
      <c r="AX46" s="86">
        <f t="shared" si="19"/>
        <v>0</v>
      </c>
      <c r="AY46" s="86">
        <f t="shared" si="19"/>
        <v>0</v>
      </c>
      <c r="AZ46" s="86">
        <f t="shared" si="19"/>
        <v>0</v>
      </c>
      <c r="BA46" s="86">
        <f t="shared" si="19"/>
        <v>0</v>
      </c>
      <c r="BB46" s="86">
        <f t="shared" si="19"/>
        <v>0</v>
      </c>
    </row>
    <row r="47" spans="1:54" ht="17.25" thickTop="1" thickBot="1" x14ac:dyDescent="0.35">
      <c r="A47" s="303"/>
      <c r="B47" s="11" t="str">
        <f>Clients!B47</f>
        <v>ჩხოროწყუ</v>
      </c>
      <c r="C47" s="79">
        <f>IF($V$1="","",INDEX(Clients!C47:Q47,1,$V$1))</f>
        <v>34</v>
      </c>
      <c r="D47" s="67">
        <f t="shared" si="20"/>
        <v>0.01</v>
      </c>
      <c r="E47" s="68" t="str">
        <f t="shared" si="21"/>
        <v/>
      </c>
      <c r="F47" s="68" t="str">
        <f t="shared" si="22"/>
        <v/>
      </c>
      <c r="G47" s="68">
        <f t="shared" si="23"/>
        <v>0.01</v>
      </c>
      <c r="H47" s="68" t="str">
        <f t="shared" si="24"/>
        <v/>
      </c>
      <c r="I47" s="68" t="str">
        <f t="shared" si="25"/>
        <v/>
      </c>
      <c r="J47" s="68">
        <f t="shared" si="26"/>
        <v>0.28000000000000003</v>
      </c>
      <c r="K47" s="68" t="str">
        <f t="shared" si="27"/>
        <v/>
      </c>
      <c r="L47" s="68" t="str">
        <f t="shared" si="28"/>
        <v/>
      </c>
      <c r="M47" s="68">
        <f t="shared" si="29"/>
        <v>0.01</v>
      </c>
      <c r="N47" s="68" t="str">
        <f t="shared" si="30"/>
        <v/>
      </c>
      <c r="O47" s="68" t="str">
        <f t="shared" si="31"/>
        <v/>
      </c>
      <c r="P47" s="68" t="str">
        <f t="shared" si="32"/>
        <v/>
      </c>
      <c r="Q47" s="68" t="str">
        <f t="shared" si="33"/>
        <v/>
      </c>
      <c r="R47" s="68" t="str">
        <f t="shared" si="34"/>
        <v/>
      </c>
      <c r="S47" s="70" t="str">
        <f t="shared" si="35"/>
        <v/>
      </c>
      <c r="AM47" s="86">
        <f t="shared" si="19"/>
        <v>4.5883940620782722E-3</v>
      </c>
      <c r="AN47" s="86">
        <f t="shared" si="19"/>
        <v>0</v>
      </c>
      <c r="AO47" s="86">
        <f t="shared" si="19"/>
        <v>0</v>
      </c>
      <c r="AP47" s="86">
        <f t="shared" si="19"/>
        <v>1.0196431249062828E-3</v>
      </c>
      <c r="AQ47" s="86">
        <f t="shared" si="19"/>
        <v>0</v>
      </c>
      <c r="AR47" s="86">
        <f t="shared" si="19"/>
        <v>0</v>
      </c>
      <c r="AS47" s="86">
        <f t="shared" si="19"/>
        <v>0.27530364372469635</v>
      </c>
      <c r="AT47" s="86">
        <f t="shared" si="19"/>
        <v>0</v>
      </c>
      <c r="AU47" s="86">
        <f t="shared" si="19"/>
        <v>0</v>
      </c>
      <c r="AV47" s="86">
        <f t="shared" si="19"/>
        <v>6.6072874493927122E-3</v>
      </c>
      <c r="AW47" s="86">
        <f t="shared" si="19"/>
        <v>0</v>
      </c>
      <c r="AX47" s="86">
        <f t="shared" si="19"/>
        <v>0</v>
      </c>
      <c r="AY47" s="86">
        <f t="shared" si="19"/>
        <v>0</v>
      </c>
      <c r="AZ47" s="86">
        <f t="shared" si="19"/>
        <v>0</v>
      </c>
      <c r="BA47" s="86">
        <f t="shared" si="19"/>
        <v>0</v>
      </c>
      <c r="BB47" s="86">
        <f t="shared" si="19"/>
        <v>0</v>
      </c>
    </row>
    <row r="48" spans="1:54" ht="17.25" thickTop="1" thickBot="1" x14ac:dyDescent="0.35">
      <c r="A48" s="303"/>
      <c r="B48" s="11" t="str">
        <f>Clients!B48</f>
        <v>წალენჯიხი</v>
      </c>
      <c r="C48" s="79">
        <f>IF($V$1="","",INDEX(Clients!C48:Q48,1,$V$1))</f>
        <v>88</v>
      </c>
      <c r="D48" s="67">
        <f t="shared" si="20"/>
        <v>0.02</v>
      </c>
      <c r="E48" s="68" t="str">
        <f t="shared" si="21"/>
        <v/>
      </c>
      <c r="F48" s="68" t="str">
        <f t="shared" si="22"/>
        <v/>
      </c>
      <c r="G48" s="68">
        <f t="shared" si="23"/>
        <v>0.01</v>
      </c>
      <c r="H48" s="68" t="str">
        <f t="shared" si="24"/>
        <v/>
      </c>
      <c r="I48" s="68" t="str">
        <f t="shared" si="25"/>
        <v/>
      </c>
      <c r="J48" s="68">
        <f t="shared" si="26"/>
        <v>0.72</v>
      </c>
      <c r="K48" s="68" t="str">
        <f t="shared" si="27"/>
        <v/>
      </c>
      <c r="L48" s="68" t="str">
        <f t="shared" si="28"/>
        <v/>
      </c>
      <c r="M48" s="68">
        <f t="shared" si="29"/>
        <v>0.02</v>
      </c>
      <c r="N48" s="68" t="str">
        <f t="shared" si="30"/>
        <v/>
      </c>
      <c r="O48" s="68" t="str">
        <f t="shared" si="31"/>
        <v/>
      </c>
      <c r="P48" s="68" t="str">
        <f t="shared" si="32"/>
        <v/>
      </c>
      <c r="Q48" s="68" t="str">
        <f t="shared" si="33"/>
        <v/>
      </c>
      <c r="R48" s="68" t="str">
        <f t="shared" si="34"/>
        <v/>
      </c>
      <c r="S48" s="70" t="str">
        <f t="shared" si="35"/>
        <v/>
      </c>
      <c r="AM48" s="86">
        <f t="shared" si="19"/>
        <v>1.1875843454790822E-2</v>
      </c>
      <c r="AN48" s="86">
        <f t="shared" si="19"/>
        <v>0</v>
      </c>
      <c r="AO48" s="86">
        <f t="shared" si="19"/>
        <v>0</v>
      </c>
      <c r="AP48" s="86">
        <f t="shared" si="19"/>
        <v>2.6390763232868493E-3</v>
      </c>
      <c r="AQ48" s="86">
        <f t="shared" si="19"/>
        <v>0</v>
      </c>
      <c r="AR48" s="86">
        <f t="shared" si="19"/>
        <v>0</v>
      </c>
      <c r="AS48" s="86">
        <f t="shared" si="19"/>
        <v>0.71255060728744946</v>
      </c>
      <c r="AT48" s="86">
        <f t="shared" si="19"/>
        <v>0</v>
      </c>
      <c r="AU48" s="86">
        <f t="shared" si="19"/>
        <v>0</v>
      </c>
      <c r="AV48" s="86">
        <f t="shared" si="19"/>
        <v>1.7101214574898785E-2</v>
      </c>
      <c r="AW48" s="86">
        <f t="shared" si="19"/>
        <v>0</v>
      </c>
      <c r="AX48" s="86">
        <f t="shared" si="19"/>
        <v>0</v>
      </c>
      <c r="AY48" s="86">
        <f t="shared" si="19"/>
        <v>0</v>
      </c>
      <c r="AZ48" s="86">
        <f t="shared" si="19"/>
        <v>0</v>
      </c>
      <c r="BA48" s="86">
        <f t="shared" si="19"/>
        <v>0</v>
      </c>
      <c r="BB48" s="86">
        <f t="shared" si="19"/>
        <v>0</v>
      </c>
    </row>
    <row r="49" spans="1:54" ht="17.25" thickTop="1" thickBot="1" x14ac:dyDescent="0.35">
      <c r="A49" s="303"/>
      <c r="B49" s="11" t="str">
        <f>Clients!B49</f>
        <v>ხობი</v>
      </c>
      <c r="C49" s="79">
        <f>IF($V$1="","",INDEX(Clients!C49:Q49,1,$V$1))</f>
        <v>36</v>
      </c>
      <c r="D49" s="67">
        <f t="shared" si="20"/>
        <v>0.01</v>
      </c>
      <c r="E49" s="68" t="str">
        <f t="shared" si="21"/>
        <v/>
      </c>
      <c r="F49" s="68" t="str">
        <f t="shared" si="22"/>
        <v/>
      </c>
      <c r="G49" s="68">
        <f t="shared" si="23"/>
        <v>0.01</v>
      </c>
      <c r="H49" s="68" t="str">
        <f t="shared" si="24"/>
        <v/>
      </c>
      <c r="I49" s="68" t="str">
        <f t="shared" si="25"/>
        <v/>
      </c>
      <c r="J49" s="68">
        <f t="shared" si="26"/>
        <v>0.3</v>
      </c>
      <c r="K49" s="68" t="str">
        <f t="shared" si="27"/>
        <v/>
      </c>
      <c r="L49" s="68" t="str">
        <f t="shared" si="28"/>
        <v/>
      </c>
      <c r="M49" s="68">
        <f t="shared" si="29"/>
        <v>0.01</v>
      </c>
      <c r="N49" s="68" t="str">
        <f t="shared" si="30"/>
        <v/>
      </c>
      <c r="O49" s="68" t="str">
        <f t="shared" si="31"/>
        <v/>
      </c>
      <c r="P49" s="68" t="str">
        <f t="shared" si="32"/>
        <v/>
      </c>
      <c r="Q49" s="68" t="str">
        <f t="shared" si="33"/>
        <v/>
      </c>
      <c r="R49" s="68" t="str">
        <f t="shared" si="34"/>
        <v/>
      </c>
      <c r="S49" s="70" t="str">
        <f t="shared" si="35"/>
        <v/>
      </c>
      <c r="AM49" s="86">
        <f t="shared" si="19"/>
        <v>4.8582995951416998E-3</v>
      </c>
      <c r="AN49" s="86">
        <f t="shared" si="19"/>
        <v>0</v>
      </c>
      <c r="AO49" s="86">
        <f t="shared" si="19"/>
        <v>0</v>
      </c>
      <c r="AP49" s="86">
        <f t="shared" si="19"/>
        <v>1.0796221322537112E-3</v>
      </c>
      <c r="AQ49" s="86">
        <f t="shared" si="19"/>
        <v>0</v>
      </c>
      <c r="AR49" s="86">
        <f t="shared" si="19"/>
        <v>0</v>
      </c>
      <c r="AS49" s="86">
        <f t="shared" si="19"/>
        <v>0.291497975708502</v>
      </c>
      <c r="AT49" s="86">
        <f t="shared" si="19"/>
        <v>0</v>
      </c>
      <c r="AU49" s="86">
        <f t="shared" si="19"/>
        <v>0</v>
      </c>
      <c r="AV49" s="86">
        <f t="shared" si="19"/>
        <v>6.9959514170040479E-3</v>
      </c>
      <c r="AW49" s="86">
        <f t="shared" si="19"/>
        <v>0</v>
      </c>
      <c r="AX49" s="86">
        <f t="shared" si="19"/>
        <v>0</v>
      </c>
      <c r="AY49" s="86">
        <f t="shared" si="19"/>
        <v>0</v>
      </c>
      <c r="AZ49" s="86">
        <f t="shared" si="19"/>
        <v>0</v>
      </c>
      <c r="BA49" s="86">
        <f t="shared" si="19"/>
        <v>0</v>
      </c>
      <c r="BB49" s="86">
        <f t="shared" ref="BB49:BB74" si="36">IF(AK$3="",0,$C49*$W$1/AK$3)</f>
        <v>0</v>
      </c>
    </row>
    <row r="50" spans="1:54" ht="17.25" thickTop="1" thickBot="1" x14ac:dyDescent="0.35">
      <c r="A50" s="303"/>
      <c r="B50" s="11" t="str">
        <f>Clients!B50</f>
        <v>ადიგენი</v>
      </c>
      <c r="C50" s="79">
        <f>IF($V$1="","",INDEX(Clients!C50:Q50,1,$V$1))</f>
        <v>9</v>
      </c>
      <c r="D50" s="67">
        <f t="shared" si="20"/>
        <v>0.01</v>
      </c>
      <c r="E50" s="68" t="str">
        <f t="shared" si="21"/>
        <v/>
      </c>
      <c r="F50" s="68" t="str">
        <f t="shared" si="22"/>
        <v/>
      </c>
      <c r="G50" s="68">
        <f t="shared" si="23"/>
        <v>0.01</v>
      </c>
      <c r="H50" s="68" t="str">
        <f t="shared" si="24"/>
        <v/>
      </c>
      <c r="I50" s="68" t="str">
        <f t="shared" si="25"/>
        <v/>
      </c>
      <c r="J50" s="68">
        <f t="shared" si="26"/>
        <v>0.08</v>
      </c>
      <c r="K50" s="68" t="str">
        <f t="shared" si="27"/>
        <v/>
      </c>
      <c r="L50" s="68" t="str">
        <f t="shared" si="28"/>
        <v/>
      </c>
      <c r="M50" s="68">
        <f t="shared" si="29"/>
        <v>0.01</v>
      </c>
      <c r="N50" s="68" t="str">
        <f t="shared" si="30"/>
        <v/>
      </c>
      <c r="O50" s="68" t="str">
        <f t="shared" si="31"/>
        <v/>
      </c>
      <c r="P50" s="68" t="str">
        <f t="shared" si="32"/>
        <v/>
      </c>
      <c r="Q50" s="68" t="str">
        <f t="shared" si="33"/>
        <v/>
      </c>
      <c r="R50" s="68" t="str">
        <f t="shared" si="34"/>
        <v/>
      </c>
      <c r="S50" s="70" t="str">
        <f t="shared" si="35"/>
        <v/>
      </c>
      <c r="AM50" s="86">
        <f t="shared" ref="AM50:BA66" si="37">IF(V$3="",0,$C50*$W$1/V$3)</f>
        <v>1.2145748987854249E-3</v>
      </c>
      <c r="AN50" s="86">
        <f t="shared" si="37"/>
        <v>0</v>
      </c>
      <c r="AO50" s="86">
        <f t="shared" si="37"/>
        <v>0</v>
      </c>
      <c r="AP50" s="86">
        <f t="shared" si="37"/>
        <v>2.6990553306342779E-4</v>
      </c>
      <c r="AQ50" s="86">
        <f t="shared" si="37"/>
        <v>0</v>
      </c>
      <c r="AR50" s="86">
        <f t="shared" si="37"/>
        <v>0</v>
      </c>
      <c r="AS50" s="86">
        <f t="shared" si="37"/>
        <v>7.28744939271255E-2</v>
      </c>
      <c r="AT50" s="86">
        <f t="shared" si="37"/>
        <v>0</v>
      </c>
      <c r="AU50" s="86">
        <f t="shared" si="37"/>
        <v>0</v>
      </c>
      <c r="AV50" s="86">
        <f t="shared" si="37"/>
        <v>1.748987854251012E-3</v>
      </c>
      <c r="AW50" s="86">
        <f t="shared" si="37"/>
        <v>0</v>
      </c>
      <c r="AX50" s="86">
        <f t="shared" si="37"/>
        <v>0</v>
      </c>
      <c r="AY50" s="86">
        <f t="shared" si="37"/>
        <v>0</v>
      </c>
      <c r="AZ50" s="86">
        <f t="shared" si="37"/>
        <v>0</v>
      </c>
      <c r="BA50" s="86">
        <f t="shared" si="37"/>
        <v>0</v>
      </c>
      <c r="BB50" s="86">
        <f t="shared" si="36"/>
        <v>0</v>
      </c>
    </row>
    <row r="51" spans="1:54" ht="17.25" thickTop="1" thickBot="1" x14ac:dyDescent="0.35">
      <c r="A51" s="303">
        <f>Clients!A51</f>
        <v>0</v>
      </c>
      <c r="B51" s="11" t="str">
        <f>Clients!B51</f>
        <v>ასპინძი</v>
      </c>
      <c r="C51" s="79">
        <f>IF($V$1="","",INDEX(Clients!C51:Q51,1,$V$1))</f>
        <v>45</v>
      </c>
      <c r="D51" s="67">
        <f t="shared" si="20"/>
        <v>0.01</v>
      </c>
      <c r="E51" s="68" t="str">
        <f t="shared" si="21"/>
        <v/>
      </c>
      <c r="F51" s="68" t="str">
        <f t="shared" si="22"/>
        <v/>
      </c>
      <c r="G51" s="68">
        <f t="shared" si="23"/>
        <v>0.01</v>
      </c>
      <c r="H51" s="68" t="str">
        <f t="shared" si="24"/>
        <v/>
      </c>
      <c r="I51" s="68" t="str">
        <f t="shared" si="25"/>
        <v/>
      </c>
      <c r="J51" s="68">
        <f t="shared" si="26"/>
        <v>0.37</v>
      </c>
      <c r="K51" s="68" t="str">
        <f t="shared" si="27"/>
        <v/>
      </c>
      <c r="L51" s="68" t="str">
        <f t="shared" si="28"/>
        <v/>
      </c>
      <c r="M51" s="68">
        <f t="shared" si="29"/>
        <v>0.01</v>
      </c>
      <c r="N51" s="68" t="str">
        <f t="shared" si="30"/>
        <v/>
      </c>
      <c r="O51" s="68" t="str">
        <f t="shared" si="31"/>
        <v/>
      </c>
      <c r="P51" s="68" t="str">
        <f t="shared" si="32"/>
        <v/>
      </c>
      <c r="Q51" s="68" t="str">
        <f t="shared" si="33"/>
        <v/>
      </c>
      <c r="R51" s="68" t="str">
        <f t="shared" si="34"/>
        <v/>
      </c>
      <c r="S51" s="70" t="str">
        <f t="shared" si="35"/>
        <v/>
      </c>
      <c r="AM51" s="86">
        <f t="shared" si="37"/>
        <v>6.0728744939271256E-3</v>
      </c>
      <c r="AN51" s="86">
        <f t="shared" si="37"/>
        <v>0</v>
      </c>
      <c r="AO51" s="86">
        <f t="shared" si="37"/>
        <v>0</v>
      </c>
      <c r="AP51" s="86">
        <f t="shared" si="37"/>
        <v>1.3495276653171389E-3</v>
      </c>
      <c r="AQ51" s="86">
        <f t="shared" si="37"/>
        <v>0</v>
      </c>
      <c r="AR51" s="86">
        <f t="shared" si="37"/>
        <v>0</v>
      </c>
      <c r="AS51" s="86">
        <f t="shared" si="37"/>
        <v>0.36437246963562758</v>
      </c>
      <c r="AT51" s="86">
        <f t="shared" si="37"/>
        <v>0</v>
      </c>
      <c r="AU51" s="86">
        <f t="shared" si="37"/>
        <v>0</v>
      </c>
      <c r="AV51" s="86">
        <f t="shared" si="37"/>
        <v>8.7449392712550603E-3</v>
      </c>
      <c r="AW51" s="86">
        <f t="shared" si="37"/>
        <v>0</v>
      </c>
      <c r="AX51" s="86">
        <f t="shared" si="37"/>
        <v>0</v>
      </c>
      <c r="AY51" s="86">
        <f t="shared" si="37"/>
        <v>0</v>
      </c>
      <c r="AZ51" s="86">
        <f t="shared" si="37"/>
        <v>0</v>
      </c>
      <c r="BA51" s="86">
        <f t="shared" si="37"/>
        <v>0</v>
      </c>
      <c r="BB51" s="86">
        <f t="shared" si="36"/>
        <v>0</v>
      </c>
    </row>
    <row r="52" spans="1:54" ht="17.25" thickTop="1" thickBot="1" x14ac:dyDescent="0.35">
      <c r="A52" s="303"/>
      <c r="B52" s="11" t="str">
        <f>Clients!B52</f>
        <v>ახალქალაქი</v>
      </c>
      <c r="C52" s="79">
        <f>IF($V$1="","",INDEX(Clients!C52:Q52,1,$V$1))</f>
        <v>4</v>
      </c>
      <c r="D52" s="67">
        <f t="shared" si="20"/>
        <v>0.01</v>
      </c>
      <c r="E52" s="68" t="str">
        <f t="shared" si="21"/>
        <v/>
      </c>
      <c r="F52" s="68" t="str">
        <f t="shared" si="22"/>
        <v/>
      </c>
      <c r="G52" s="68">
        <f t="shared" si="23"/>
        <v>0.01</v>
      </c>
      <c r="H52" s="68" t="str">
        <f t="shared" si="24"/>
        <v/>
      </c>
      <c r="I52" s="68" t="str">
        <f t="shared" si="25"/>
        <v/>
      </c>
      <c r="J52" s="68">
        <f t="shared" si="26"/>
        <v>0.04</v>
      </c>
      <c r="K52" s="68" t="str">
        <f t="shared" si="27"/>
        <v/>
      </c>
      <c r="L52" s="68" t="str">
        <f t="shared" si="28"/>
        <v/>
      </c>
      <c r="M52" s="68">
        <f t="shared" si="29"/>
        <v>0.01</v>
      </c>
      <c r="N52" s="68" t="str">
        <f t="shared" si="30"/>
        <v/>
      </c>
      <c r="O52" s="68" t="str">
        <f t="shared" si="31"/>
        <v/>
      </c>
      <c r="P52" s="68" t="str">
        <f t="shared" si="32"/>
        <v/>
      </c>
      <c r="Q52" s="68" t="str">
        <f t="shared" si="33"/>
        <v/>
      </c>
      <c r="R52" s="68" t="str">
        <f t="shared" si="34"/>
        <v/>
      </c>
      <c r="S52" s="70" t="str">
        <f t="shared" si="35"/>
        <v/>
      </c>
      <c r="AM52" s="86">
        <f t="shared" si="37"/>
        <v>5.3981106612685558E-4</v>
      </c>
      <c r="AN52" s="86">
        <f t="shared" si="37"/>
        <v>0</v>
      </c>
      <c r="AO52" s="86">
        <f t="shared" si="37"/>
        <v>0</v>
      </c>
      <c r="AP52" s="86">
        <f t="shared" si="37"/>
        <v>1.199580146948568E-4</v>
      </c>
      <c r="AQ52" s="86">
        <f t="shared" si="37"/>
        <v>0</v>
      </c>
      <c r="AR52" s="86">
        <f t="shared" si="37"/>
        <v>0</v>
      </c>
      <c r="AS52" s="86">
        <f t="shared" si="37"/>
        <v>3.2388663967611336E-2</v>
      </c>
      <c r="AT52" s="86">
        <f t="shared" si="37"/>
        <v>0</v>
      </c>
      <c r="AU52" s="86">
        <f t="shared" si="37"/>
        <v>0</v>
      </c>
      <c r="AV52" s="86">
        <f t="shared" si="37"/>
        <v>7.7732793522267206E-4</v>
      </c>
      <c r="AW52" s="86">
        <f t="shared" si="37"/>
        <v>0</v>
      </c>
      <c r="AX52" s="86">
        <f t="shared" si="37"/>
        <v>0</v>
      </c>
      <c r="AY52" s="86">
        <f t="shared" si="37"/>
        <v>0</v>
      </c>
      <c r="AZ52" s="86">
        <f t="shared" si="37"/>
        <v>0</v>
      </c>
      <c r="BA52" s="86">
        <f t="shared" si="37"/>
        <v>0</v>
      </c>
      <c r="BB52" s="86">
        <f t="shared" si="36"/>
        <v>0</v>
      </c>
    </row>
    <row r="53" spans="1:54" ht="17.25" thickTop="1" thickBot="1" x14ac:dyDescent="0.35">
      <c r="A53" s="303"/>
      <c r="B53" s="11" t="str">
        <f>Clients!B53</f>
        <v>ახალციხი</v>
      </c>
      <c r="C53" s="79">
        <f>IF($V$1="","",INDEX(Clients!C53:Q53,1,$V$1))</f>
        <v>218</v>
      </c>
      <c r="D53" s="67">
        <f t="shared" si="20"/>
        <v>0.03</v>
      </c>
      <c r="E53" s="68" t="str">
        <f t="shared" si="21"/>
        <v/>
      </c>
      <c r="F53" s="68" t="str">
        <f t="shared" si="22"/>
        <v/>
      </c>
      <c r="G53" s="68">
        <f t="shared" si="23"/>
        <v>0.01</v>
      </c>
      <c r="H53" s="68" t="str">
        <f t="shared" si="24"/>
        <v/>
      </c>
      <c r="I53" s="68" t="str">
        <f t="shared" si="25"/>
        <v/>
      </c>
      <c r="J53" s="68">
        <f t="shared" si="26"/>
        <v>1.77</v>
      </c>
      <c r="K53" s="68" t="str">
        <f t="shared" si="27"/>
        <v/>
      </c>
      <c r="L53" s="68" t="str">
        <f t="shared" si="28"/>
        <v/>
      </c>
      <c r="M53" s="68">
        <f t="shared" si="29"/>
        <v>0.05</v>
      </c>
      <c r="N53" s="68" t="str">
        <f t="shared" si="30"/>
        <v/>
      </c>
      <c r="O53" s="68" t="str">
        <f t="shared" si="31"/>
        <v/>
      </c>
      <c r="P53" s="68" t="str">
        <f t="shared" si="32"/>
        <v/>
      </c>
      <c r="Q53" s="68" t="str">
        <f t="shared" si="33"/>
        <v/>
      </c>
      <c r="R53" s="68" t="str">
        <f t="shared" si="34"/>
        <v/>
      </c>
      <c r="S53" s="70" t="str">
        <f t="shared" si="35"/>
        <v/>
      </c>
      <c r="AM53" s="86">
        <f t="shared" si="37"/>
        <v>2.9419703103913626E-2</v>
      </c>
      <c r="AN53" s="86">
        <f t="shared" si="37"/>
        <v>0</v>
      </c>
      <c r="AO53" s="86">
        <f t="shared" si="37"/>
        <v>0</v>
      </c>
      <c r="AP53" s="86">
        <f t="shared" si="37"/>
        <v>6.5377118008696951E-3</v>
      </c>
      <c r="AQ53" s="86">
        <f t="shared" si="37"/>
        <v>0</v>
      </c>
      <c r="AR53" s="86">
        <f t="shared" si="37"/>
        <v>0</v>
      </c>
      <c r="AS53" s="86">
        <f t="shared" si="37"/>
        <v>1.7651821862348178</v>
      </c>
      <c r="AT53" s="86">
        <f t="shared" si="37"/>
        <v>0</v>
      </c>
      <c r="AU53" s="86">
        <f t="shared" si="37"/>
        <v>0</v>
      </c>
      <c r="AV53" s="86">
        <f t="shared" si="37"/>
        <v>4.2364372469635619E-2</v>
      </c>
      <c r="AW53" s="86">
        <f t="shared" si="37"/>
        <v>0</v>
      </c>
      <c r="AX53" s="86">
        <f t="shared" si="37"/>
        <v>0</v>
      </c>
      <c r="AY53" s="86">
        <f t="shared" si="37"/>
        <v>0</v>
      </c>
      <c r="AZ53" s="86">
        <f t="shared" si="37"/>
        <v>0</v>
      </c>
      <c r="BA53" s="86">
        <f t="shared" si="37"/>
        <v>0</v>
      </c>
      <c r="BB53" s="86">
        <f t="shared" si="36"/>
        <v>0</v>
      </c>
    </row>
    <row r="54" spans="1:54" ht="17.25" thickTop="1" thickBot="1" x14ac:dyDescent="0.35">
      <c r="A54" s="303"/>
      <c r="B54" s="11" t="str">
        <f>Clients!B54</f>
        <v>ბორჯომი</v>
      </c>
      <c r="C54" s="79">
        <f>IF($V$1="","",INDEX(Clients!C54:Q54,1,$V$1))</f>
        <v>124</v>
      </c>
      <c r="D54" s="67">
        <f t="shared" si="20"/>
        <v>0.02</v>
      </c>
      <c r="E54" s="68" t="str">
        <f t="shared" si="21"/>
        <v/>
      </c>
      <c r="F54" s="68" t="str">
        <f t="shared" si="22"/>
        <v/>
      </c>
      <c r="G54" s="68">
        <f t="shared" si="23"/>
        <v>0.01</v>
      </c>
      <c r="H54" s="68" t="str">
        <f t="shared" si="24"/>
        <v/>
      </c>
      <c r="I54" s="68" t="str">
        <f t="shared" si="25"/>
        <v/>
      </c>
      <c r="J54" s="68">
        <f t="shared" si="26"/>
        <v>1.01</v>
      </c>
      <c r="K54" s="68" t="str">
        <f t="shared" si="27"/>
        <v/>
      </c>
      <c r="L54" s="68" t="str">
        <f t="shared" si="28"/>
        <v/>
      </c>
      <c r="M54" s="68">
        <f t="shared" si="29"/>
        <v>0.03</v>
      </c>
      <c r="N54" s="68" t="str">
        <f t="shared" si="30"/>
        <v/>
      </c>
      <c r="O54" s="68" t="str">
        <f t="shared" si="31"/>
        <v/>
      </c>
      <c r="P54" s="68" t="str">
        <f t="shared" si="32"/>
        <v/>
      </c>
      <c r="Q54" s="68" t="str">
        <f t="shared" si="33"/>
        <v/>
      </c>
      <c r="R54" s="68" t="str">
        <f t="shared" si="34"/>
        <v/>
      </c>
      <c r="S54" s="70" t="str">
        <f t="shared" si="35"/>
        <v/>
      </c>
      <c r="AM54" s="86">
        <f t="shared" si="37"/>
        <v>1.6734143049932523E-2</v>
      </c>
      <c r="AN54" s="86">
        <f t="shared" si="37"/>
        <v>0</v>
      </c>
      <c r="AO54" s="86">
        <f t="shared" si="37"/>
        <v>0</v>
      </c>
      <c r="AP54" s="86">
        <f t="shared" si="37"/>
        <v>3.7186984555405605E-3</v>
      </c>
      <c r="AQ54" s="86">
        <f t="shared" si="37"/>
        <v>0</v>
      </c>
      <c r="AR54" s="86">
        <f t="shared" si="37"/>
        <v>0</v>
      </c>
      <c r="AS54" s="86">
        <f t="shared" si="37"/>
        <v>1.0040485829959513</v>
      </c>
      <c r="AT54" s="86">
        <f t="shared" si="37"/>
        <v>0</v>
      </c>
      <c r="AU54" s="86">
        <f t="shared" si="37"/>
        <v>0</v>
      </c>
      <c r="AV54" s="86">
        <f t="shared" si="37"/>
        <v>2.4097165991902831E-2</v>
      </c>
      <c r="AW54" s="86">
        <f t="shared" si="37"/>
        <v>0</v>
      </c>
      <c r="AX54" s="86">
        <f t="shared" si="37"/>
        <v>0</v>
      </c>
      <c r="AY54" s="86">
        <f t="shared" si="37"/>
        <v>0</v>
      </c>
      <c r="AZ54" s="86">
        <f t="shared" si="37"/>
        <v>0</v>
      </c>
      <c r="BA54" s="86">
        <f t="shared" si="37"/>
        <v>0</v>
      </c>
      <c r="BB54" s="86">
        <f t="shared" si="36"/>
        <v>0</v>
      </c>
    </row>
    <row r="55" spans="1:54" ht="17.25" thickTop="1" thickBot="1" x14ac:dyDescent="0.35">
      <c r="A55" s="303"/>
      <c r="B55" s="11" t="str">
        <f>Clients!B55</f>
        <v>ნინოწმინდა</v>
      </c>
      <c r="C55" s="79">
        <f>IF($V$1="","",INDEX(Clients!C55:Q55,1,$V$1))</f>
        <v>25</v>
      </c>
      <c r="D55" s="67">
        <f t="shared" si="20"/>
        <v>0.01</v>
      </c>
      <c r="E55" s="68" t="str">
        <f t="shared" si="21"/>
        <v/>
      </c>
      <c r="F55" s="68" t="str">
        <f t="shared" si="22"/>
        <v/>
      </c>
      <c r="G55" s="68">
        <f t="shared" si="23"/>
        <v>0.01</v>
      </c>
      <c r="H55" s="68" t="str">
        <f t="shared" si="24"/>
        <v/>
      </c>
      <c r="I55" s="68" t="str">
        <f t="shared" si="25"/>
        <v/>
      </c>
      <c r="J55" s="68">
        <f t="shared" si="26"/>
        <v>0.21000000000000002</v>
      </c>
      <c r="K55" s="68" t="str">
        <f t="shared" si="27"/>
        <v/>
      </c>
      <c r="L55" s="68" t="str">
        <f t="shared" si="28"/>
        <v/>
      </c>
      <c r="M55" s="68">
        <f t="shared" si="29"/>
        <v>0.01</v>
      </c>
      <c r="N55" s="68" t="str">
        <f t="shared" si="30"/>
        <v/>
      </c>
      <c r="O55" s="68" t="str">
        <f t="shared" si="31"/>
        <v/>
      </c>
      <c r="P55" s="68" t="str">
        <f t="shared" si="32"/>
        <v/>
      </c>
      <c r="Q55" s="68" t="str">
        <f t="shared" si="33"/>
        <v/>
      </c>
      <c r="R55" s="68" t="str">
        <f t="shared" si="34"/>
        <v/>
      </c>
      <c r="S55" s="70" t="str">
        <f t="shared" si="35"/>
        <v/>
      </c>
      <c r="AM55" s="86">
        <f t="shared" si="37"/>
        <v>3.3738191632928477E-3</v>
      </c>
      <c r="AN55" s="86">
        <f t="shared" si="37"/>
        <v>0</v>
      </c>
      <c r="AO55" s="86">
        <f t="shared" si="37"/>
        <v>0</v>
      </c>
      <c r="AP55" s="86">
        <f t="shared" si="37"/>
        <v>7.4973759184285499E-4</v>
      </c>
      <c r="AQ55" s="86">
        <f t="shared" si="37"/>
        <v>0</v>
      </c>
      <c r="AR55" s="86">
        <f t="shared" si="37"/>
        <v>0</v>
      </c>
      <c r="AS55" s="86">
        <f t="shared" si="37"/>
        <v>0.20242914979757087</v>
      </c>
      <c r="AT55" s="86">
        <f t="shared" si="37"/>
        <v>0</v>
      </c>
      <c r="AU55" s="86">
        <f t="shared" si="37"/>
        <v>0</v>
      </c>
      <c r="AV55" s="86">
        <f t="shared" si="37"/>
        <v>4.8582995951417006E-3</v>
      </c>
      <c r="AW55" s="86">
        <f t="shared" si="37"/>
        <v>0</v>
      </c>
      <c r="AX55" s="86">
        <f t="shared" si="37"/>
        <v>0</v>
      </c>
      <c r="AY55" s="86">
        <f t="shared" si="37"/>
        <v>0</v>
      </c>
      <c r="AZ55" s="86">
        <f t="shared" si="37"/>
        <v>0</v>
      </c>
      <c r="BA55" s="86">
        <f t="shared" si="37"/>
        <v>0</v>
      </c>
      <c r="BB55" s="86">
        <f t="shared" si="36"/>
        <v>0</v>
      </c>
    </row>
    <row r="56" spans="1:54" ht="17.25" thickTop="1" thickBot="1" x14ac:dyDescent="0.35">
      <c r="A56" s="303"/>
      <c r="B56" s="11" t="str">
        <f>Clients!B56</f>
        <v>ბოლნისი</v>
      </c>
      <c r="C56" s="79">
        <f>IF($V$1="","",INDEX(Clients!C56:Q56,1,$V$1))</f>
        <v>58</v>
      </c>
      <c r="D56" s="67">
        <f t="shared" si="20"/>
        <v>0.01</v>
      </c>
      <c r="E56" s="68" t="str">
        <f t="shared" si="21"/>
        <v/>
      </c>
      <c r="F56" s="68" t="str">
        <f t="shared" si="22"/>
        <v/>
      </c>
      <c r="G56" s="68">
        <f t="shared" si="23"/>
        <v>0.01</v>
      </c>
      <c r="H56" s="68" t="str">
        <f t="shared" si="24"/>
        <v/>
      </c>
      <c r="I56" s="68" t="str">
        <f t="shared" si="25"/>
        <v/>
      </c>
      <c r="J56" s="68">
        <f t="shared" si="26"/>
        <v>0.47000000000000003</v>
      </c>
      <c r="K56" s="68" t="str">
        <f t="shared" si="27"/>
        <v/>
      </c>
      <c r="L56" s="68" t="str">
        <f t="shared" si="28"/>
        <v/>
      </c>
      <c r="M56" s="68">
        <f t="shared" si="29"/>
        <v>0.02</v>
      </c>
      <c r="N56" s="68" t="str">
        <f t="shared" si="30"/>
        <v/>
      </c>
      <c r="O56" s="68" t="str">
        <f t="shared" si="31"/>
        <v/>
      </c>
      <c r="P56" s="68" t="str">
        <f t="shared" si="32"/>
        <v/>
      </c>
      <c r="Q56" s="68" t="str">
        <f t="shared" si="33"/>
        <v/>
      </c>
      <c r="R56" s="68" t="str">
        <f t="shared" si="34"/>
        <v/>
      </c>
      <c r="S56" s="70" t="str">
        <f t="shared" si="35"/>
        <v/>
      </c>
      <c r="AM56" s="86">
        <f t="shared" si="37"/>
        <v>7.8272604588394048E-3</v>
      </c>
      <c r="AN56" s="86">
        <f t="shared" si="37"/>
        <v>0</v>
      </c>
      <c r="AO56" s="86">
        <f t="shared" si="37"/>
        <v>0</v>
      </c>
      <c r="AP56" s="86">
        <f t="shared" si="37"/>
        <v>1.7393912130754235E-3</v>
      </c>
      <c r="AQ56" s="86">
        <f t="shared" si="37"/>
        <v>0</v>
      </c>
      <c r="AR56" s="86">
        <f t="shared" si="37"/>
        <v>0</v>
      </c>
      <c r="AS56" s="86">
        <f t="shared" si="37"/>
        <v>0.46963562753036436</v>
      </c>
      <c r="AT56" s="86">
        <f t="shared" si="37"/>
        <v>0</v>
      </c>
      <c r="AU56" s="86">
        <f t="shared" si="37"/>
        <v>0</v>
      </c>
      <c r="AV56" s="86">
        <f t="shared" si="37"/>
        <v>1.1271255060728744E-2</v>
      </c>
      <c r="AW56" s="86">
        <f t="shared" si="37"/>
        <v>0</v>
      </c>
      <c r="AX56" s="86">
        <f t="shared" si="37"/>
        <v>0</v>
      </c>
      <c r="AY56" s="86">
        <f t="shared" si="37"/>
        <v>0</v>
      </c>
      <c r="AZ56" s="86">
        <f t="shared" si="37"/>
        <v>0</v>
      </c>
      <c r="BA56" s="86">
        <f t="shared" si="37"/>
        <v>0</v>
      </c>
      <c r="BB56" s="86">
        <f t="shared" si="36"/>
        <v>0</v>
      </c>
    </row>
    <row r="57" spans="1:54" ht="17.25" thickTop="1" thickBot="1" x14ac:dyDescent="0.35">
      <c r="A57" s="303">
        <f>Clients!A57</f>
        <v>0</v>
      </c>
      <c r="B57" s="11" t="str">
        <f>Clients!B57</f>
        <v>გარდაბნი</v>
      </c>
      <c r="C57" s="79">
        <f>IF($V$1="","",INDEX(Clients!C57:Q57,1,$V$1))</f>
        <v>58</v>
      </c>
      <c r="D57" s="67">
        <f t="shared" si="20"/>
        <v>0.01</v>
      </c>
      <c r="E57" s="68" t="str">
        <f t="shared" si="21"/>
        <v/>
      </c>
      <c r="F57" s="68" t="str">
        <f t="shared" si="22"/>
        <v/>
      </c>
      <c r="G57" s="68">
        <f t="shared" si="23"/>
        <v>0.01</v>
      </c>
      <c r="H57" s="68" t="str">
        <f t="shared" si="24"/>
        <v/>
      </c>
      <c r="I57" s="68" t="str">
        <f t="shared" si="25"/>
        <v/>
      </c>
      <c r="J57" s="68">
        <f t="shared" si="26"/>
        <v>0.47000000000000003</v>
      </c>
      <c r="K57" s="68" t="str">
        <f t="shared" si="27"/>
        <v/>
      </c>
      <c r="L57" s="68" t="str">
        <f t="shared" si="28"/>
        <v/>
      </c>
      <c r="M57" s="68">
        <f t="shared" si="29"/>
        <v>0.02</v>
      </c>
      <c r="N57" s="68" t="str">
        <f t="shared" si="30"/>
        <v/>
      </c>
      <c r="O57" s="68" t="str">
        <f t="shared" si="31"/>
        <v/>
      </c>
      <c r="P57" s="68" t="str">
        <f t="shared" si="32"/>
        <v/>
      </c>
      <c r="Q57" s="68" t="str">
        <f t="shared" si="33"/>
        <v/>
      </c>
      <c r="R57" s="68" t="str">
        <f t="shared" si="34"/>
        <v/>
      </c>
      <c r="S57" s="70" t="str">
        <f t="shared" si="35"/>
        <v/>
      </c>
      <c r="AM57" s="86">
        <f t="shared" si="37"/>
        <v>7.8272604588394048E-3</v>
      </c>
      <c r="AN57" s="86">
        <f t="shared" si="37"/>
        <v>0</v>
      </c>
      <c r="AO57" s="86">
        <f t="shared" si="37"/>
        <v>0</v>
      </c>
      <c r="AP57" s="86">
        <f t="shared" si="37"/>
        <v>1.7393912130754235E-3</v>
      </c>
      <c r="AQ57" s="86">
        <f t="shared" si="37"/>
        <v>0</v>
      </c>
      <c r="AR57" s="86">
        <f t="shared" si="37"/>
        <v>0</v>
      </c>
      <c r="AS57" s="86">
        <f t="shared" si="37"/>
        <v>0.46963562753036436</v>
      </c>
      <c r="AT57" s="86">
        <f t="shared" si="37"/>
        <v>0</v>
      </c>
      <c r="AU57" s="86">
        <f t="shared" si="37"/>
        <v>0</v>
      </c>
      <c r="AV57" s="86">
        <f t="shared" si="37"/>
        <v>1.1271255060728744E-2</v>
      </c>
      <c r="AW57" s="86">
        <f t="shared" si="37"/>
        <v>0</v>
      </c>
      <c r="AX57" s="86">
        <f t="shared" si="37"/>
        <v>0</v>
      </c>
      <c r="AY57" s="86">
        <f t="shared" si="37"/>
        <v>0</v>
      </c>
      <c r="AZ57" s="86">
        <f t="shared" si="37"/>
        <v>0</v>
      </c>
      <c r="BA57" s="86">
        <f t="shared" si="37"/>
        <v>0</v>
      </c>
      <c r="BB57" s="86">
        <f t="shared" si="36"/>
        <v>0</v>
      </c>
    </row>
    <row r="58" spans="1:54" ht="17.25" thickTop="1" thickBot="1" x14ac:dyDescent="0.35">
      <c r="A58" s="303"/>
      <c r="B58" s="11" t="str">
        <f>Clients!B58</f>
        <v>დმანისი</v>
      </c>
      <c r="C58" s="79">
        <f>IF($V$1="","",INDEX(Clients!C58:Q58,1,$V$1))</f>
        <v>38</v>
      </c>
      <c r="D58" s="67">
        <f t="shared" si="20"/>
        <v>0.01</v>
      </c>
      <c r="E58" s="68" t="str">
        <f t="shared" si="21"/>
        <v/>
      </c>
      <c r="F58" s="68" t="str">
        <f t="shared" si="22"/>
        <v/>
      </c>
      <c r="G58" s="68">
        <f t="shared" si="23"/>
        <v>0.01</v>
      </c>
      <c r="H58" s="68" t="str">
        <f t="shared" si="24"/>
        <v/>
      </c>
      <c r="I58" s="68" t="str">
        <f t="shared" si="25"/>
        <v/>
      </c>
      <c r="J58" s="68">
        <f t="shared" si="26"/>
        <v>0.31</v>
      </c>
      <c r="K58" s="68" t="str">
        <f t="shared" si="27"/>
        <v/>
      </c>
      <c r="L58" s="68" t="str">
        <f t="shared" si="28"/>
        <v/>
      </c>
      <c r="M58" s="68">
        <f t="shared" si="29"/>
        <v>0.01</v>
      </c>
      <c r="N58" s="68" t="str">
        <f t="shared" si="30"/>
        <v/>
      </c>
      <c r="O58" s="68" t="str">
        <f t="shared" si="31"/>
        <v/>
      </c>
      <c r="P58" s="68" t="str">
        <f t="shared" si="32"/>
        <v/>
      </c>
      <c r="Q58" s="68" t="str">
        <f t="shared" si="33"/>
        <v/>
      </c>
      <c r="R58" s="68" t="str">
        <f t="shared" si="34"/>
        <v/>
      </c>
      <c r="S58" s="70" t="str">
        <f t="shared" si="35"/>
        <v/>
      </c>
      <c r="AM58" s="86">
        <f t="shared" si="37"/>
        <v>5.1282051282051282E-3</v>
      </c>
      <c r="AN58" s="86">
        <f t="shared" si="37"/>
        <v>0</v>
      </c>
      <c r="AO58" s="86">
        <f t="shared" si="37"/>
        <v>0</v>
      </c>
      <c r="AP58" s="86">
        <f t="shared" si="37"/>
        <v>1.1396011396011397E-3</v>
      </c>
      <c r="AQ58" s="86">
        <f t="shared" si="37"/>
        <v>0</v>
      </c>
      <c r="AR58" s="86">
        <f t="shared" si="37"/>
        <v>0</v>
      </c>
      <c r="AS58" s="86">
        <f t="shared" si="37"/>
        <v>0.30769230769230771</v>
      </c>
      <c r="AT58" s="86">
        <f t="shared" si="37"/>
        <v>0</v>
      </c>
      <c r="AU58" s="86">
        <f t="shared" si="37"/>
        <v>0</v>
      </c>
      <c r="AV58" s="86">
        <f t="shared" si="37"/>
        <v>7.3846153846153844E-3</v>
      </c>
      <c r="AW58" s="86">
        <f t="shared" si="37"/>
        <v>0</v>
      </c>
      <c r="AX58" s="86">
        <f t="shared" si="37"/>
        <v>0</v>
      </c>
      <c r="AY58" s="86">
        <f t="shared" si="37"/>
        <v>0</v>
      </c>
      <c r="AZ58" s="86">
        <f t="shared" si="37"/>
        <v>0</v>
      </c>
      <c r="BA58" s="86">
        <f t="shared" si="37"/>
        <v>0</v>
      </c>
      <c r="BB58" s="86">
        <f t="shared" si="36"/>
        <v>0</v>
      </c>
    </row>
    <row r="59" spans="1:54" ht="17.25" thickTop="1" thickBot="1" x14ac:dyDescent="0.35">
      <c r="A59" s="303"/>
      <c r="B59" s="11" t="str">
        <f>Clients!B59</f>
        <v>თეთრი წყარო</v>
      </c>
      <c r="C59" s="79">
        <f>IF($V$1="","",INDEX(Clients!C59:Q59,1,$V$1))</f>
        <v>68</v>
      </c>
      <c r="D59" s="67">
        <f t="shared" si="20"/>
        <v>0.01</v>
      </c>
      <c r="E59" s="68" t="str">
        <f t="shared" si="21"/>
        <v/>
      </c>
      <c r="F59" s="68" t="str">
        <f t="shared" si="22"/>
        <v/>
      </c>
      <c r="G59" s="68">
        <f t="shared" si="23"/>
        <v>0.01</v>
      </c>
      <c r="H59" s="68" t="str">
        <f t="shared" si="24"/>
        <v/>
      </c>
      <c r="I59" s="68" t="str">
        <f t="shared" si="25"/>
        <v/>
      </c>
      <c r="J59" s="68">
        <f t="shared" si="26"/>
        <v>0.56000000000000005</v>
      </c>
      <c r="K59" s="68" t="str">
        <f t="shared" si="27"/>
        <v/>
      </c>
      <c r="L59" s="68" t="str">
        <f t="shared" si="28"/>
        <v/>
      </c>
      <c r="M59" s="68">
        <f t="shared" si="29"/>
        <v>0.02</v>
      </c>
      <c r="N59" s="68" t="str">
        <f t="shared" si="30"/>
        <v/>
      </c>
      <c r="O59" s="68" t="str">
        <f t="shared" si="31"/>
        <v/>
      </c>
      <c r="P59" s="68" t="str">
        <f t="shared" si="32"/>
        <v/>
      </c>
      <c r="Q59" s="68" t="str">
        <f t="shared" si="33"/>
        <v/>
      </c>
      <c r="R59" s="68" t="str">
        <f t="shared" si="34"/>
        <v/>
      </c>
      <c r="S59" s="70" t="str">
        <f t="shared" si="35"/>
        <v/>
      </c>
      <c r="AM59" s="86">
        <f t="shared" si="37"/>
        <v>9.1767881241565444E-3</v>
      </c>
      <c r="AN59" s="86">
        <f t="shared" si="37"/>
        <v>0</v>
      </c>
      <c r="AO59" s="86">
        <f t="shared" si="37"/>
        <v>0</v>
      </c>
      <c r="AP59" s="86">
        <f t="shared" si="37"/>
        <v>2.0392862498125656E-3</v>
      </c>
      <c r="AQ59" s="86">
        <f t="shared" si="37"/>
        <v>0</v>
      </c>
      <c r="AR59" s="86">
        <f t="shared" si="37"/>
        <v>0</v>
      </c>
      <c r="AS59" s="86">
        <f t="shared" si="37"/>
        <v>0.55060728744939269</v>
      </c>
      <c r="AT59" s="86">
        <f t="shared" si="37"/>
        <v>0</v>
      </c>
      <c r="AU59" s="86">
        <f t="shared" si="37"/>
        <v>0</v>
      </c>
      <c r="AV59" s="86">
        <f t="shared" si="37"/>
        <v>1.3214574898785424E-2</v>
      </c>
      <c r="AW59" s="86">
        <f t="shared" si="37"/>
        <v>0</v>
      </c>
      <c r="AX59" s="86">
        <f t="shared" si="37"/>
        <v>0</v>
      </c>
      <c r="AY59" s="86">
        <f t="shared" si="37"/>
        <v>0</v>
      </c>
      <c r="AZ59" s="86">
        <f t="shared" si="37"/>
        <v>0</v>
      </c>
      <c r="BA59" s="86">
        <f t="shared" si="37"/>
        <v>0</v>
      </c>
      <c r="BB59" s="86">
        <f t="shared" si="36"/>
        <v>0</v>
      </c>
    </row>
    <row r="60" spans="1:54" ht="17.25" thickTop="1" thickBot="1" x14ac:dyDescent="0.35">
      <c r="A60" s="303"/>
      <c r="B60" s="11" t="str">
        <f>Clients!B60</f>
        <v>მარნეული</v>
      </c>
      <c r="C60" s="79">
        <f>IF($V$1="","",INDEX(Clients!C60:Q60,1,$V$1))</f>
        <v>211</v>
      </c>
      <c r="D60" s="67">
        <f t="shared" si="20"/>
        <v>0.03</v>
      </c>
      <c r="E60" s="68" t="str">
        <f t="shared" si="21"/>
        <v/>
      </c>
      <c r="F60" s="68" t="str">
        <f t="shared" si="22"/>
        <v/>
      </c>
      <c r="G60" s="68">
        <f t="shared" si="23"/>
        <v>0.01</v>
      </c>
      <c r="H60" s="68" t="str">
        <f t="shared" si="24"/>
        <v/>
      </c>
      <c r="I60" s="68" t="str">
        <f t="shared" si="25"/>
        <v/>
      </c>
      <c r="J60" s="68">
        <f t="shared" si="26"/>
        <v>1.71</v>
      </c>
      <c r="K60" s="68" t="str">
        <f t="shared" si="27"/>
        <v/>
      </c>
      <c r="L60" s="68" t="str">
        <f t="shared" si="28"/>
        <v/>
      </c>
      <c r="M60" s="68">
        <f t="shared" si="29"/>
        <v>0.05</v>
      </c>
      <c r="N60" s="68" t="str">
        <f t="shared" si="30"/>
        <v/>
      </c>
      <c r="O60" s="68" t="str">
        <f t="shared" si="31"/>
        <v/>
      </c>
      <c r="P60" s="68" t="str">
        <f t="shared" si="32"/>
        <v/>
      </c>
      <c r="Q60" s="68" t="str">
        <f t="shared" si="33"/>
        <v/>
      </c>
      <c r="R60" s="68" t="str">
        <f t="shared" si="34"/>
        <v/>
      </c>
      <c r="S60" s="70" t="str">
        <f t="shared" si="35"/>
        <v/>
      </c>
      <c r="AM60" s="86">
        <f t="shared" si="37"/>
        <v>2.8475033738191633E-2</v>
      </c>
      <c r="AN60" s="86">
        <f t="shared" si="37"/>
        <v>0</v>
      </c>
      <c r="AO60" s="86">
        <f t="shared" si="37"/>
        <v>0</v>
      </c>
      <c r="AP60" s="86">
        <f t="shared" si="37"/>
        <v>6.3277852751536957E-3</v>
      </c>
      <c r="AQ60" s="86">
        <f t="shared" si="37"/>
        <v>0</v>
      </c>
      <c r="AR60" s="86">
        <f t="shared" si="37"/>
        <v>0</v>
      </c>
      <c r="AS60" s="86">
        <f t="shared" si="37"/>
        <v>1.7085020242914981</v>
      </c>
      <c r="AT60" s="86">
        <f t="shared" si="37"/>
        <v>0</v>
      </c>
      <c r="AU60" s="86">
        <f t="shared" si="37"/>
        <v>0</v>
      </c>
      <c r="AV60" s="86">
        <f t="shared" si="37"/>
        <v>4.1004048582995951E-2</v>
      </c>
      <c r="AW60" s="86">
        <f t="shared" si="37"/>
        <v>0</v>
      </c>
      <c r="AX60" s="86">
        <f t="shared" si="37"/>
        <v>0</v>
      </c>
      <c r="AY60" s="86">
        <f t="shared" si="37"/>
        <v>0</v>
      </c>
      <c r="AZ60" s="86">
        <f t="shared" si="37"/>
        <v>0</v>
      </c>
      <c r="BA60" s="86">
        <f t="shared" si="37"/>
        <v>0</v>
      </c>
      <c r="BB60" s="86">
        <f t="shared" si="36"/>
        <v>0</v>
      </c>
    </row>
    <row r="61" spans="1:54" ht="17.25" thickTop="1" thickBot="1" x14ac:dyDescent="0.35">
      <c r="A61" s="303"/>
      <c r="B61" s="11" t="str">
        <f>Clients!B61</f>
        <v>რუსთავი</v>
      </c>
      <c r="C61" s="79">
        <f>IF($V$1="","",INDEX(Clients!C61:Q61,1,$V$1))</f>
        <v>499</v>
      </c>
      <c r="D61" s="67">
        <f t="shared" si="20"/>
        <v>6.9999999999999993E-2</v>
      </c>
      <c r="E61" s="68" t="str">
        <f t="shared" si="21"/>
        <v/>
      </c>
      <c r="F61" s="68" t="str">
        <f t="shared" si="22"/>
        <v/>
      </c>
      <c r="G61" s="68">
        <f t="shared" si="23"/>
        <v>0.02</v>
      </c>
      <c r="H61" s="68" t="str">
        <f t="shared" si="24"/>
        <v/>
      </c>
      <c r="I61" s="68" t="str">
        <f t="shared" si="25"/>
        <v/>
      </c>
      <c r="J61" s="68">
        <f t="shared" si="26"/>
        <v>4.05</v>
      </c>
      <c r="K61" s="68" t="str">
        <f t="shared" si="27"/>
        <v/>
      </c>
      <c r="L61" s="68" t="str">
        <f t="shared" si="28"/>
        <v/>
      </c>
      <c r="M61" s="68">
        <f t="shared" si="29"/>
        <v>9.9999999999999992E-2</v>
      </c>
      <c r="N61" s="68" t="str">
        <f t="shared" si="30"/>
        <v/>
      </c>
      <c r="O61" s="68" t="str">
        <f t="shared" si="31"/>
        <v/>
      </c>
      <c r="P61" s="68" t="str">
        <f t="shared" si="32"/>
        <v/>
      </c>
      <c r="Q61" s="68" t="str">
        <f t="shared" si="33"/>
        <v/>
      </c>
      <c r="R61" s="68" t="str">
        <f t="shared" si="34"/>
        <v/>
      </c>
      <c r="S61" s="70" t="str">
        <f t="shared" si="35"/>
        <v/>
      </c>
      <c r="AM61" s="86">
        <f t="shared" si="37"/>
        <v>6.7341430499325228E-2</v>
      </c>
      <c r="AN61" s="86">
        <f t="shared" si="37"/>
        <v>0</v>
      </c>
      <c r="AO61" s="86">
        <f t="shared" si="37"/>
        <v>0</v>
      </c>
      <c r="AP61" s="86">
        <f t="shared" si="37"/>
        <v>1.4964762333183385E-2</v>
      </c>
      <c r="AQ61" s="86">
        <f t="shared" si="37"/>
        <v>0</v>
      </c>
      <c r="AR61" s="86">
        <f t="shared" si="37"/>
        <v>0</v>
      </c>
      <c r="AS61" s="86">
        <f t="shared" si="37"/>
        <v>4.0404858299595139</v>
      </c>
      <c r="AT61" s="86">
        <f t="shared" si="37"/>
        <v>0</v>
      </c>
      <c r="AU61" s="86">
        <f t="shared" si="37"/>
        <v>0</v>
      </c>
      <c r="AV61" s="86">
        <f t="shared" si="37"/>
        <v>9.6971659919028327E-2</v>
      </c>
      <c r="AW61" s="86">
        <f t="shared" si="37"/>
        <v>0</v>
      </c>
      <c r="AX61" s="86">
        <f t="shared" si="37"/>
        <v>0</v>
      </c>
      <c r="AY61" s="86">
        <f t="shared" si="37"/>
        <v>0</v>
      </c>
      <c r="AZ61" s="86">
        <f t="shared" si="37"/>
        <v>0</v>
      </c>
      <c r="BA61" s="86">
        <f t="shared" si="37"/>
        <v>0</v>
      </c>
      <c r="BB61" s="86">
        <f t="shared" si="36"/>
        <v>0</v>
      </c>
    </row>
    <row r="62" spans="1:54" ht="17.25" thickTop="1" thickBot="1" x14ac:dyDescent="0.35">
      <c r="A62" s="303"/>
      <c r="B62" s="11" t="str">
        <f>Clients!B62</f>
        <v>წალკი</v>
      </c>
      <c r="C62" s="79">
        <f>IF($V$1="","",INDEX(Clients!C62:Q62,1,$V$1))</f>
        <v>2</v>
      </c>
      <c r="D62" s="67">
        <f t="shared" si="20"/>
        <v>0.01</v>
      </c>
      <c r="E62" s="68" t="str">
        <f t="shared" si="21"/>
        <v/>
      </c>
      <c r="F62" s="68" t="str">
        <f t="shared" si="22"/>
        <v/>
      </c>
      <c r="G62" s="68">
        <f t="shared" si="23"/>
        <v>0.01</v>
      </c>
      <c r="H62" s="68" t="str">
        <f t="shared" si="24"/>
        <v/>
      </c>
      <c r="I62" s="68" t="str">
        <f t="shared" si="25"/>
        <v/>
      </c>
      <c r="J62" s="68">
        <f t="shared" si="26"/>
        <v>0.02</v>
      </c>
      <c r="K62" s="68" t="str">
        <f t="shared" si="27"/>
        <v/>
      </c>
      <c r="L62" s="68" t="str">
        <f t="shared" si="28"/>
        <v/>
      </c>
      <c r="M62" s="68">
        <f t="shared" si="29"/>
        <v>0.01</v>
      </c>
      <c r="N62" s="68" t="str">
        <f t="shared" si="30"/>
        <v/>
      </c>
      <c r="O62" s="68" t="str">
        <f t="shared" si="31"/>
        <v/>
      </c>
      <c r="P62" s="68" t="str">
        <f t="shared" si="32"/>
        <v/>
      </c>
      <c r="Q62" s="68" t="str">
        <f t="shared" si="33"/>
        <v/>
      </c>
      <c r="R62" s="68" t="str">
        <f t="shared" si="34"/>
        <v/>
      </c>
      <c r="S62" s="70" t="str">
        <f t="shared" si="35"/>
        <v/>
      </c>
      <c r="AM62" s="86">
        <f t="shared" si="37"/>
        <v>2.6990553306342779E-4</v>
      </c>
      <c r="AN62" s="86">
        <f t="shared" si="37"/>
        <v>0</v>
      </c>
      <c r="AO62" s="86">
        <f t="shared" si="37"/>
        <v>0</v>
      </c>
      <c r="AP62" s="86">
        <f t="shared" si="37"/>
        <v>5.99790073474284E-5</v>
      </c>
      <c r="AQ62" s="86">
        <f t="shared" si="37"/>
        <v>0</v>
      </c>
      <c r="AR62" s="86">
        <f t="shared" si="37"/>
        <v>0</v>
      </c>
      <c r="AS62" s="86">
        <f t="shared" si="37"/>
        <v>1.6194331983805668E-2</v>
      </c>
      <c r="AT62" s="86">
        <f t="shared" si="37"/>
        <v>0</v>
      </c>
      <c r="AU62" s="86">
        <f t="shared" si="37"/>
        <v>0</v>
      </c>
      <c r="AV62" s="86">
        <f t="shared" si="37"/>
        <v>3.8866396761133603E-4</v>
      </c>
      <c r="AW62" s="86">
        <f t="shared" si="37"/>
        <v>0</v>
      </c>
      <c r="AX62" s="86">
        <f t="shared" si="37"/>
        <v>0</v>
      </c>
      <c r="AY62" s="86">
        <f t="shared" si="37"/>
        <v>0</v>
      </c>
      <c r="AZ62" s="86">
        <f t="shared" si="37"/>
        <v>0</v>
      </c>
      <c r="BA62" s="86">
        <f t="shared" si="37"/>
        <v>0</v>
      </c>
      <c r="BB62" s="86">
        <f t="shared" si="36"/>
        <v>0</v>
      </c>
    </row>
    <row r="63" spans="1:54" ht="17.25" thickTop="1" thickBot="1" x14ac:dyDescent="0.35">
      <c r="A63" s="303" t="str">
        <f>Clients!A63</f>
        <v>შიდა ქართლი</v>
      </c>
      <c r="B63" s="11" t="str">
        <f>Clients!B63</f>
        <v>გორი</v>
      </c>
      <c r="C63" s="79">
        <f>IF($V$1="","",INDEX(Clients!C63:Q63,1,$V$1))</f>
        <v>949</v>
      </c>
      <c r="D63" s="67">
        <f t="shared" si="20"/>
        <v>0.13</v>
      </c>
      <c r="E63" s="68" t="str">
        <f t="shared" si="21"/>
        <v/>
      </c>
      <c r="F63" s="68" t="str">
        <f t="shared" si="22"/>
        <v/>
      </c>
      <c r="G63" s="68">
        <f t="shared" si="23"/>
        <v>0.03</v>
      </c>
      <c r="H63" s="68" t="str">
        <f t="shared" si="24"/>
        <v/>
      </c>
      <c r="I63" s="68" t="str">
        <f t="shared" si="25"/>
        <v/>
      </c>
      <c r="J63" s="68">
        <f t="shared" si="26"/>
        <v>7.6899999999999995</v>
      </c>
      <c r="K63" s="68" t="str">
        <f t="shared" si="27"/>
        <v/>
      </c>
      <c r="L63" s="68" t="str">
        <f t="shared" si="28"/>
        <v/>
      </c>
      <c r="M63" s="68">
        <f t="shared" si="29"/>
        <v>0.19</v>
      </c>
      <c r="N63" s="68" t="str">
        <f t="shared" si="30"/>
        <v/>
      </c>
      <c r="O63" s="68" t="str">
        <f t="shared" si="31"/>
        <v/>
      </c>
      <c r="P63" s="68" t="str">
        <f t="shared" si="32"/>
        <v/>
      </c>
      <c r="Q63" s="68" t="str">
        <f t="shared" si="33"/>
        <v/>
      </c>
      <c r="R63" s="68" t="str">
        <f t="shared" si="34"/>
        <v/>
      </c>
      <c r="S63" s="70" t="str">
        <f t="shared" si="35"/>
        <v/>
      </c>
      <c r="AM63" s="86">
        <f t="shared" si="37"/>
        <v>0.12807017543859647</v>
      </c>
      <c r="AN63" s="86">
        <f t="shared" si="37"/>
        <v>0</v>
      </c>
      <c r="AO63" s="86">
        <f t="shared" si="37"/>
        <v>0</v>
      </c>
      <c r="AP63" s="86">
        <f t="shared" si="37"/>
        <v>2.8460038986354776E-2</v>
      </c>
      <c r="AQ63" s="86">
        <f t="shared" si="37"/>
        <v>0</v>
      </c>
      <c r="AR63" s="86">
        <f t="shared" si="37"/>
        <v>0</v>
      </c>
      <c r="AS63" s="86">
        <f t="shared" si="37"/>
        <v>7.6842105263157894</v>
      </c>
      <c r="AT63" s="86">
        <f t="shared" si="37"/>
        <v>0</v>
      </c>
      <c r="AU63" s="86">
        <f t="shared" si="37"/>
        <v>0</v>
      </c>
      <c r="AV63" s="86">
        <f t="shared" si="37"/>
        <v>0.18442105263157893</v>
      </c>
      <c r="AW63" s="86">
        <f t="shared" si="37"/>
        <v>0</v>
      </c>
      <c r="AX63" s="86">
        <f t="shared" si="37"/>
        <v>0</v>
      </c>
      <c r="AY63" s="86">
        <f t="shared" si="37"/>
        <v>0</v>
      </c>
      <c r="AZ63" s="86">
        <f t="shared" si="37"/>
        <v>0</v>
      </c>
      <c r="BA63" s="86">
        <f t="shared" si="37"/>
        <v>0</v>
      </c>
      <c r="BB63" s="86">
        <f t="shared" si="36"/>
        <v>0</v>
      </c>
    </row>
    <row r="64" spans="1:54" ht="17.25" thickTop="1" thickBot="1" x14ac:dyDescent="0.35">
      <c r="A64" s="303"/>
      <c r="B64" s="11" t="str">
        <f>Clients!B64</f>
        <v>კასპი</v>
      </c>
      <c r="C64" s="79">
        <f>IF($V$1="","",INDEX(Clients!C64:Q64,1,$V$1))</f>
        <v>149</v>
      </c>
      <c r="D64" s="67">
        <f t="shared" si="20"/>
        <v>0.03</v>
      </c>
      <c r="E64" s="68" t="str">
        <f t="shared" si="21"/>
        <v/>
      </c>
      <c r="F64" s="68" t="str">
        <f t="shared" si="22"/>
        <v/>
      </c>
      <c r="G64" s="68">
        <f t="shared" si="23"/>
        <v>0.01</v>
      </c>
      <c r="H64" s="68" t="str">
        <f t="shared" si="24"/>
        <v/>
      </c>
      <c r="I64" s="68" t="str">
        <f t="shared" si="25"/>
        <v/>
      </c>
      <c r="J64" s="68">
        <f t="shared" si="26"/>
        <v>1.21</v>
      </c>
      <c r="K64" s="68" t="str">
        <f t="shared" si="27"/>
        <v/>
      </c>
      <c r="L64" s="68" t="str">
        <f t="shared" si="28"/>
        <v/>
      </c>
      <c r="M64" s="68">
        <f t="shared" si="29"/>
        <v>0.03</v>
      </c>
      <c r="N64" s="68" t="str">
        <f t="shared" si="30"/>
        <v/>
      </c>
      <c r="O64" s="68" t="str">
        <f t="shared" si="31"/>
        <v/>
      </c>
      <c r="P64" s="68" t="str">
        <f t="shared" si="32"/>
        <v/>
      </c>
      <c r="Q64" s="68" t="str">
        <f t="shared" si="33"/>
        <v/>
      </c>
      <c r="R64" s="68" t="str">
        <f t="shared" si="34"/>
        <v/>
      </c>
      <c r="S64" s="70" t="str">
        <f t="shared" si="35"/>
        <v/>
      </c>
      <c r="AM64" s="86">
        <f t="shared" si="37"/>
        <v>2.0107962213225368E-2</v>
      </c>
      <c r="AN64" s="86">
        <f t="shared" si="37"/>
        <v>0</v>
      </c>
      <c r="AO64" s="86">
        <f t="shared" si="37"/>
        <v>0</v>
      </c>
      <c r="AP64" s="86">
        <f t="shared" si="37"/>
        <v>4.468436047383415E-3</v>
      </c>
      <c r="AQ64" s="86">
        <f t="shared" si="37"/>
        <v>0</v>
      </c>
      <c r="AR64" s="86">
        <f t="shared" si="37"/>
        <v>0</v>
      </c>
      <c r="AS64" s="86">
        <f t="shared" si="37"/>
        <v>1.2064777327935223</v>
      </c>
      <c r="AT64" s="86">
        <f t="shared" si="37"/>
        <v>0</v>
      </c>
      <c r="AU64" s="86">
        <f t="shared" si="37"/>
        <v>0</v>
      </c>
      <c r="AV64" s="86">
        <f t="shared" si="37"/>
        <v>2.8955465587044531E-2</v>
      </c>
      <c r="AW64" s="86">
        <f t="shared" si="37"/>
        <v>0</v>
      </c>
      <c r="AX64" s="86">
        <f t="shared" si="37"/>
        <v>0</v>
      </c>
      <c r="AY64" s="86">
        <f t="shared" si="37"/>
        <v>0</v>
      </c>
      <c r="AZ64" s="86">
        <f t="shared" si="37"/>
        <v>0</v>
      </c>
      <c r="BA64" s="86">
        <f t="shared" si="37"/>
        <v>0</v>
      </c>
      <c r="BB64" s="86">
        <f t="shared" si="36"/>
        <v>0</v>
      </c>
    </row>
    <row r="65" spans="1:54" ht="17.25" thickTop="1" thickBot="1" x14ac:dyDescent="0.35">
      <c r="A65" s="303"/>
      <c r="B65" s="11" t="str">
        <f>Clients!B65</f>
        <v>ქარელი</v>
      </c>
      <c r="C65" s="79">
        <f>IF($V$1="","",INDEX(Clients!C65:Q65,1,$V$1))</f>
        <v>104</v>
      </c>
      <c r="D65" s="67">
        <f t="shared" si="20"/>
        <v>0.02</v>
      </c>
      <c r="E65" s="68" t="str">
        <f t="shared" si="21"/>
        <v/>
      </c>
      <c r="F65" s="68" t="str">
        <f t="shared" si="22"/>
        <v/>
      </c>
      <c r="G65" s="68">
        <f t="shared" si="23"/>
        <v>0.01</v>
      </c>
      <c r="H65" s="68" t="str">
        <f t="shared" si="24"/>
        <v/>
      </c>
      <c r="I65" s="68" t="str">
        <f t="shared" si="25"/>
        <v/>
      </c>
      <c r="J65" s="68">
        <f t="shared" si="26"/>
        <v>0.85</v>
      </c>
      <c r="K65" s="68" t="str">
        <f t="shared" si="27"/>
        <v/>
      </c>
      <c r="L65" s="68" t="str">
        <f t="shared" si="28"/>
        <v/>
      </c>
      <c r="M65" s="68">
        <f t="shared" si="29"/>
        <v>0.03</v>
      </c>
      <c r="N65" s="68" t="str">
        <f t="shared" si="30"/>
        <v/>
      </c>
      <c r="O65" s="68" t="str">
        <f t="shared" si="31"/>
        <v/>
      </c>
      <c r="P65" s="68" t="str">
        <f t="shared" si="32"/>
        <v/>
      </c>
      <c r="Q65" s="68" t="str">
        <f t="shared" si="33"/>
        <v/>
      </c>
      <c r="R65" s="68" t="str">
        <f t="shared" si="34"/>
        <v/>
      </c>
      <c r="S65" s="70" t="str">
        <f t="shared" si="35"/>
        <v/>
      </c>
      <c r="AM65" s="86">
        <f t="shared" si="37"/>
        <v>1.4035087719298246E-2</v>
      </c>
      <c r="AN65" s="86">
        <f t="shared" si="37"/>
        <v>0</v>
      </c>
      <c r="AO65" s="86">
        <f t="shared" si="37"/>
        <v>0</v>
      </c>
      <c r="AP65" s="86">
        <f t="shared" si="37"/>
        <v>3.1189083820662767E-3</v>
      </c>
      <c r="AQ65" s="86">
        <f t="shared" si="37"/>
        <v>0</v>
      </c>
      <c r="AR65" s="86">
        <f t="shared" si="37"/>
        <v>0</v>
      </c>
      <c r="AS65" s="86">
        <f t="shared" si="37"/>
        <v>0.8421052631578948</v>
      </c>
      <c r="AT65" s="86">
        <f t="shared" si="37"/>
        <v>0</v>
      </c>
      <c r="AU65" s="86">
        <f t="shared" si="37"/>
        <v>0</v>
      </c>
      <c r="AV65" s="86">
        <f t="shared" si="37"/>
        <v>2.0210526315789474E-2</v>
      </c>
      <c r="AW65" s="86">
        <f t="shared" si="37"/>
        <v>0</v>
      </c>
      <c r="AX65" s="86">
        <f t="shared" si="37"/>
        <v>0</v>
      </c>
      <c r="AY65" s="86">
        <f t="shared" si="37"/>
        <v>0</v>
      </c>
      <c r="AZ65" s="86">
        <f t="shared" si="37"/>
        <v>0</v>
      </c>
      <c r="BA65" s="86">
        <f t="shared" si="37"/>
        <v>0</v>
      </c>
      <c r="BB65" s="86">
        <f t="shared" si="36"/>
        <v>0</v>
      </c>
    </row>
    <row r="66" spans="1:54" ht="17.25" thickTop="1" thickBot="1" x14ac:dyDescent="0.35">
      <c r="A66" s="303"/>
      <c r="B66" s="11" t="str">
        <f>Clients!B66</f>
        <v>ხაშური</v>
      </c>
      <c r="C66" s="79">
        <f>IF($V$1="","",INDEX(Clients!C66:Q66,1,$V$1))</f>
        <v>288</v>
      </c>
      <c r="D66" s="67">
        <f t="shared" si="20"/>
        <v>0.04</v>
      </c>
      <c r="E66" s="68" t="str">
        <f t="shared" si="21"/>
        <v/>
      </c>
      <c r="F66" s="68" t="str">
        <f t="shared" si="22"/>
        <v/>
      </c>
      <c r="G66" s="68">
        <f t="shared" si="23"/>
        <v>0.01</v>
      </c>
      <c r="H66" s="68" t="str">
        <f t="shared" si="24"/>
        <v/>
      </c>
      <c r="I66" s="68" t="str">
        <f t="shared" si="25"/>
        <v/>
      </c>
      <c r="J66" s="68">
        <f t="shared" si="26"/>
        <v>2.34</v>
      </c>
      <c r="K66" s="68" t="str">
        <f t="shared" si="27"/>
        <v/>
      </c>
      <c r="L66" s="68" t="str">
        <f t="shared" si="28"/>
        <v/>
      </c>
      <c r="M66" s="68">
        <f t="shared" si="29"/>
        <v>6.0000000000000005E-2</v>
      </c>
      <c r="N66" s="68" t="str">
        <f t="shared" si="30"/>
        <v/>
      </c>
      <c r="O66" s="68" t="str">
        <f t="shared" si="31"/>
        <v/>
      </c>
      <c r="P66" s="68" t="str">
        <f t="shared" si="32"/>
        <v/>
      </c>
      <c r="Q66" s="68" t="str">
        <f t="shared" si="33"/>
        <v/>
      </c>
      <c r="R66" s="68" t="str">
        <f t="shared" si="34"/>
        <v/>
      </c>
      <c r="S66" s="70" t="str">
        <f t="shared" si="35"/>
        <v/>
      </c>
      <c r="AM66" s="86">
        <f t="shared" si="37"/>
        <v>3.8866396761133598E-2</v>
      </c>
      <c r="AN66" s="86">
        <f t="shared" si="37"/>
        <v>0</v>
      </c>
      <c r="AO66" s="86">
        <f t="shared" si="37"/>
        <v>0</v>
      </c>
      <c r="AP66" s="86">
        <f t="shared" si="37"/>
        <v>8.6369770580296892E-3</v>
      </c>
      <c r="AQ66" s="86">
        <f t="shared" si="37"/>
        <v>0</v>
      </c>
      <c r="AR66" s="86">
        <f t="shared" si="37"/>
        <v>0</v>
      </c>
      <c r="AS66" s="86">
        <f t="shared" si="37"/>
        <v>2.331983805668016</v>
      </c>
      <c r="AT66" s="86">
        <f t="shared" si="37"/>
        <v>0</v>
      </c>
      <c r="AU66" s="86">
        <f t="shared" si="37"/>
        <v>0</v>
      </c>
      <c r="AV66" s="86">
        <f t="shared" si="37"/>
        <v>5.5967611336032383E-2</v>
      </c>
      <c r="AW66" s="86">
        <f t="shared" si="37"/>
        <v>0</v>
      </c>
      <c r="AX66" s="86">
        <f t="shared" si="37"/>
        <v>0</v>
      </c>
      <c r="AY66" s="86">
        <f t="shared" si="37"/>
        <v>0</v>
      </c>
      <c r="AZ66" s="86">
        <f t="shared" si="37"/>
        <v>0</v>
      </c>
      <c r="BA66" s="86">
        <f t="shared" si="37"/>
        <v>0</v>
      </c>
      <c r="BB66" s="86">
        <f t="shared" si="36"/>
        <v>0</v>
      </c>
    </row>
    <row r="67" spans="1:54" ht="17.25" thickTop="1" thickBot="1" x14ac:dyDescent="0.35">
      <c r="A67" s="303" t="str">
        <f>Clients!A67</f>
        <v>აჭარის ავტონომიური რესპუბლიკა</v>
      </c>
      <c r="B67" s="11" t="str">
        <f>Clients!B67</f>
        <v>ბათუმი</v>
      </c>
      <c r="C67" s="79">
        <f>IF($V$1="","",INDEX(Clients!C67:Q67,1,$V$1))</f>
        <v>673</v>
      </c>
      <c r="D67" s="67">
        <f t="shared" ref="D67:D74" si="38">IF(AM67=0,"",IF(AM67&gt;my_rothresh,ROUNDUP(AM67,0),ROUNDUP(AM67,2)))</f>
        <v>9.9999999999999992E-2</v>
      </c>
      <c r="E67" s="68" t="str">
        <f t="shared" ref="E67:E74" si="39">IF(AN67=0,"",IF(AN67&gt;my_rothresh,ROUNDUP(AN67,0),ROUNDUP(AN67,2)))</f>
        <v/>
      </c>
      <c r="F67" s="68" t="str">
        <f t="shared" ref="F67:F74" si="40">IF(AO67=0,"",IF(AO67&gt;my_rothresh,ROUNDUP(AO67,0),ROUNDUP(AO67,2)))</f>
        <v/>
      </c>
      <c r="G67" s="68">
        <f t="shared" ref="G67:G74" si="41">IF(AP67=0,"",IF(AP67&gt;my_rothresh,ROUNDUP(AP67,0),ROUNDUP(AP67,2)))</f>
        <v>0.03</v>
      </c>
      <c r="H67" s="68" t="str">
        <f t="shared" ref="H67:H74" si="42">IF(AQ67=0,"",IF(AQ67&gt;my_rothresh,ROUNDUP(AQ67,0),ROUNDUP(AQ67,2)))</f>
        <v/>
      </c>
      <c r="I67" s="68" t="str">
        <f t="shared" ref="I67:I74" si="43">IF(AR67=0,"",IF(AR67&gt;my_rothresh,ROUNDUP(AR67,0),ROUNDUP(AR67,2)))</f>
        <v/>
      </c>
      <c r="J67" s="68">
        <f t="shared" ref="J67:J74" si="44">IF(AS67=0,"",IF(AS67&gt;my_rothresh,ROUNDUP(AS67,0),ROUNDUP(AS67,2)))</f>
        <v>5.45</v>
      </c>
      <c r="K67" s="68" t="str">
        <f t="shared" ref="K67:K74" si="45">IF(AT67=0,"",IF(AT67&gt;my_rothresh,ROUNDUP(AT67,0),ROUNDUP(AT67,2)))</f>
        <v/>
      </c>
      <c r="L67" s="68" t="str">
        <f t="shared" ref="L67:L74" si="46">IF(AU67=0,"",IF(AU67&gt;my_rothresh,ROUNDUP(AU67,0),ROUNDUP(AU67,2)))</f>
        <v/>
      </c>
      <c r="M67" s="68">
        <f t="shared" ref="M67:M74" si="47">IF(AV67=0,"",IF(AV67&gt;my_rothresh,ROUNDUP(AV67,0),ROUNDUP(AV67,2)))</f>
        <v>0.14000000000000001</v>
      </c>
      <c r="N67" s="68" t="str">
        <f t="shared" ref="N67:N74" si="48">IF(AW67=0,"",IF(AW67&gt;my_rothresh,ROUNDUP(AW67,0),ROUNDUP(AW67,2)))</f>
        <v/>
      </c>
      <c r="O67" s="68" t="str">
        <f t="shared" ref="O67:O74" si="49">IF(AX67=0,"",IF(AX67&gt;my_rothresh,ROUNDUP(AX67,0),ROUNDUP(AX67,2)))</f>
        <v/>
      </c>
      <c r="P67" s="68" t="str">
        <f t="shared" ref="P67:P74" si="50">IF(AY67=0,"",IF(AY67&gt;my_rothresh,ROUNDUP(AY67,0),ROUNDUP(AY67,2)))</f>
        <v/>
      </c>
      <c r="Q67" s="68" t="str">
        <f t="shared" ref="Q67:Q74" si="51">IF(AZ67=0,"",IF(AZ67&gt;my_rothresh,ROUNDUP(AZ67,0),ROUNDUP(AZ67,2)))</f>
        <v/>
      </c>
      <c r="R67" s="68" t="str">
        <f t="shared" ref="R67:R74" si="52">IF(BA67=0,"",IF(BA67&gt;my_rothresh,ROUNDUP(BA67,0),ROUNDUP(BA67,2)))</f>
        <v/>
      </c>
      <c r="S67" s="70" t="str">
        <f t="shared" ref="S67:S74" si="53">IF(BB67=0,"",IF(BB67&gt;my_rothresh,ROUNDUP(BB67,0),ROUNDUP(BB67,2)))</f>
        <v/>
      </c>
      <c r="AM67" s="86">
        <f t="shared" ref="AM67:BA74" si="54">IF(V$3="",0,$C67*$W$1/V$3)</f>
        <v>9.0823211875843454E-2</v>
      </c>
      <c r="AN67" s="86">
        <f t="shared" si="54"/>
        <v>0</v>
      </c>
      <c r="AO67" s="86">
        <f t="shared" si="54"/>
        <v>0</v>
      </c>
      <c r="AP67" s="86">
        <f t="shared" si="54"/>
        <v>2.0182935972409659E-2</v>
      </c>
      <c r="AQ67" s="86">
        <f t="shared" si="54"/>
        <v>0</v>
      </c>
      <c r="AR67" s="86">
        <f t="shared" si="54"/>
        <v>0</v>
      </c>
      <c r="AS67" s="86">
        <f t="shared" si="54"/>
        <v>5.4493927125506074</v>
      </c>
      <c r="AT67" s="86">
        <f t="shared" si="54"/>
        <v>0</v>
      </c>
      <c r="AU67" s="86">
        <f t="shared" si="54"/>
        <v>0</v>
      </c>
      <c r="AV67" s="86">
        <f t="shared" si="54"/>
        <v>0.13078542510121458</v>
      </c>
      <c r="AW67" s="86">
        <f t="shared" si="54"/>
        <v>0</v>
      </c>
      <c r="AX67" s="86">
        <f t="shared" si="54"/>
        <v>0</v>
      </c>
      <c r="AY67" s="86">
        <f t="shared" si="54"/>
        <v>0</v>
      </c>
      <c r="AZ67" s="86">
        <f t="shared" si="54"/>
        <v>0</v>
      </c>
      <c r="BA67" s="86">
        <f t="shared" si="54"/>
        <v>0</v>
      </c>
      <c r="BB67" s="86">
        <f t="shared" si="36"/>
        <v>0</v>
      </c>
    </row>
    <row r="68" spans="1:54" ht="17.25" thickTop="1" thickBot="1" x14ac:dyDescent="0.35">
      <c r="A68" s="303"/>
      <c r="B68" s="11" t="str">
        <f>Clients!B68</f>
        <v>ქედი</v>
      </c>
      <c r="C68" s="79">
        <f>IF($V$1="","",INDEX(Clients!C68:Q68,1,$V$1))</f>
        <v>18</v>
      </c>
      <c r="D68" s="67">
        <f t="shared" si="38"/>
        <v>0.01</v>
      </c>
      <c r="E68" s="68" t="str">
        <f t="shared" si="39"/>
        <v/>
      </c>
      <c r="F68" s="68" t="str">
        <f t="shared" si="40"/>
        <v/>
      </c>
      <c r="G68" s="68">
        <f t="shared" si="41"/>
        <v>0.01</v>
      </c>
      <c r="H68" s="68" t="str">
        <f t="shared" si="42"/>
        <v/>
      </c>
      <c r="I68" s="68" t="str">
        <f t="shared" si="43"/>
        <v/>
      </c>
      <c r="J68" s="68">
        <f t="shared" si="44"/>
        <v>0.15000000000000002</v>
      </c>
      <c r="K68" s="68" t="str">
        <f t="shared" si="45"/>
        <v/>
      </c>
      <c r="L68" s="68" t="str">
        <f t="shared" si="46"/>
        <v/>
      </c>
      <c r="M68" s="68">
        <f t="shared" si="47"/>
        <v>0.01</v>
      </c>
      <c r="N68" s="68" t="str">
        <f t="shared" si="48"/>
        <v/>
      </c>
      <c r="O68" s="68" t="str">
        <f t="shared" si="49"/>
        <v/>
      </c>
      <c r="P68" s="68" t="str">
        <f t="shared" si="50"/>
        <v/>
      </c>
      <c r="Q68" s="68" t="str">
        <f t="shared" si="51"/>
        <v/>
      </c>
      <c r="R68" s="68" t="str">
        <f t="shared" si="52"/>
        <v/>
      </c>
      <c r="S68" s="70" t="str">
        <f t="shared" si="53"/>
        <v/>
      </c>
      <c r="AM68" s="86">
        <f t="shared" si="54"/>
        <v>2.4291497975708499E-3</v>
      </c>
      <c r="AN68" s="86">
        <f t="shared" si="54"/>
        <v>0</v>
      </c>
      <c r="AO68" s="86">
        <f t="shared" si="54"/>
        <v>0</v>
      </c>
      <c r="AP68" s="86">
        <f t="shared" si="54"/>
        <v>5.3981106612685558E-4</v>
      </c>
      <c r="AQ68" s="86">
        <f t="shared" si="54"/>
        <v>0</v>
      </c>
      <c r="AR68" s="86">
        <f t="shared" si="54"/>
        <v>0</v>
      </c>
      <c r="AS68" s="86">
        <f t="shared" si="54"/>
        <v>0.145748987854251</v>
      </c>
      <c r="AT68" s="86">
        <f t="shared" si="54"/>
        <v>0</v>
      </c>
      <c r="AU68" s="86">
        <f t="shared" si="54"/>
        <v>0</v>
      </c>
      <c r="AV68" s="86">
        <f t="shared" si="54"/>
        <v>3.4979757085020239E-3</v>
      </c>
      <c r="AW68" s="86">
        <f t="shared" si="54"/>
        <v>0</v>
      </c>
      <c r="AX68" s="86">
        <f t="shared" si="54"/>
        <v>0</v>
      </c>
      <c r="AY68" s="86">
        <f t="shared" si="54"/>
        <v>0</v>
      </c>
      <c r="AZ68" s="86">
        <f t="shared" si="54"/>
        <v>0</v>
      </c>
      <c r="BA68" s="86">
        <f t="shared" si="54"/>
        <v>0</v>
      </c>
      <c r="BB68" s="86">
        <f t="shared" si="36"/>
        <v>0</v>
      </c>
    </row>
    <row r="69" spans="1:54" ht="17.25" thickTop="1" thickBot="1" x14ac:dyDescent="0.35">
      <c r="A69" s="303">
        <f>Clients!A69</f>
        <v>0</v>
      </c>
      <c r="B69" s="11" t="str">
        <f>Clients!B69</f>
        <v>ქობულეთი</v>
      </c>
      <c r="C69" s="79">
        <f>IF($V$1="","",INDEX(Clients!C69:Q69,1,$V$1))</f>
        <v>142</v>
      </c>
      <c r="D69" s="67">
        <f t="shared" si="38"/>
        <v>0.02</v>
      </c>
      <c r="E69" s="68" t="str">
        <f t="shared" si="39"/>
        <v/>
      </c>
      <c r="F69" s="68" t="str">
        <f t="shared" si="40"/>
        <v/>
      </c>
      <c r="G69" s="68">
        <f t="shared" si="41"/>
        <v>0.01</v>
      </c>
      <c r="H69" s="68" t="str">
        <f t="shared" si="42"/>
        <v/>
      </c>
      <c r="I69" s="68" t="str">
        <f t="shared" si="43"/>
        <v/>
      </c>
      <c r="J69" s="68">
        <f t="shared" si="44"/>
        <v>1.1499999999999999</v>
      </c>
      <c r="K69" s="68" t="str">
        <f t="shared" si="45"/>
        <v/>
      </c>
      <c r="L69" s="68" t="str">
        <f t="shared" si="46"/>
        <v/>
      </c>
      <c r="M69" s="68">
        <f t="shared" si="47"/>
        <v>0.03</v>
      </c>
      <c r="N69" s="68" t="str">
        <f t="shared" si="48"/>
        <v/>
      </c>
      <c r="O69" s="68" t="str">
        <f t="shared" si="49"/>
        <v/>
      </c>
      <c r="P69" s="68" t="str">
        <f t="shared" si="50"/>
        <v/>
      </c>
      <c r="Q69" s="68" t="str">
        <f t="shared" si="51"/>
        <v/>
      </c>
      <c r="R69" s="68" t="str">
        <f t="shared" si="52"/>
        <v/>
      </c>
      <c r="S69" s="70" t="str">
        <f t="shared" si="53"/>
        <v/>
      </c>
      <c r="AM69" s="86">
        <f t="shared" si="54"/>
        <v>1.9163292847503375E-2</v>
      </c>
      <c r="AN69" s="86">
        <f t="shared" si="54"/>
        <v>0</v>
      </c>
      <c r="AO69" s="86">
        <f t="shared" si="54"/>
        <v>0</v>
      </c>
      <c r="AP69" s="86">
        <f t="shared" si="54"/>
        <v>4.2585095216674165E-3</v>
      </c>
      <c r="AQ69" s="86">
        <f t="shared" si="54"/>
        <v>0</v>
      </c>
      <c r="AR69" s="86">
        <f t="shared" si="54"/>
        <v>0</v>
      </c>
      <c r="AS69" s="86">
        <f t="shared" si="54"/>
        <v>1.1497975708502026</v>
      </c>
      <c r="AT69" s="86">
        <f t="shared" si="54"/>
        <v>0</v>
      </c>
      <c r="AU69" s="86">
        <f t="shared" si="54"/>
        <v>0</v>
      </c>
      <c r="AV69" s="86">
        <f t="shared" si="54"/>
        <v>2.7595141700404859E-2</v>
      </c>
      <c r="AW69" s="86">
        <f t="shared" si="54"/>
        <v>0</v>
      </c>
      <c r="AX69" s="86">
        <f t="shared" si="54"/>
        <v>0</v>
      </c>
      <c r="AY69" s="86">
        <f t="shared" si="54"/>
        <v>0</v>
      </c>
      <c r="AZ69" s="86">
        <f t="shared" si="54"/>
        <v>0</v>
      </c>
      <c r="BA69" s="86">
        <f t="shared" si="54"/>
        <v>0</v>
      </c>
      <c r="BB69" s="86">
        <f t="shared" si="36"/>
        <v>0</v>
      </c>
    </row>
    <row r="70" spans="1:54" ht="17.25" thickTop="1" thickBot="1" x14ac:dyDescent="0.35">
      <c r="A70" s="303"/>
      <c r="B70" s="11" t="str">
        <f>Clients!B70</f>
        <v>შუახევი</v>
      </c>
      <c r="C70" s="79">
        <f>IF($V$1="","",INDEX(Clients!C70:Q70,1,$V$1))</f>
        <v>9</v>
      </c>
      <c r="D70" s="67">
        <f t="shared" si="38"/>
        <v>0.01</v>
      </c>
      <c r="E70" s="68" t="str">
        <f t="shared" si="39"/>
        <v/>
      </c>
      <c r="F70" s="68" t="str">
        <f t="shared" si="40"/>
        <v/>
      </c>
      <c r="G70" s="68">
        <f t="shared" si="41"/>
        <v>0.01</v>
      </c>
      <c r="H70" s="68" t="str">
        <f t="shared" si="42"/>
        <v/>
      </c>
      <c r="I70" s="68" t="str">
        <f t="shared" si="43"/>
        <v/>
      </c>
      <c r="J70" s="68">
        <f t="shared" si="44"/>
        <v>0.08</v>
      </c>
      <c r="K70" s="68" t="str">
        <f t="shared" si="45"/>
        <v/>
      </c>
      <c r="L70" s="68" t="str">
        <f t="shared" si="46"/>
        <v/>
      </c>
      <c r="M70" s="68">
        <f t="shared" si="47"/>
        <v>0.01</v>
      </c>
      <c r="N70" s="68" t="str">
        <f t="shared" si="48"/>
        <v/>
      </c>
      <c r="O70" s="68" t="str">
        <f t="shared" si="49"/>
        <v/>
      </c>
      <c r="P70" s="68" t="str">
        <f t="shared" si="50"/>
        <v/>
      </c>
      <c r="Q70" s="68" t="str">
        <f t="shared" si="51"/>
        <v/>
      </c>
      <c r="R70" s="68" t="str">
        <f t="shared" si="52"/>
        <v/>
      </c>
      <c r="S70" s="70" t="str">
        <f t="shared" si="53"/>
        <v/>
      </c>
      <c r="AM70" s="86">
        <f t="shared" si="54"/>
        <v>1.2145748987854249E-3</v>
      </c>
      <c r="AN70" s="86">
        <f t="shared" si="54"/>
        <v>0</v>
      </c>
      <c r="AO70" s="86">
        <f t="shared" si="54"/>
        <v>0</v>
      </c>
      <c r="AP70" s="86">
        <f t="shared" si="54"/>
        <v>2.6990553306342779E-4</v>
      </c>
      <c r="AQ70" s="86">
        <f t="shared" si="54"/>
        <v>0</v>
      </c>
      <c r="AR70" s="86">
        <f t="shared" si="54"/>
        <v>0</v>
      </c>
      <c r="AS70" s="86">
        <f t="shared" si="54"/>
        <v>7.28744939271255E-2</v>
      </c>
      <c r="AT70" s="86">
        <f t="shared" si="54"/>
        <v>0</v>
      </c>
      <c r="AU70" s="86">
        <f t="shared" si="54"/>
        <v>0</v>
      </c>
      <c r="AV70" s="86">
        <f t="shared" si="54"/>
        <v>1.748987854251012E-3</v>
      </c>
      <c r="AW70" s="86">
        <f t="shared" si="54"/>
        <v>0</v>
      </c>
      <c r="AX70" s="86">
        <f t="shared" si="54"/>
        <v>0</v>
      </c>
      <c r="AY70" s="86">
        <f t="shared" si="54"/>
        <v>0</v>
      </c>
      <c r="AZ70" s="86">
        <f t="shared" si="54"/>
        <v>0</v>
      </c>
      <c r="BA70" s="86">
        <f t="shared" si="54"/>
        <v>0</v>
      </c>
      <c r="BB70" s="86">
        <f t="shared" si="36"/>
        <v>0</v>
      </c>
    </row>
    <row r="71" spans="1:54" ht="17.25" thickTop="1" thickBot="1" x14ac:dyDescent="0.35">
      <c r="A71" s="303"/>
      <c r="B71" s="11" t="str">
        <f>Clients!B71</f>
        <v>ხელვაჩაური</v>
      </c>
      <c r="C71" s="79">
        <f>IF($V$1="","",INDEX(Clients!C71:Q71,1,$V$1))</f>
        <v>31</v>
      </c>
      <c r="D71" s="67">
        <f t="shared" si="38"/>
        <v>0.01</v>
      </c>
      <c r="E71" s="68" t="str">
        <f t="shared" si="39"/>
        <v/>
      </c>
      <c r="F71" s="68" t="str">
        <f t="shared" si="40"/>
        <v/>
      </c>
      <c r="G71" s="68">
        <f t="shared" si="41"/>
        <v>0.01</v>
      </c>
      <c r="H71" s="68" t="str">
        <f t="shared" si="42"/>
        <v/>
      </c>
      <c r="I71" s="68" t="str">
        <f t="shared" si="43"/>
        <v/>
      </c>
      <c r="J71" s="68">
        <f t="shared" si="44"/>
        <v>0.26</v>
      </c>
      <c r="K71" s="68" t="str">
        <f t="shared" si="45"/>
        <v/>
      </c>
      <c r="L71" s="68" t="str">
        <f t="shared" si="46"/>
        <v/>
      </c>
      <c r="M71" s="68">
        <f t="shared" si="47"/>
        <v>0.01</v>
      </c>
      <c r="N71" s="68" t="str">
        <f t="shared" si="48"/>
        <v/>
      </c>
      <c r="O71" s="68" t="str">
        <f t="shared" si="49"/>
        <v/>
      </c>
      <c r="P71" s="68" t="str">
        <f t="shared" si="50"/>
        <v/>
      </c>
      <c r="Q71" s="68" t="str">
        <f t="shared" si="51"/>
        <v/>
      </c>
      <c r="R71" s="68" t="str">
        <f t="shared" si="52"/>
        <v/>
      </c>
      <c r="S71" s="70" t="str">
        <f t="shared" si="53"/>
        <v/>
      </c>
      <c r="AM71" s="86">
        <f t="shared" si="54"/>
        <v>4.1835357624831308E-3</v>
      </c>
      <c r="AN71" s="86">
        <f t="shared" si="54"/>
        <v>0</v>
      </c>
      <c r="AO71" s="86">
        <f t="shared" si="54"/>
        <v>0</v>
      </c>
      <c r="AP71" s="86">
        <f t="shared" si="54"/>
        <v>9.2967461388514011E-4</v>
      </c>
      <c r="AQ71" s="86">
        <f t="shared" si="54"/>
        <v>0</v>
      </c>
      <c r="AR71" s="86">
        <f t="shared" si="54"/>
        <v>0</v>
      </c>
      <c r="AS71" s="86">
        <f t="shared" si="54"/>
        <v>0.25101214574898784</v>
      </c>
      <c r="AT71" s="86">
        <f t="shared" si="54"/>
        <v>0</v>
      </c>
      <c r="AU71" s="86">
        <f t="shared" si="54"/>
        <v>0</v>
      </c>
      <c r="AV71" s="86">
        <f t="shared" si="54"/>
        <v>6.0242914979757077E-3</v>
      </c>
      <c r="AW71" s="86">
        <f t="shared" si="54"/>
        <v>0</v>
      </c>
      <c r="AX71" s="86">
        <f t="shared" si="54"/>
        <v>0</v>
      </c>
      <c r="AY71" s="86">
        <f t="shared" si="54"/>
        <v>0</v>
      </c>
      <c r="AZ71" s="86">
        <f t="shared" si="54"/>
        <v>0</v>
      </c>
      <c r="BA71" s="86">
        <f t="shared" si="54"/>
        <v>0</v>
      </c>
      <c r="BB71" s="86">
        <f t="shared" si="36"/>
        <v>0</v>
      </c>
    </row>
    <row r="72" spans="1:54" ht="17.25" thickTop="1" thickBot="1" x14ac:dyDescent="0.35">
      <c r="A72" s="303"/>
      <c r="B72" s="11" t="str">
        <f>Clients!B72</f>
        <v>ხულო</v>
      </c>
      <c r="C72" s="79">
        <f>IF($V$1="","",INDEX(Clients!C72:Q72,1,$V$1))</f>
        <v>23</v>
      </c>
      <c r="D72" s="67">
        <f t="shared" si="38"/>
        <v>0.01</v>
      </c>
      <c r="E72" s="68" t="str">
        <f t="shared" si="39"/>
        <v/>
      </c>
      <c r="F72" s="68" t="str">
        <f t="shared" si="40"/>
        <v/>
      </c>
      <c r="G72" s="68">
        <f t="shared" si="41"/>
        <v>0.01</v>
      </c>
      <c r="H72" s="68" t="str">
        <f t="shared" si="42"/>
        <v/>
      </c>
      <c r="I72" s="68" t="str">
        <f t="shared" si="43"/>
        <v/>
      </c>
      <c r="J72" s="68">
        <f t="shared" si="44"/>
        <v>0.19</v>
      </c>
      <c r="K72" s="68" t="str">
        <f t="shared" si="45"/>
        <v/>
      </c>
      <c r="L72" s="68" t="str">
        <f t="shared" si="46"/>
        <v/>
      </c>
      <c r="M72" s="68">
        <f t="shared" si="47"/>
        <v>0.01</v>
      </c>
      <c r="N72" s="68" t="str">
        <f t="shared" si="48"/>
        <v/>
      </c>
      <c r="O72" s="68" t="str">
        <f t="shared" si="49"/>
        <v/>
      </c>
      <c r="P72" s="68" t="str">
        <f t="shared" si="50"/>
        <v/>
      </c>
      <c r="Q72" s="68" t="str">
        <f t="shared" si="51"/>
        <v/>
      </c>
      <c r="R72" s="68" t="str">
        <f t="shared" si="52"/>
        <v/>
      </c>
      <c r="S72" s="70" t="str">
        <f t="shared" si="53"/>
        <v/>
      </c>
      <c r="AM72" s="86">
        <f t="shared" si="54"/>
        <v>3.1039136302294197E-3</v>
      </c>
      <c r="AN72" s="86">
        <f t="shared" si="54"/>
        <v>0</v>
      </c>
      <c r="AO72" s="86">
        <f t="shared" si="54"/>
        <v>0</v>
      </c>
      <c r="AP72" s="86">
        <f t="shared" si="54"/>
        <v>6.8975858449542651E-4</v>
      </c>
      <c r="AQ72" s="86">
        <f t="shared" si="54"/>
        <v>0</v>
      </c>
      <c r="AR72" s="86">
        <f t="shared" si="54"/>
        <v>0</v>
      </c>
      <c r="AS72" s="86">
        <f t="shared" si="54"/>
        <v>0.18623481781376519</v>
      </c>
      <c r="AT72" s="86">
        <f t="shared" si="54"/>
        <v>0</v>
      </c>
      <c r="AU72" s="86">
        <f t="shared" si="54"/>
        <v>0</v>
      </c>
      <c r="AV72" s="86">
        <f t="shared" si="54"/>
        <v>4.4696356275303641E-3</v>
      </c>
      <c r="AW72" s="86">
        <f t="shared" si="54"/>
        <v>0</v>
      </c>
      <c r="AX72" s="86">
        <f t="shared" si="54"/>
        <v>0</v>
      </c>
      <c r="AY72" s="86">
        <f t="shared" si="54"/>
        <v>0</v>
      </c>
      <c r="AZ72" s="86">
        <f t="shared" si="54"/>
        <v>0</v>
      </c>
      <c r="BA72" s="86">
        <f t="shared" si="54"/>
        <v>0</v>
      </c>
      <c r="BB72" s="86">
        <f t="shared" si="36"/>
        <v>0</v>
      </c>
    </row>
    <row r="73" spans="1:54" ht="17.25" thickTop="1" thickBot="1" x14ac:dyDescent="0.35">
      <c r="A73" s="9" t="str">
        <f>Clients!A73</f>
        <v>ზემო აფხაზეთი</v>
      </c>
      <c r="B73" s="11" t="str">
        <f>Clients!B73</f>
        <v>ზემო აფხაზეთი</v>
      </c>
      <c r="C73" s="79">
        <f>IF($V$1="","",INDEX(Clients!C73:Q73,1,$V$1))</f>
        <v>0</v>
      </c>
      <c r="D73" s="67" t="str">
        <f t="shared" si="38"/>
        <v/>
      </c>
      <c r="E73" s="68" t="str">
        <f t="shared" si="39"/>
        <v/>
      </c>
      <c r="F73" s="68" t="str">
        <f t="shared" si="40"/>
        <v/>
      </c>
      <c r="G73" s="68" t="str">
        <f t="shared" si="41"/>
        <v/>
      </c>
      <c r="H73" s="68" t="str">
        <f t="shared" si="42"/>
        <v/>
      </c>
      <c r="I73" s="68" t="str">
        <f t="shared" si="43"/>
        <v/>
      </c>
      <c r="J73" s="68" t="str">
        <f t="shared" si="44"/>
        <v/>
      </c>
      <c r="K73" s="68" t="str">
        <f t="shared" si="45"/>
        <v/>
      </c>
      <c r="L73" s="68" t="str">
        <f t="shared" si="46"/>
        <v/>
      </c>
      <c r="M73" s="68" t="str">
        <f t="shared" si="47"/>
        <v/>
      </c>
      <c r="N73" s="68" t="str">
        <f t="shared" si="48"/>
        <v/>
      </c>
      <c r="O73" s="68" t="str">
        <f t="shared" si="49"/>
        <v/>
      </c>
      <c r="P73" s="68" t="str">
        <f t="shared" si="50"/>
        <v/>
      </c>
      <c r="Q73" s="68" t="str">
        <f t="shared" si="51"/>
        <v/>
      </c>
      <c r="R73" s="68" t="str">
        <f t="shared" si="52"/>
        <v/>
      </c>
      <c r="S73" s="70" t="str">
        <f t="shared" si="53"/>
        <v/>
      </c>
      <c r="AM73" s="86">
        <f t="shared" si="54"/>
        <v>0</v>
      </c>
      <c r="AN73" s="86">
        <f t="shared" si="54"/>
        <v>0</v>
      </c>
      <c r="AO73" s="86">
        <f t="shared" si="54"/>
        <v>0</v>
      </c>
      <c r="AP73" s="86">
        <f t="shared" si="54"/>
        <v>0</v>
      </c>
      <c r="AQ73" s="86">
        <f t="shared" si="54"/>
        <v>0</v>
      </c>
      <c r="AR73" s="86">
        <f t="shared" si="54"/>
        <v>0</v>
      </c>
      <c r="AS73" s="86">
        <f t="shared" si="54"/>
        <v>0</v>
      </c>
      <c r="AT73" s="86">
        <f t="shared" si="54"/>
        <v>0</v>
      </c>
      <c r="AU73" s="86">
        <f t="shared" si="54"/>
        <v>0</v>
      </c>
      <c r="AV73" s="86">
        <f t="shared" si="54"/>
        <v>0</v>
      </c>
      <c r="AW73" s="86">
        <f t="shared" si="54"/>
        <v>0</v>
      </c>
      <c r="AX73" s="86">
        <f t="shared" si="54"/>
        <v>0</v>
      </c>
      <c r="AY73" s="86">
        <f t="shared" si="54"/>
        <v>0</v>
      </c>
      <c r="AZ73" s="86">
        <f t="shared" si="54"/>
        <v>0</v>
      </c>
      <c r="BA73" s="86">
        <f t="shared" si="54"/>
        <v>0</v>
      </c>
      <c r="BB73" s="86">
        <f t="shared" si="36"/>
        <v>0</v>
      </c>
    </row>
    <row r="74" spans="1:54" ht="17.25" thickTop="1" thickBot="1" x14ac:dyDescent="0.35">
      <c r="A74" s="9" t="str">
        <f>Clients!A74</f>
        <v>სათაო ოფისი</v>
      </c>
      <c r="B74" s="12" t="str">
        <f>Clients!B74</f>
        <v>სათაო ოფისი</v>
      </c>
      <c r="C74" s="80">
        <f>IF($V$1="","",INDEX(Clients!C74:Q74,1,$V$1))</f>
        <v>0</v>
      </c>
      <c r="D74" s="71" t="str">
        <f t="shared" si="38"/>
        <v/>
      </c>
      <c r="E74" s="72" t="str">
        <f t="shared" si="39"/>
        <v/>
      </c>
      <c r="F74" s="72" t="str">
        <f t="shared" si="40"/>
        <v/>
      </c>
      <c r="G74" s="72" t="str">
        <f t="shared" si="41"/>
        <v/>
      </c>
      <c r="H74" s="72" t="str">
        <f t="shared" si="42"/>
        <v/>
      </c>
      <c r="I74" s="72" t="str">
        <f t="shared" si="43"/>
        <v/>
      </c>
      <c r="J74" s="72" t="str">
        <f t="shared" si="44"/>
        <v/>
      </c>
      <c r="K74" s="72" t="str">
        <f t="shared" si="45"/>
        <v/>
      </c>
      <c r="L74" s="72" t="str">
        <f t="shared" si="46"/>
        <v/>
      </c>
      <c r="M74" s="72" t="str">
        <f t="shared" si="47"/>
        <v/>
      </c>
      <c r="N74" s="72" t="str">
        <f t="shared" si="48"/>
        <v/>
      </c>
      <c r="O74" s="72" t="str">
        <f t="shared" si="49"/>
        <v/>
      </c>
      <c r="P74" s="72" t="str">
        <f t="shared" si="50"/>
        <v/>
      </c>
      <c r="Q74" s="72" t="str">
        <f t="shared" si="51"/>
        <v/>
      </c>
      <c r="R74" s="72" t="str">
        <f t="shared" si="52"/>
        <v/>
      </c>
      <c r="S74" s="73" t="str">
        <f t="shared" si="53"/>
        <v/>
      </c>
      <c r="AM74" s="86">
        <f t="shared" si="54"/>
        <v>0</v>
      </c>
      <c r="AN74" s="86">
        <f t="shared" si="54"/>
        <v>0</v>
      </c>
      <c r="AO74" s="86">
        <f t="shared" si="54"/>
        <v>0</v>
      </c>
      <c r="AP74" s="86">
        <f t="shared" si="54"/>
        <v>0</v>
      </c>
      <c r="AQ74" s="86">
        <f t="shared" si="54"/>
        <v>0</v>
      </c>
      <c r="AR74" s="86">
        <f t="shared" si="54"/>
        <v>0</v>
      </c>
      <c r="AS74" s="86">
        <f t="shared" si="54"/>
        <v>0</v>
      </c>
      <c r="AT74" s="86">
        <f t="shared" si="54"/>
        <v>0</v>
      </c>
      <c r="AU74" s="86">
        <f t="shared" si="54"/>
        <v>0</v>
      </c>
      <c r="AV74" s="86">
        <f t="shared" si="54"/>
        <v>0</v>
      </c>
      <c r="AW74" s="86">
        <f t="shared" si="54"/>
        <v>0</v>
      </c>
      <c r="AX74" s="86">
        <f t="shared" si="54"/>
        <v>0</v>
      </c>
      <c r="AY74" s="86">
        <f t="shared" si="54"/>
        <v>0</v>
      </c>
      <c r="AZ74" s="86">
        <f t="shared" si="54"/>
        <v>0</v>
      </c>
      <c r="BA74" s="86">
        <f t="shared" si="54"/>
        <v>0</v>
      </c>
      <c r="BB74" s="86">
        <f t="shared" si="36"/>
        <v>0</v>
      </c>
    </row>
    <row r="75" spans="1:54" ht="15.75" x14ac:dyDescent="0.3">
      <c r="A75" s="1"/>
      <c r="B75" s="64" t="s">
        <v>99</v>
      </c>
      <c r="C75" s="84">
        <f>SUM(C3:C73)</f>
        <v>15930</v>
      </c>
      <c r="D75" s="184">
        <f>SUM(D3:D74)</f>
        <v>2.5099999999999989</v>
      </c>
      <c r="E75" s="184">
        <f t="shared" ref="E75:S75" si="55">SUM(E3:E74)</f>
        <v>0</v>
      </c>
      <c r="F75" s="184">
        <f t="shared" si="55"/>
        <v>0</v>
      </c>
      <c r="G75" s="184">
        <f t="shared" si="55"/>
        <v>0.97000000000000053</v>
      </c>
      <c r="H75" s="184">
        <f t="shared" si="55"/>
        <v>0</v>
      </c>
      <c r="I75" s="184">
        <f t="shared" si="55"/>
        <v>0</v>
      </c>
      <c r="J75" s="184">
        <f t="shared" si="55"/>
        <v>129.33999999999997</v>
      </c>
      <c r="K75" s="184">
        <f t="shared" si="55"/>
        <v>0</v>
      </c>
      <c r="L75" s="184">
        <f t="shared" si="55"/>
        <v>0</v>
      </c>
      <c r="M75" s="184">
        <f t="shared" si="55"/>
        <v>3.4699999999999953</v>
      </c>
      <c r="N75" s="184">
        <f t="shared" si="55"/>
        <v>0</v>
      </c>
      <c r="O75" s="184">
        <f t="shared" si="55"/>
        <v>0</v>
      </c>
      <c r="P75" s="184">
        <f t="shared" si="55"/>
        <v>0</v>
      </c>
      <c r="Q75" s="184">
        <f t="shared" si="55"/>
        <v>0</v>
      </c>
      <c r="R75" s="184">
        <f t="shared" si="55"/>
        <v>0</v>
      </c>
      <c r="S75" s="184">
        <f t="shared" si="55"/>
        <v>0</v>
      </c>
    </row>
    <row r="76" spans="1:54" x14ac:dyDescent="0.25">
      <c r="A76" s="1"/>
      <c r="B76" s="1"/>
      <c r="C76" s="1"/>
      <c r="D76" s="1"/>
      <c r="E76" s="1"/>
      <c r="F76" s="1"/>
      <c r="G76" s="1"/>
    </row>
    <row r="77" spans="1:54" hidden="1" x14ac:dyDescent="0.25">
      <c r="A77" s="1"/>
      <c r="B77" s="1"/>
      <c r="C77" s="1"/>
      <c r="D77" s="1"/>
      <c r="E77" s="1"/>
      <c r="F77" s="1"/>
      <c r="G77" s="1"/>
    </row>
    <row r="78" spans="1:54" hidden="1" x14ac:dyDescent="0.25">
      <c r="A78" s="1"/>
      <c r="B78" s="1"/>
      <c r="C78" s="1"/>
      <c r="D78" s="1"/>
      <c r="E78" s="1"/>
      <c r="F78" s="1"/>
      <c r="G78" s="1"/>
    </row>
    <row r="79" spans="1:54" hidden="1" x14ac:dyDescent="0.25">
      <c r="A79" s="1"/>
      <c r="B79" s="1"/>
      <c r="C79" s="1"/>
      <c r="D79" s="1">
        <f t="shared" ref="D79:O79" si="56">IF(D$2="","",MATCH(D$2,list_specialists,0))</f>
        <v>1</v>
      </c>
      <c r="E79" s="1">
        <f t="shared" si="56"/>
        <v>2</v>
      </c>
      <c r="F79" s="1">
        <f t="shared" si="56"/>
        <v>3</v>
      </c>
      <c r="G79" s="1">
        <f t="shared" si="56"/>
        <v>4</v>
      </c>
      <c r="H79" s="2">
        <f t="shared" si="56"/>
        <v>5</v>
      </c>
      <c r="I79" s="2">
        <f t="shared" si="56"/>
        <v>6</v>
      </c>
      <c r="J79" s="2">
        <f t="shared" si="56"/>
        <v>7</v>
      </c>
      <c r="K79" s="2">
        <f t="shared" si="56"/>
        <v>8</v>
      </c>
      <c r="L79" s="2">
        <f t="shared" si="56"/>
        <v>9</v>
      </c>
      <c r="M79" s="2">
        <f t="shared" si="56"/>
        <v>10</v>
      </c>
      <c r="N79" s="2">
        <f t="shared" si="56"/>
        <v>11</v>
      </c>
      <c r="O79" s="2" t="str">
        <f t="shared" si="56"/>
        <v/>
      </c>
      <c r="Q79" s="2" t="str">
        <f>IF(Q$2="","",MATCH(Q$2,list_specialists,0))</f>
        <v/>
      </c>
      <c r="S79" s="2" t="str">
        <f>IF(S$2="","",MATCH(S$2,list_specialists,0))</f>
        <v/>
      </c>
    </row>
    <row r="80" spans="1:54" hidden="1" x14ac:dyDescent="0.25">
      <c r="A80" s="1"/>
      <c r="B80" s="1"/>
      <c r="C80" s="1"/>
      <c r="D80" s="1"/>
      <c r="G80" s="1"/>
    </row>
    <row r="81" spans="1:7" hidden="1" x14ac:dyDescent="0.25">
      <c r="A81" s="1"/>
      <c r="B81" s="1"/>
      <c r="C81" s="1"/>
      <c r="D81" s="1"/>
      <c r="G81" s="1"/>
    </row>
    <row r="82" spans="1:7" hidden="1" x14ac:dyDescent="0.25">
      <c r="A82" s="1"/>
      <c r="B82" s="1"/>
      <c r="C82" s="1"/>
      <c r="D82" s="1"/>
      <c r="G82" s="1"/>
    </row>
    <row r="83" spans="1:7" hidden="1" x14ac:dyDescent="0.25">
      <c r="A83" s="1"/>
      <c r="B83" s="1"/>
      <c r="C83" s="1"/>
      <c r="D83" s="1"/>
      <c r="G83" s="1"/>
    </row>
    <row r="84" spans="1:7" hidden="1" x14ac:dyDescent="0.25">
      <c r="A84" s="1"/>
      <c r="B84" s="1"/>
      <c r="C84" s="1"/>
      <c r="D84" s="1"/>
      <c r="G84" s="1"/>
    </row>
    <row r="85" spans="1:7" hidden="1" x14ac:dyDescent="0.25">
      <c r="A85" s="1"/>
      <c r="B85" s="1"/>
      <c r="C85" s="1"/>
      <c r="D85" s="1"/>
      <c r="G85" s="1"/>
    </row>
    <row r="86" spans="1:7" hidden="1" x14ac:dyDescent="0.25">
      <c r="A86" s="1"/>
      <c r="B86" s="1"/>
      <c r="C86" s="1"/>
      <c r="D86" s="1"/>
      <c r="G86" s="1"/>
    </row>
    <row r="87" spans="1:7" hidden="1" x14ac:dyDescent="0.25">
      <c r="A87" s="1"/>
      <c r="B87" s="1"/>
      <c r="C87" s="1"/>
      <c r="D87" s="1"/>
      <c r="G87" s="1"/>
    </row>
    <row r="88" spans="1:7" hidden="1" x14ac:dyDescent="0.25">
      <c r="A88" s="1"/>
      <c r="B88" s="1"/>
      <c r="C88" s="1"/>
      <c r="D88" s="1"/>
      <c r="G88" s="1"/>
    </row>
    <row r="89" spans="1:7" hidden="1" x14ac:dyDescent="0.25">
      <c r="A89" s="1"/>
      <c r="B89" s="1"/>
      <c r="C89" s="1"/>
      <c r="D89" s="1"/>
      <c r="G89" s="1"/>
    </row>
    <row r="90" spans="1:7" hidden="1" x14ac:dyDescent="0.25">
      <c r="A90" s="1"/>
      <c r="B90" s="1"/>
      <c r="C90" s="1"/>
      <c r="D90" s="1"/>
      <c r="G90" s="1"/>
    </row>
  </sheetData>
  <sheetProtection password="C6E0" sheet="1" objects="1" scenarios="1"/>
  <mergeCells count="13">
    <mergeCell ref="A67:A72"/>
    <mergeCell ref="A24:A35"/>
    <mergeCell ref="A36:A40"/>
    <mergeCell ref="A41:A49"/>
    <mergeCell ref="A50:A55"/>
    <mergeCell ref="A56:A62"/>
    <mergeCell ref="A63:A66"/>
    <mergeCell ref="A16:A23"/>
    <mergeCell ref="B1:E1"/>
    <mergeCell ref="F1:S1"/>
    <mergeCell ref="A3:A8"/>
    <mergeCell ref="A9:A11"/>
    <mergeCell ref="A12:A15"/>
  </mergeCells>
  <dataValidations count="1">
    <dataValidation type="list" allowBlank="1" showInputMessage="1" showErrorMessage="1" sqref="B1:C1">
      <formula1>List_busproc</formula1>
    </dataValidation>
  </dataValidations>
  <pageMargins left="0.39370078740157483" right="0.39370078740157483" top="0.39370078740157483" bottom="0.39370078740157483" header="0.31496062992125984" footer="0.31496062992125984"/>
  <pageSetup paperSize="9" scale="37" orientation="portrait" blackAndWhite="1" horizontalDpi="720" verticalDpi="72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24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43" baseType="lpstr">
      <vt:lpstr>Staff by BP</vt:lpstr>
      <vt:lpstr>Staff by Rayons</vt:lpstr>
      <vt:lpstr>BP01</vt:lpstr>
      <vt:lpstr>BP02</vt:lpstr>
      <vt:lpstr>BP03</vt:lpstr>
      <vt:lpstr>BP04</vt:lpstr>
      <vt:lpstr>BP05</vt:lpstr>
      <vt:lpstr>BP06</vt:lpstr>
      <vt:lpstr>BP07</vt:lpstr>
      <vt:lpstr>BP08</vt:lpstr>
      <vt:lpstr>BP09</vt:lpstr>
      <vt:lpstr>BP10</vt:lpstr>
      <vt:lpstr>BP11</vt:lpstr>
      <vt:lpstr>BP12</vt:lpstr>
      <vt:lpstr>BP13</vt:lpstr>
      <vt:lpstr>BP14</vt:lpstr>
      <vt:lpstr>BP15</vt:lpstr>
      <vt:lpstr>Work</vt:lpstr>
      <vt:lpstr>Clients</vt:lpstr>
      <vt:lpstr>Lists</vt:lpstr>
      <vt:lpstr>Constants</vt:lpstr>
      <vt:lpstr>Trainings</vt:lpstr>
      <vt:lpstr>HR Investment</vt:lpstr>
      <vt:lpstr>Hardware</vt:lpstr>
      <vt:lpstr>Chart - Staff summary</vt:lpstr>
      <vt:lpstr>Chart - Staff summary (C)</vt:lpstr>
      <vt:lpstr>Chart - Staff by BP</vt:lpstr>
      <vt:lpstr>Chart Staff by Rayons</vt:lpstr>
      <vt:lpstr>d_y</vt:lpstr>
      <vt:lpstr>List_busproc</vt:lpstr>
      <vt:lpstr>list_rayons</vt:lpstr>
      <vt:lpstr>list_round</vt:lpstr>
      <vt:lpstr>list_specialists</vt:lpstr>
      <vt:lpstr>list_trainers</vt:lpstr>
      <vt:lpstr>list_trainings</vt:lpstr>
      <vt:lpstr>mr_spec_min</vt:lpstr>
      <vt:lpstr>mr_work</vt:lpstr>
      <vt:lpstr>my_rothresh</vt:lpstr>
      <vt:lpstr>nwd</vt:lpstr>
      <vt:lpstr>'Staff by BP'!Print_Area</vt:lpstr>
      <vt:lpstr>Trainings!Print_Area</vt:lpstr>
      <vt:lpstr>Work!Print_Area</vt:lpstr>
      <vt:lpstr>Y_N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Gzirishvili</dc:creator>
  <cp:lastModifiedBy>Michael Janiashvili</cp:lastModifiedBy>
  <cp:lastPrinted>2010-08-12T20:53:35Z</cp:lastPrinted>
  <dcterms:created xsi:type="dcterms:W3CDTF">2010-08-08T11:49:46Z</dcterms:created>
  <dcterms:modified xsi:type="dcterms:W3CDTF">2010-09-21T10:30:23Z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SkypeName">
    <vt:lpwstr>Gziro</vt:lpwstr>
  </property>
</Properties>
</file>