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24" windowWidth="18492"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49" i="1" l="1"/>
  <c r="H49" i="1"/>
  <c r="F53" i="1"/>
  <c r="F47" i="1" l="1"/>
  <c r="H53" i="1" l="1"/>
  <c r="F57" i="1"/>
  <c r="F54" i="1"/>
  <c r="F52" i="1"/>
  <c r="F51" i="1"/>
  <c r="F50" i="1"/>
  <c r="C44" i="1" l="1"/>
  <c r="F37" i="1" l="1"/>
  <c r="I37" i="1"/>
  <c r="J37" i="1"/>
  <c r="H37" i="1"/>
  <c r="C37" i="1"/>
  <c r="F58" i="1" l="1"/>
  <c r="H58" i="1"/>
  <c r="I58" i="1"/>
  <c r="J58" i="1"/>
  <c r="C58" i="1"/>
</calcChain>
</file>

<file path=xl/sharedStrings.xml><?xml version="1.0" encoding="utf-8"?>
<sst xmlns="http://schemas.openxmlformats.org/spreadsheetml/2006/main" count="165" uniqueCount="120">
  <si>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</si>
  <si>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</si>
  <si>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</si>
  <si>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</si>
  <si>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</si>
  <si>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</si>
  <si>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</si>
  <si>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</si>
  <si>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</si>
  <si>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</si>
  <si>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t>
  </si>
  <si>
    <t>BGP</t>
  </si>
  <si>
    <t>ინფორმაციული უსაფრთხოების სისტემების დანერგვა</t>
  </si>
  <si>
    <t>microsoft enterprise agreement renew</t>
  </si>
  <si>
    <t>ssl(2x2year)</t>
  </si>
  <si>
    <t>SRM(3x25)</t>
  </si>
  <si>
    <t>OMS standart(3x25)</t>
  </si>
  <si>
    <t>20000(ინტერნეტ), 20000(ალტერნატ.ინტერნეტ), 10000(CDMA)</t>
  </si>
  <si>
    <t>100 ცალი 28ა/სთ</t>
  </si>
  <si>
    <t>MS Project</t>
  </si>
  <si>
    <t>საბეჭდი და გასამრავლებელი მოწყობილობების სახარჯი მასალების შესყიდვა</t>
  </si>
  <si>
    <t>სასურველია დონორის დაფინანსებით</t>
  </si>
  <si>
    <t>46000(AllInOne PC(40)), 47000(desktop PC(60)), 10000(IPPhone(5+3+2WiFi)), 50000(Catalyst (16)),
WiFi AccessPoint(15000)</t>
  </si>
  <si>
    <t>სულ</t>
  </si>
  <si>
    <t>სავარაუდო
თანხა(ლარი)</t>
  </si>
  <si>
    <t>CPV კოდი</t>
  </si>
  <si>
    <t>არაფინანს</t>
  </si>
  <si>
    <t>მომსახურება</t>
  </si>
  <si>
    <t>ოფისი (მომსახ)</t>
  </si>
  <si>
    <t>ოფისი (საქონელი)</t>
  </si>
  <si>
    <t>ქსელის მოწყობილობები (16 ერთ)</t>
  </si>
  <si>
    <t>microsoft Premier Support</t>
  </si>
  <si>
    <t>სერვერული ცენტრის ინფრასტრუქტურის მომსახურება</t>
  </si>
  <si>
    <t>პორტაბელური კომპიუტერი(10 კომპლ) სტანდარტული</t>
  </si>
  <si>
    <t>სკანერი(20), პრინტერი (20)</t>
  </si>
  <si>
    <t>უკაბელო ქსელის მოწყობილობები (10 ერთ)</t>
  </si>
  <si>
    <t>Vmware ლიცენზიების განახლება DR (supp 32+32+vCenter5)</t>
  </si>
  <si>
    <t>სერვერულ ცენტრებს შორის ოპტიკური კავშირის ფიზიკური ინფრასტრუქტურის მომსახურების შესყიდვა(2x30კმ)</t>
  </si>
  <si>
    <t>2015-2018 წლების მოსალოდნელი შესყიდვები</t>
  </si>
  <si>
    <t>აღჭურვის პროგრ.</t>
  </si>
  <si>
    <t>სპეციალიზებული სამომხმარებლო პროგრამული პაკეტების შესყიდვა</t>
  </si>
  <si>
    <t>9.2</t>
  </si>
  <si>
    <t>9.3</t>
  </si>
  <si>
    <t>9.4</t>
  </si>
  <si>
    <t>9.5</t>
  </si>
  <si>
    <t>9.6</t>
  </si>
  <si>
    <t>5</t>
  </si>
  <si>
    <t>10</t>
  </si>
  <si>
    <t>11</t>
  </si>
  <si>
    <t>14</t>
  </si>
  <si>
    <t>12</t>
  </si>
  <si>
    <t>13</t>
  </si>
  <si>
    <t>15</t>
  </si>
  <si>
    <t>6.1</t>
  </si>
  <si>
    <t>6.2</t>
  </si>
  <si>
    <t>6.3</t>
  </si>
  <si>
    <t>HSSP მოდულების ინტეგრაცია CEMR-თან</t>
  </si>
  <si>
    <t>Vmware ლიცენზიების განახლება (supp 32+32+vCenter5)</t>
  </si>
  <si>
    <t>BGP ტექნოლოგიის ყოველწლიური გადასახადი</t>
  </si>
  <si>
    <t>San brocade 6000, 2 x (48 ports, 36 active) with SFP, with Brocade Extended Fabrics license</t>
  </si>
  <si>
    <t>ოფისი (ხარჯი)</t>
  </si>
  <si>
    <t>IP ტელეფონიის ვერსიის განახლება: Call Manager (2 virtual hosts), Call Center (2 virtual hosts) with license upgrade</t>
  </si>
  <si>
    <t>მუდმივი კვების წყარო (UPS) (რეაბილიტაცია-100, შეძენა-50)</t>
  </si>
  <si>
    <t>პერიფერია (პრინტერი-10, სკანერი-14)</t>
  </si>
  <si>
    <t>IP ტელეფონი სათანადო ლიცენზიით (12 ერთ)</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</si>
  <si>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</si>
  <si>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</si>
  <si>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</si>
  <si>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</si>
  <si>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</si>
  <si>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</si>
  <si>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</si>
  <si>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ძირითადი (ლოკალი 300, გლობალი 50)</t>
  </si>
  <si>
    <t>ალტერნატიული (ლოკალი 300, გლობალი 50)</t>
  </si>
  <si>
    <t>CDMA - 8 ერთეული</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</si>
  <si>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</si>
  <si>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</si>
  <si>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დესკტოპ კომპიუტერი (80 კომპლ) სტანდარტული</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</si>
  <si>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</si>
  <si>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ტენდერით შესყდვა (80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</si>
  <si>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</si>
  <si>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</si>
  <si>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</si>
  <si>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</si>
  <si>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არსებული UPS-ების რეაბილიტაცია- 100 ერთ., არააღდგენადი ტექნიკის ჩანაცვლება - 50 ერთ.</t>
  </si>
  <si>
    <t>სამინისტროს შენობაში მოწყობილი უკაბელო ქსელის აპარატურის განახლება (აპარატურა ექსპლოატაციაშია 2008 წლიდან)</t>
  </si>
  <si>
    <t>პროექტების მართვის სისტემის დასანერგად</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</si>
  <si>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</si>
  <si>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</si>
  <si>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symantec web(webgateway(800)+url filter-800), backup exe(2), backup exe agent(12), mail (400), antivirus(800)</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</si>
  <si>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</si>
  <si>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</si>
  <si>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</si>
  <si>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</si>
  <si>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მოქმედი ტექნიკური და სოფტვერული საშუალებები შეძენილია 2009 წელს, ვერსიის სიძველის გამო შეწყვეტილია თანმდევი მომსახურება და განახლებები. ცხელი ხაზის მზარდი დატვირთვების გამო უწყვეტი ფუნქციონირების რისკები მაღალია.სისტემის ახალი ვერსია განსხვავებულ ტექნოლოგიაზეა დაფუძნებული, მეტი სიმძლავრის და წარმადობისაა, მნიშვნელოვნადაა  გაზრდილი საიმედოობაც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</si>
  <si>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</si>
  <si>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</si>
  <si>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</si>
  <si>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კომპიუტერული სამუშაო ადგილები (workstation) სისტემების ადმინისტრირებისა და დეველოპინგისთვის - 6 ერთეული.
ცხელი ხაზის ტექნიკური რეაბილიტაციისთვის - AllInOne PC - 10 ერთეული</t>
  </si>
  <si>
    <t>დესკტოპ კომპიუტერი (არასტანდარტული)</t>
  </si>
  <si>
    <t>მაღალი დატვირთვის სკანერების (სქმისწარმოებისა და მოქალაქეთა მისაღების სამსახურები), ჩანაცვლება - 14 ერთეული.
მწყობრიდან გამოსული არააღდგენადი საბეჭდი მოწყობილობების ჩანაცვლება - 10 ერთეული</t>
  </si>
  <si>
    <t>მწყობრიდან გამოსული IP ტელეფონის აპარატების ჩანაცვლება</t>
  </si>
  <si>
    <t>Backup VDPA 25TB</t>
  </si>
  <si>
    <t>storage 2 x (upgrade to 35-38 TB)</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</si>
  <si>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</si>
  <si>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</si>
  <si>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 xml:space="preserve">სარეზერვო სერვერული ცენტრის სერვერული ტექნიკა servers (2 encloser, 32 blade) </t>
  </si>
  <si>
    <t xml:space="preserve">Vmware ლიცენზიების შესყიდვა </t>
  </si>
  <si>
    <t xml:space="preserve">დამარქაფების სისტემა </t>
  </si>
  <si>
    <t>მონაცემთა სანახის მოცულობის გაზრდა</t>
  </si>
  <si>
    <t>მონაცემთა სინქრონული რეპლიკაციის გადაწყვეტილება</t>
  </si>
  <si>
    <t>სარეზერვო სერვერული ცენტრის სერვერული ტექნიკა</t>
  </si>
  <si>
    <t>ქსელის სინქრონიზაციის გადაწყვეტილება</t>
  </si>
  <si>
    <t xml:space="preserve">SAN ინფრასტრუქტურა </t>
  </si>
  <si>
    <t>გრძელ მანძილზე კავშირის საშუალებები</t>
  </si>
  <si>
    <t xml:space="preserve"> (CWDM 4xFC 8GB 70km, 4xLAN 10GB, 70km)</t>
  </si>
  <si>
    <t>სარეზერვო სერვერული ცენტრის ვირტუალიზაციის გადაწყვეტილება DR( 32+32)+Vcenter5 (with supp)</t>
  </si>
  <si>
    <t>IP მისამართების რანგის გამოყოფა</t>
  </si>
  <si>
    <t xml:space="preserve"> ქსელის აქტიური-აქტიური რეჟიმის ტექნოლოგია Nexus (4), ASA(4)</t>
  </si>
  <si>
    <t>9.1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</si>
</sst>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
      <sz val="11"/>
      <color rgb="FFFF0000"/>
      <name val="Sylfaen"/>
      <family val="1"/>
      <charset val="204"/>
    </font>
    <font>
      <sz val="11"/>
      <color theme="6" tint="-0.249977111117893"/>
      <name val="Sylfaen"/>
      <family val="1"/>
      <charset val="204"/>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1" xfId="0"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3" fillId="0" borderId="1" xfId="0" applyFont="1"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vertical="top"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0" fontId="0" fillId="2" borderId="1" xfId="0" applyFill="1" applyBorder="1" applyAlignment="1">
      <alignment wrapText="1"/>
    </xf>
    <xf numFmtId="0" fontId="0" fillId="2" borderId="1" xfId="0" applyFill="1" applyBorder="1" applyAlignment="1">
      <alignment vertical="top"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0" fillId="0" borderId="1" xfId="0" applyNumberFormat="1" applyBorder="1" applyAlignment="1">
      <alignment wrapText="1"/>
    </xf>
    <xf numFmtId="49" fontId="1" fillId="0" borderId="1" xfId="0" applyNumberFormat="1" applyFont="1" applyFill="1" applyBorder="1" applyAlignment="1">
      <alignment vertical="top" wrapText="1"/>
    </xf>
    <xf numFmtId="49" fontId="1" fillId="0" borderId="0" xfId="0" applyNumberFormat="1" applyFont="1" applyFill="1" applyBorder="1" applyAlignment="1">
      <alignment vertical="top" wrapText="1"/>
    </xf>
    <xf numFmtId="0" fontId="3" fillId="0" borderId="1" xfId="0" applyFont="1" applyBorder="1" applyAlignment="1">
      <alignment wrapText="1"/>
    </xf>
    <xf numFmtId="0" fontId="6" fillId="0" borderId="1" xfId="0" applyFont="1" applyFill="1" applyBorder="1" applyAlignment="1">
      <alignment vertical="top"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vertical="top" wrapText="1"/>
    </xf>
    <xf numFmtId="0" fontId="0" fillId="3"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3"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6" fillId="0" borderId="1" xfId="0" applyNumberFormat="1" applyFont="1" applyFill="1" applyBorder="1" applyAlignment="1">
      <alignment vertical="top"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2" borderId="1" xfId="0" applyNumberFormat="1" applyFont="1" applyFill="1" applyBorder="1" applyAlignment="1">
      <alignment wrapText="1"/>
    </xf>
    <xf numFmtId="1" fontId="3" fillId="0" borderId="1" xfId="0" applyNumberFormat="1" applyFont="1" applyFill="1" applyBorder="1" applyAlignment="1">
      <alignment wrapText="1"/>
    </xf>
    <xf numFmtId="49" fontId="1" fillId="3" borderId="1" xfId="0" applyNumberFormat="1" applyFont="1" applyFill="1" applyBorder="1" applyAlignment="1">
      <alignment vertical="top" wrapText="1"/>
    </xf>
    <xf numFmtId="0" fontId="1" fillId="3" borderId="1" xfId="0" applyFont="1" applyFill="1" applyBorder="1" applyAlignment="1">
      <alignment vertical="top" wrapText="1"/>
    </xf>
    <xf numFmtId="1" fontId="0" fillId="0" borderId="0" xfId="0" applyNumberFormat="1" applyAlignment="1">
      <alignment wrapText="1"/>
    </xf>
    <xf numFmtId="0" fontId="4" fillId="0" borderId="1" xfId="0" applyFont="1" applyBorder="1" applyAlignment="1">
      <alignment wrapText="1"/>
    </xf>
    <xf numFmtId="0" fontId="5" fillId="2" borderId="1" xfId="0" applyFont="1" applyFill="1" applyBorder="1" applyAlignment="1">
      <alignment vertical="top"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0" fillId="2"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3"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1"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 fontId="3" fillId="0" borderId="1" xfId="0" applyNumberFormat="1" applyFont="1" applyBorder="1" applyAlignment="1">
      <alignment horizontal="left" vertical="top" wrapText="1"/>
    </xf>
    <xf numFmtId="1" fontId="5"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Border="1" applyAlignment="1">
      <alignment horizontal="left" vertical="top" wrapText="1"/>
    </xf>
    <xf numFmtId="1" fontId="0" fillId="0" borderId="0" xfId="0" applyNumberFormat="1" applyAlignment="1">
      <alignment horizontal="left" vertical="top" wrapText="1"/>
    </xf>
    <xf numFmtId="0" fontId="0" fillId="0" borderId="1" xfId="0" applyBorder="1" applyAlignment="1">
      <alignment horizontal="center" vertical="top"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tabSelected="1" topLeftCell="B41" workbookViewId="0">
      <selection activeCell="F47" sqref="F47"/>
    </sheetView>
  </sheetViews>
  <sheetFormatPr defaultColWidth="8.88671875" defaultRowHeight="14.4" x14ac:dyDescent="0.3"/>
  <cols>
    <col min="1" max="1" width="4.33203125" style="19" customWidth="1"/>
    <col min="2" max="2" width="59.33203125" style="1" customWidth="1"/>
    <col min="3" max="3" width="17.6640625" style="1" hidden="1" customWidth="1"/>
    <col min="4" max="4" width="14.5546875" style="1" customWidth="1"/>
    <col min="5" max="5" width="6.88671875" style="1" customWidth="1"/>
    <col min="6" max="6" width="13.44140625" style="1" customWidth="1"/>
    <col min="7" max="7" width="66.33203125" style="48" customWidth="1"/>
    <col min="8" max="8" width="10.5546875" style="1" customWidth="1"/>
    <col min="9" max="9" width="9" style="1" customWidth="1"/>
    <col min="10" max="10" width="9.33203125" style="1" customWidth="1"/>
    <col min="11" max="11" width="10.6640625" style="1" customWidth="1"/>
    <col min="12" max="12" width="91.6640625" style="1" customWidth="1"/>
    <col min="13" max="13" width="33.109375" style="1" customWidth="1"/>
    <col min="14" max="16384" width="8.88671875" style="1"/>
  </cols>
  <sheetData>
    <row r="2" spans="1:12" x14ac:dyDescent="0.3">
      <c r="B2" s="66" t="s">
        <v>38</v>
      </c>
      <c r="C2" s="66"/>
    </row>
    <row r="3" spans="1:12" ht="28.8" x14ac:dyDescent="0.3">
      <c r="A3" s="27" t="s">
        <v>0</v>
      </c>
      <c r="B3" s="28" t="s">
        <v>1</v>
      </c>
      <c r="C3" s="28" t="s">
        <v>24</v>
      </c>
      <c r="D3" s="7"/>
      <c r="E3" s="7" t="s">
        <v>25</v>
      </c>
      <c r="F3" s="7">
        <v>2015</v>
      </c>
      <c r="G3" s="65" t="s">
        <v>65</v>
      </c>
      <c r="H3" s="7">
        <v>2016</v>
      </c>
      <c r="I3" s="7">
        <v>2017</v>
      </c>
      <c r="J3" s="7">
        <v>2018</v>
      </c>
    </row>
    <row r="4" spans="1:12" ht="57.6" x14ac:dyDescent="0.3">
      <c r="A4" s="20">
        <v>1</v>
      </c>
      <c r="B4" s="4" t="s">
        <v>6</v>
      </c>
      <c r="C4" s="31">
        <v>30000</v>
      </c>
      <c r="D4" s="2" t="s">
        <v>29</v>
      </c>
      <c r="E4" s="2">
        <v>302</v>
      </c>
      <c r="F4" s="31">
        <v>30000</v>
      </c>
      <c r="G4" s="49" t="s">
        <v>105</v>
      </c>
      <c r="H4" s="31">
        <v>30000</v>
      </c>
      <c r="I4" s="31">
        <v>30000</v>
      </c>
      <c r="J4" s="31">
        <v>30000</v>
      </c>
      <c r="K4" s="10"/>
      <c r="L4" s="3"/>
    </row>
    <row r="5" spans="1:12" ht="28.8" x14ac:dyDescent="0.3">
      <c r="A5" s="20">
        <v>2</v>
      </c>
      <c r="B5" s="18" t="s">
        <v>20</v>
      </c>
      <c r="C5" s="32">
        <v>67000</v>
      </c>
      <c r="D5" s="17" t="s">
        <v>29</v>
      </c>
      <c r="E5" s="17">
        <v>302</v>
      </c>
      <c r="F5" s="32">
        <v>67000</v>
      </c>
      <c r="G5" s="50" t="s">
        <v>66</v>
      </c>
      <c r="H5" s="32">
        <v>67000</v>
      </c>
      <c r="I5" s="32">
        <v>67000</v>
      </c>
      <c r="J5" s="32">
        <v>67000</v>
      </c>
      <c r="K5" s="10"/>
      <c r="L5" s="3"/>
    </row>
    <row r="6" spans="1:12" ht="28.8" x14ac:dyDescent="0.3">
      <c r="A6" s="20">
        <v>3</v>
      </c>
      <c r="B6" s="4" t="s">
        <v>67</v>
      </c>
      <c r="C6" s="31">
        <v>10600</v>
      </c>
      <c r="D6" s="2" t="s">
        <v>28</v>
      </c>
      <c r="E6" s="12">
        <v>483</v>
      </c>
      <c r="F6" s="31">
        <v>10600</v>
      </c>
      <c r="G6" s="49" t="s">
        <v>97</v>
      </c>
      <c r="H6" s="31">
        <v>10600</v>
      </c>
      <c r="I6" s="31">
        <v>10600</v>
      </c>
      <c r="J6" s="31">
        <v>10600</v>
      </c>
      <c r="K6" s="14"/>
      <c r="L6" s="3"/>
    </row>
    <row r="7" spans="1:12" ht="43.2" x14ac:dyDescent="0.3">
      <c r="A7" s="20">
        <v>4</v>
      </c>
      <c r="B7" s="4" t="s">
        <v>8</v>
      </c>
      <c r="C7" s="31">
        <v>2400</v>
      </c>
      <c r="D7" s="2" t="s">
        <v>28</v>
      </c>
      <c r="E7" s="12">
        <v>724</v>
      </c>
      <c r="F7" s="31">
        <v>2400</v>
      </c>
      <c r="G7" s="49" t="s">
        <v>69</v>
      </c>
      <c r="H7" s="31">
        <v>2400</v>
      </c>
      <c r="I7" s="31">
        <v>2400</v>
      </c>
      <c r="J7" s="31">
        <v>2400</v>
      </c>
      <c r="K7" s="15"/>
      <c r="L7" s="3"/>
    </row>
    <row r="8" spans="1:12" ht="28.8" x14ac:dyDescent="0.3">
      <c r="A8" s="20" t="s">
        <v>46</v>
      </c>
      <c r="B8" s="5" t="s">
        <v>7</v>
      </c>
      <c r="C8" s="31">
        <v>15000</v>
      </c>
      <c r="D8" s="12" t="s">
        <v>28</v>
      </c>
      <c r="E8" s="12">
        <v>503</v>
      </c>
      <c r="F8" s="36">
        <v>15000</v>
      </c>
      <c r="G8" s="51" t="s">
        <v>68</v>
      </c>
      <c r="H8" s="36">
        <v>15000</v>
      </c>
      <c r="I8" s="36"/>
      <c r="J8" s="36">
        <v>15000</v>
      </c>
      <c r="K8" s="14"/>
      <c r="L8" s="3"/>
    </row>
    <row r="9" spans="1:12" ht="28.8" x14ac:dyDescent="0.3">
      <c r="A9" s="20">
        <v>6</v>
      </c>
      <c r="B9" s="33" t="s">
        <v>2</v>
      </c>
      <c r="C9" s="33"/>
      <c r="D9" s="33" t="s">
        <v>28</v>
      </c>
      <c r="E9" s="33"/>
      <c r="F9" s="33"/>
      <c r="G9" s="52"/>
      <c r="H9" s="33"/>
      <c r="I9" s="33"/>
      <c r="J9" s="33"/>
      <c r="K9" s="10"/>
      <c r="L9" s="3" t="s">
        <v>17</v>
      </c>
    </row>
    <row r="10" spans="1:12" ht="28.8" x14ac:dyDescent="0.3">
      <c r="A10" s="20" t="s">
        <v>53</v>
      </c>
      <c r="B10" s="4" t="s">
        <v>72</v>
      </c>
      <c r="C10" s="31">
        <v>20000</v>
      </c>
      <c r="D10" s="2" t="s">
        <v>28</v>
      </c>
      <c r="E10" s="2">
        <v>724</v>
      </c>
      <c r="F10" s="31">
        <v>20000</v>
      </c>
      <c r="G10" s="49" t="s">
        <v>70</v>
      </c>
      <c r="H10" s="31">
        <v>20000</v>
      </c>
      <c r="I10" s="31">
        <v>20000</v>
      </c>
      <c r="J10" s="31">
        <v>20000</v>
      </c>
      <c r="K10" s="10"/>
      <c r="L10" s="3"/>
    </row>
    <row r="11" spans="1:12" ht="28.8" x14ac:dyDescent="0.3">
      <c r="A11" s="20" t="s">
        <v>54</v>
      </c>
      <c r="B11" s="4" t="s">
        <v>73</v>
      </c>
      <c r="C11" s="31">
        <v>20000</v>
      </c>
      <c r="D11" s="2" t="s">
        <v>28</v>
      </c>
      <c r="E11" s="2">
        <v>724</v>
      </c>
      <c r="F11" s="31">
        <v>20000</v>
      </c>
      <c r="G11" s="49" t="s">
        <v>71</v>
      </c>
      <c r="H11" s="31">
        <v>20000</v>
      </c>
      <c r="I11" s="31">
        <v>20000</v>
      </c>
      <c r="J11" s="31">
        <v>20000</v>
      </c>
      <c r="K11" s="10"/>
      <c r="L11" s="3"/>
    </row>
    <row r="12" spans="1:12" ht="28.8" x14ac:dyDescent="0.3">
      <c r="A12" s="20" t="s">
        <v>55</v>
      </c>
      <c r="B12" s="4" t="s">
        <v>74</v>
      </c>
      <c r="C12" s="31">
        <v>5000</v>
      </c>
      <c r="D12" s="2" t="s">
        <v>28</v>
      </c>
      <c r="E12" s="2">
        <v>724</v>
      </c>
      <c r="F12" s="31">
        <v>5000</v>
      </c>
      <c r="G12" s="49" t="s">
        <v>75</v>
      </c>
      <c r="H12" s="31">
        <v>5000</v>
      </c>
      <c r="I12" s="31">
        <v>5000</v>
      </c>
      <c r="J12" s="31">
        <v>5000</v>
      </c>
      <c r="K12" s="10"/>
      <c r="L12" s="3"/>
    </row>
    <row r="13" spans="1:12" ht="28.8" x14ac:dyDescent="0.3">
      <c r="A13" s="20">
        <v>7</v>
      </c>
      <c r="B13" s="4" t="s">
        <v>3</v>
      </c>
      <c r="C13" s="31">
        <v>12000</v>
      </c>
      <c r="D13" s="2" t="s">
        <v>28</v>
      </c>
      <c r="E13" s="2">
        <v>805</v>
      </c>
      <c r="F13" s="31">
        <v>12000</v>
      </c>
      <c r="G13" s="49" t="s">
        <v>76</v>
      </c>
      <c r="H13" s="31">
        <v>12000</v>
      </c>
      <c r="I13" s="31">
        <v>12000</v>
      </c>
      <c r="J13" s="31">
        <v>12000</v>
      </c>
      <c r="K13" s="10"/>
      <c r="L13" s="3"/>
    </row>
    <row r="14" spans="1:12" ht="28.8" x14ac:dyDescent="0.3">
      <c r="A14" s="20">
        <v>8</v>
      </c>
      <c r="B14" s="29" t="s">
        <v>5</v>
      </c>
      <c r="C14" s="33"/>
      <c r="D14" s="30"/>
      <c r="E14" s="30"/>
      <c r="F14" s="33"/>
      <c r="G14" s="52"/>
      <c r="H14" s="33"/>
      <c r="I14" s="33"/>
      <c r="J14" s="33"/>
      <c r="K14" s="16"/>
      <c r="L14" s="3" t="s">
        <v>22</v>
      </c>
    </row>
    <row r="15" spans="1:12" ht="28.8" x14ac:dyDescent="0.3">
      <c r="A15" s="20">
        <v>8.1</v>
      </c>
      <c r="B15" s="4" t="s">
        <v>77</v>
      </c>
      <c r="C15" s="31">
        <v>75000</v>
      </c>
      <c r="D15" s="2" t="s">
        <v>26</v>
      </c>
      <c r="E15" s="2">
        <v>302</v>
      </c>
      <c r="F15" s="31"/>
      <c r="G15" s="49" t="s">
        <v>79</v>
      </c>
      <c r="H15" s="31"/>
      <c r="I15" s="31">
        <v>75000</v>
      </c>
      <c r="J15" s="31">
        <v>75000</v>
      </c>
      <c r="K15" s="16"/>
      <c r="L15" s="3"/>
    </row>
    <row r="16" spans="1:12" ht="28.8" x14ac:dyDescent="0.3">
      <c r="A16" s="20">
        <v>8.1999999999999993</v>
      </c>
      <c r="B16" s="4" t="s">
        <v>33</v>
      </c>
      <c r="C16" s="31">
        <v>8500</v>
      </c>
      <c r="D16" s="2" t="s">
        <v>26</v>
      </c>
      <c r="E16" s="2">
        <v>302</v>
      </c>
      <c r="F16" s="31"/>
      <c r="G16" s="49" t="s">
        <v>78</v>
      </c>
      <c r="H16" s="31">
        <v>8500</v>
      </c>
      <c r="I16" s="31"/>
      <c r="J16" s="31">
        <v>8500</v>
      </c>
      <c r="K16" s="16"/>
      <c r="L16" s="3"/>
    </row>
    <row r="17" spans="1:12" ht="57.6" x14ac:dyDescent="0.3">
      <c r="A17" s="20">
        <v>8.3000000000000007</v>
      </c>
      <c r="B17" s="4" t="s">
        <v>99</v>
      </c>
      <c r="C17" s="31">
        <v>46000</v>
      </c>
      <c r="D17" s="2" t="s">
        <v>26</v>
      </c>
      <c r="E17" s="2">
        <v>302</v>
      </c>
      <c r="F17" s="31">
        <v>46000</v>
      </c>
      <c r="G17" s="49" t="s">
        <v>98</v>
      </c>
      <c r="H17" s="31"/>
      <c r="I17" s="31"/>
      <c r="J17" s="31"/>
      <c r="K17" s="16"/>
      <c r="L17" s="3"/>
    </row>
    <row r="18" spans="1:12" ht="28.8" x14ac:dyDescent="0.3">
      <c r="A18" s="20">
        <v>8.4</v>
      </c>
      <c r="B18" s="4" t="s">
        <v>62</v>
      </c>
      <c r="C18" s="31">
        <v>19500</v>
      </c>
      <c r="D18" s="2" t="s">
        <v>26</v>
      </c>
      <c r="E18" s="2">
        <v>302</v>
      </c>
      <c r="F18" s="31"/>
      <c r="G18" s="49" t="s">
        <v>84</v>
      </c>
      <c r="H18" s="31">
        <v>3500</v>
      </c>
      <c r="I18" s="31">
        <v>8000</v>
      </c>
      <c r="J18" s="31">
        <v>8000</v>
      </c>
      <c r="K18" s="16"/>
      <c r="L18" s="3"/>
    </row>
    <row r="19" spans="1:12" ht="57.6" x14ac:dyDescent="0.3">
      <c r="A19" s="20">
        <v>8.5</v>
      </c>
      <c r="B19" s="4" t="s">
        <v>63</v>
      </c>
      <c r="C19" s="31">
        <v>72000</v>
      </c>
      <c r="D19" s="2" t="s">
        <v>26</v>
      </c>
      <c r="E19" s="2">
        <v>302</v>
      </c>
      <c r="F19" s="31">
        <v>24000</v>
      </c>
      <c r="G19" s="49" t="s">
        <v>100</v>
      </c>
      <c r="H19" s="31">
        <v>17000</v>
      </c>
      <c r="I19" s="31">
        <v>24000</v>
      </c>
      <c r="J19" s="31">
        <v>17000</v>
      </c>
      <c r="K19" s="16"/>
      <c r="L19" s="3" t="s">
        <v>34</v>
      </c>
    </row>
    <row r="20" spans="1:12" x14ac:dyDescent="0.3">
      <c r="A20" s="20">
        <v>8.6</v>
      </c>
      <c r="B20" s="4" t="s">
        <v>64</v>
      </c>
      <c r="C20" s="31">
        <v>10000</v>
      </c>
      <c r="D20" s="2" t="s">
        <v>26</v>
      </c>
      <c r="E20" s="2">
        <v>325</v>
      </c>
      <c r="F20" s="31">
        <v>10000</v>
      </c>
      <c r="G20" s="49" t="s">
        <v>101</v>
      </c>
      <c r="H20" s="31">
        <v>5000</v>
      </c>
      <c r="I20" s="31">
        <v>10000</v>
      </c>
      <c r="J20" s="31">
        <v>5000</v>
      </c>
      <c r="K20" s="16"/>
      <c r="L20" s="3"/>
    </row>
    <row r="21" spans="1:12" x14ac:dyDescent="0.3">
      <c r="A21" s="20">
        <v>8.6999999999999993</v>
      </c>
      <c r="B21" s="4" t="s">
        <v>30</v>
      </c>
      <c r="C21" s="31">
        <v>50000</v>
      </c>
      <c r="D21" s="2" t="s">
        <v>26</v>
      </c>
      <c r="E21" s="2">
        <v>324</v>
      </c>
      <c r="F21" s="31"/>
      <c r="G21" s="49"/>
      <c r="H21" s="31">
        <v>50000</v>
      </c>
      <c r="I21" s="31"/>
      <c r="J21" s="31">
        <v>90000</v>
      </c>
      <c r="K21" s="16"/>
      <c r="L21" s="3"/>
    </row>
    <row r="22" spans="1:12" ht="28.8" x14ac:dyDescent="0.3">
      <c r="A22" s="20">
        <v>8.8000000000000007</v>
      </c>
      <c r="B22" s="4" t="s">
        <v>35</v>
      </c>
      <c r="C22" s="31">
        <v>10000</v>
      </c>
      <c r="D22" s="2" t="s">
        <v>26</v>
      </c>
      <c r="E22" s="2">
        <v>324</v>
      </c>
      <c r="F22" s="31">
        <v>10000</v>
      </c>
      <c r="G22" s="49" t="s">
        <v>85</v>
      </c>
      <c r="H22" s="31"/>
      <c r="I22" s="31"/>
      <c r="J22" s="31"/>
      <c r="K22" s="16"/>
      <c r="L22" s="3"/>
    </row>
    <row r="23" spans="1:12" x14ac:dyDescent="0.3">
      <c r="A23" s="20">
        <v>9</v>
      </c>
      <c r="B23" s="29" t="s">
        <v>4</v>
      </c>
      <c r="C23" s="33"/>
      <c r="D23" s="30"/>
      <c r="E23" s="30"/>
      <c r="F23" s="33"/>
      <c r="G23" s="52"/>
      <c r="H23" s="33"/>
      <c r="I23" s="33"/>
      <c r="J23" s="33"/>
      <c r="K23" s="10"/>
      <c r="L23" s="3"/>
    </row>
    <row r="24" spans="1:12" x14ac:dyDescent="0.3">
      <c r="A24" s="20" t="s">
        <v>119</v>
      </c>
      <c r="B24" s="7" t="s">
        <v>19</v>
      </c>
      <c r="C24" s="34">
        <v>2500</v>
      </c>
      <c r="D24" s="2" t="s">
        <v>26</v>
      </c>
      <c r="E24" s="7">
        <v>486</v>
      </c>
      <c r="F24" s="34">
        <v>2500</v>
      </c>
      <c r="G24" s="53" t="s">
        <v>86</v>
      </c>
      <c r="H24" s="34"/>
      <c r="I24" s="34"/>
      <c r="J24" s="31"/>
      <c r="K24" s="10"/>
      <c r="L24" s="3"/>
    </row>
    <row r="25" spans="1:12" ht="28.8" x14ac:dyDescent="0.3">
      <c r="A25" s="20" t="s">
        <v>41</v>
      </c>
      <c r="B25" s="7" t="s">
        <v>14</v>
      </c>
      <c r="C25" s="34">
        <v>6000</v>
      </c>
      <c r="D25" s="2" t="s">
        <v>26</v>
      </c>
      <c r="E25" s="7">
        <v>487</v>
      </c>
      <c r="F25" s="31">
        <v>6000</v>
      </c>
      <c r="G25" s="49" t="s">
        <v>87</v>
      </c>
      <c r="H25" s="34"/>
      <c r="I25" s="34">
        <v>6000</v>
      </c>
      <c r="J25" s="31"/>
      <c r="K25" s="10"/>
      <c r="L25" s="3"/>
    </row>
    <row r="26" spans="1:12" ht="115.2" x14ac:dyDescent="0.3">
      <c r="A26" s="20" t="s">
        <v>42</v>
      </c>
      <c r="B26" s="7" t="s">
        <v>57</v>
      </c>
      <c r="C26" s="36">
        <v>110000</v>
      </c>
      <c r="D26" s="12" t="s">
        <v>60</v>
      </c>
      <c r="E26" s="7">
        <v>486</v>
      </c>
      <c r="F26" s="31">
        <v>110000</v>
      </c>
      <c r="G26" s="49" t="s">
        <v>88</v>
      </c>
      <c r="H26" s="31">
        <v>110000</v>
      </c>
      <c r="I26" s="31">
        <v>110000</v>
      </c>
      <c r="J26" s="31">
        <v>110000</v>
      </c>
      <c r="K26" s="10"/>
      <c r="L26" s="3"/>
    </row>
    <row r="27" spans="1:12" ht="115.2" x14ac:dyDescent="0.3">
      <c r="A27" s="20" t="s">
        <v>43</v>
      </c>
      <c r="B27" s="7" t="s">
        <v>36</v>
      </c>
      <c r="C27" s="36">
        <v>142000</v>
      </c>
      <c r="D27" s="12" t="s">
        <v>60</v>
      </c>
      <c r="E27" s="7">
        <v>486</v>
      </c>
      <c r="F27" s="34"/>
      <c r="G27" s="49" t="s">
        <v>88</v>
      </c>
      <c r="H27" s="31">
        <v>110000</v>
      </c>
      <c r="I27" s="31">
        <v>110000</v>
      </c>
      <c r="J27" s="31">
        <v>110000</v>
      </c>
      <c r="K27" s="10"/>
      <c r="L27" s="3"/>
    </row>
    <row r="28" spans="1:12" ht="43.2" x14ac:dyDescent="0.3">
      <c r="A28" s="20" t="s">
        <v>44</v>
      </c>
      <c r="B28" s="7" t="s">
        <v>89</v>
      </c>
      <c r="C28" s="34">
        <v>65000</v>
      </c>
      <c r="D28" s="12" t="s">
        <v>60</v>
      </c>
      <c r="E28" s="7">
        <v>487</v>
      </c>
      <c r="F28" s="34">
        <v>65000</v>
      </c>
      <c r="G28" s="53" t="s">
        <v>90</v>
      </c>
      <c r="H28" s="34">
        <v>65000</v>
      </c>
      <c r="I28" s="34">
        <v>65000</v>
      </c>
      <c r="J28" s="34">
        <v>65000</v>
      </c>
      <c r="K28" s="10"/>
      <c r="L28" s="3"/>
    </row>
    <row r="29" spans="1:12" ht="43.2" x14ac:dyDescent="0.3">
      <c r="A29" s="20" t="s">
        <v>45</v>
      </c>
      <c r="B29" s="6" t="s">
        <v>40</v>
      </c>
      <c r="C29" s="31">
        <v>5000</v>
      </c>
      <c r="D29" s="12" t="s">
        <v>26</v>
      </c>
      <c r="E29" s="12">
        <v>489</v>
      </c>
      <c r="F29" s="31">
        <v>5000</v>
      </c>
      <c r="G29" s="49" t="s">
        <v>91</v>
      </c>
      <c r="H29" s="31">
        <v>5000</v>
      </c>
      <c r="I29" s="31">
        <v>5000</v>
      </c>
      <c r="J29" s="31">
        <v>5000</v>
      </c>
      <c r="K29" s="15"/>
      <c r="L29" s="3"/>
    </row>
    <row r="30" spans="1:12" ht="43.2" x14ac:dyDescent="0.3">
      <c r="A30" s="21" t="s">
        <v>47</v>
      </c>
      <c r="B30" s="5" t="s">
        <v>9</v>
      </c>
      <c r="C30" s="31">
        <v>7500</v>
      </c>
      <c r="D30" s="2" t="s">
        <v>28</v>
      </c>
      <c r="E30" s="2">
        <v>506</v>
      </c>
      <c r="F30" s="31">
        <v>7500</v>
      </c>
      <c r="G30" s="49" t="s">
        <v>92</v>
      </c>
      <c r="H30" s="31">
        <v>7500</v>
      </c>
      <c r="I30" s="31">
        <v>7500</v>
      </c>
      <c r="J30" s="31">
        <v>7500</v>
      </c>
      <c r="K30" s="10"/>
      <c r="L30" s="3"/>
    </row>
    <row r="31" spans="1:12" ht="72" x14ac:dyDescent="0.3">
      <c r="A31" s="20" t="s">
        <v>48</v>
      </c>
      <c r="B31" s="7" t="s">
        <v>81</v>
      </c>
      <c r="C31" s="31">
        <v>80000</v>
      </c>
      <c r="D31" s="2" t="s">
        <v>27</v>
      </c>
      <c r="E31" s="2">
        <v>722</v>
      </c>
      <c r="F31" s="31">
        <v>80000</v>
      </c>
      <c r="G31" s="49" t="s">
        <v>93</v>
      </c>
      <c r="H31" s="31"/>
      <c r="I31" s="31"/>
      <c r="J31" s="31">
        <v>80000</v>
      </c>
      <c r="K31" s="10"/>
      <c r="L31" s="1" t="s">
        <v>10</v>
      </c>
    </row>
    <row r="32" spans="1:12" ht="72" x14ac:dyDescent="0.3">
      <c r="A32" s="20" t="s">
        <v>50</v>
      </c>
      <c r="B32" s="5" t="s">
        <v>80</v>
      </c>
      <c r="C32" s="38">
        <v>200000</v>
      </c>
      <c r="D32" s="5" t="s">
        <v>29</v>
      </c>
      <c r="E32" s="5">
        <v>314</v>
      </c>
      <c r="F32" s="38"/>
      <c r="G32" s="54" t="s">
        <v>82</v>
      </c>
      <c r="H32" s="38"/>
      <c r="I32" s="38">
        <v>200000</v>
      </c>
      <c r="J32" s="38"/>
      <c r="K32" s="9"/>
      <c r="L32" s="1" t="s">
        <v>18</v>
      </c>
    </row>
    <row r="33" spans="1:12" ht="43.2" x14ac:dyDescent="0.3">
      <c r="A33" s="20" t="s">
        <v>51</v>
      </c>
      <c r="B33" s="7" t="s">
        <v>32</v>
      </c>
      <c r="C33" s="35">
        <v>12000</v>
      </c>
      <c r="D33" s="7" t="s">
        <v>26</v>
      </c>
      <c r="E33" s="7">
        <v>503</v>
      </c>
      <c r="F33" s="34">
        <v>12000</v>
      </c>
      <c r="G33" s="53" t="s">
        <v>83</v>
      </c>
      <c r="H33" s="34">
        <v>12000</v>
      </c>
      <c r="I33" s="34">
        <v>12000</v>
      </c>
      <c r="J33" s="34">
        <v>12000</v>
      </c>
      <c r="K33" s="8"/>
    </row>
    <row r="34" spans="1:12" ht="86.4" x14ac:dyDescent="0.3">
      <c r="A34" s="20" t="s">
        <v>49</v>
      </c>
      <c r="B34" s="2" t="s">
        <v>61</v>
      </c>
      <c r="C34" s="31">
        <v>110000</v>
      </c>
      <c r="D34" s="2" t="s">
        <v>26</v>
      </c>
      <c r="E34" s="2">
        <v>325</v>
      </c>
      <c r="F34" s="31">
        <v>110000</v>
      </c>
      <c r="G34" s="49" t="s">
        <v>94</v>
      </c>
      <c r="H34" s="31"/>
      <c r="I34" s="31"/>
      <c r="J34" s="31"/>
      <c r="K34" s="8"/>
    </row>
    <row r="35" spans="1:12" ht="43.2" x14ac:dyDescent="0.3">
      <c r="A35" s="20" t="s">
        <v>52</v>
      </c>
      <c r="B35" s="46" t="s">
        <v>58</v>
      </c>
      <c r="C35" s="36">
        <v>9000</v>
      </c>
      <c r="D35" s="2" t="s">
        <v>27</v>
      </c>
      <c r="E35" s="46">
        <v>724</v>
      </c>
      <c r="F35" s="35"/>
      <c r="G35" s="55" t="s">
        <v>95</v>
      </c>
      <c r="H35" s="35">
        <v>9000</v>
      </c>
      <c r="I35" s="35">
        <v>9000</v>
      </c>
      <c r="J35" s="35">
        <v>9000</v>
      </c>
      <c r="K35" s="9"/>
      <c r="L35" s="1" t="s">
        <v>21</v>
      </c>
    </row>
    <row r="36" spans="1:12" ht="72" x14ac:dyDescent="0.3">
      <c r="A36" s="20" t="s">
        <v>52</v>
      </c>
      <c r="B36" s="46" t="s">
        <v>31</v>
      </c>
      <c r="C36" s="36">
        <v>280000</v>
      </c>
      <c r="D36" s="2" t="s">
        <v>27</v>
      </c>
      <c r="E36" s="46">
        <v>722</v>
      </c>
      <c r="F36" s="35">
        <v>280000</v>
      </c>
      <c r="G36" s="55" t="s">
        <v>96</v>
      </c>
      <c r="H36" s="38"/>
      <c r="I36" s="38"/>
      <c r="J36" s="38"/>
      <c r="K36" s="9"/>
      <c r="L36" s="1" t="s">
        <v>21</v>
      </c>
    </row>
    <row r="37" spans="1:12" x14ac:dyDescent="0.3">
      <c r="A37" s="24"/>
      <c r="B37" s="9" t="s">
        <v>23</v>
      </c>
      <c r="C37" s="40">
        <f>SUM(C4:C36)</f>
        <v>1502000</v>
      </c>
      <c r="D37" s="40"/>
      <c r="E37" s="40"/>
      <c r="F37" s="40">
        <f>SUM(F4:F36)</f>
        <v>950000</v>
      </c>
      <c r="G37" s="56"/>
      <c r="H37" s="40">
        <f>SUM(H4:H36)</f>
        <v>584500</v>
      </c>
      <c r="I37" s="40">
        <f t="shared" ref="I37:J37" si="0">SUM(I4:I36)</f>
        <v>808500</v>
      </c>
      <c r="J37" s="40">
        <f t="shared" si="0"/>
        <v>784000</v>
      </c>
      <c r="K37" s="9"/>
    </row>
    <row r="38" spans="1:12" x14ac:dyDescent="0.3">
      <c r="A38" s="24"/>
      <c r="H38" s="9"/>
      <c r="I38" s="9"/>
      <c r="J38" s="9"/>
      <c r="K38" s="9"/>
    </row>
    <row r="39" spans="1:12" x14ac:dyDescent="0.3">
      <c r="A39" s="24"/>
      <c r="B39" s="9"/>
      <c r="C39" s="9"/>
      <c r="D39" s="9"/>
      <c r="E39" s="9"/>
      <c r="F39" s="9"/>
      <c r="G39" s="57"/>
      <c r="H39" s="9"/>
      <c r="I39" s="9"/>
      <c r="J39" s="9"/>
      <c r="K39" s="9"/>
    </row>
    <row r="40" spans="1:12" x14ac:dyDescent="0.3">
      <c r="A40" s="24"/>
      <c r="B40" s="9"/>
      <c r="C40" s="9"/>
      <c r="D40" s="9"/>
      <c r="E40" s="9"/>
      <c r="F40" s="9"/>
      <c r="G40" s="57"/>
      <c r="H40" s="9"/>
      <c r="I40" s="9"/>
      <c r="J40" s="9"/>
      <c r="K40" s="9"/>
    </row>
    <row r="41" spans="1:12" ht="28.8" x14ac:dyDescent="0.3">
      <c r="A41" s="20"/>
      <c r="B41" s="25" t="s">
        <v>13</v>
      </c>
      <c r="C41" s="41">
        <v>170000</v>
      </c>
      <c r="D41" s="13" t="s">
        <v>39</v>
      </c>
      <c r="E41" s="25">
        <v>486</v>
      </c>
      <c r="F41" s="39"/>
      <c r="G41" s="58"/>
      <c r="H41" s="39"/>
      <c r="I41" s="39"/>
      <c r="J41" s="42"/>
      <c r="K41" s="10"/>
      <c r="L41" s="3"/>
    </row>
    <row r="42" spans="1:12" ht="28.8" x14ac:dyDescent="0.3">
      <c r="A42" s="20"/>
      <c r="B42" s="26" t="s">
        <v>12</v>
      </c>
      <c r="C42" s="37">
        <v>200000</v>
      </c>
      <c r="D42" s="13" t="s">
        <v>39</v>
      </c>
      <c r="E42" s="13">
        <v>487</v>
      </c>
      <c r="G42" s="59"/>
      <c r="H42" s="39">
        <v>200000</v>
      </c>
      <c r="I42" s="39"/>
      <c r="J42" s="39"/>
      <c r="K42" s="10"/>
      <c r="L42" s="3"/>
    </row>
    <row r="43" spans="1:12" ht="28.8" x14ac:dyDescent="0.3">
      <c r="A43" s="20"/>
      <c r="B43" s="25" t="s">
        <v>107</v>
      </c>
      <c r="C43" s="42">
        <v>344200</v>
      </c>
      <c r="D43" s="13" t="s">
        <v>39</v>
      </c>
      <c r="E43" s="25">
        <v>486</v>
      </c>
      <c r="F43" s="42">
        <v>344200</v>
      </c>
      <c r="G43" s="60" t="s">
        <v>116</v>
      </c>
      <c r="H43" s="39"/>
      <c r="I43" s="39"/>
      <c r="J43" s="39"/>
      <c r="K43" s="10"/>
      <c r="L43" s="3"/>
    </row>
    <row r="44" spans="1:12" ht="28.8" x14ac:dyDescent="0.3">
      <c r="A44" s="20"/>
      <c r="B44" s="25" t="s">
        <v>11</v>
      </c>
      <c r="C44" s="42">
        <f>9000+11400</f>
        <v>20400</v>
      </c>
      <c r="D44" s="13" t="s">
        <v>39</v>
      </c>
      <c r="E44" s="25">
        <v>486</v>
      </c>
      <c r="F44" s="39">
        <v>20400</v>
      </c>
      <c r="G44" s="58" t="s">
        <v>117</v>
      </c>
      <c r="H44" s="39"/>
      <c r="I44" s="39"/>
      <c r="J44" s="39"/>
      <c r="K44" s="10"/>
      <c r="L44" s="3"/>
    </row>
    <row r="45" spans="1:12" ht="28.8" x14ac:dyDescent="0.3">
      <c r="A45" s="20"/>
      <c r="B45" s="25" t="s">
        <v>15</v>
      </c>
      <c r="C45" s="39">
        <v>75000</v>
      </c>
      <c r="D45" s="13" t="s">
        <v>39</v>
      </c>
      <c r="E45" s="25">
        <v>486</v>
      </c>
      <c r="F45" s="42"/>
      <c r="G45" s="60"/>
      <c r="H45" s="39"/>
      <c r="I45" s="39"/>
      <c r="J45" s="39"/>
      <c r="K45" s="10"/>
      <c r="L45" s="3"/>
    </row>
    <row r="46" spans="1:12" ht="28.8" x14ac:dyDescent="0.3">
      <c r="A46" s="20"/>
      <c r="B46" s="25" t="s">
        <v>16</v>
      </c>
      <c r="C46" s="39">
        <v>20000</v>
      </c>
      <c r="D46" s="13" t="s">
        <v>39</v>
      </c>
      <c r="E46" s="25">
        <v>486</v>
      </c>
      <c r="F46" s="42"/>
      <c r="G46" s="60"/>
      <c r="H46" s="39"/>
      <c r="I46" s="39"/>
      <c r="J46" s="39"/>
      <c r="K46" s="10"/>
      <c r="L46" s="3"/>
    </row>
    <row r="47" spans="1:12" ht="28.8" x14ac:dyDescent="0.3">
      <c r="A47" s="20"/>
      <c r="B47" s="25" t="s">
        <v>56</v>
      </c>
      <c r="C47" s="39"/>
      <c r="D47" s="13" t="s">
        <v>39</v>
      </c>
      <c r="E47" s="25">
        <v>488</v>
      </c>
      <c r="F47" s="42">
        <f>1500000*1.8</f>
        <v>2700000</v>
      </c>
      <c r="G47" s="60"/>
      <c r="H47" s="39"/>
      <c r="I47" s="39"/>
      <c r="J47" s="39"/>
      <c r="K47" s="10"/>
      <c r="L47" s="3"/>
    </row>
    <row r="48" spans="1:12" x14ac:dyDescent="0.3">
      <c r="A48" s="43"/>
      <c r="B48" s="44"/>
      <c r="C48" s="44"/>
      <c r="D48" s="44"/>
      <c r="E48" s="44"/>
      <c r="F48" s="44"/>
      <c r="G48" s="61"/>
      <c r="H48" s="39"/>
      <c r="I48" s="39"/>
      <c r="J48" s="39"/>
      <c r="K48" s="9"/>
    </row>
    <row r="49" spans="1:12" ht="28.8" x14ac:dyDescent="0.3">
      <c r="A49" s="23"/>
      <c r="B49" s="47" t="s">
        <v>108</v>
      </c>
      <c r="C49" s="13"/>
      <c r="D49" s="13" t="s">
        <v>39</v>
      </c>
      <c r="E49" s="13">
        <v>302</v>
      </c>
      <c r="F49" s="39">
        <f>360000*1.8+5000</f>
        <v>653000</v>
      </c>
      <c r="G49" s="62" t="s">
        <v>102</v>
      </c>
      <c r="H49" s="39">
        <f>360000*1.8+5000</f>
        <v>653000</v>
      </c>
      <c r="I49" s="39"/>
      <c r="J49" s="39"/>
      <c r="K49" s="9"/>
    </row>
    <row r="50" spans="1:12" ht="28.8" x14ac:dyDescent="0.3">
      <c r="A50" s="22"/>
      <c r="B50" s="25" t="s">
        <v>109</v>
      </c>
      <c r="C50" s="25"/>
      <c r="D50" s="13" t="s">
        <v>39</v>
      </c>
      <c r="E50" s="25">
        <v>302</v>
      </c>
      <c r="F50" s="39">
        <f>195000*1.8</f>
        <v>351000</v>
      </c>
      <c r="G50" s="63" t="s">
        <v>103</v>
      </c>
      <c r="H50" s="39"/>
      <c r="I50" s="39"/>
      <c r="J50" s="39"/>
    </row>
    <row r="51" spans="1:12" ht="28.8" x14ac:dyDescent="0.3">
      <c r="A51" s="22"/>
      <c r="B51" s="25" t="s">
        <v>110</v>
      </c>
      <c r="C51" s="25"/>
      <c r="D51" s="13" t="s">
        <v>39</v>
      </c>
      <c r="E51" s="25">
        <v>302</v>
      </c>
      <c r="F51" s="39">
        <f>481000*1.8</f>
        <v>865800</v>
      </c>
      <c r="G51" s="63"/>
      <c r="H51" s="39"/>
      <c r="I51" s="39"/>
      <c r="J51" s="39"/>
    </row>
    <row r="52" spans="1:12" ht="28.8" x14ac:dyDescent="0.3">
      <c r="A52" s="22"/>
      <c r="B52" s="25" t="s">
        <v>111</v>
      </c>
      <c r="C52" s="25"/>
      <c r="D52" s="13" t="s">
        <v>39</v>
      </c>
      <c r="E52" s="25">
        <v>302</v>
      </c>
      <c r="F52" s="39">
        <f>318000*1.8</f>
        <v>572400</v>
      </c>
      <c r="G52" s="63" t="s">
        <v>106</v>
      </c>
      <c r="H52" s="39"/>
      <c r="I52" s="39"/>
      <c r="J52" s="39"/>
    </row>
    <row r="53" spans="1:12" ht="28.8" x14ac:dyDescent="0.3">
      <c r="A53" s="22"/>
      <c r="B53" s="25" t="s">
        <v>112</v>
      </c>
      <c r="C53" s="25"/>
      <c r="D53" s="13" t="s">
        <v>39</v>
      </c>
      <c r="E53" s="25">
        <v>324</v>
      </c>
      <c r="F53" s="39">
        <f>650000*1.8+3000</f>
        <v>1173000</v>
      </c>
      <c r="G53" s="63" t="s">
        <v>118</v>
      </c>
      <c r="H53" s="39">
        <f>650000*1.8+3000</f>
        <v>1173000</v>
      </c>
      <c r="I53" s="39"/>
      <c r="J53" s="39"/>
    </row>
    <row r="54" spans="1:12" ht="28.8" x14ac:dyDescent="0.3">
      <c r="A54" s="22"/>
      <c r="B54" s="25" t="s">
        <v>113</v>
      </c>
      <c r="C54" s="25"/>
      <c r="D54" s="13" t="s">
        <v>39</v>
      </c>
      <c r="E54" s="25">
        <v>302</v>
      </c>
      <c r="F54" s="39">
        <f>113000*1.8</f>
        <v>203400</v>
      </c>
      <c r="G54" s="63" t="s">
        <v>59</v>
      </c>
      <c r="H54" s="39"/>
      <c r="I54" s="39"/>
      <c r="J54" s="39"/>
    </row>
    <row r="55" spans="1:12" ht="28.8" x14ac:dyDescent="0.3">
      <c r="A55" s="22"/>
      <c r="B55" s="25" t="s">
        <v>114</v>
      </c>
      <c r="C55" s="39">
        <v>75000</v>
      </c>
      <c r="D55" s="13" t="s">
        <v>39</v>
      </c>
      <c r="E55" s="25">
        <v>324</v>
      </c>
      <c r="F55" s="39">
        <v>75000</v>
      </c>
      <c r="G55" s="58" t="s">
        <v>115</v>
      </c>
      <c r="H55" s="39"/>
      <c r="I55" s="39"/>
      <c r="J55" s="39"/>
      <c r="K55" s="8"/>
    </row>
    <row r="56" spans="1:12" ht="28.8" x14ac:dyDescent="0.3">
      <c r="A56" s="20"/>
      <c r="B56" s="13" t="s">
        <v>37</v>
      </c>
      <c r="C56" s="42">
        <v>180000</v>
      </c>
      <c r="D56" s="13" t="s">
        <v>39</v>
      </c>
      <c r="E56" s="11">
        <v>642</v>
      </c>
      <c r="F56" s="39">
        <v>180000</v>
      </c>
      <c r="G56" s="60"/>
      <c r="H56" s="39">
        <v>180000</v>
      </c>
      <c r="I56" s="39">
        <v>180000</v>
      </c>
      <c r="J56" s="39">
        <v>180000</v>
      </c>
      <c r="K56" s="15"/>
      <c r="L56" s="8"/>
    </row>
    <row r="57" spans="1:12" ht="28.8" x14ac:dyDescent="0.3">
      <c r="A57" s="20"/>
      <c r="B57" s="13" t="s">
        <v>104</v>
      </c>
      <c r="C57" s="42">
        <v>180000</v>
      </c>
      <c r="D57" s="13" t="s">
        <v>39</v>
      </c>
      <c r="E57" s="11"/>
      <c r="F57" s="42">
        <f>65000*1.8</f>
        <v>117000</v>
      </c>
      <c r="G57" s="60"/>
      <c r="H57" s="42">
        <v>180000</v>
      </c>
      <c r="I57" s="42">
        <v>180000</v>
      </c>
      <c r="J57" s="42">
        <v>180000</v>
      </c>
      <c r="K57" s="15"/>
      <c r="L57" s="8"/>
    </row>
    <row r="58" spans="1:12" x14ac:dyDescent="0.3">
      <c r="B58" s="1" t="s">
        <v>23</v>
      </c>
      <c r="C58" s="45">
        <f>SUM(C41:C57)</f>
        <v>1264600</v>
      </c>
      <c r="D58" s="45"/>
      <c r="E58" s="45"/>
      <c r="F58" s="45">
        <f t="shared" ref="F58:J58" si="1">SUM(F41:F57)</f>
        <v>7255200</v>
      </c>
      <c r="G58" s="64"/>
      <c r="H58" s="45">
        <f t="shared" si="1"/>
        <v>2386000</v>
      </c>
      <c r="I58" s="45">
        <f t="shared" si="1"/>
        <v>360000</v>
      </c>
      <c r="J58" s="45">
        <f t="shared" si="1"/>
        <v>360000</v>
      </c>
    </row>
  </sheetData>
  <mergeCells count="1">
    <mergeCell ref="B2:C2"/>
  </mergeCells>
  <pageMargins left="0.25" right="0.2" top="0.3" bottom="0.28999999999999998" header="0.2" footer="0.2"/>
  <pageSetup paperSize="9" orientation="landscape" r:id="rId1"/>
  <ignoredErrors>
    <ignoredError sqref="H37:J37 C37:F3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2015-05-13T10:24:15Z</cp:lastPrinted>
  <dcterms:created xsi:type="dcterms:W3CDTF">2012-08-20T14:21:13Z</dcterms:created>
  <dcterms:modified xsi:type="dcterms:W3CDTF">2015-05-13T10:26:00Z</dcterms:modified>
</cp:coreProperties>
</file>