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20" i="1" l="1"/>
  <c r="I20" i="1"/>
  <c r="J42" i="1"/>
  <c r="J39" i="1"/>
  <c r="J43" i="1" s="1"/>
  <c r="J32" i="1"/>
  <c r="J22" i="1"/>
  <c r="J20" i="1"/>
  <c r="J19" i="1"/>
  <c r="J18" i="1"/>
  <c r="J16" i="1"/>
  <c r="I35" i="1" l="1"/>
  <c r="F39" i="1"/>
  <c r="G29" i="1" l="1"/>
  <c r="F29" i="1"/>
  <c r="H19" i="1"/>
  <c r="F19" i="1"/>
  <c r="F22" i="1"/>
  <c r="J29" i="1" l="1"/>
  <c r="H16" i="1"/>
  <c r="F16" i="1"/>
  <c r="F18" i="1" l="1"/>
  <c r="H18" i="1"/>
  <c r="I42" i="1" l="1"/>
  <c r="I43" i="1" s="1"/>
  <c r="H42" i="1"/>
  <c r="H43" i="1" s="1"/>
  <c r="G42" i="1"/>
  <c r="G43" i="1" s="1"/>
  <c r="F42" i="1"/>
  <c r="F43" i="1" s="1"/>
  <c r="F32" i="1"/>
  <c r="H35" i="1"/>
  <c r="G20" i="1"/>
  <c r="G35" i="1" s="1"/>
  <c r="F35" i="1" l="1"/>
  <c r="J35" i="1"/>
</calcChain>
</file>

<file path=xl/sharedStrings.xml><?xml version="1.0" encoding="utf-8"?>
<sst xmlns="http://schemas.openxmlformats.org/spreadsheetml/2006/main" count="138" uniqueCount="107">
  <si>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</si>
  <si>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</si>
  <si>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</si>
  <si>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</si>
  <si>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</si>
  <si>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</si>
  <si>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</si>
  <si>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</si>
  <si>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</si>
  <si>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</si>
  <si>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ssl(2x2year)</t>
  </si>
  <si>
    <t>საბეჭდი და გასამრავლებელი მოწყობილობების სახარჯი მასალების შესყიდვა</t>
  </si>
  <si>
    <t>სულ</t>
  </si>
  <si>
    <t>CPV კოდი</t>
  </si>
  <si>
    <t>არაფინანს</t>
  </si>
  <si>
    <t>მომსახურება</t>
  </si>
  <si>
    <t>ოფისი (მომსახ)</t>
  </si>
  <si>
    <t>ოფისი (საქონელი)</t>
  </si>
  <si>
    <t>სერვერული ცენტრის ინფრასტრუქტურის მომსახურება</t>
  </si>
  <si>
    <t>პორტაბელური კომპიუტერი(10 კომპლ) სტანდარტული</t>
  </si>
  <si>
    <t>უკაბელო ქსელის მოწყობილობები (10 ერთ)</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</si>
  <si>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</si>
  <si>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</si>
  <si>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</si>
  <si>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</si>
  <si>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</si>
  <si>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</si>
  <si>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</si>
  <si>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</si>
  <si>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</si>
  <si>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</si>
  <si>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</si>
  <si>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</si>
  <si>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</si>
  <si>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</si>
  <si>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</si>
  <si>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ოფისი (ხარჯი)</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</si>
  <si>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</si>
  <si>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</si>
  <si>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</si>
  <si>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</si>
  <si>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</si>
  <si>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</si>
  <si>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</si>
  <si>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</si>
  <si>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ძირითადი (ლოკალი 300, გლობალი 50)</t>
  </si>
  <si>
    <t>ალტერნატიული (ლოკალი 300, გლობალი 50)</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</si>
  <si>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</si>
  <si>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</si>
  <si>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</si>
  <si>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</si>
  <si>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</si>
  <si>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</si>
  <si>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</si>
  <si>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</si>
  <si>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</si>
  <si>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</si>
  <si>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</si>
  <si>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</si>
  <si>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</si>
  <si>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</si>
  <si>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</si>
  <si>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</si>
  <si>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</si>
  <si>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</si>
  <si>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</si>
  <si>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</si>
  <si>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9.1</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</si>
  <si>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</si>
  <si>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</si>
  <si>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</si>
  <si>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საქსელო აპარატურის განახლება (აპარატურა ექსპლოატაციაშია 2010 წლიდან)</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</si>
  <si>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</si>
  <si>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მოწყობა</t>
  </si>
  <si>
    <t>9.5</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</si>
  <si>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
მწყობრიდან გამოსული არააღდგენადი საბეჭდი მოწყობილობების ჩანაცვლება - 10 ერთეული</t>
  </si>
  <si>
    <t>პერიფერია (პრინტერი-10, სკანერი-10)</t>
  </si>
  <si>
    <t>13</t>
  </si>
  <si>
    <t>9.6</t>
  </si>
  <si>
    <t>ინფორმაციული ტექნოლოგიების დეპარტამენტი</t>
  </si>
  <si>
    <t>$-is 
kursi</t>
  </si>
  <si>
    <t>2017-2020 წლების მოსალოდნელი შესყიდვები</t>
  </si>
  <si>
    <t>CDMA - 6 ერთეული</t>
  </si>
  <si>
    <t>კომპიუტერული სამუშაო ადგილები (workstation) სისტემების ადმინისტრირებისა და დეველოპინგისთვის - 8 ერთეული.
ცხელი ხაზის და მოქალაქეთა მისაღების ტექნიკური რეაბილიტაციისთვის - AllInOne PC - 50 ერთეული</t>
  </si>
  <si>
    <t>ქსელის მოწყობილობები (5 ერთ)</t>
  </si>
  <si>
    <t>მუდმივი კვების წყარო (UPS) (რეაბილიტაცია-150, შეძენა-150, საქსელო მოწყ.-20)</t>
  </si>
  <si>
    <t xml:space="preserve"> backup exe(7tb), mail (400), antivirus(800)</t>
  </si>
  <si>
    <t>ვებფილტრაციის ლიცენზია</t>
  </si>
  <si>
    <t>არასასურველი ვებ მისამართების დაბლოკვა</t>
  </si>
  <si>
    <t>14.1</t>
  </si>
  <si>
    <t>14.2</t>
  </si>
  <si>
    <t>14.3</t>
  </si>
  <si>
    <t>14.4</t>
  </si>
  <si>
    <t>14.5</t>
  </si>
  <si>
    <t>სერვერული ოთახის მოწყობა-აღჭურვა</t>
  </si>
  <si>
    <t>სერვერული, საქსელო და ოპტიკური ინფრასტრუქტურა, მონაცემთა და რეზერვირების სანახები</t>
  </si>
  <si>
    <t>სავარაუდო
თანხა 
1 წელზე
(ლარი)</t>
  </si>
  <si>
    <t>2017 წ.</t>
  </si>
  <si>
    <t>2018 წ.</t>
  </si>
  <si>
    <t>2019 წ.</t>
  </si>
  <si>
    <t>2020 წ.</t>
  </si>
  <si>
    <t>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</si>
  <si>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ფიზიკური მოწყობა,  კარადებისა და კლიმატკონტროლის, ხანძარსაწინააღმდეგო და უსაფრთხოების სისტემების, ალტერნატიული დენის წყაროს, გაგრილების დუბლირებული დანადგარების შესყიდვა და მონტაჟი</t>
  </si>
  <si>
    <t>SMS სერვისი</t>
  </si>
  <si>
    <t>SMS სერვისი აპლიკაციებისთვის (ელ.რეცეპტი, და ა.შ.)</t>
  </si>
  <si>
    <t>6.4</t>
  </si>
  <si>
    <t>შესაბამისი თანხა განსაზღვრულია მთავრობის განკარგულებით</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</si>
</sst>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1" fillId="0" borderId="0" xfId="0" applyNumberFormat="1" applyFont="1" applyFill="1" applyBorder="1" applyAlignment="1">
      <alignment vertical="top"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1" fillId="0" borderId="0" xfId="0" applyNumberFormat="1" applyFont="1" applyFill="1" applyBorder="1" applyAlignment="1">
      <alignment vertical="top"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right" vertical="center" wrapText="1"/>
    </xf>
    <xf numFmtId="0" fontId="4" fillId="0" borderId="0" xfId="0" applyFont="1" applyAlignment="1">
      <alignment wrapText="1"/>
    </xf>
    <xf numFmtId="0" fontId="0" fillId="3" borderId="0" xfId="0" applyFill="1" applyAlignment="1">
      <alignment wrapText="1"/>
    </xf>
    <xf numFmtId="0" fontId="4" fillId="3" borderId="1" xfId="0" applyFont="1" applyFill="1" applyBorder="1" applyAlignment="1">
      <alignment wrapText="1"/>
    </xf>
    <xf numFmtId="1" fontId="0" fillId="3" borderId="1" xfId="0" applyNumberFormat="1" applyFill="1" applyBorder="1" applyAlignment="1">
      <alignment wrapText="1"/>
    </xf>
    <xf numFmtId="1" fontId="4" fillId="3" borderId="1" xfId="0" applyNumberFormat="1" applyFont="1" applyFill="1" applyBorder="1" applyAlignment="1">
      <alignment horizontal="left" vertical="top" wrapText="1"/>
    </xf>
    <xf numFmtId="1" fontId="4" fillId="3" borderId="2" xfId="0" applyNumberFormat="1" applyFont="1" applyFill="1" applyBorder="1" applyAlignment="1">
      <alignment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3"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topLeftCell="A28" zoomScale="80" zoomScaleNormal="80" workbookViewId="0">
      <selection activeCell="I29" sqref="I29"/>
    </sheetView>
  </sheetViews>
  <sheetFormatPr defaultColWidth="8.88671875" defaultRowHeight="14.4" x14ac:dyDescent="0.3"/>
  <cols>
    <col min="1" max="1" width="4.88671875" style="14" bestFit="1" customWidth="1"/>
    <col min="2" max="2" width="49.33203125" style="30" bestFit="1" customWidth="1"/>
    <col min="3" max="3" width="13.88671875" style="1" bestFit="1" customWidth="1"/>
    <col min="4" max="4" width="6.21875" style="1" bestFit="1" customWidth="1"/>
    <col min="5" max="5" width="52.33203125" style="30" bestFit="1" customWidth="1"/>
    <col min="6" max="6" width="8.77734375" style="3" customWidth="1"/>
    <col min="7" max="9" width="7.6640625" style="1" bestFit="1" customWidth="1"/>
    <col min="10" max="10" width="11.88671875" style="1" bestFit="1" customWidth="1"/>
    <col min="11" max="11" width="5.109375" style="1" bestFit="1" customWidth="1"/>
    <col min="12" max="12" width="48.21875" style="1" bestFit="1" customWidth="1"/>
    <col min="13" max="16384" width="8.88671875" style="1"/>
  </cols>
  <sheetData>
    <row r="1" spans="1:11" x14ac:dyDescent="0.3">
      <c r="B1" s="1" t="s">
        <v>79</v>
      </c>
    </row>
    <row r="2" spans="1:11" x14ac:dyDescent="0.3">
      <c r="B2" s="54" t="s">
        <v>81</v>
      </c>
      <c r="J2" s="54"/>
    </row>
    <row r="3" spans="1:11" ht="57.6" x14ac:dyDescent="0.3">
      <c r="A3" s="18" t="s">
        <v>0</v>
      </c>
      <c r="B3" s="47" t="s">
        <v>1</v>
      </c>
      <c r="C3" s="6"/>
      <c r="D3" s="6" t="s">
        <v>13</v>
      </c>
      <c r="E3" s="37" t="s">
        <v>38</v>
      </c>
      <c r="F3" s="2" t="s">
        <v>97</v>
      </c>
      <c r="G3" s="6" t="s">
        <v>98</v>
      </c>
      <c r="H3" s="6" t="s">
        <v>99</v>
      </c>
      <c r="I3" s="6" t="s">
        <v>100</v>
      </c>
      <c r="J3" s="19" t="s">
        <v>96</v>
      </c>
      <c r="K3" s="1" t="s">
        <v>80</v>
      </c>
    </row>
    <row r="4" spans="1:11" ht="57.6" x14ac:dyDescent="0.3">
      <c r="A4" s="15">
        <v>1</v>
      </c>
      <c r="B4" s="48" t="s">
        <v>6</v>
      </c>
      <c r="C4" s="2" t="s">
        <v>17</v>
      </c>
      <c r="D4" s="2">
        <v>302</v>
      </c>
      <c r="E4" s="31" t="s">
        <v>66</v>
      </c>
      <c r="F4" s="21">
        <v>30000</v>
      </c>
      <c r="G4" s="21">
        <v>25000</v>
      </c>
      <c r="H4" s="21">
        <v>30000</v>
      </c>
      <c r="I4" s="21">
        <v>25000</v>
      </c>
      <c r="J4" s="21">
        <v>30000</v>
      </c>
      <c r="K4" s="9">
        <v>2.35</v>
      </c>
    </row>
    <row r="5" spans="1:11" ht="28.8" x14ac:dyDescent="0.3">
      <c r="A5" s="15">
        <v>2</v>
      </c>
      <c r="B5" s="48" t="s">
        <v>11</v>
      </c>
      <c r="C5" s="2" t="s">
        <v>17</v>
      </c>
      <c r="D5" s="2">
        <v>302</v>
      </c>
      <c r="E5" s="31" t="s">
        <v>39</v>
      </c>
      <c r="F5" s="21">
        <v>70000</v>
      </c>
      <c r="G5" s="21">
        <v>70000</v>
      </c>
      <c r="H5" s="21">
        <v>70000</v>
      </c>
      <c r="I5" s="21">
        <v>70000</v>
      </c>
      <c r="J5" s="21">
        <v>70000</v>
      </c>
      <c r="K5" s="9"/>
    </row>
    <row r="6" spans="1:11" ht="43.2" x14ac:dyDescent="0.3">
      <c r="A6" s="15">
        <v>3</v>
      </c>
      <c r="B6" s="48" t="s">
        <v>40</v>
      </c>
      <c r="C6" s="2" t="s">
        <v>16</v>
      </c>
      <c r="D6" s="10">
        <v>483</v>
      </c>
      <c r="E6" s="31" t="s">
        <v>62</v>
      </c>
      <c r="F6" s="21">
        <v>10600</v>
      </c>
      <c r="G6" s="21">
        <v>10600</v>
      </c>
      <c r="H6" s="21">
        <v>10600</v>
      </c>
      <c r="I6" s="21">
        <v>10600</v>
      </c>
      <c r="J6" s="21">
        <v>10600</v>
      </c>
      <c r="K6" s="11"/>
    </row>
    <row r="7" spans="1:11" ht="57.6" x14ac:dyDescent="0.3">
      <c r="A7" s="15">
        <v>4</v>
      </c>
      <c r="B7" s="48" t="s">
        <v>8</v>
      </c>
      <c r="C7" s="2" t="s">
        <v>16</v>
      </c>
      <c r="D7" s="10">
        <v>724</v>
      </c>
      <c r="E7" s="31" t="s">
        <v>42</v>
      </c>
      <c r="F7" s="21">
        <v>2400</v>
      </c>
      <c r="G7" s="21">
        <v>2400</v>
      </c>
      <c r="H7" s="21">
        <v>2400</v>
      </c>
      <c r="I7" s="21">
        <v>2400</v>
      </c>
      <c r="J7" s="21">
        <v>2400</v>
      </c>
      <c r="K7" s="12"/>
    </row>
    <row r="8" spans="1:11" ht="43.2" x14ac:dyDescent="0.3">
      <c r="A8" s="15" t="s">
        <v>27</v>
      </c>
      <c r="B8" s="49" t="s">
        <v>7</v>
      </c>
      <c r="C8" s="10" t="s">
        <v>16</v>
      </c>
      <c r="D8" s="10">
        <v>503</v>
      </c>
      <c r="E8" s="32" t="s">
        <v>41</v>
      </c>
      <c r="F8" s="25">
        <v>15000</v>
      </c>
      <c r="G8" s="25">
        <v>15000</v>
      </c>
      <c r="H8" s="25">
        <v>15000</v>
      </c>
      <c r="I8" s="25">
        <v>15000</v>
      </c>
      <c r="J8" s="21">
        <v>15000</v>
      </c>
      <c r="K8" s="11"/>
    </row>
    <row r="9" spans="1:11" ht="28.8" x14ac:dyDescent="0.3">
      <c r="A9" s="15">
        <v>6</v>
      </c>
      <c r="B9" s="33" t="s">
        <v>2</v>
      </c>
      <c r="C9" s="22" t="s">
        <v>16</v>
      </c>
      <c r="D9" s="22"/>
      <c r="E9" s="33"/>
      <c r="F9" s="33"/>
      <c r="G9" s="22"/>
      <c r="H9" s="22"/>
      <c r="I9" s="22"/>
      <c r="J9" s="33"/>
      <c r="K9" s="9"/>
    </row>
    <row r="10" spans="1:11" ht="28.8" x14ac:dyDescent="0.3">
      <c r="A10" s="15" t="s">
        <v>32</v>
      </c>
      <c r="B10" s="48" t="s">
        <v>45</v>
      </c>
      <c r="C10" s="2" t="s">
        <v>16</v>
      </c>
      <c r="D10" s="2">
        <v>724</v>
      </c>
      <c r="E10" s="31" t="s">
        <v>43</v>
      </c>
      <c r="F10" s="21">
        <v>22000</v>
      </c>
      <c r="G10" s="21">
        <v>22000</v>
      </c>
      <c r="H10" s="21">
        <v>22000</v>
      </c>
      <c r="I10" s="21">
        <v>22000</v>
      </c>
      <c r="J10" s="21">
        <v>22000</v>
      </c>
      <c r="K10" s="9"/>
    </row>
    <row r="11" spans="1:11" ht="43.2" x14ac:dyDescent="0.3">
      <c r="A11" s="15" t="s">
        <v>33</v>
      </c>
      <c r="B11" s="48" t="s">
        <v>46</v>
      </c>
      <c r="C11" s="2" t="s">
        <v>16</v>
      </c>
      <c r="D11" s="2">
        <v>724</v>
      </c>
      <c r="E11" s="31" t="s">
        <v>44</v>
      </c>
      <c r="F11" s="21">
        <v>25000</v>
      </c>
      <c r="G11" s="21">
        <v>25000</v>
      </c>
      <c r="H11" s="21">
        <v>25000</v>
      </c>
      <c r="I11" s="21">
        <v>25000</v>
      </c>
      <c r="J11" s="21">
        <v>25000</v>
      </c>
      <c r="K11" s="9"/>
    </row>
    <row r="12" spans="1:11" ht="28.8" x14ac:dyDescent="0.3">
      <c r="A12" s="15" t="s">
        <v>34</v>
      </c>
      <c r="B12" s="48" t="s">
        <v>82</v>
      </c>
      <c r="C12" s="2" t="s">
        <v>16</v>
      </c>
      <c r="D12" s="2">
        <v>724</v>
      </c>
      <c r="E12" s="31" t="s">
        <v>47</v>
      </c>
      <c r="F12" s="21">
        <v>3600</v>
      </c>
      <c r="G12" s="21">
        <v>3600</v>
      </c>
      <c r="H12" s="21">
        <v>3600</v>
      </c>
      <c r="I12" s="21">
        <v>3600</v>
      </c>
      <c r="J12" s="21">
        <v>3600</v>
      </c>
      <c r="K12" s="9"/>
    </row>
    <row r="13" spans="1:11" ht="28.8" x14ac:dyDescent="0.3">
      <c r="A13" s="15" t="s">
        <v>105</v>
      </c>
      <c r="B13" s="48" t="s">
        <v>103</v>
      </c>
      <c r="C13" s="2" t="s">
        <v>16</v>
      </c>
      <c r="D13" s="2">
        <v>724</v>
      </c>
      <c r="E13" s="31" t="s">
        <v>104</v>
      </c>
      <c r="F13" s="21">
        <v>70000</v>
      </c>
      <c r="G13" s="21">
        <v>70000</v>
      </c>
      <c r="H13" s="21">
        <v>70000</v>
      </c>
      <c r="I13" s="21">
        <v>70000</v>
      </c>
      <c r="J13" s="21">
        <v>70000</v>
      </c>
      <c r="K13" s="9"/>
    </row>
    <row r="14" spans="1:11" ht="28.8" x14ac:dyDescent="0.3">
      <c r="A14" s="15">
        <v>7</v>
      </c>
      <c r="B14" s="48" t="s">
        <v>3</v>
      </c>
      <c r="C14" s="2" t="s">
        <v>16</v>
      </c>
      <c r="D14" s="2">
        <v>805</v>
      </c>
      <c r="E14" s="31" t="s">
        <v>48</v>
      </c>
      <c r="F14" s="21">
        <v>12000</v>
      </c>
      <c r="G14" s="21">
        <v>12000</v>
      </c>
      <c r="H14" s="21">
        <v>12000</v>
      </c>
      <c r="I14" s="21">
        <v>12000</v>
      </c>
      <c r="J14" s="21">
        <v>12000</v>
      </c>
      <c r="K14" s="9"/>
    </row>
    <row r="15" spans="1:11" ht="28.8" x14ac:dyDescent="0.3">
      <c r="A15" s="15">
        <v>8</v>
      </c>
      <c r="B15" s="50" t="s">
        <v>5</v>
      </c>
      <c r="C15" s="20"/>
      <c r="D15" s="20"/>
      <c r="E15" s="33"/>
      <c r="F15" s="33"/>
      <c r="G15" s="22"/>
      <c r="H15" s="22"/>
      <c r="I15" s="22"/>
      <c r="J15" s="20"/>
      <c r="K15" s="13"/>
    </row>
    <row r="16" spans="1:11" ht="57.6" customHeight="1" x14ac:dyDescent="0.3">
      <c r="A16" s="15">
        <v>8.1</v>
      </c>
      <c r="B16" s="48" t="s">
        <v>49</v>
      </c>
      <c r="C16" s="2" t="s">
        <v>14</v>
      </c>
      <c r="D16" s="2">
        <v>302</v>
      </c>
      <c r="E16" s="31" t="s">
        <v>51</v>
      </c>
      <c r="F16" s="21">
        <f>80*900</f>
        <v>72000</v>
      </c>
      <c r="G16" s="21"/>
      <c r="H16" s="21">
        <f>80*900</f>
        <v>72000</v>
      </c>
      <c r="I16" s="21"/>
      <c r="J16" s="21">
        <f>80*900</f>
        <v>72000</v>
      </c>
      <c r="K16" s="13"/>
    </row>
    <row r="17" spans="1:11" ht="57.6" customHeight="1" x14ac:dyDescent="0.3">
      <c r="A17" s="15">
        <v>8.1999999999999993</v>
      </c>
      <c r="B17" s="48" t="s">
        <v>19</v>
      </c>
      <c r="C17" s="2" t="s">
        <v>14</v>
      </c>
      <c r="D17" s="2">
        <v>302</v>
      </c>
      <c r="E17" s="31" t="s">
        <v>50</v>
      </c>
      <c r="F17" s="21">
        <v>15000</v>
      </c>
      <c r="G17" s="21"/>
      <c r="H17" s="21">
        <v>15000</v>
      </c>
      <c r="I17" s="21"/>
      <c r="J17" s="21">
        <v>15000</v>
      </c>
      <c r="K17" s="13"/>
    </row>
    <row r="18" spans="1:11" ht="72" x14ac:dyDescent="0.3">
      <c r="A18" s="15">
        <v>8.3000000000000007</v>
      </c>
      <c r="B18" s="48" t="s">
        <v>63</v>
      </c>
      <c r="C18" s="2" t="s">
        <v>14</v>
      </c>
      <c r="D18" s="2">
        <v>302</v>
      </c>
      <c r="E18" s="31" t="s">
        <v>83</v>
      </c>
      <c r="F18" s="21">
        <f>2500*K4*8+1200*K4*40</f>
        <v>159800</v>
      </c>
      <c r="G18" s="21"/>
      <c r="H18" s="21">
        <f>1200*K4*10</f>
        <v>28200</v>
      </c>
      <c r="I18" s="21"/>
      <c r="J18" s="21">
        <f>2500*K4*8+1200*K4*50</f>
        <v>188000</v>
      </c>
      <c r="K18" s="13"/>
    </row>
    <row r="19" spans="1:11" ht="28.8" x14ac:dyDescent="0.3">
      <c r="A19" s="15">
        <v>8.4</v>
      </c>
      <c r="B19" s="48" t="s">
        <v>85</v>
      </c>
      <c r="C19" s="2" t="s">
        <v>14</v>
      </c>
      <c r="D19" s="2">
        <v>302</v>
      </c>
      <c r="E19" s="31" t="s">
        <v>55</v>
      </c>
      <c r="F19" s="21">
        <f>70*150*0.7+150*120+20*1500</f>
        <v>55350</v>
      </c>
      <c r="G19" s="21"/>
      <c r="H19" s="21">
        <f>70*150*0.7+150*120</f>
        <v>25350</v>
      </c>
      <c r="I19" s="21"/>
      <c r="J19" s="21">
        <f>70*150*0.7+150*120+20*1500</f>
        <v>55350</v>
      </c>
      <c r="K19" s="13"/>
    </row>
    <row r="20" spans="1:11" ht="72" x14ac:dyDescent="0.3">
      <c r="A20" s="15">
        <v>8.5</v>
      </c>
      <c r="B20" s="48" t="s">
        <v>76</v>
      </c>
      <c r="C20" s="2" t="s">
        <v>14</v>
      </c>
      <c r="D20" s="2">
        <v>302</v>
      </c>
      <c r="E20" s="31" t="s">
        <v>75</v>
      </c>
      <c r="F20" s="1"/>
      <c r="G20" s="21">
        <f>1200*K4*10+400*K4*10</f>
        <v>37600</v>
      </c>
      <c r="H20" s="21">
        <f>400*K4*10</f>
        <v>9400</v>
      </c>
      <c r="I20" s="21">
        <f>1200*K4*10+400*K4*10</f>
        <v>37600</v>
      </c>
      <c r="J20" s="21">
        <f>1200*K4*10+400*K4*10</f>
        <v>37600</v>
      </c>
      <c r="K20" s="13"/>
    </row>
    <row r="21" spans="1:11" ht="28.8" x14ac:dyDescent="0.3">
      <c r="A21" s="15">
        <v>8.6</v>
      </c>
      <c r="B21" s="48" t="s">
        <v>37</v>
      </c>
      <c r="C21" s="2" t="s">
        <v>14</v>
      </c>
      <c r="D21" s="2">
        <v>325</v>
      </c>
      <c r="E21" s="31" t="s">
        <v>64</v>
      </c>
      <c r="F21" s="21">
        <v>13000</v>
      </c>
      <c r="G21" s="21"/>
      <c r="H21" s="21">
        <v>13000</v>
      </c>
      <c r="I21" s="21"/>
      <c r="J21" s="21">
        <v>13000</v>
      </c>
      <c r="K21" s="13"/>
    </row>
    <row r="22" spans="1:11" ht="43.2" x14ac:dyDescent="0.3">
      <c r="A22" s="15">
        <v>8.6999999999999993</v>
      </c>
      <c r="B22" s="48" t="s">
        <v>84</v>
      </c>
      <c r="C22" s="2" t="s">
        <v>14</v>
      </c>
      <c r="D22" s="2">
        <v>324</v>
      </c>
      <c r="E22" s="31" t="s">
        <v>71</v>
      </c>
      <c r="F22" s="21">
        <f>1000*K4*5</f>
        <v>11750</v>
      </c>
      <c r="G22" s="21"/>
      <c r="H22" s="21"/>
      <c r="I22" s="21"/>
      <c r="J22" s="21">
        <f>1000*K4*5</f>
        <v>11750</v>
      </c>
      <c r="K22" s="13"/>
    </row>
    <row r="23" spans="1:11" ht="43.2" x14ac:dyDescent="0.3">
      <c r="A23" s="15">
        <v>8.8000000000000007</v>
      </c>
      <c r="B23" s="48" t="s">
        <v>20</v>
      </c>
      <c r="C23" s="2" t="s">
        <v>14</v>
      </c>
      <c r="D23" s="2">
        <v>324</v>
      </c>
      <c r="E23" s="31" t="s">
        <v>72</v>
      </c>
      <c r="F23" s="21">
        <v>2000</v>
      </c>
      <c r="G23" s="21"/>
      <c r="H23" s="21"/>
      <c r="I23" s="21"/>
      <c r="J23" s="21">
        <v>2000</v>
      </c>
      <c r="K23" s="13"/>
    </row>
    <row r="24" spans="1:11" x14ac:dyDescent="0.3">
      <c r="A24" s="15">
        <v>9</v>
      </c>
      <c r="B24" s="50" t="s">
        <v>4</v>
      </c>
      <c r="C24" s="20"/>
      <c r="D24" s="20"/>
      <c r="E24" s="20"/>
      <c r="F24" s="20"/>
      <c r="G24" s="22"/>
      <c r="H24" s="22"/>
      <c r="I24" s="22"/>
      <c r="J24" s="20"/>
      <c r="K24" s="9"/>
    </row>
    <row r="25" spans="1:11" ht="43.2" x14ac:dyDescent="0.3">
      <c r="A25" s="15" t="s">
        <v>67</v>
      </c>
      <c r="B25" s="47" t="s">
        <v>10</v>
      </c>
      <c r="C25" s="2" t="s">
        <v>14</v>
      </c>
      <c r="D25" s="6">
        <v>487</v>
      </c>
      <c r="E25" s="31" t="s">
        <v>56</v>
      </c>
      <c r="F25" s="21"/>
      <c r="G25" s="23">
        <v>6000</v>
      </c>
      <c r="H25" s="23"/>
      <c r="I25" s="21">
        <v>6000</v>
      </c>
      <c r="J25" s="21">
        <v>6000</v>
      </c>
      <c r="K25" s="9"/>
    </row>
    <row r="26" spans="1:11" ht="144" x14ac:dyDescent="0.3">
      <c r="A26" s="40" t="s">
        <v>24</v>
      </c>
      <c r="B26" s="51" t="s">
        <v>35</v>
      </c>
      <c r="C26" s="10" t="s">
        <v>36</v>
      </c>
      <c r="D26" s="29">
        <v>486</v>
      </c>
      <c r="E26" s="32" t="s">
        <v>57</v>
      </c>
      <c r="F26" s="25">
        <v>344200</v>
      </c>
      <c r="G26" s="25">
        <v>180000</v>
      </c>
      <c r="H26" s="25">
        <v>180000</v>
      </c>
      <c r="I26" s="25">
        <v>180000</v>
      </c>
      <c r="J26" s="21">
        <v>344200</v>
      </c>
      <c r="K26" s="9"/>
    </row>
    <row r="27" spans="1:11" s="41" customFormat="1" ht="57.6" x14ac:dyDescent="0.3">
      <c r="A27" s="40" t="s">
        <v>25</v>
      </c>
      <c r="B27" s="51" t="s">
        <v>86</v>
      </c>
      <c r="C27" s="10" t="s">
        <v>36</v>
      </c>
      <c r="D27" s="29">
        <v>487</v>
      </c>
      <c r="E27" s="36" t="s">
        <v>58</v>
      </c>
      <c r="F27" s="25">
        <v>45000</v>
      </c>
      <c r="G27" s="24">
        <v>45000</v>
      </c>
      <c r="H27" s="24">
        <v>45000</v>
      </c>
      <c r="I27" s="24">
        <v>45000</v>
      </c>
      <c r="J27" s="21">
        <v>45000</v>
      </c>
      <c r="K27" s="11"/>
    </row>
    <row r="28" spans="1:11" ht="28.8" x14ac:dyDescent="0.3">
      <c r="A28" s="15" t="s">
        <v>26</v>
      </c>
      <c r="B28" s="39" t="s">
        <v>87</v>
      </c>
      <c r="C28" s="10" t="s">
        <v>36</v>
      </c>
      <c r="D28" s="10">
        <v>486</v>
      </c>
      <c r="E28" s="32" t="s">
        <v>88</v>
      </c>
      <c r="F28" s="2">
        <v>30000</v>
      </c>
      <c r="G28" s="6">
        <v>30000</v>
      </c>
      <c r="H28" s="25">
        <v>30000</v>
      </c>
      <c r="I28" s="25">
        <v>30000</v>
      </c>
      <c r="J28" s="21">
        <v>30000</v>
      </c>
      <c r="K28" s="9"/>
    </row>
    <row r="29" spans="1:11" ht="28.8" x14ac:dyDescent="0.3">
      <c r="A29" s="15" t="s">
        <v>74</v>
      </c>
      <c r="B29" s="52" t="s">
        <v>70</v>
      </c>
      <c r="C29" s="52" t="s">
        <v>36</v>
      </c>
      <c r="D29" s="43">
        <v>486</v>
      </c>
      <c r="E29" s="45" t="s">
        <v>106</v>
      </c>
      <c r="F29" s="42">
        <f>1214552*40/100*K5</f>
        <v>0</v>
      </c>
      <c r="G29" s="42">
        <f>1214552*40/100*K5</f>
        <v>0</v>
      </c>
      <c r="H29" s="46"/>
      <c r="I29" s="46"/>
      <c r="J29" s="44">
        <f t="shared" ref="J29" si="0">F29+G29+H29+I29</f>
        <v>0</v>
      </c>
      <c r="K29" s="9"/>
    </row>
    <row r="30" spans="1:11" ht="57.6" x14ac:dyDescent="0.3">
      <c r="A30" s="15" t="s">
        <v>78</v>
      </c>
      <c r="B30" s="38" t="s">
        <v>23</v>
      </c>
      <c r="C30" s="10" t="s">
        <v>14</v>
      </c>
      <c r="D30" s="10">
        <v>489</v>
      </c>
      <c r="E30" s="31" t="s">
        <v>59</v>
      </c>
      <c r="F30" s="21">
        <v>5000</v>
      </c>
      <c r="G30" s="21">
        <v>5000</v>
      </c>
      <c r="H30" s="21">
        <v>5000</v>
      </c>
      <c r="I30" s="21">
        <v>5000</v>
      </c>
      <c r="J30" s="21">
        <v>5000</v>
      </c>
      <c r="K30" s="12"/>
    </row>
    <row r="31" spans="1:11" ht="57.6" x14ac:dyDescent="0.3">
      <c r="A31" s="16" t="s">
        <v>28</v>
      </c>
      <c r="B31" s="49" t="s">
        <v>9</v>
      </c>
      <c r="C31" s="2" t="s">
        <v>16</v>
      </c>
      <c r="D31" s="2">
        <v>506</v>
      </c>
      <c r="E31" s="31" t="s">
        <v>60</v>
      </c>
      <c r="F31" s="21">
        <v>7500</v>
      </c>
      <c r="G31" s="21">
        <v>7500</v>
      </c>
      <c r="H31" s="21">
        <v>7500</v>
      </c>
      <c r="I31" s="21">
        <v>7500</v>
      </c>
      <c r="J31" s="21">
        <v>7500</v>
      </c>
      <c r="K31" s="9"/>
    </row>
    <row r="32" spans="1:11" ht="86.4" x14ac:dyDescent="0.3">
      <c r="A32" s="15" t="s">
        <v>29</v>
      </c>
      <c r="B32" s="49" t="s">
        <v>52</v>
      </c>
      <c r="C32" s="4" t="s">
        <v>17</v>
      </c>
      <c r="D32" s="4">
        <v>314</v>
      </c>
      <c r="E32" s="35" t="s">
        <v>53</v>
      </c>
      <c r="F32" s="26">
        <f>16000*K4</f>
        <v>37600</v>
      </c>
      <c r="G32" s="26"/>
      <c r="H32" s="26"/>
      <c r="I32" s="26"/>
      <c r="J32" s="21">
        <f>16000*K4</f>
        <v>37600</v>
      </c>
    </row>
    <row r="33" spans="1:11" ht="57.6" x14ac:dyDescent="0.3">
      <c r="A33" s="15" t="s">
        <v>31</v>
      </c>
      <c r="B33" s="51" t="s">
        <v>68</v>
      </c>
      <c r="C33" s="2" t="s">
        <v>15</v>
      </c>
      <c r="D33" s="29">
        <v>724</v>
      </c>
      <c r="E33" s="36" t="s">
        <v>61</v>
      </c>
      <c r="F33" s="25">
        <v>17000</v>
      </c>
      <c r="G33" s="24">
        <v>12000</v>
      </c>
      <c r="H33" s="24">
        <v>12000</v>
      </c>
      <c r="I33" s="24">
        <v>12000</v>
      </c>
      <c r="J33" s="21">
        <v>17000</v>
      </c>
      <c r="K33" s="8"/>
    </row>
    <row r="34" spans="1:11" ht="43.2" x14ac:dyDescent="0.3">
      <c r="A34" s="15" t="s">
        <v>77</v>
      </c>
      <c r="B34" s="47" t="s">
        <v>18</v>
      </c>
      <c r="C34" s="2" t="s">
        <v>16</v>
      </c>
      <c r="D34" s="6">
        <v>503</v>
      </c>
      <c r="E34" s="34" t="s">
        <v>54</v>
      </c>
      <c r="F34" s="21">
        <v>20000</v>
      </c>
      <c r="G34" s="21">
        <v>20000</v>
      </c>
      <c r="H34" s="21">
        <v>20000</v>
      </c>
      <c r="I34" s="21">
        <v>20000</v>
      </c>
      <c r="J34" s="21">
        <v>20000</v>
      </c>
      <c r="K34" s="7"/>
    </row>
    <row r="35" spans="1:11" x14ac:dyDescent="0.3">
      <c r="A35" s="17"/>
      <c r="B35" s="53" t="s">
        <v>12</v>
      </c>
      <c r="C35" s="27"/>
      <c r="D35" s="27"/>
      <c r="E35" s="27"/>
      <c r="F35" s="27">
        <f>SUM(F4:F34)</f>
        <v>1095800</v>
      </c>
      <c r="G35" s="27">
        <f>SUM(G4:G34)</f>
        <v>598700</v>
      </c>
      <c r="H35" s="27">
        <f>SUM(H4:H34)</f>
        <v>723050</v>
      </c>
      <c r="I35" s="27">
        <f>SUM(I4:I34)</f>
        <v>598700</v>
      </c>
      <c r="J35" s="27">
        <f>SUM(J4:J34)</f>
        <v>1167600</v>
      </c>
      <c r="K35" s="8"/>
    </row>
    <row r="36" spans="1:11" x14ac:dyDescent="0.3">
      <c r="A36" s="17"/>
      <c r="G36" s="8"/>
      <c r="H36" s="8"/>
      <c r="I36" s="8"/>
      <c r="K36" s="8"/>
    </row>
    <row r="37" spans="1:11" ht="28.8" x14ac:dyDescent="0.3">
      <c r="A37" s="17" t="s">
        <v>30</v>
      </c>
      <c r="B37" s="50" t="s">
        <v>73</v>
      </c>
      <c r="C37" s="22" t="s">
        <v>22</v>
      </c>
      <c r="D37" s="22"/>
      <c r="E37" s="22"/>
      <c r="F37" s="22"/>
      <c r="G37" s="22"/>
      <c r="H37" s="22"/>
      <c r="I37" s="22"/>
      <c r="J37" s="22"/>
      <c r="K37" s="8"/>
    </row>
    <row r="38" spans="1:11" ht="72" x14ac:dyDescent="0.3">
      <c r="A38" s="15" t="s">
        <v>89</v>
      </c>
      <c r="B38" s="39" t="s">
        <v>94</v>
      </c>
      <c r="C38" s="5" t="s">
        <v>22</v>
      </c>
      <c r="D38" s="10">
        <v>302</v>
      </c>
      <c r="E38" s="32" t="s">
        <v>102</v>
      </c>
      <c r="F38" s="25">
        <v>425000</v>
      </c>
      <c r="G38" s="25"/>
      <c r="H38" s="25"/>
      <c r="I38" s="25"/>
      <c r="J38" s="25">
        <v>425000</v>
      </c>
      <c r="K38" s="9"/>
    </row>
    <row r="39" spans="1:11" ht="43.2" x14ac:dyDescent="0.3">
      <c r="A39" s="17" t="s">
        <v>90</v>
      </c>
      <c r="B39" s="32" t="s">
        <v>73</v>
      </c>
      <c r="C39" s="25" t="s">
        <v>22</v>
      </c>
      <c r="D39" s="25">
        <v>302</v>
      </c>
      <c r="E39" s="25" t="s">
        <v>95</v>
      </c>
      <c r="F39" s="25">
        <f>1200000*K4</f>
        <v>2820000</v>
      </c>
      <c r="G39" s="25"/>
      <c r="H39" s="25"/>
      <c r="I39" s="25"/>
      <c r="J39" s="25">
        <f>1200000*K4</f>
        <v>2820000</v>
      </c>
      <c r="K39" s="8"/>
    </row>
    <row r="40" spans="1:11" ht="28.8" x14ac:dyDescent="0.3">
      <c r="A40" s="15" t="s">
        <v>91</v>
      </c>
      <c r="B40" s="39" t="s">
        <v>69</v>
      </c>
      <c r="C40" s="5" t="s">
        <v>22</v>
      </c>
      <c r="D40" s="10">
        <v>486</v>
      </c>
      <c r="E40" s="32" t="s">
        <v>101</v>
      </c>
      <c r="F40" s="25">
        <v>344200</v>
      </c>
      <c r="G40" s="25">
        <v>180000</v>
      </c>
      <c r="H40" s="25">
        <v>180000</v>
      </c>
      <c r="I40" s="25">
        <v>180000</v>
      </c>
      <c r="J40" s="25">
        <v>344200</v>
      </c>
      <c r="K40" s="9"/>
    </row>
    <row r="41" spans="1:11" ht="43.2" x14ac:dyDescent="0.3">
      <c r="A41" s="15" t="s">
        <v>92</v>
      </c>
      <c r="B41" s="38" t="s">
        <v>21</v>
      </c>
      <c r="C41" s="5" t="s">
        <v>22</v>
      </c>
      <c r="D41" s="10">
        <v>642</v>
      </c>
      <c r="E41" s="32"/>
      <c r="F41" s="25">
        <v>150000</v>
      </c>
      <c r="G41" s="25">
        <v>150000</v>
      </c>
      <c r="H41" s="25">
        <v>150000</v>
      </c>
      <c r="I41" s="25">
        <v>150000</v>
      </c>
      <c r="J41" s="25">
        <v>150000</v>
      </c>
      <c r="K41" s="12"/>
    </row>
    <row r="42" spans="1:11" ht="43.2" x14ac:dyDescent="0.3">
      <c r="A42" s="15" t="s">
        <v>93</v>
      </c>
      <c r="B42" s="38" t="s">
        <v>65</v>
      </c>
      <c r="C42" s="5" t="s">
        <v>22</v>
      </c>
      <c r="D42" s="10"/>
      <c r="E42" s="32"/>
      <c r="F42" s="25">
        <f>65000*K4</f>
        <v>152750</v>
      </c>
      <c r="G42" s="25">
        <f>65000*K4</f>
        <v>152750</v>
      </c>
      <c r="H42" s="25">
        <f>65000*K4</f>
        <v>152750</v>
      </c>
      <c r="I42" s="25">
        <f>65000*K4</f>
        <v>152750</v>
      </c>
      <c r="J42" s="25">
        <f>65000*K4</f>
        <v>152750</v>
      </c>
      <c r="K42" s="12"/>
    </row>
    <row r="43" spans="1:11" x14ac:dyDescent="0.3">
      <c r="B43" s="30" t="s">
        <v>12</v>
      </c>
      <c r="C43" s="28"/>
      <c r="D43" s="28"/>
      <c r="E43" s="28"/>
      <c r="F43" s="28">
        <f>SUM(F38:F42)</f>
        <v>3891950</v>
      </c>
      <c r="G43" s="28">
        <f t="shared" ref="G43:J43" si="1">SUM(G38:G42)</f>
        <v>482750</v>
      </c>
      <c r="H43" s="28">
        <f t="shared" si="1"/>
        <v>482750</v>
      </c>
      <c r="I43" s="28">
        <f t="shared" si="1"/>
        <v>482750</v>
      </c>
      <c r="J43" s="28">
        <f t="shared" si="1"/>
        <v>3891950</v>
      </c>
    </row>
  </sheetData>
  <pageMargins left="0.25" right="0.2" top="0.23" bottom="0.28999999999999998" header="0.2" footer="0.2"/>
  <pageSetup paperSize="2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2016-01-14T12:31:16Z</cp:lastPrinted>
  <dcterms:created xsi:type="dcterms:W3CDTF">2012-08-20T14:21:13Z</dcterms:created>
  <dcterms:modified xsi:type="dcterms:W3CDTF">2016-08-15T13:06:26Z</dcterms:modified>
</cp:coreProperties>
</file>