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media/image2.bin" ContentType="image/png"/>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tables/tableSingleCells1.xml" ContentType="application/vnd.openxmlformats-officedocument.spreadsheetml.tableSingleCells+xml"/>
  <Override PartName="/xl/tables/table2.xml" ContentType="application/vnd.openxmlformats-officedocument.spreadsheetml.table+xml"/>
  <Override PartName="/xl/tables/tableSingleCells2.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showInkAnnotation="0" defaultThemeVersion="124226"/>
  <mc:AlternateContent xmlns:mc="http://schemas.openxmlformats.org/markup-compatibility/2006">
    <mc:Choice Requires="x15">
      <x15ac:absPath xmlns:x15ac="http://schemas.microsoft.com/office/spreadsheetml/2010/11/ac" url="C:\Users\adelohen\OneDrive - The Global Fund\Desktop\"/>
    </mc:Choice>
  </mc:AlternateContent>
  <xr:revisionPtr revIDLastSave="0" documentId="8_{7788CA91-2DD3-4D9F-A30A-B7EA87102CF7}" xr6:coauthVersionLast="41" xr6:coauthVersionMax="41" xr10:uidLastSave="{00000000-0000-0000-0000-000000000000}"/>
  <bookViews>
    <workbookView xWindow="-108" yWindow="-108" windowWidth="23256" windowHeight="12576" xr2:uid="{00000000-000D-0000-FFFF-FFFF00000000}"/>
  </bookViews>
  <sheets>
    <sheet name="Instructions " sheetId="6" r:id="rId1"/>
    <sheet name="Performance Assessment " sheetId="1" r:id="rId2"/>
    <sheet name="RESULTS - Requirements" sheetId="7" r:id="rId3"/>
    <sheet name="RESULTS - Mininum Standards" sheetId="8" r:id="rId4"/>
    <sheet name="Improvement Plan" sheetId="10" r:id="rId5"/>
    <sheet name="CCMs" sheetId="9" state="hidden" r:id="rId6"/>
    <sheet name="Sheet3" sheetId="3" state="hidden" r:id="rId7"/>
  </sheets>
  <definedNames>
    <definedName name="Day">CCMs!$N$2:$N$32</definedName>
    <definedName name="Month">CCMs!$O$2:$O$13</definedName>
    <definedName name="Name_of_CCM">CCMs!$A$2:$A$133</definedName>
    <definedName name="Performance_Rating">Sheet3!$A$12:$A$14</definedName>
    <definedName name="_xlnm.Print_Area" localSheetId="4">'Improvement Plan'!$A$1:$N$104</definedName>
    <definedName name="_xlnm.Print_Area" localSheetId="0">'Instructions '!$A$1:$Q$62</definedName>
    <definedName name="_xlnm.Print_Area" localSheetId="1">'Performance Assessment '!$A$1:$K$47</definedName>
    <definedName name="_xlnm.Print_Area" localSheetId="3">'RESULTS - Mininum Standards'!$A$1:$S$17</definedName>
    <definedName name="_xlnm.Print_Area" localSheetId="2">'RESULTS - Requirements'!$A$1:$S$24</definedName>
    <definedName name="_xlnm.Print_Titles" localSheetId="1">'Performance Assessment '!$13:$13</definedName>
    <definedName name="Priority">CCMs!$I$13:$I$16</definedName>
    <definedName name="Status">CCMs!$I$7:$I$10</definedName>
    <definedName name="Year">CCMs!$Q$2:$Q$5</definedName>
    <definedName name="Years">CCMs!$Q$2:$Q$5</definedName>
    <definedName name="YesNo">CCMs!$I$2:$I$4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4" i="8" l="1"/>
  <c r="K14" i="8" s="1"/>
  <c r="H13" i="8"/>
  <c r="K13" i="8" s="1"/>
  <c r="C14" i="8"/>
  <c r="C13" i="8"/>
  <c r="B14" i="8"/>
  <c r="B13" i="8"/>
  <c r="H13" i="7"/>
  <c r="K13" i="7" s="1"/>
  <c r="I13" i="7" l="1"/>
  <c r="J13" i="7"/>
  <c r="I14" i="8"/>
  <c r="J14" i="8"/>
  <c r="I13" i="8"/>
  <c r="J13" i="8"/>
  <c r="D26" i="9"/>
  <c r="D27" i="9"/>
  <c r="D53" i="9"/>
  <c r="D60" i="9"/>
  <c r="D89" i="9"/>
  <c r="D116" i="9"/>
  <c r="D118" i="9"/>
  <c r="D120" i="9"/>
  <c r="D121" i="9"/>
  <c r="D123" i="9"/>
  <c r="D125" i="9"/>
  <c r="D132" i="9"/>
  <c r="D133" i="9"/>
  <c r="L3" i="9" l="1"/>
  <c r="L4" i="9" l="1"/>
  <c r="C3" i="9" l="1"/>
  <c r="D3" i="9" s="1"/>
  <c r="C4" i="9"/>
  <c r="D4" i="9" s="1"/>
  <c r="C5" i="9"/>
  <c r="D5" i="9" s="1"/>
  <c r="C6" i="9"/>
  <c r="D6" i="9" s="1"/>
  <c r="C7" i="9"/>
  <c r="D7" i="9" s="1"/>
  <c r="C8" i="9"/>
  <c r="D8" i="9" s="1"/>
  <c r="C9" i="9"/>
  <c r="D9" i="9" s="1"/>
  <c r="C10" i="9"/>
  <c r="D10" i="9" s="1"/>
  <c r="C11" i="9"/>
  <c r="D11" i="9" s="1"/>
  <c r="C12" i="9"/>
  <c r="D12" i="9" s="1"/>
  <c r="C13" i="9"/>
  <c r="D13" i="9" s="1"/>
  <c r="C14" i="9"/>
  <c r="D14" i="9" s="1"/>
  <c r="C15" i="9"/>
  <c r="D15" i="9" s="1"/>
  <c r="C16" i="9"/>
  <c r="D16" i="9" s="1"/>
  <c r="C17" i="9"/>
  <c r="D17" i="9" s="1"/>
  <c r="C18" i="9"/>
  <c r="D18" i="9" s="1"/>
  <c r="C19" i="9"/>
  <c r="D19" i="9" s="1"/>
  <c r="C20" i="9"/>
  <c r="D20" i="9" s="1"/>
  <c r="C21" i="9"/>
  <c r="D21" i="9" s="1"/>
  <c r="C22" i="9"/>
  <c r="D22" i="9" s="1"/>
  <c r="C23" i="9"/>
  <c r="D23" i="9" s="1"/>
  <c r="C24" i="9"/>
  <c r="D24" i="9" s="1"/>
  <c r="C25" i="9"/>
  <c r="D25" i="9" s="1"/>
  <c r="C28" i="9"/>
  <c r="D28" i="9" s="1"/>
  <c r="C29" i="9"/>
  <c r="D29" i="9" s="1"/>
  <c r="C30" i="9"/>
  <c r="D30" i="9" s="1"/>
  <c r="C31" i="9"/>
  <c r="D31" i="9" s="1"/>
  <c r="C32" i="9"/>
  <c r="D32" i="9" s="1"/>
  <c r="C33" i="9"/>
  <c r="D33" i="9" s="1"/>
  <c r="C34" i="9"/>
  <c r="D34" i="9" s="1"/>
  <c r="C35" i="9"/>
  <c r="D35" i="9" s="1"/>
  <c r="C36" i="9"/>
  <c r="D36" i="9" s="1"/>
  <c r="C37" i="9"/>
  <c r="D37" i="9" s="1"/>
  <c r="C38" i="9"/>
  <c r="D38" i="9" s="1"/>
  <c r="C39" i="9"/>
  <c r="D39" i="9" s="1"/>
  <c r="C40" i="9"/>
  <c r="D40" i="9" s="1"/>
  <c r="C41" i="9"/>
  <c r="D41" i="9" s="1"/>
  <c r="C42" i="9"/>
  <c r="D42" i="9" s="1"/>
  <c r="C43" i="9"/>
  <c r="D43" i="9" s="1"/>
  <c r="C44" i="9"/>
  <c r="D44" i="9" s="1"/>
  <c r="C45" i="9"/>
  <c r="D45" i="9" s="1"/>
  <c r="C46" i="9"/>
  <c r="D46" i="9" s="1"/>
  <c r="C47" i="9"/>
  <c r="D47" i="9" s="1"/>
  <c r="C48" i="9"/>
  <c r="D48" i="9" s="1"/>
  <c r="C49" i="9"/>
  <c r="D49" i="9" s="1"/>
  <c r="C50" i="9"/>
  <c r="D50" i="9" s="1"/>
  <c r="C51" i="9"/>
  <c r="D51" i="9" s="1"/>
  <c r="C52" i="9"/>
  <c r="D52" i="9" s="1"/>
  <c r="C54" i="9"/>
  <c r="D54" i="9" s="1"/>
  <c r="C55" i="9"/>
  <c r="D55" i="9" s="1"/>
  <c r="C56" i="9"/>
  <c r="D56" i="9" s="1"/>
  <c r="C57" i="9"/>
  <c r="D57" i="9" s="1"/>
  <c r="C58" i="9"/>
  <c r="D58" i="9" s="1"/>
  <c r="C59" i="9"/>
  <c r="D59" i="9" s="1"/>
  <c r="C61" i="9"/>
  <c r="D61" i="9" s="1"/>
  <c r="C62" i="9"/>
  <c r="D62" i="9" s="1"/>
  <c r="C63" i="9"/>
  <c r="D63" i="9" s="1"/>
  <c r="C64" i="9"/>
  <c r="D64" i="9" s="1"/>
  <c r="C65" i="9"/>
  <c r="D65" i="9" s="1"/>
  <c r="C66" i="9"/>
  <c r="D66" i="9" s="1"/>
  <c r="C67" i="9"/>
  <c r="D67" i="9" s="1"/>
  <c r="C68" i="9"/>
  <c r="D68" i="9" s="1"/>
  <c r="C69" i="9"/>
  <c r="D69" i="9" s="1"/>
  <c r="C70" i="9"/>
  <c r="D70" i="9" s="1"/>
  <c r="C71" i="9"/>
  <c r="D71" i="9" s="1"/>
  <c r="C72" i="9"/>
  <c r="D72" i="9" s="1"/>
  <c r="C73" i="9"/>
  <c r="D73" i="9" s="1"/>
  <c r="C74" i="9"/>
  <c r="D74" i="9" s="1"/>
  <c r="C75" i="9"/>
  <c r="D75" i="9" s="1"/>
  <c r="C76" i="9"/>
  <c r="D76" i="9" s="1"/>
  <c r="C77" i="9"/>
  <c r="D77" i="9" s="1"/>
  <c r="C78" i="9"/>
  <c r="D78" i="9" s="1"/>
  <c r="C79" i="9"/>
  <c r="D79" i="9" s="1"/>
  <c r="C80" i="9"/>
  <c r="D80" i="9" s="1"/>
  <c r="C81" i="9"/>
  <c r="D81" i="9" s="1"/>
  <c r="C82" i="9"/>
  <c r="D82" i="9" s="1"/>
  <c r="C83" i="9"/>
  <c r="D83" i="9" s="1"/>
  <c r="C84" i="9"/>
  <c r="D84" i="9" s="1"/>
  <c r="C85" i="9"/>
  <c r="D85" i="9" s="1"/>
  <c r="C86" i="9"/>
  <c r="D86" i="9" s="1"/>
  <c r="C87" i="9"/>
  <c r="D87" i="9" s="1"/>
  <c r="C88" i="9"/>
  <c r="D88" i="9" s="1"/>
  <c r="C90" i="9"/>
  <c r="D90" i="9" s="1"/>
  <c r="C91" i="9"/>
  <c r="D91" i="9" s="1"/>
  <c r="C92" i="9"/>
  <c r="D92" i="9" s="1"/>
  <c r="C93" i="9"/>
  <c r="D93" i="9" s="1"/>
  <c r="C94" i="9"/>
  <c r="D94" i="9" s="1"/>
  <c r="C95" i="9"/>
  <c r="D95" i="9" s="1"/>
  <c r="C96" i="9"/>
  <c r="D96" i="9" s="1"/>
  <c r="C97" i="9"/>
  <c r="D97" i="9" s="1"/>
  <c r="C98" i="9"/>
  <c r="D98" i="9" s="1"/>
  <c r="C99" i="9"/>
  <c r="D99" i="9" s="1"/>
  <c r="C100" i="9"/>
  <c r="D100" i="9" s="1"/>
  <c r="C101" i="9"/>
  <c r="D101" i="9" s="1"/>
  <c r="C102" i="9"/>
  <c r="D102" i="9" s="1"/>
  <c r="C103" i="9"/>
  <c r="D103" i="9" s="1"/>
  <c r="C104" i="9"/>
  <c r="D104" i="9" s="1"/>
  <c r="C105" i="9"/>
  <c r="D105" i="9" s="1"/>
  <c r="C106" i="9"/>
  <c r="D106" i="9" s="1"/>
  <c r="C107" i="9"/>
  <c r="D107" i="9" s="1"/>
  <c r="C108" i="9"/>
  <c r="D108" i="9" s="1"/>
  <c r="C109" i="9"/>
  <c r="D109" i="9" s="1"/>
  <c r="C110" i="9"/>
  <c r="D110" i="9" s="1"/>
  <c r="C111" i="9"/>
  <c r="D111" i="9" s="1"/>
  <c r="C112" i="9"/>
  <c r="D112" i="9" s="1"/>
  <c r="C113" i="9"/>
  <c r="D113" i="9" s="1"/>
  <c r="C114" i="9"/>
  <c r="D114" i="9" s="1"/>
  <c r="C115" i="9"/>
  <c r="D115" i="9" s="1"/>
  <c r="C117" i="9"/>
  <c r="D117" i="9" s="1"/>
  <c r="C119" i="9"/>
  <c r="D119" i="9" s="1"/>
  <c r="C122" i="9"/>
  <c r="D122" i="9" s="1"/>
  <c r="C124" i="9"/>
  <c r="D124" i="9" s="1"/>
  <c r="C126" i="9"/>
  <c r="D126" i="9" s="1"/>
  <c r="C127" i="9"/>
  <c r="D127" i="9" s="1"/>
  <c r="C128" i="9"/>
  <c r="D128" i="9" s="1"/>
  <c r="C129" i="9"/>
  <c r="D129" i="9" s="1"/>
  <c r="C130" i="9"/>
  <c r="D130" i="9" s="1"/>
  <c r="C131" i="9"/>
  <c r="D131" i="9" s="1"/>
  <c r="C2" i="9"/>
  <c r="D2" i="9" s="1"/>
  <c r="L1" i="9" l="1"/>
  <c r="L31" i="9" s="1"/>
  <c r="E4" i="9" l="1"/>
  <c r="E8" i="9"/>
  <c r="E12" i="9"/>
  <c r="E16" i="9"/>
  <c r="E20" i="9"/>
  <c r="E24" i="9"/>
  <c r="E28" i="9"/>
  <c r="E32" i="9"/>
  <c r="E36" i="9"/>
  <c r="E40" i="9"/>
  <c r="E44" i="9"/>
  <c r="E48" i="9"/>
  <c r="E52" i="9"/>
  <c r="E56" i="9"/>
  <c r="E60" i="9"/>
  <c r="E64" i="9"/>
  <c r="E68" i="9"/>
  <c r="E72" i="9"/>
  <c r="E76" i="9"/>
  <c r="E80" i="9"/>
  <c r="E84" i="9"/>
  <c r="E88" i="9"/>
  <c r="E92" i="9"/>
  <c r="E96" i="9"/>
  <c r="E5" i="9"/>
  <c r="E10" i="9"/>
  <c r="E15" i="9"/>
  <c r="E21" i="9"/>
  <c r="E26" i="9"/>
  <c r="E31" i="9"/>
  <c r="E37" i="9"/>
  <c r="E42" i="9"/>
  <c r="E47" i="9"/>
  <c r="E53" i="9"/>
  <c r="E58" i="9"/>
  <c r="E63" i="9"/>
  <c r="E69" i="9"/>
  <c r="E74" i="9"/>
  <c r="E79" i="9"/>
  <c r="E85" i="9"/>
  <c r="E90" i="9"/>
  <c r="E95" i="9"/>
  <c r="E100" i="9"/>
  <c r="E104" i="9"/>
  <c r="E108" i="9"/>
  <c r="E112" i="9"/>
  <c r="E116" i="9"/>
  <c r="E120" i="9"/>
  <c r="E124" i="9"/>
  <c r="E128" i="9"/>
  <c r="E132" i="9"/>
  <c r="E6" i="9"/>
  <c r="E13" i="9"/>
  <c r="E19" i="9"/>
  <c r="E27" i="9"/>
  <c r="E34" i="9"/>
  <c r="E41" i="9"/>
  <c r="E49" i="9"/>
  <c r="E55" i="9"/>
  <c r="E62" i="9"/>
  <c r="E70" i="9"/>
  <c r="E77" i="9"/>
  <c r="E83" i="9"/>
  <c r="E91" i="9"/>
  <c r="E98" i="9"/>
  <c r="E103" i="9"/>
  <c r="E109" i="9"/>
  <c r="E114" i="9"/>
  <c r="E119" i="9"/>
  <c r="E125" i="9"/>
  <c r="E130" i="9"/>
  <c r="E7" i="9"/>
  <c r="E17" i="9"/>
  <c r="E25" i="9"/>
  <c r="E35" i="9"/>
  <c r="E45" i="9"/>
  <c r="E54" i="9"/>
  <c r="E65" i="9"/>
  <c r="E73" i="9"/>
  <c r="E82" i="9"/>
  <c r="E93" i="9"/>
  <c r="E101" i="9"/>
  <c r="E107" i="9"/>
  <c r="E115" i="9"/>
  <c r="E122" i="9"/>
  <c r="E129" i="9"/>
  <c r="E9" i="9"/>
  <c r="E18" i="9"/>
  <c r="E29" i="9"/>
  <c r="E38" i="9"/>
  <c r="E46" i="9"/>
  <c r="E57" i="9"/>
  <c r="E66" i="9"/>
  <c r="E75" i="9"/>
  <c r="E86" i="9"/>
  <c r="E94" i="9"/>
  <c r="E102" i="9"/>
  <c r="E110" i="9"/>
  <c r="E117" i="9"/>
  <c r="E123" i="9"/>
  <c r="E131" i="9"/>
  <c r="E11" i="9"/>
  <c r="E22" i="9"/>
  <c r="E30" i="9"/>
  <c r="E39" i="9"/>
  <c r="E50" i="9"/>
  <c r="E59" i="9"/>
  <c r="E67" i="9"/>
  <c r="E78" i="9"/>
  <c r="E87" i="9"/>
  <c r="E97" i="9"/>
  <c r="E105" i="9"/>
  <c r="E111" i="9"/>
  <c r="E118" i="9"/>
  <c r="E126" i="9"/>
  <c r="E133" i="9"/>
  <c r="E14" i="9"/>
  <c r="E51" i="9"/>
  <c r="E89" i="9"/>
  <c r="E121" i="9"/>
  <c r="E23" i="9"/>
  <c r="E61" i="9"/>
  <c r="E99" i="9"/>
  <c r="E127" i="9"/>
  <c r="E33" i="9"/>
  <c r="E71" i="9"/>
  <c r="E106" i="9"/>
  <c r="E2" i="9"/>
  <c r="E3" i="9"/>
  <c r="E43" i="9"/>
  <c r="E81" i="9"/>
  <c r="E113" i="9"/>
  <c r="L2" i="9"/>
  <c r="H9" i="7"/>
  <c r="K9" i="7" s="1"/>
  <c r="H8" i="7"/>
  <c r="K8" i="7" s="1"/>
  <c r="C9" i="7"/>
  <c r="C8" i="7"/>
  <c r="B9" i="7"/>
  <c r="B8" i="7"/>
  <c r="L5" i="9" l="1"/>
  <c r="G81" i="9"/>
  <c r="F81" i="9"/>
  <c r="G106" i="9"/>
  <c r="F106" i="9"/>
  <c r="G99" i="9"/>
  <c r="F99" i="9"/>
  <c r="G89" i="9"/>
  <c r="F89" i="9"/>
  <c r="G126" i="9"/>
  <c r="F126" i="9"/>
  <c r="F97" i="9"/>
  <c r="G97" i="9"/>
  <c r="G59" i="9"/>
  <c r="F59" i="9"/>
  <c r="F22" i="9"/>
  <c r="G22" i="9"/>
  <c r="G117" i="9"/>
  <c r="F117" i="9"/>
  <c r="F86" i="9"/>
  <c r="G86" i="9"/>
  <c r="G46" i="9"/>
  <c r="F46" i="9"/>
  <c r="G9" i="9"/>
  <c r="F9" i="9"/>
  <c r="F107" i="9"/>
  <c r="G107" i="9"/>
  <c r="G73" i="9"/>
  <c r="F73" i="9"/>
  <c r="G35" i="9"/>
  <c r="F35" i="9"/>
  <c r="G130" i="9"/>
  <c r="F130" i="9"/>
  <c r="G109" i="9"/>
  <c r="F109" i="9"/>
  <c r="G83" i="9"/>
  <c r="F83" i="9"/>
  <c r="G55" i="9"/>
  <c r="F55" i="9"/>
  <c r="G27" i="9"/>
  <c r="F27" i="9"/>
  <c r="G132" i="9"/>
  <c r="F132" i="9"/>
  <c r="G116" i="9"/>
  <c r="F116" i="9"/>
  <c r="G100" i="9"/>
  <c r="F100" i="9"/>
  <c r="G79" i="9"/>
  <c r="F79" i="9"/>
  <c r="G58" i="9"/>
  <c r="F58" i="9"/>
  <c r="G37" i="9"/>
  <c r="F37" i="9"/>
  <c r="G15" i="9"/>
  <c r="F15" i="9"/>
  <c r="G92" i="9"/>
  <c r="F92" i="9"/>
  <c r="G76" i="9"/>
  <c r="F76" i="9"/>
  <c r="G60" i="9"/>
  <c r="F60" i="9"/>
  <c r="G44" i="9"/>
  <c r="F44" i="9"/>
  <c r="G28" i="9"/>
  <c r="F28" i="9"/>
  <c r="F12" i="9"/>
  <c r="G12" i="9"/>
  <c r="G43" i="9"/>
  <c r="F43" i="9"/>
  <c r="G71" i="9"/>
  <c r="F71" i="9"/>
  <c r="F61" i="9"/>
  <c r="G61" i="9"/>
  <c r="G51" i="9"/>
  <c r="F51" i="9"/>
  <c r="F118" i="9"/>
  <c r="G118" i="9"/>
  <c r="G87" i="9"/>
  <c r="F87" i="9"/>
  <c r="G50" i="9"/>
  <c r="F50" i="9"/>
  <c r="G11" i="9"/>
  <c r="F11" i="9"/>
  <c r="G110" i="9"/>
  <c r="F110" i="9"/>
  <c r="F75" i="9"/>
  <c r="G75" i="9"/>
  <c r="G38" i="9"/>
  <c r="F38" i="9"/>
  <c r="G129" i="9"/>
  <c r="F129" i="9"/>
  <c r="G101" i="9"/>
  <c r="F101" i="9"/>
  <c r="F65" i="9"/>
  <c r="G65" i="9"/>
  <c r="G25" i="9"/>
  <c r="F25" i="9"/>
  <c r="F125" i="9"/>
  <c r="G125" i="9"/>
  <c r="G103" i="9"/>
  <c r="F103" i="9"/>
  <c r="F77" i="9"/>
  <c r="G77" i="9"/>
  <c r="F49" i="9"/>
  <c r="G49" i="9"/>
  <c r="G19" i="9"/>
  <c r="F19" i="9"/>
  <c r="G128" i="9"/>
  <c r="F128" i="9"/>
  <c r="G112" i="9"/>
  <c r="F112" i="9"/>
  <c r="G95" i="9"/>
  <c r="F95" i="9"/>
  <c r="G74" i="9"/>
  <c r="F74" i="9"/>
  <c r="G53" i="9"/>
  <c r="F53" i="9"/>
  <c r="G31" i="9"/>
  <c r="F31" i="9"/>
  <c r="G10" i="9"/>
  <c r="F10" i="9"/>
  <c r="G88" i="9"/>
  <c r="F88" i="9"/>
  <c r="G72" i="9"/>
  <c r="F72" i="9"/>
  <c r="G56" i="9"/>
  <c r="F56" i="9"/>
  <c r="G40" i="9"/>
  <c r="F40" i="9"/>
  <c r="G24" i="9"/>
  <c r="F24" i="9"/>
  <c r="G8" i="9"/>
  <c r="F8" i="9"/>
  <c r="G3" i="9"/>
  <c r="F3" i="9"/>
  <c r="F33" i="9"/>
  <c r="G33" i="9"/>
  <c r="G23" i="9"/>
  <c r="F23" i="9"/>
  <c r="F14" i="9"/>
  <c r="G14" i="9"/>
  <c r="G111" i="9"/>
  <c r="F111" i="9"/>
  <c r="G78" i="9"/>
  <c r="F78" i="9"/>
  <c r="F39" i="9"/>
  <c r="G39" i="9"/>
  <c r="G131" i="9"/>
  <c r="F131" i="9"/>
  <c r="G102" i="9"/>
  <c r="F102" i="9"/>
  <c r="G66" i="9"/>
  <c r="F66" i="9"/>
  <c r="G29" i="9"/>
  <c r="F29" i="9"/>
  <c r="G122" i="9"/>
  <c r="F122" i="9"/>
  <c r="G93" i="9"/>
  <c r="F93" i="9"/>
  <c r="G54" i="9"/>
  <c r="F54" i="9"/>
  <c r="G17" i="9"/>
  <c r="F17" i="9"/>
  <c r="G119" i="9"/>
  <c r="F119" i="9"/>
  <c r="F98" i="9"/>
  <c r="G98" i="9"/>
  <c r="F70" i="9"/>
  <c r="G70" i="9"/>
  <c r="G41" i="9"/>
  <c r="F41" i="9"/>
  <c r="G13" i="9"/>
  <c r="F13" i="9"/>
  <c r="G124" i="9"/>
  <c r="F124" i="9"/>
  <c r="G108" i="9"/>
  <c r="F108" i="9"/>
  <c r="G90" i="9"/>
  <c r="F90" i="9"/>
  <c r="G69" i="9"/>
  <c r="F69" i="9"/>
  <c r="F47" i="9"/>
  <c r="G47" i="9"/>
  <c r="G26" i="9"/>
  <c r="F26" i="9"/>
  <c r="G5" i="9"/>
  <c r="F5" i="9"/>
  <c r="G84" i="9"/>
  <c r="F84" i="9"/>
  <c r="G68" i="9"/>
  <c r="F68" i="9"/>
  <c r="G52" i="9"/>
  <c r="F52" i="9"/>
  <c r="G36" i="9"/>
  <c r="F36" i="9"/>
  <c r="G20" i="9"/>
  <c r="F20" i="9"/>
  <c r="F4" i="9"/>
  <c r="G4" i="9"/>
  <c r="F113" i="9"/>
  <c r="G113" i="9"/>
  <c r="F2" i="9"/>
  <c r="G2" i="9"/>
  <c r="F127" i="9"/>
  <c r="G127" i="9"/>
  <c r="G121" i="9"/>
  <c r="F121" i="9"/>
  <c r="G133" i="9"/>
  <c r="F133" i="9"/>
  <c r="G105" i="9"/>
  <c r="F105" i="9"/>
  <c r="G67" i="9"/>
  <c r="F67" i="9"/>
  <c r="G30" i="9"/>
  <c r="F30" i="9"/>
  <c r="G123" i="9"/>
  <c r="F123" i="9"/>
  <c r="G94" i="9"/>
  <c r="F94" i="9"/>
  <c r="G57" i="9"/>
  <c r="F57" i="9"/>
  <c r="G18" i="9"/>
  <c r="F18" i="9"/>
  <c r="G115" i="9"/>
  <c r="F115" i="9"/>
  <c r="G82" i="9"/>
  <c r="F82" i="9"/>
  <c r="G45" i="9"/>
  <c r="F45" i="9"/>
  <c r="G7" i="9"/>
  <c r="F7" i="9"/>
  <c r="F114" i="9"/>
  <c r="G114" i="9"/>
  <c r="G91" i="9"/>
  <c r="F91" i="9"/>
  <c r="G62" i="9"/>
  <c r="F62" i="9"/>
  <c r="G34" i="9"/>
  <c r="F34" i="9"/>
  <c r="G6" i="9"/>
  <c r="F6" i="9"/>
  <c r="G120" i="9"/>
  <c r="F120" i="9"/>
  <c r="G104" i="9"/>
  <c r="F104" i="9"/>
  <c r="G85" i="9"/>
  <c r="F85" i="9"/>
  <c r="G63" i="9"/>
  <c r="F63" i="9"/>
  <c r="F42" i="9"/>
  <c r="G42" i="9"/>
  <c r="F21" i="9"/>
  <c r="G21" i="9"/>
  <c r="G96" i="9"/>
  <c r="F96" i="9"/>
  <c r="G80" i="9"/>
  <c r="F80" i="9"/>
  <c r="G64" i="9"/>
  <c r="F64" i="9"/>
  <c r="G48" i="9"/>
  <c r="F48" i="9"/>
  <c r="G32" i="9"/>
  <c r="F32" i="9"/>
  <c r="F16" i="9"/>
  <c r="G16" i="9"/>
  <c r="E18" i="7"/>
  <c r="J8" i="7"/>
  <c r="J9" i="7"/>
  <c r="I9" i="7"/>
  <c r="I8" i="7"/>
  <c r="L29" i="9" l="1"/>
  <c r="I38" i="1" s="1"/>
  <c r="L28" i="9"/>
  <c r="I37" i="1" s="1"/>
  <c r="L27" i="9"/>
  <c r="I36" i="1" s="1"/>
  <c r="L26" i="9"/>
  <c r="I35" i="1" s="1"/>
  <c r="L9" i="9"/>
  <c r="I15" i="1" s="1"/>
  <c r="L17" i="9"/>
  <c r="I24" i="1" s="1"/>
  <c r="L22" i="9"/>
  <c r="I31" i="1" s="1"/>
  <c r="L8" i="9"/>
  <c r="I14" i="1" s="1"/>
  <c r="L23" i="9"/>
  <c r="I32" i="1" s="1"/>
  <c r="L12" i="9"/>
  <c r="I18" i="1" s="1"/>
  <c r="L20" i="9"/>
  <c r="I28" i="1" s="1"/>
  <c r="L19" i="9"/>
  <c r="I27" i="1" s="1"/>
  <c r="L21" i="9"/>
  <c r="I29" i="1" s="1"/>
  <c r="L10" i="9"/>
  <c r="I16" i="1" s="1"/>
  <c r="L15" i="9"/>
  <c r="I22" i="1" s="1"/>
  <c r="L16" i="9"/>
  <c r="I23" i="1" s="1"/>
  <c r="L25" i="9"/>
  <c r="I34" i="1" s="1"/>
  <c r="L18" i="9"/>
  <c r="I26" i="1" s="1"/>
  <c r="L7" i="9"/>
  <c r="L6" i="9"/>
  <c r="L24" i="9"/>
  <c r="I33" i="1" s="1"/>
  <c r="L13" i="9"/>
  <c r="I19" i="1" s="1"/>
  <c r="L11" i="9"/>
  <c r="I17" i="1" s="1"/>
  <c r="L14" i="9"/>
  <c r="I20" i="1" s="1"/>
  <c r="H5" i="8"/>
  <c r="C5" i="8"/>
  <c r="B5" i="8"/>
  <c r="F19" i="10" l="1"/>
  <c r="G2" i="1"/>
  <c r="G40" i="1"/>
  <c r="N24" i="10"/>
  <c r="N71" i="10"/>
  <c r="N41" i="10"/>
  <c r="N45" i="10"/>
  <c r="N46" i="10"/>
  <c r="N109" i="10"/>
  <c r="N96" i="10"/>
  <c r="N73" i="10"/>
  <c r="N51" i="10"/>
  <c r="N33" i="10"/>
  <c r="C11" i="10"/>
  <c r="N27" i="10"/>
  <c r="N50" i="10"/>
  <c r="N63" i="10"/>
  <c r="N110" i="10"/>
  <c r="N100" i="10"/>
  <c r="N29" i="10"/>
  <c r="N69" i="10"/>
  <c r="N60" i="10"/>
  <c r="F9" i="10"/>
  <c r="N52" i="10"/>
  <c r="C12" i="10"/>
  <c r="F11" i="10"/>
  <c r="N98" i="10"/>
  <c r="N86" i="10"/>
  <c r="N82" i="10"/>
  <c r="N95" i="10"/>
  <c r="N42" i="10"/>
  <c r="N80" i="10"/>
  <c r="N36" i="10"/>
  <c r="F13" i="10"/>
  <c r="N87" i="10"/>
  <c r="N66" i="10"/>
  <c r="N75" i="10"/>
  <c r="N90" i="10"/>
  <c r="N31" i="10"/>
  <c r="N76" i="10"/>
  <c r="N32" i="10"/>
  <c r="F10" i="10"/>
  <c r="N93" i="10"/>
  <c r="N35" i="10"/>
  <c r="N91" i="10"/>
  <c r="N43" i="10"/>
  <c r="N78" i="10"/>
  <c r="N105" i="10"/>
  <c r="N57" i="10"/>
  <c r="N103" i="10"/>
  <c r="N61" i="10"/>
  <c r="N25" i="10"/>
  <c r="N85" i="10"/>
  <c r="N53" i="10"/>
  <c r="N26" i="10"/>
  <c r="N92" i="10"/>
  <c r="N68" i="10"/>
  <c r="N48" i="10"/>
  <c r="N28" i="10"/>
  <c r="N55" i="10"/>
  <c r="N65" i="10"/>
  <c r="N81" i="10"/>
  <c r="N34" i="10"/>
  <c r="N59" i="10"/>
  <c r="N94" i="10"/>
  <c r="N49" i="10"/>
  <c r="N89" i="10"/>
  <c r="N54" i="10"/>
  <c r="N106" i="10"/>
  <c r="N74" i="10"/>
  <c r="N47" i="10"/>
  <c r="N108" i="10"/>
  <c r="N84" i="10"/>
  <c r="N64" i="10"/>
  <c r="N44" i="10"/>
  <c r="N83" i="10"/>
  <c r="N102" i="10"/>
  <c r="N99" i="10"/>
  <c r="N62" i="10"/>
  <c r="N107" i="10"/>
  <c r="N70" i="10"/>
  <c r="N30" i="10"/>
  <c r="N77" i="10"/>
  <c r="N38" i="10"/>
  <c r="N97" i="10"/>
  <c r="N67" i="10"/>
  <c r="N39" i="10"/>
  <c r="N101" i="10"/>
  <c r="N79" i="10"/>
  <c r="N58" i="10"/>
  <c r="N37" i="10"/>
  <c r="N104" i="10"/>
  <c r="N88" i="10"/>
  <c r="N72" i="10"/>
  <c r="N56" i="10"/>
  <c r="N40" i="10"/>
  <c r="J5" i="8"/>
  <c r="K5" i="8"/>
  <c r="I5" i="8"/>
  <c r="H12" i="8"/>
  <c r="H10" i="8"/>
  <c r="H11" i="8"/>
  <c r="H9" i="8"/>
  <c r="H8" i="8"/>
  <c r="H7" i="8"/>
  <c r="H6" i="8"/>
  <c r="C12" i="8"/>
  <c r="C11" i="8"/>
  <c r="C10" i="8"/>
  <c r="C9" i="8"/>
  <c r="C8" i="8"/>
  <c r="C7" i="8"/>
  <c r="C6" i="8"/>
  <c r="B12" i="8"/>
  <c r="B11" i="8"/>
  <c r="B10" i="8"/>
  <c r="B9" i="8"/>
  <c r="B8" i="8"/>
  <c r="B7" i="8"/>
  <c r="B6" i="8"/>
  <c r="I12" i="8" l="1"/>
  <c r="K12" i="8"/>
  <c r="J12" i="8"/>
  <c r="K9" i="8"/>
  <c r="I9" i="8"/>
  <c r="J9" i="8"/>
  <c r="I8" i="8"/>
  <c r="J8" i="8"/>
  <c r="K8" i="8"/>
  <c r="K7" i="8"/>
  <c r="J7" i="8"/>
  <c r="I7" i="8"/>
  <c r="K6" i="8"/>
  <c r="J6" i="8"/>
  <c r="I6" i="8"/>
  <c r="J11" i="8"/>
  <c r="K11" i="8"/>
  <c r="I11" i="8"/>
  <c r="K10" i="8"/>
  <c r="J10" i="8"/>
  <c r="I10" i="8"/>
  <c r="H11" i="7"/>
  <c r="H12" i="7"/>
  <c r="C12" i="7"/>
  <c r="C11" i="7"/>
  <c r="B12" i="7"/>
  <c r="B11" i="7"/>
  <c r="H10" i="7"/>
  <c r="C10" i="7"/>
  <c r="B10" i="7"/>
  <c r="B6" i="7"/>
  <c r="B7" i="7"/>
  <c r="B5" i="7"/>
  <c r="C6" i="7"/>
  <c r="C7" i="7"/>
  <c r="H7" i="7"/>
  <c r="K7" i="7" s="1"/>
  <c r="H6" i="7"/>
  <c r="H5" i="7"/>
  <c r="E20" i="7" l="1"/>
  <c r="K6" i="7"/>
  <c r="I6" i="7"/>
  <c r="I5" i="7"/>
  <c r="K5" i="7"/>
  <c r="I7" i="7"/>
  <c r="J7" i="7"/>
  <c r="J10" i="7"/>
  <c r="K10" i="7"/>
  <c r="I10" i="7"/>
  <c r="I12" i="7"/>
  <c r="J12" i="7"/>
  <c r="K12" i="7"/>
  <c r="J6" i="7"/>
  <c r="I11" i="7"/>
  <c r="J11" i="7"/>
  <c r="K11" i="7"/>
  <c r="J5" i="7"/>
  <c r="C5" i="7"/>
  <c r="E19" i="7"/>
  <c r="E17" i="7"/>
  <c r="I20" i="7" l="1"/>
  <c r="I18" i="7"/>
  <c r="J17" i="7"/>
  <c r="H17" i="7"/>
  <c r="I17" i="7"/>
  <c r="G17" i="7"/>
  <c r="J19" i="7"/>
  <c r="H19" i="7"/>
  <c r="I19" i="7"/>
  <c r="G19" i="7"/>
  <c r="J20" i="7" l="1"/>
  <c r="G20" i="7"/>
  <c r="H20" i="7"/>
  <c r="J18" i="7"/>
  <c r="G18" i="7"/>
  <c r="H18" i="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schema" type="4" refreshedVersion="0" background="1">
    <webPr xml="1" sourceData="1" url="\\prodmeteorfs.gf.theglobalfund.org\UserDesktops\DKapodistria\Desktop\schema.xml" htmlTables="1" htmlFormat="all"/>
  </connection>
  <connection id="2" xr16:uid="{00000000-0015-0000-FFFF-FFFF01000000}" name="schemaNew" type="4" refreshedVersion="0" background="1">
    <webPr xml="1" sourceData="1" url="E:\schemaNew.xml" htmlTables="1" htmlFormat="all"/>
  </connection>
  <connection id="3" xr16:uid="{00000000-0015-0000-FFFF-FFFF02000000}" name="schemaNew1" type="4" refreshedVersion="0" background="1">
    <webPr xml="1" sourceData="1" url="E:\schemaNew.xml" htmlTables="1" htmlFormat="all"/>
  </connection>
  <connection id="4" xr16:uid="{00000000-0015-0000-FFFF-FFFF03000000}" name="schemaNew2" type="4" refreshedVersion="0" background="1">
    <webPr xml="1" sourceData="1" url="E:\schemaNew.xml" htmlTables="1" htmlFormat="all"/>
  </connection>
</connections>
</file>

<file path=xl/sharedStrings.xml><?xml version="1.0" encoding="utf-8"?>
<sst xmlns="http://schemas.openxmlformats.org/spreadsheetml/2006/main" count="803" uniqueCount="516">
  <si>
    <t>Assessment type</t>
  </si>
  <si>
    <t>CCM Eligibility Requirement</t>
  </si>
  <si>
    <t>Concept Note(s) Submitted</t>
  </si>
  <si>
    <t>Compliancy Determination</t>
  </si>
  <si>
    <t xml:space="preserve">Global Fund Secretariat </t>
  </si>
  <si>
    <t>CCM 
(Self-assessment)</t>
  </si>
  <si>
    <t xml:space="preserve"> CCM Performance Assessment Tool</t>
  </si>
  <si>
    <t>HIV</t>
  </si>
  <si>
    <t>Tuberculosis</t>
  </si>
  <si>
    <t>Malaria</t>
  </si>
  <si>
    <t>Performance rating</t>
  </si>
  <si>
    <t>Average Performance Rating</t>
  </si>
  <si>
    <t>Rating Description</t>
  </si>
  <si>
    <t>Assessment date:</t>
  </si>
  <si>
    <t>Indicator</t>
  </si>
  <si>
    <t>Eligibility Requirement</t>
  </si>
  <si>
    <t>Requirement 3</t>
  </si>
  <si>
    <t>A</t>
  </si>
  <si>
    <t>B</t>
  </si>
  <si>
    <t>C</t>
  </si>
  <si>
    <t>E</t>
  </si>
  <si>
    <t>F</t>
  </si>
  <si>
    <t>G</t>
  </si>
  <si>
    <t>H</t>
  </si>
  <si>
    <t>I</t>
  </si>
  <si>
    <t>J</t>
  </si>
  <si>
    <t>K</t>
  </si>
  <si>
    <t>L</t>
  </si>
  <si>
    <t>M</t>
  </si>
  <si>
    <t>N</t>
  </si>
  <si>
    <t>1. Non-compliant</t>
  </si>
  <si>
    <t>3. Fully compliant</t>
  </si>
  <si>
    <t>2. Indeterminate compliant</t>
  </si>
  <si>
    <t>Indicator Ref.</t>
  </si>
  <si>
    <t>Req. 3</t>
  </si>
  <si>
    <t>Req. 4</t>
  </si>
  <si>
    <t>Req. 5</t>
  </si>
  <si>
    <t>Req. 6</t>
  </si>
  <si>
    <t>Requirement 4</t>
  </si>
  <si>
    <t>Requirement 5</t>
  </si>
  <si>
    <t>Requirement 6</t>
  </si>
  <si>
    <t>NC</t>
  </si>
  <si>
    <t>IC</t>
  </si>
  <si>
    <t>FC</t>
  </si>
  <si>
    <t>O</t>
  </si>
  <si>
    <t>Applicant Information</t>
  </si>
  <si>
    <t>Eligibility Assessment</t>
  </si>
  <si>
    <t>P</t>
  </si>
  <si>
    <t>NB: Zeroes (0) in the graphs above mean no data has been entered in the "Performance Assessment" sheet.</t>
  </si>
  <si>
    <t>Name of CCM</t>
  </si>
  <si>
    <t>CCM conflict of interest policy</t>
  </si>
  <si>
    <t>CCM CoI declaration forms; Information on number of CCM members who have signed CoI declaration forms.</t>
  </si>
  <si>
    <t xml:space="preserve"> - CCM members have signed a CoI declaration form</t>
  </si>
  <si>
    <t>Civil society sector meeting minutes, member endorsement letters from civil society constituencies</t>
  </si>
  <si>
    <t>- A complete CCM oversight plan that includes activities, responsibilities, timeline and budget.</t>
  </si>
  <si>
    <r>
      <rPr>
        <b/>
        <sz val="10.5"/>
        <rFont val="Arial"/>
        <family val="2"/>
      </rPr>
      <t>NC</t>
    </r>
    <r>
      <rPr>
        <sz val="10.5"/>
        <rFont val="Arial"/>
        <family val="2"/>
      </rPr>
      <t xml:space="preserve">- The CCM has not documented any decisions or corrective actions on the minimum indicators of oversight in the past 6 months.
</t>
    </r>
    <r>
      <rPr>
        <b/>
        <sz val="10.5"/>
        <rFont val="Arial"/>
        <family val="2"/>
      </rPr>
      <t>IC</t>
    </r>
    <r>
      <rPr>
        <sz val="10.5"/>
        <rFont val="Arial"/>
        <family val="2"/>
      </rPr>
      <t xml:space="preserve"> - The CCM has documented decisions but not followed up on all corrective actions related to the minimum indicators of oversight in the past 6 months.
</t>
    </r>
    <r>
      <rPr>
        <b/>
        <sz val="10.5"/>
        <rFont val="Arial"/>
        <family val="2"/>
      </rPr>
      <t>FC</t>
    </r>
    <r>
      <rPr>
        <sz val="10.5"/>
        <rFont val="Arial"/>
        <family val="2"/>
      </rPr>
      <t xml:space="preserve"> - The CCM has documented decisions and followed up on all corrective actions related to the minimum indicators of oversight in the past 6 months.</t>
    </r>
  </si>
  <si>
    <r>
      <rPr>
        <b/>
        <sz val="10.5"/>
        <color theme="1"/>
        <rFont val="Arial"/>
        <family val="2"/>
      </rPr>
      <t>NC</t>
    </r>
    <r>
      <rPr>
        <sz val="10.5"/>
        <color theme="1"/>
        <rFont val="Arial"/>
        <family val="2"/>
      </rPr>
      <t xml:space="preserve"> - Less than 60% of CCM meeting minutes in the past 12 months show that procedures to prevent, handle and mitigate CoI were applied.
</t>
    </r>
    <r>
      <rPr>
        <b/>
        <sz val="10.5"/>
        <color theme="1"/>
        <rFont val="Arial"/>
        <family val="2"/>
      </rPr>
      <t>IC</t>
    </r>
    <r>
      <rPr>
        <sz val="10.5"/>
        <color theme="1"/>
        <rFont val="Arial"/>
        <family val="2"/>
      </rPr>
      <t xml:space="preserve"> - Between 60-89% of CCM meeting minutes in the past 12 months show that procedures to prevent, handle and mitigate CoI were applied.
</t>
    </r>
    <r>
      <rPr>
        <b/>
        <sz val="10.5"/>
        <color theme="1"/>
        <rFont val="Arial"/>
        <family val="2"/>
      </rPr>
      <t>FC</t>
    </r>
    <r>
      <rPr>
        <sz val="10.5"/>
        <color theme="1"/>
        <rFont val="Arial"/>
        <family val="2"/>
      </rPr>
      <t xml:space="preserve"> - Between 90-100% of CCM meeting minutes in the past 12 months show that procedures to prevent, handle and mitigate CoI were applied.</t>
    </r>
  </si>
  <si>
    <t>Compliance Assessment</t>
  </si>
  <si>
    <r>
      <rPr>
        <b/>
        <sz val="10.5"/>
        <color theme="1"/>
        <rFont val="Arial"/>
        <family val="2"/>
      </rPr>
      <t>NC</t>
    </r>
    <r>
      <rPr>
        <sz val="10.5"/>
        <color theme="1"/>
        <rFont val="Arial"/>
        <family val="2"/>
      </rPr>
      <t xml:space="preserve"> - Oversight plan is vague; or out of date; or no oversight plan exists. 
</t>
    </r>
    <r>
      <rPr>
        <b/>
        <sz val="10.5"/>
        <color theme="1"/>
        <rFont val="Arial"/>
        <family val="2"/>
      </rPr>
      <t>IC</t>
    </r>
    <r>
      <rPr>
        <sz val="10.5"/>
        <color theme="1"/>
        <rFont val="Arial"/>
        <family val="2"/>
      </rPr>
      <t xml:space="preserve"> -  Oversight plan fails to specify either roles, timeline or budget.
</t>
    </r>
    <r>
      <rPr>
        <b/>
        <sz val="10.5"/>
        <color theme="1"/>
        <rFont val="Arial"/>
        <family val="2"/>
      </rPr>
      <t>FC</t>
    </r>
    <r>
      <rPr>
        <sz val="10.5"/>
        <color theme="1"/>
        <rFont val="Arial"/>
        <family val="2"/>
      </rPr>
      <t xml:space="preserve"> - Oversight plan is up to date, with activities, roles, timeline &amp; budget.
</t>
    </r>
  </si>
  <si>
    <t>The oversight body (OB) or CCM seeks feedback from non-members of the CCM and from people living with and/or affected by the diseases</t>
  </si>
  <si>
    <r>
      <rPr>
        <b/>
        <sz val="10.5"/>
        <color theme="1"/>
        <rFont val="Arial"/>
        <family val="2"/>
      </rPr>
      <t>NC</t>
    </r>
    <r>
      <rPr>
        <sz val="10.5"/>
        <color theme="1"/>
        <rFont val="Arial"/>
        <family val="2"/>
      </rPr>
      <t xml:space="preserve"> - No documentation on feedback requests or stakeholder consultations in the past 6 months.  
</t>
    </r>
    <r>
      <rPr>
        <b/>
        <sz val="10.5"/>
        <color theme="1"/>
        <rFont val="Arial"/>
        <family val="2"/>
      </rPr>
      <t>IC</t>
    </r>
    <r>
      <rPr>
        <sz val="10.5"/>
        <color theme="1"/>
        <rFont val="Arial"/>
        <family val="2"/>
      </rPr>
      <t xml:space="preserve"> - OB or CCM has actively requested feedback but held no stakeholder consultations in the past 6 months.
</t>
    </r>
    <r>
      <rPr>
        <b/>
        <sz val="10.5"/>
        <color theme="1"/>
        <rFont val="Arial"/>
        <family val="2"/>
      </rPr>
      <t>FC</t>
    </r>
    <r>
      <rPr>
        <sz val="10.5"/>
        <color theme="1"/>
        <rFont val="Arial"/>
        <family val="2"/>
      </rPr>
      <t xml:space="preserve"> - OB or CCM has proactively held stakeholder consultations in the past 6 months.</t>
    </r>
  </si>
  <si>
    <t xml:space="preserve">CCM meeting  minutes; </t>
  </si>
  <si>
    <t>Meeting minutes; email communications; consultation reports; oversight visit reports; and CCM website</t>
  </si>
  <si>
    <t>The CCM takes decisions and corrective action whenever problems and challenges are identified</t>
  </si>
  <si>
    <t>Oversight reports; email communications; CCM website</t>
  </si>
  <si>
    <t>CCM membership of key affected and most at risks populations may include representatives of IDUs, MSMs, CSWs, transgender, migrants, etc. either as representatives of organized groups and/or networks or as individual representatives. In countries where these groups are criminalized, CCM has "advocates" instead of direct representation.</t>
  </si>
  <si>
    <t>The CCM ensures adequate representation of PLWD, taking into account the socio-epidemiology of the three diseases.</t>
  </si>
  <si>
    <t xml:space="preserve">
- Each civil society representative on the CCM has a work plan from their constituency that specifies key tasks and communication responsibilities which they need to fulfil as a representative of the constituency. </t>
  </si>
  <si>
    <r>
      <t xml:space="preserve">The CCM elects its Chair and Vice-Chair(s) from different </t>
    </r>
    <r>
      <rPr>
        <sz val="11"/>
        <color theme="1"/>
        <rFont val="Arial"/>
        <family val="2"/>
      </rPr>
      <t>sectors (government, national civil society and development partners ) and also follows good governance principles of periodic change and rotation of leadership according to CCM by-laws.</t>
    </r>
  </si>
  <si>
    <r>
      <t xml:space="preserve">CCM meeting minutes demonstrate that CCMs follow the procedures to prevent, </t>
    </r>
    <r>
      <rPr>
        <sz val="11"/>
        <color theme="1"/>
        <rFont val="Arial"/>
        <family val="2"/>
      </rPr>
      <t>manage and mitigate CoI.</t>
    </r>
  </si>
  <si>
    <t xml:space="preserve"> - Percentage of CCM meeting minutes in the past 12 months in which procedures to prevent, manage and mitigate CoI has been applied.</t>
  </si>
  <si>
    <t>CCM CoI declaration forms; Information on number of CCM members with CoI; CCM meetings minutes</t>
  </si>
  <si>
    <r>
      <rPr>
        <b/>
        <sz val="10.5"/>
        <color theme="1"/>
        <rFont val="Arial"/>
        <family val="2"/>
      </rPr>
      <t>NC</t>
    </r>
    <r>
      <rPr>
        <sz val="10.5"/>
        <color theme="1"/>
        <rFont val="Arial"/>
        <family val="2"/>
      </rPr>
      <t xml:space="preserve"> - No document on the creation of either an OB or an ad hoc oversight group.  
</t>
    </r>
    <r>
      <rPr>
        <b/>
        <sz val="10.5"/>
        <color theme="1"/>
        <rFont val="Arial"/>
        <family val="2"/>
      </rPr>
      <t>IC</t>
    </r>
    <r>
      <rPr>
        <sz val="10.5"/>
        <color theme="1"/>
        <rFont val="Arial"/>
        <family val="2"/>
      </rPr>
      <t xml:space="preserve"> -   CCM creates an oversight group on an ad hoc basis</t>
    </r>
    <r>
      <rPr>
        <strike/>
        <sz val="10.5"/>
        <color theme="1"/>
        <rFont val="Arial"/>
        <family val="2"/>
      </rPr>
      <t xml:space="preserve"> </t>
    </r>
    <r>
      <rPr>
        <sz val="10.5"/>
        <color theme="1"/>
        <rFont val="Arial"/>
        <family val="2"/>
      </rPr>
      <t xml:space="preserve">
</t>
    </r>
    <r>
      <rPr>
        <b/>
        <sz val="10.5"/>
        <color theme="1"/>
        <rFont val="Arial"/>
        <family val="2"/>
      </rPr>
      <t>FC</t>
    </r>
    <r>
      <rPr>
        <sz val="10.5"/>
        <color theme="1"/>
        <rFont val="Arial"/>
        <family val="2"/>
      </rPr>
      <t xml:space="preserve"> -  Documentation lists the members of a formal/permanent OB.</t>
    </r>
  </si>
  <si>
    <t xml:space="preserve">- Dated meeting minutes which document formal appointment or election of members of the CCM oversight body (OB).
</t>
  </si>
  <si>
    <t>Principles</t>
  </si>
  <si>
    <t>Ensuring  appropriate management of conflict of interest</t>
  </si>
  <si>
    <t>Results - Requirements</t>
  </si>
  <si>
    <t xml:space="preserve">Results - Requirements </t>
  </si>
  <si>
    <t>Non- compliant</t>
  </si>
  <si>
    <t>Indeterminate Compliant</t>
  </si>
  <si>
    <t>Fully compliant</t>
  </si>
  <si>
    <t xml:space="preserve">Results - Mininmum Standards </t>
  </si>
  <si>
    <t>Examples of Criteria for Compliance Assessment</t>
  </si>
  <si>
    <t>Examples of documentation</t>
  </si>
  <si>
    <t>Comments</t>
  </si>
  <si>
    <t>ER</t>
  </si>
  <si>
    <t>MS</t>
  </si>
  <si>
    <r>
      <t xml:space="preserve">Oversight plan
</t>
    </r>
    <r>
      <rPr>
        <sz val="10.5"/>
        <rFont val="Arial"/>
        <family val="2"/>
      </rPr>
      <t>CCM Funding agreement</t>
    </r>
  </si>
  <si>
    <t>5 most recent CCM meeting minutes</t>
  </si>
  <si>
    <t>The CCM has an oversight plan which details specific activities, individual and/or constituency responsibilities, timeline and oversight budget as part of CCM budget.</t>
  </si>
  <si>
    <t>The CCM has established a permanent oversight body with adequate set of skills and expertise to ensure periodic oversight.</t>
  </si>
  <si>
    <t>The oversight body conducts oversight activities to discuss challenges with each PR and identifies problems, potential reprogramming and corresponding reallocation of funds between program activities, if necessary.</t>
  </si>
  <si>
    <t>To guarantee effective decision making, the CCM ensures that the number of members in the CCM with CoI does not exceed 1 person per constituency (excluding Ex-Officio Members with no voting rights).</t>
  </si>
  <si>
    <t>D</t>
  </si>
  <si>
    <t>Minimum standard</t>
  </si>
  <si>
    <t>The CCM shares oversight results with the Global Fund Secretariat and in-country stakeholders quarterly through the process defined in its Oversight Plan.</t>
  </si>
  <si>
    <r>
      <t xml:space="preserve">
 - The CCM membership (</t>
    </r>
    <r>
      <rPr>
        <i/>
        <sz val="10.5"/>
        <rFont val="Arial"/>
        <family val="2"/>
      </rPr>
      <t>members and alternates</t>
    </r>
    <r>
      <rPr>
        <sz val="10.5"/>
        <rFont val="Arial"/>
        <family val="2"/>
      </rPr>
      <t>) shows a balanced female representation.</t>
    </r>
  </si>
  <si>
    <t>CCM Membership list</t>
  </si>
  <si>
    <r>
      <rPr>
        <b/>
        <sz val="10.5"/>
        <color theme="1"/>
        <rFont val="Arial"/>
        <family val="2"/>
      </rPr>
      <t>NC</t>
    </r>
    <r>
      <rPr>
        <sz val="10.5"/>
        <color theme="1"/>
        <rFont val="Arial"/>
        <family val="2"/>
      </rPr>
      <t xml:space="preserve"> - No oversight report was published or circulated widely in the past 6 months.  
</t>
    </r>
    <r>
      <rPr>
        <b/>
        <sz val="10.5"/>
        <color theme="1"/>
        <rFont val="Arial"/>
        <family val="2"/>
      </rPr>
      <t>IC</t>
    </r>
    <r>
      <rPr>
        <sz val="10.5"/>
        <color theme="1"/>
        <rFont val="Arial"/>
        <family val="2"/>
      </rPr>
      <t xml:space="preserve"> -  In the past 6 months, oversight reports were published/circulated widely but not in a timely manner (later than </t>
    </r>
    <r>
      <rPr>
        <sz val="10.5"/>
        <rFont val="Arial"/>
        <family val="2"/>
      </rPr>
      <t>1</t>
    </r>
    <r>
      <rPr>
        <sz val="10.5"/>
        <color theme="1"/>
        <rFont val="Arial"/>
        <family val="2"/>
      </rPr>
      <t xml:space="preserve"> month after quarterly decision meeting).
</t>
    </r>
    <r>
      <rPr>
        <b/>
        <sz val="10.5"/>
        <color theme="1"/>
        <rFont val="Arial"/>
        <family val="2"/>
      </rPr>
      <t>FC</t>
    </r>
    <r>
      <rPr>
        <sz val="10.5"/>
        <color theme="1"/>
        <rFont val="Arial"/>
        <family val="2"/>
      </rPr>
      <t xml:space="preserve"> - In the past 6 months, oversight reports were published/circulated widely in a timely manner (within 1 month of the quarterly decision meeting).</t>
    </r>
  </si>
  <si>
    <t xml:space="preserve"> CCM Membership list</t>
  </si>
  <si>
    <t>CCM membership list; CCM by-laws or governance manual</t>
  </si>
  <si>
    <t>All non-governmental constituencies represented on the CCM selected their representive(s) on their own, through a transparent and documented process.</t>
  </si>
  <si>
    <r>
      <rPr>
        <b/>
        <sz val="10.5"/>
        <color theme="1"/>
        <rFont val="Arial"/>
        <family val="2"/>
      </rPr>
      <t>NC</t>
    </r>
    <r>
      <rPr>
        <sz val="10.5"/>
        <color theme="1"/>
        <rFont val="Arial"/>
        <family val="2"/>
      </rPr>
      <t xml:space="preserve"> - Less than 80% of civil society representatives on the CCM have a work plan endorsed by their constituency.
</t>
    </r>
    <r>
      <rPr>
        <b/>
        <sz val="10.5"/>
        <color theme="1"/>
        <rFont val="Arial"/>
        <family val="2"/>
      </rPr>
      <t>IC</t>
    </r>
    <r>
      <rPr>
        <sz val="10.5"/>
        <color theme="1"/>
        <rFont val="Arial"/>
        <family val="2"/>
      </rPr>
      <t xml:space="preserve"> - The majority of civil society representatives on the CCM are in the proccess of developing a work plan and/or work plans have not yet been endorsed by their constituency.
</t>
    </r>
    <r>
      <rPr>
        <b/>
        <sz val="10.5"/>
        <color theme="1"/>
        <rFont val="Arial"/>
        <family val="2"/>
      </rPr>
      <t>FC</t>
    </r>
    <r>
      <rPr>
        <sz val="10.5"/>
        <color theme="1"/>
        <rFont val="Arial"/>
        <family val="2"/>
      </rPr>
      <t xml:space="preserve"> - More than 80% of civil society representatives on the CCM have a work plan endorsed by their constituency.</t>
    </r>
  </si>
  <si>
    <r>
      <rPr>
        <b/>
        <sz val="10.5"/>
        <color theme="1"/>
        <rFont val="Arial"/>
        <family val="2"/>
      </rPr>
      <t>NC</t>
    </r>
    <r>
      <rPr>
        <sz val="10.5"/>
        <color theme="1"/>
        <rFont val="Arial"/>
        <family val="2"/>
      </rPr>
      <t xml:space="preserve"> - The CCM has no CoI policy.
</t>
    </r>
    <r>
      <rPr>
        <b/>
        <sz val="10.5"/>
        <color theme="1"/>
        <rFont val="Arial"/>
        <family val="2"/>
      </rPr>
      <t>IC</t>
    </r>
    <r>
      <rPr>
        <sz val="10.5"/>
        <color theme="1"/>
        <rFont val="Arial"/>
        <family val="2"/>
      </rPr>
      <t xml:space="preserve"> - The CCM CoI policy doesn't apply to all members; or doesn't require all members in situations of CoI (in particular PR and SR representatives) to recuse from decision-making. 
</t>
    </r>
    <r>
      <rPr>
        <b/>
        <sz val="10.5"/>
        <color theme="1"/>
        <rFont val="Arial"/>
        <family val="2"/>
      </rPr>
      <t>FC</t>
    </r>
    <r>
      <rPr>
        <sz val="10.5"/>
        <color theme="1"/>
        <rFont val="Arial"/>
        <family val="2"/>
      </rPr>
      <t xml:space="preserve"> - The CCM CoI policy applies to all members, and requires members in situations of CoI to recuse from decision-making. 
</t>
    </r>
  </si>
  <si>
    <t>Requirements</t>
  </si>
  <si>
    <r>
      <t>PLWD include: 
- For HIV, civil society members that represent PLWH organization(s)/network(s); or leaders of relevant communities if there are no organized PLWH groups. Number of representatives is determined depending on the disease burden in country.
- For TB and Malaria, civil society members that represent PLWTB/M organization(s)/network(s); or leaders of relevant communities if there are no organized PLWTB/M groups. Number of representatives is determined depending on the disease burden in country.</t>
    </r>
    <r>
      <rPr>
        <b/>
        <vertAlign val="superscript"/>
        <sz val="14"/>
        <color rgb="FF0000FF"/>
        <rFont val="Arial"/>
        <family val="2"/>
      </rPr>
      <t>2</t>
    </r>
    <r>
      <rPr>
        <vertAlign val="superscript"/>
        <sz val="14"/>
        <color rgb="FF0000FF"/>
        <rFont val="Arial"/>
        <family val="2"/>
      </rPr>
      <t>,</t>
    </r>
    <r>
      <rPr>
        <b/>
        <vertAlign val="superscript"/>
        <sz val="14"/>
        <color rgb="FF0000FF"/>
        <rFont val="Arial"/>
        <family val="2"/>
      </rPr>
      <t>3</t>
    </r>
    <r>
      <rPr>
        <sz val="10.5"/>
        <color theme="1"/>
        <rFont val="Arial"/>
        <family val="2"/>
      </rPr>
      <t xml:space="preserve">   
                                                                                              </t>
    </r>
  </si>
  <si>
    <r>
      <t>Dated meeting minutes from each civil society constituency</t>
    </r>
    <r>
      <rPr>
        <b/>
        <vertAlign val="superscript"/>
        <sz val="14"/>
        <color rgb="FF0000FF"/>
        <rFont val="Arial"/>
        <family val="2"/>
      </rPr>
      <t>4</t>
    </r>
    <r>
      <rPr>
        <sz val="10.5"/>
        <color theme="1"/>
        <rFont val="Arial"/>
        <family val="2"/>
      </rPr>
      <t xml:space="preserve"> documenting the process it followed to select its representative(s) on the CCM.</t>
    </r>
  </si>
  <si>
    <r>
      <t>- The CCM membership shows that national civil society sector</t>
    </r>
    <r>
      <rPr>
        <b/>
        <vertAlign val="superscript"/>
        <sz val="14"/>
        <color rgb="FF0000FF"/>
        <rFont val="Arial"/>
        <family val="2"/>
      </rPr>
      <t>4</t>
    </r>
    <r>
      <rPr>
        <sz val="10.5"/>
        <color theme="1"/>
        <rFont val="Arial"/>
        <family val="2"/>
      </rPr>
      <t xml:space="preserve"> representatives constitute at least 40%</t>
    </r>
    <r>
      <rPr>
        <strike/>
        <sz val="10.5"/>
        <color theme="1"/>
        <rFont val="Arial"/>
        <family val="2"/>
      </rPr>
      <t xml:space="preserve"> </t>
    </r>
    <r>
      <rPr>
        <sz val="10.5"/>
        <color theme="1"/>
        <rFont val="Arial"/>
        <family val="2"/>
      </rPr>
      <t xml:space="preserve"> of membership.
</t>
    </r>
  </si>
  <si>
    <r>
      <t>CCM membership comprises a minimum of 40% representation from national civil society sectors.</t>
    </r>
    <r>
      <rPr>
        <b/>
        <vertAlign val="superscript"/>
        <sz val="14"/>
        <color rgb="FF0000FF"/>
        <rFont val="Arial"/>
        <family val="2"/>
      </rPr>
      <t>4</t>
    </r>
    <r>
      <rPr>
        <sz val="11"/>
        <color theme="1"/>
        <rFont val="Arial"/>
        <family val="2"/>
      </rPr>
      <t xml:space="preserve">
</t>
    </r>
  </si>
  <si>
    <r>
      <t>The CCM has a conflict of interest (CoI) policy with rules and procedures to avoid or mitigate CoI</t>
    </r>
    <r>
      <rPr>
        <b/>
        <vertAlign val="superscript"/>
        <sz val="14"/>
        <color rgb="FF0000FF"/>
        <rFont val="Arial"/>
        <family val="2"/>
      </rPr>
      <t>5</t>
    </r>
    <r>
      <rPr>
        <sz val="11"/>
        <color theme="1"/>
        <rFont val="Arial"/>
        <family val="2"/>
      </rPr>
      <t>, and CCM members sign a CoI declaration form.</t>
    </r>
  </si>
  <si>
    <r>
      <t xml:space="preserve"> - The CCM membership details shows that the CCM Chair and Vice-Chair are from different sectors (government,  national civil society sector</t>
    </r>
    <r>
      <rPr>
        <b/>
        <vertAlign val="superscript"/>
        <sz val="14"/>
        <color rgb="FF0000FF"/>
        <rFont val="Arial"/>
        <family val="2"/>
      </rPr>
      <t>4</t>
    </r>
    <r>
      <rPr>
        <b/>
        <sz val="12"/>
        <color theme="1"/>
        <rFont val="Arial"/>
        <family val="2"/>
      </rPr>
      <t xml:space="preserve">, </t>
    </r>
    <r>
      <rPr>
        <sz val="10.5"/>
        <color theme="1"/>
        <rFont val="Arial"/>
        <family val="2"/>
      </rPr>
      <t>and development partners), and there are clear procedures for rotation as well as periodic change of the leadership.</t>
    </r>
  </si>
  <si>
    <t>Oversight body terms of reference (TORs); names and CVs of OB members</t>
  </si>
  <si>
    <t>- Dated meeting minutes, reports or work plans that provide evidence of quarterly dialogue and the follow-up with each PR.</t>
  </si>
  <si>
    <r>
      <rPr>
        <b/>
        <sz val="10.5"/>
        <color theme="1"/>
        <rFont val="Arial"/>
        <family val="2"/>
      </rPr>
      <t>NC</t>
    </r>
    <r>
      <rPr>
        <sz val="10.5"/>
        <color theme="1"/>
        <rFont val="Arial"/>
        <family val="2"/>
      </rPr>
      <t xml:space="preserve"> - The OB has met with no PR over the past  12 months.  
</t>
    </r>
    <r>
      <rPr>
        <b/>
        <sz val="10.5"/>
        <color theme="1"/>
        <rFont val="Arial"/>
        <family val="2"/>
      </rPr>
      <t>IC</t>
    </r>
    <r>
      <rPr>
        <sz val="10.5"/>
        <color theme="1"/>
        <rFont val="Arial"/>
        <family val="2"/>
      </rPr>
      <t xml:space="preserve"> -  The OB has met </t>
    </r>
    <r>
      <rPr>
        <u/>
        <sz val="10.5"/>
        <color theme="1"/>
        <rFont val="Arial"/>
        <family val="2"/>
      </rPr>
      <t>once</t>
    </r>
    <r>
      <rPr>
        <sz val="10.5"/>
        <color theme="1"/>
        <rFont val="Arial"/>
        <family val="2"/>
      </rPr>
      <t xml:space="preserve"> with one or more PRs over the past 12 months.
</t>
    </r>
    <r>
      <rPr>
        <b/>
        <sz val="10.5"/>
        <color theme="1"/>
        <rFont val="Arial"/>
        <family val="2"/>
      </rPr>
      <t>FC</t>
    </r>
    <r>
      <rPr>
        <sz val="10.5"/>
        <color theme="1"/>
        <rFont val="Arial"/>
        <family val="2"/>
      </rPr>
      <t xml:space="preserve"> - The OB has met </t>
    </r>
    <r>
      <rPr>
        <u/>
        <sz val="10.5"/>
        <color theme="1"/>
        <rFont val="Arial"/>
        <family val="2"/>
      </rPr>
      <t>twice</t>
    </r>
    <r>
      <rPr>
        <sz val="10.5"/>
        <color theme="1"/>
        <rFont val="Arial"/>
        <family val="2"/>
      </rPr>
      <t xml:space="preserve"> with each PR over the past 12 months.                                         </t>
    </r>
  </si>
  <si>
    <t xml:space="preserve"> Whenever problems and challenges are identified, the CCM has, in the past 6 months, taken decisions on the minimum (i) management, (ii) financial and (iii) programmatic indicators of oversight and followed up on correcive actions.</t>
  </si>
  <si>
    <t>OB meeting minutes/reports; oversight tool; action plan to correct gaps; and CCM website</t>
  </si>
  <si>
    <t>Oversight tool; action plan to correct gaps; OB meetings minutes</t>
  </si>
  <si>
    <t>- Evidence of oversight report(s) shared quarterly with in-country stakeholders and with the Global Fund Secretariat in a timely manner (within 1 month of OB meeting).</t>
  </si>
  <si>
    <r>
      <rPr>
        <b/>
        <sz val="10.5"/>
        <color theme="1"/>
        <rFont val="Arial"/>
        <family val="2"/>
      </rPr>
      <t>NC</t>
    </r>
    <r>
      <rPr>
        <sz val="10.5"/>
        <color theme="1"/>
        <rFont val="Arial"/>
        <family val="2"/>
      </rPr>
      <t xml:space="preserve"> - PLWD are NOT fully represented in the CCM considering  the disease burden in country.  
</t>
    </r>
    <r>
      <rPr>
        <b/>
        <sz val="10.5"/>
        <color theme="1"/>
        <rFont val="Arial"/>
        <family val="2"/>
      </rPr>
      <t>IC</t>
    </r>
    <r>
      <rPr>
        <sz val="10.5"/>
        <color theme="1"/>
        <rFont val="Arial"/>
        <family val="2"/>
      </rPr>
      <t xml:space="preserve"> -  CCM is in the process of electing representatives or renewing membership
</t>
    </r>
    <r>
      <rPr>
        <b/>
        <sz val="10.5"/>
        <color theme="1"/>
        <rFont val="Arial"/>
        <family val="2"/>
      </rPr>
      <t>FC</t>
    </r>
    <r>
      <rPr>
        <sz val="10.5"/>
        <color theme="1"/>
        <rFont val="Arial"/>
        <family val="2"/>
      </rPr>
      <t xml:space="preserve"> - PLWD  are fully represented in the CCM considering the disease burden in country. </t>
    </r>
  </si>
  <si>
    <r>
      <rPr>
        <b/>
        <sz val="10.5"/>
        <color theme="1"/>
        <rFont val="Arial"/>
        <family val="2"/>
      </rPr>
      <t>NC</t>
    </r>
    <r>
      <rPr>
        <sz val="10.5"/>
        <color theme="1"/>
        <rFont val="Arial"/>
        <family val="2"/>
      </rPr>
      <t xml:space="preserve"> - CCM does not have any documentation that proves transparent and inclusive process of selecting civil society representatives, or the documentation is incomplete or insufficient for the majority of cases. 
</t>
    </r>
    <r>
      <rPr>
        <b/>
        <sz val="10.5"/>
        <color theme="1"/>
        <rFont val="Arial"/>
        <family val="2"/>
      </rPr>
      <t>IC</t>
    </r>
    <r>
      <rPr>
        <sz val="10.5"/>
        <color theme="1"/>
        <rFont val="Arial"/>
        <family val="2"/>
      </rPr>
      <t xml:space="preserve"> - CCM has complete documentation for 50-89% of cases that proves transparent and inclusive process of selecting civil society representatives.  
</t>
    </r>
    <r>
      <rPr>
        <b/>
        <sz val="10.5"/>
        <color theme="1"/>
        <rFont val="Arial"/>
        <family val="2"/>
      </rPr>
      <t>FC</t>
    </r>
    <r>
      <rPr>
        <sz val="10.5"/>
        <color theme="1"/>
        <rFont val="Arial"/>
        <family val="2"/>
      </rPr>
      <t xml:space="preserve"> - For ≥ 90% of cases, the CCM has complete documentation of transparent and inclusive process of selecting civil societ</t>
    </r>
    <r>
      <rPr>
        <sz val="10.5"/>
        <rFont val="Arial"/>
        <family val="2"/>
      </rPr>
      <t>y representatives</t>
    </r>
    <r>
      <rPr>
        <sz val="10.5"/>
        <color theme="1"/>
        <rFont val="Arial"/>
        <family val="2"/>
      </rPr>
      <t xml:space="preserve">. </t>
    </r>
  </si>
  <si>
    <r>
      <rPr>
        <b/>
        <sz val="10.5"/>
        <color theme="1"/>
        <rFont val="Arial"/>
        <family val="2"/>
      </rPr>
      <t>NC</t>
    </r>
    <r>
      <rPr>
        <sz val="10.5"/>
        <color theme="1"/>
        <rFont val="Arial"/>
        <family val="2"/>
      </rPr>
      <t xml:space="preserve"> - National civil society sector representatives  make up less than 40% of CCM membership and there are no plans for CCM composition change and/or membership renewal in the current year.
</t>
    </r>
    <r>
      <rPr>
        <b/>
        <sz val="10.5"/>
        <color theme="1"/>
        <rFont val="Arial"/>
        <family val="2"/>
      </rPr>
      <t>IC</t>
    </r>
    <r>
      <rPr>
        <sz val="10.5"/>
        <color theme="1"/>
        <rFont val="Arial"/>
        <family val="2"/>
      </rPr>
      <t xml:space="preserve"> - National civil society sector representatives make up is less that 40%, but composition change and/or membership renewal is planned  in the current year.  
</t>
    </r>
    <r>
      <rPr>
        <b/>
        <sz val="10.5"/>
        <color theme="1"/>
        <rFont val="Arial"/>
        <family val="2"/>
      </rPr>
      <t>FC</t>
    </r>
    <r>
      <rPr>
        <sz val="10.5"/>
        <color theme="1"/>
        <rFont val="Arial"/>
        <family val="2"/>
      </rPr>
      <t xml:space="preserve"> - National civil society sector representatives make up at least 40% of CCM membership.</t>
    </r>
  </si>
  <si>
    <t>CCM has clearly defined processes of soliciting inputs from and providing feedback to their constituencies that selected them to represent their interests in the CCM</t>
  </si>
  <si>
    <r>
      <t>The CCM ensures adequate representation of key affected populations</t>
    </r>
    <r>
      <rPr>
        <b/>
        <vertAlign val="superscript"/>
        <sz val="14"/>
        <color rgb="FF0000FF"/>
        <rFont val="Arial"/>
        <family val="2"/>
      </rPr>
      <t>1</t>
    </r>
    <r>
      <rPr>
        <sz val="11"/>
        <color theme="1"/>
        <rFont val="Arial"/>
        <family val="2"/>
      </rPr>
      <t xml:space="preserve"> taking into account the socio-epidemiology of the three diseases. 
</t>
    </r>
  </si>
  <si>
    <t>The CCM has balanced representation of men and women (the Global Fund Gender Equality Strategy clarifies how women and girls are key affected groups in the context of the 3 diseases).</t>
  </si>
  <si>
    <t>Ensuring an inclusive and meaningful representation in CCM composition</t>
  </si>
  <si>
    <t>Ensuring success of the program implementation</t>
  </si>
  <si>
    <r>
      <rPr>
        <b/>
        <u/>
        <sz val="11"/>
        <color rgb="FF0000FF"/>
        <rFont val="Arial"/>
        <family val="2"/>
      </rPr>
      <t>Important:</t>
    </r>
    <r>
      <rPr>
        <b/>
        <sz val="11"/>
        <color rgb="FF0000FF"/>
        <rFont val="Arial"/>
        <family val="2"/>
      </rPr>
      <t xml:space="preserve"> Do not merge or delete cells in the "Performance Assessment" or "Results" sheets, or delete macros, as this will interfere with builit-in
                    formulas.</t>
    </r>
  </si>
  <si>
    <t>- The oversight body (OB) has access to the following core skills: (i) financial management, (ii) disease-specific expertise, (iii) procurement and supply management, and (iv) program management. OB composition should include a key affected populations and PLWD representative(s).</t>
  </si>
  <si>
    <t xml:space="preserve"> - Documentary evidence of consultations including oversight visits carried out by the oversight body or CCM, at least once every 6 months, to obtain feedback from non-CCM members and people living with and/or affected by the diseases or key afected populations.</t>
  </si>
  <si>
    <r>
      <rPr>
        <b/>
        <sz val="10.5"/>
        <color theme="1"/>
        <rFont val="Arial"/>
        <family val="2"/>
      </rPr>
      <t>NC</t>
    </r>
    <r>
      <rPr>
        <sz val="10.5"/>
        <color theme="1"/>
        <rFont val="Arial"/>
        <family val="2"/>
      </rPr>
      <t xml:space="preserve"> - The  OB  includes none of the four core skills.
</t>
    </r>
    <r>
      <rPr>
        <b/>
        <sz val="10.5"/>
        <color theme="1"/>
        <rFont val="Arial"/>
        <family val="2"/>
      </rPr>
      <t>IC</t>
    </r>
    <r>
      <rPr>
        <sz val="10.5"/>
        <color theme="1"/>
        <rFont val="Arial"/>
        <family val="2"/>
      </rPr>
      <t xml:space="preserve"> -   The OB is in process of being updated to ensure the core skills are represented.
</t>
    </r>
    <r>
      <rPr>
        <b/>
        <sz val="10.5"/>
        <color theme="1"/>
        <rFont val="Arial"/>
        <family val="2"/>
      </rPr>
      <t>FC</t>
    </r>
    <r>
      <rPr>
        <sz val="10.5"/>
        <color theme="1"/>
        <rFont val="Arial"/>
        <family val="2"/>
      </rPr>
      <t xml:space="preserve"> -  The OB includes all four core skills. </t>
    </r>
  </si>
  <si>
    <r>
      <rPr>
        <b/>
        <sz val="10.5"/>
        <color theme="1"/>
        <rFont val="Arial"/>
        <family val="2"/>
      </rPr>
      <t>NC</t>
    </r>
    <r>
      <rPr>
        <sz val="10.5"/>
        <color theme="1"/>
        <rFont val="Arial"/>
        <family val="2"/>
      </rPr>
      <t xml:space="preserve"> -  KAP that exist in country are NOT fully represented in the CCM
</t>
    </r>
    <r>
      <rPr>
        <b/>
        <sz val="10.5"/>
        <color theme="1"/>
        <rFont val="Arial"/>
        <family val="2"/>
      </rPr>
      <t>IC</t>
    </r>
    <r>
      <rPr>
        <sz val="10.5"/>
        <color theme="1"/>
        <rFont val="Arial"/>
        <family val="2"/>
      </rPr>
      <t xml:space="preserve"> -   The CCM is in process of electing representatives or renewing membership
</t>
    </r>
    <r>
      <rPr>
        <b/>
        <sz val="10.5"/>
        <color theme="1"/>
        <rFont val="Arial"/>
        <family val="2"/>
      </rPr>
      <t>FC</t>
    </r>
    <r>
      <rPr>
        <sz val="10.5"/>
        <color theme="1"/>
        <rFont val="Arial"/>
        <family val="2"/>
      </rPr>
      <t xml:space="preserve"> -  KAP that exist in country are fully represented in the CCM</t>
    </r>
  </si>
  <si>
    <t>CCM Membership list
CCM meeting minutes</t>
  </si>
  <si>
    <t>Work plans for civil society sector representatives; meeting minutes of civil society constituencies; Evidence of regular exchange of information with constituency</t>
  </si>
  <si>
    <r>
      <rPr>
        <b/>
        <sz val="10.5"/>
        <color theme="1"/>
        <rFont val="Arial"/>
        <family val="2"/>
      </rPr>
      <t>NC</t>
    </r>
    <r>
      <rPr>
        <sz val="10.5"/>
        <color theme="1"/>
        <rFont val="Arial"/>
        <family val="2"/>
      </rPr>
      <t xml:space="preserve"> - The CCM Chair and Vice-Chair are from the same sector
</t>
    </r>
    <r>
      <rPr>
        <b/>
        <sz val="10.5"/>
        <color theme="1"/>
        <rFont val="Arial"/>
        <family val="2"/>
      </rPr>
      <t>IC</t>
    </r>
    <r>
      <rPr>
        <sz val="10.5"/>
        <color theme="1"/>
        <rFont val="Arial"/>
        <family val="2"/>
      </rPr>
      <t xml:space="preserve"> - The CCM Chair and Vice-Chair are from different sectors, but no procedures for rotation or periodic change of leadership are applied .
</t>
    </r>
    <r>
      <rPr>
        <b/>
        <sz val="10.5"/>
        <color theme="1"/>
        <rFont val="Arial"/>
        <family val="2"/>
      </rPr>
      <t>FC</t>
    </r>
    <r>
      <rPr>
        <sz val="10.5"/>
        <color theme="1"/>
        <rFont val="Arial"/>
        <family val="2"/>
      </rPr>
      <t xml:space="preserve"> - The CCM Chair and Vice-Chair are from different sectors and clear procedures for rotation as well as periodic change of leadership are applied.</t>
    </r>
  </si>
  <si>
    <r>
      <rPr>
        <b/>
        <sz val="14"/>
        <color theme="1"/>
        <rFont val="Arial"/>
        <family val="2"/>
      </rPr>
      <t>Requirement 5:</t>
    </r>
    <r>
      <rPr>
        <sz val="14"/>
        <color theme="1"/>
        <rFont val="Arial"/>
        <family val="2"/>
      </rPr>
      <t xml:space="preserve"> </t>
    </r>
    <r>
      <rPr>
        <sz val="12"/>
        <color theme="1"/>
        <rFont val="Arial"/>
        <family val="2"/>
      </rPr>
      <t xml:space="preserve">
</t>
    </r>
    <r>
      <rPr>
        <sz val="14"/>
        <color theme="1"/>
        <rFont val="Arial"/>
        <family val="2"/>
      </rPr>
      <t xml:space="preserve"> The Global Fund requires all CCM members representing non-government constituencies to be selected by their own constituencies based on a documented, transparent process, developed within each constituency. This requirement applies to all non-government members including those members under Requirement 4, but not to multilateral and bilateral partners.</t>
    </r>
  </si>
  <si>
    <r>
      <rPr>
        <b/>
        <sz val="10.5"/>
        <color theme="1"/>
        <rFont val="Arial"/>
        <family val="2"/>
      </rPr>
      <t>NC</t>
    </r>
    <r>
      <rPr>
        <sz val="10.5"/>
        <color theme="1"/>
        <rFont val="Arial"/>
        <family val="2"/>
      </rPr>
      <t xml:space="preserve"> - Less than 80% of CCM members have signed a CoI declaration form.
</t>
    </r>
    <r>
      <rPr>
        <b/>
        <sz val="10.5"/>
        <color theme="1"/>
        <rFont val="Arial"/>
        <family val="2"/>
      </rPr>
      <t>IC</t>
    </r>
    <r>
      <rPr>
        <sz val="10.5"/>
        <color theme="1"/>
        <rFont val="Arial"/>
        <family val="2"/>
      </rPr>
      <t xml:space="preserve"> - Between 80-99% of CCM members have signed a CoI declaration form.
</t>
    </r>
    <r>
      <rPr>
        <b/>
        <sz val="10.5"/>
        <color theme="1"/>
        <rFont val="Arial"/>
        <family val="2"/>
      </rPr>
      <t>FC</t>
    </r>
    <r>
      <rPr>
        <sz val="10.5"/>
        <color theme="1"/>
        <rFont val="Arial"/>
        <family val="2"/>
      </rPr>
      <t xml:space="preserve"> - 100% of CCM members have signed a CoI declaration form. </t>
    </r>
  </si>
  <si>
    <r>
      <t>- The CCM CoI policy applies to all members (</t>
    </r>
    <r>
      <rPr>
        <i/>
        <sz val="10.5"/>
        <rFont val="Arial"/>
        <family val="2"/>
      </rPr>
      <t>members and alternates</t>
    </r>
    <r>
      <rPr>
        <sz val="10.5"/>
        <rFont val="Arial"/>
        <family val="2"/>
      </rPr>
      <t>) and it requires all members in situations of conflict of interest, in particular PR and SR repesentatives, to recuse from decision making.</t>
    </r>
  </si>
  <si>
    <r>
      <t xml:space="preserve"> - Not more than one CCM member with voting rights per constituency</t>
    </r>
    <r>
      <rPr>
        <b/>
        <vertAlign val="superscript"/>
        <sz val="14"/>
        <color rgb="FF0000FF"/>
        <rFont val="Arial"/>
        <family val="2"/>
      </rPr>
      <t>6</t>
    </r>
    <r>
      <rPr>
        <sz val="10.5"/>
        <rFont val="Arial"/>
        <family val="2"/>
      </rPr>
      <t xml:space="preserve"> . is in a position of conflict of interest as per the CoI declaration forms.</t>
    </r>
  </si>
  <si>
    <r>
      <rPr>
        <b/>
        <sz val="10.5"/>
        <rFont val="Arial"/>
        <family val="2"/>
      </rPr>
      <t>NC</t>
    </r>
    <r>
      <rPr>
        <sz val="10.5"/>
        <rFont val="Arial"/>
        <family val="2"/>
      </rPr>
      <t xml:space="preserve"> - The number of CCM members with CoI is 2 (or more) </t>
    </r>
    <r>
      <rPr>
        <u/>
        <sz val="10.5"/>
        <rFont val="Arial"/>
        <family val="2"/>
      </rPr>
      <t>for more than one</t>
    </r>
    <r>
      <rPr>
        <sz val="10.5"/>
        <rFont val="Arial"/>
        <family val="2"/>
      </rPr>
      <t xml:space="preserve"> of the constituencies and quorum at meetings cannot be achieved in most cases.
</t>
    </r>
    <r>
      <rPr>
        <b/>
        <sz val="10.5"/>
        <rFont val="Arial"/>
        <family val="2"/>
      </rPr>
      <t>IC</t>
    </r>
    <r>
      <rPr>
        <sz val="10.5"/>
        <rFont val="Arial"/>
        <family val="2"/>
      </rPr>
      <t xml:space="preserve"> - The number of CCM members with CoI is 2 </t>
    </r>
    <r>
      <rPr>
        <u/>
        <sz val="10.5"/>
        <rFont val="Arial"/>
        <family val="2"/>
      </rPr>
      <t>for one</t>
    </r>
    <r>
      <rPr>
        <sz val="10.5"/>
        <rFont val="Arial"/>
        <family val="2"/>
      </rPr>
      <t xml:space="preserve"> of the constituencies and it jeopardizes quorum at the meetings.
</t>
    </r>
    <r>
      <rPr>
        <b/>
        <sz val="10.5"/>
        <rFont val="Arial"/>
        <family val="2"/>
      </rPr>
      <t>FC</t>
    </r>
    <r>
      <rPr>
        <sz val="10.5"/>
        <rFont val="Arial"/>
        <family val="2"/>
      </rPr>
      <t xml:space="preserve"> - The number of CCM members with CoI does not exceed 1 per constituency.</t>
    </r>
  </si>
  <si>
    <r>
      <rPr>
        <b/>
        <sz val="10.5"/>
        <rFont val="Arial"/>
        <family val="2"/>
      </rPr>
      <t>NC</t>
    </r>
    <r>
      <rPr>
        <sz val="10.5"/>
        <rFont val="Arial"/>
        <family val="2"/>
      </rPr>
      <t xml:space="preserve"> - CCM female representation is less than 15%
</t>
    </r>
    <r>
      <rPr>
        <b/>
        <sz val="10.5"/>
        <rFont val="Arial"/>
        <family val="2"/>
      </rPr>
      <t>IC</t>
    </r>
    <r>
      <rPr>
        <sz val="10.5"/>
        <rFont val="Arial"/>
        <family val="2"/>
      </rPr>
      <t xml:space="preserve"> - CCM female representation is between 15 and 29%; and no evidence of efforts to ensure an active voice for women’s issues. 
</t>
    </r>
    <r>
      <rPr>
        <b/>
        <sz val="10.5"/>
        <rFont val="Arial"/>
        <family val="2"/>
      </rPr>
      <t>FC</t>
    </r>
    <r>
      <rPr>
        <sz val="10.5"/>
        <rFont val="Arial"/>
        <family val="2"/>
      </rPr>
      <t xml:space="preserve"> - CCM female membership is at least 30%; OR there is clear evidence of efforts being made by the CCM to ensure an active voice for women, through a designated female representative with expertise in gender issues who represents women’s organizations and participates regularly in meetings.
</t>
    </r>
    <r>
      <rPr>
        <b/>
        <sz val="10.5"/>
        <rFont val="Arial"/>
        <family val="2"/>
      </rPr>
      <t/>
    </r>
  </si>
  <si>
    <t>Country</t>
  </si>
  <si>
    <t>CCM Afghanistan</t>
  </si>
  <si>
    <t>CCM Albania</t>
  </si>
  <si>
    <t>CCM Angola</t>
  </si>
  <si>
    <t>CCM Armenia</t>
  </si>
  <si>
    <t>CCM Azerbaijan</t>
  </si>
  <si>
    <t>CCM Bangladesh</t>
  </si>
  <si>
    <t>CCM Belarus</t>
  </si>
  <si>
    <t>CCM Belize</t>
  </si>
  <si>
    <t>CCM Benin</t>
  </si>
  <si>
    <t>CCM Bhutan</t>
  </si>
  <si>
    <t>CCM Bolivia</t>
  </si>
  <si>
    <t>CCM Bosnia and Herzegovina</t>
  </si>
  <si>
    <t>CCM Botswana</t>
  </si>
  <si>
    <t>CCM Bulgaria</t>
  </si>
  <si>
    <t>CCM Burkina Faso</t>
  </si>
  <si>
    <t>CCM Burundi</t>
  </si>
  <si>
    <t>CCM Cambodia</t>
  </si>
  <si>
    <t>CCM Cameroon</t>
  </si>
  <si>
    <t>CCM Cape Verde</t>
  </si>
  <si>
    <t>CCM Central African Republic</t>
  </si>
  <si>
    <t>CCM Chad</t>
  </si>
  <si>
    <t>CCM China</t>
  </si>
  <si>
    <t>CCM Colombia</t>
  </si>
  <si>
    <t>CCM Comoros</t>
  </si>
  <si>
    <t>CCM Congo (Democratic Republic)</t>
  </si>
  <si>
    <t>CCM Congo (Republic of)</t>
  </si>
  <si>
    <t>CCM Costa Rica</t>
  </si>
  <si>
    <t>CCM Côte d'Ivoire</t>
  </si>
  <si>
    <t>CCM Cuba</t>
  </si>
  <si>
    <t>CCM Djibouti</t>
  </si>
  <si>
    <t>CCM Dominican Republic</t>
  </si>
  <si>
    <t>CCM DPR of Korea</t>
  </si>
  <si>
    <t>CCM Ecuador</t>
  </si>
  <si>
    <t>CCM Egypt</t>
  </si>
  <si>
    <t>CCM El Salvador</t>
  </si>
  <si>
    <t>CCM Eritrea</t>
  </si>
  <si>
    <t>CCM Ethiopia</t>
  </si>
  <si>
    <t>CCM Ficticia</t>
  </si>
  <si>
    <t>CCM Fiji</t>
  </si>
  <si>
    <t>CCM Gabon</t>
  </si>
  <si>
    <t>CCM Gambia</t>
  </si>
  <si>
    <t>CCM Georgia</t>
  </si>
  <si>
    <t>CCM Ghana</t>
  </si>
  <si>
    <t>CCM Guatemala</t>
  </si>
  <si>
    <t>CCM Guinea</t>
  </si>
  <si>
    <t>CCM Guinea-Bissau</t>
  </si>
  <si>
    <t>CCM Guyana</t>
  </si>
  <si>
    <t>CCM Haiti</t>
  </si>
  <si>
    <t>CCM Honduras</t>
  </si>
  <si>
    <t>CCM India</t>
  </si>
  <si>
    <t>CCM Indonesia</t>
  </si>
  <si>
    <t>CCM Iran (Islamic Republic of)</t>
  </si>
  <si>
    <t>CCM Iraq</t>
  </si>
  <si>
    <t>CCM Jamaica</t>
  </si>
  <si>
    <t>CCM Kazakhstan</t>
  </si>
  <si>
    <t>CCM Kenya</t>
  </si>
  <si>
    <t>CCM Kosovo</t>
  </si>
  <si>
    <t>CCM Kyrgyzstan</t>
  </si>
  <si>
    <t>CCM Lao PDR</t>
  </si>
  <si>
    <t>CCM Lesotho</t>
  </si>
  <si>
    <t>CCM Liberia</t>
  </si>
  <si>
    <t>CCM Macedonia</t>
  </si>
  <si>
    <t>CCM Madagascar</t>
  </si>
  <si>
    <t>CCM Malawi</t>
  </si>
  <si>
    <t>CCM Malaysia</t>
  </si>
  <si>
    <t>CCM Mali</t>
  </si>
  <si>
    <t>CCM Mauritania</t>
  </si>
  <si>
    <t>CCM Mauritius</t>
  </si>
  <si>
    <t>CCM Moldova</t>
  </si>
  <si>
    <t>CCM Mongolia</t>
  </si>
  <si>
    <t>CCM Montenegro</t>
  </si>
  <si>
    <t>CCM Morocco</t>
  </si>
  <si>
    <t>CCM Mozambique</t>
  </si>
  <si>
    <t>CCM Multicountry South Asia</t>
  </si>
  <si>
    <t>CCM Myanmar</t>
  </si>
  <si>
    <t>CCM Namibia</t>
  </si>
  <si>
    <t>CCM Nepal</t>
  </si>
  <si>
    <t>CCM Nicaragua</t>
  </si>
  <si>
    <t>CCM Niger</t>
  </si>
  <si>
    <t>CCM Nigeria</t>
  </si>
  <si>
    <t>CCM Pakistan</t>
  </si>
  <si>
    <t>CCM Panama</t>
  </si>
  <si>
    <t>CCM Papua New Guinea</t>
  </si>
  <si>
    <t>CCM Paraguay</t>
  </si>
  <si>
    <t>CCM Peru</t>
  </si>
  <si>
    <t>CCM Philippines</t>
  </si>
  <si>
    <t>CCM Romania</t>
  </si>
  <si>
    <t>CCM Rwanda</t>
  </si>
  <si>
    <t>CCM São Tomé and Príncipe</t>
  </si>
  <si>
    <t>CCM Senegal</t>
  </si>
  <si>
    <t>CCM Serbia</t>
  </si>
  <si>
    <t>CCM Sierra Leone</t>
  </si>
  <si>
    <t>CCM Solomon Islands</t>
  </si>
  <si>
    <t>CCM South Africa</t>
  </si>
  <si>
    <t>CCM South Sudan</t>
  </si>
  <si>
    <t>CCM Sri Lanka</t>
  </si>
  <si>
    <t>CCM Sudan</t>
  </si>
  <si>
    <t>CCM Suriname</t>
  </si>
  <si>
    <t>CCM Swaziland</t>
  </si>
  <si>
    <t>CCM Syria</t>
  </si>
  <si>
    <t>CCM Tajikistan</t>
  </si>
  <si>
    <t>CCM Tanzania</t>
  </si>
  <si>
    <t>CCM Thailand</t>
  </si>
  <si>
    <t>CCM Timor Leste</t>
  </si>
  <si>
    <t>CCM Togo</t>
  </si>
  <si>
    <t>CCM Tunisia</t>
  </si>
  <si>
    <t>CCM Turkmenistan</t>
  </si>
  <si>
    <t>CCM Uganda</t>
  </si>
  <si>
    <t>CCM Ukraine</t>
  </si>
  <si>
    <t>CCM Uruguay</t>
  </si>
  <si>
    <t>CCM Uzbekistan</t>
  </si>
  <si>
    <t>CCM Viet Nam</t>
  </si>
  <si>
    <t>CCM Yemen</t>
  </si>
  <si>
    <t>CCM Zambia</t>
  </si>
  <si>
    <t>CCM Zanzibar</t>
  </si>
  <si>
    <t>CCM Zimbabwe</t>
  </si>
  <si>
    <t>Coordination Committee for Prevention and Fight with HIV/AIDS in the Russian Federation</t>
  </si>
  <si>
    <t>Non-CCM Somalia</t>
  </si>
  <si>
    <t>RCM Abidjan-Lagos Corridor Organisation</t>
  </si>
  <si>
    <t>RCM Africa Regional Coordinating Mechanism (ARCM)</t>
  </si>
  <si>
    <t>RCM Asia - Regional Steering Committee</t>
  </si>
  <si>
    <t>RCM EMMIE (Mesoamerica)</t>
  </si>
  <si>
    <t>RCM Mesoamerica</t>
  </si>
  <si>
    <t>RCM Multicountry Caribbean</t>
  </si>
  <si>
    <t>RCM Organisation of Eastern Caribbean States</t>
  </si>
  <si>
    <t>RCM Pan Caribbean Partnership against HIV/AIDS</t>
  </si>
  <si>
    <t>RCM Southern Africa</t>
  </si>
  <si>
    <t>RCM Western Africa</t>
  </si>
  <si>
    <t>RCM Western Pacific</t>
  </si>
  <si>
    <t>RO Eurasian Harm Reduction Network(EHRN)</t>
  </si>
  <si>
    <t>RO RedTraSex</t>
  </si>
  <si>
    <t xml:space="preserve"> CCM Improvement Plan</t>
  </si>
  <si>
    <t>CCM Profile</t>
  </si>
  <si>
    <t>Is the CCM a Legal Entity?</t>
  </si>
  <si>
    <t>Date of end of terms for current CCM members:</t>
  </si>
  <si>
    <t>Next major Government elections:</t>
  </si>
  <si>
    <t>Number of Members:</t>
  </si>
  <si>
    <t>Male:</t>
  </si>
  <si>
    <t>Female:</t>
  </si>
  <si>
    <t>Others:</t>
  </si>
  <si>
    <t>Please describe CCM context and evolution (over time):</t>
  </si>
  <si>
    <t>CCM Improvement Plan</t>
  </si>
  <si>
    <t>Thematic</t>
  </si>
  <si>
    <t>Milestones</t>
  </si>
  <si>
    <t>Need for Technical Assistance?</t>
  </si>
  <si>
    <t>Source of Technical Assistance</t>
  </si>
  <si>
    <t>Financial Support needed</t>
  </si>
  <si>
    <t>Priority</t>
  </si>
  <si>
    <t>Status</t>
  </si>
  <si>
    <t>Oversight</t>
  </si>
  <si>
    <t>Plan</t>
  </si>
  <si>
    <t>Structure + Membership</t>
  </si>
  <si>
    <t>Training + Capacity Building</t>
  </si>
  <si>
    <t>Tools</t>
  </si>
  <si>
    <t>Implement Oversight activities (over a period of 6 months at least)</t>
  </si>
  <si>
    <t>Membership</t>
  </si>
  <si>
    <t>Plan composition (number and repartition)</t>
  </si>
  <si>
    <t>Formal decision to renew composition and membership by CCM</t>
  </si>
  <si>
    <t>Membership Renewal Calendar</t>
  </si>
  <si>
    <t>Implementation of renewal (including constituency mobilization)</t>
  </si>
  <si>
    <t>Orientation and Capacity Building</t>
  </si>
  <si>
    <t>Conflict of Interest</t>
  </si>
  <si>
    <t>Policy developped and endorsed by CCM</t>
  </si>
  <si>
    <t>Implementation (including signature of COI forms)</t>
  </si>
  <si>
    <t>Structures (including CCM Secretariat)</t>
  </si>
  <si>
    <t>Organogram and Terms of Reference</t>
  </si>
  <si>
    <t>Conduct Structural reform</t>
  </si>
  <si>
    <t>Enhanced Engagement</t>
  </si>
  <si>
    <t>Government Sector</t>
  </si>
  <si>
    <t>Partners</t>
  </si>
  <si>
    <t>Civil Society and Private Sector</t>
  </si>
  <si>
    <t>Communications</t>
  </si>
  <si>
    <t>Communication Plan</t>
  </si>
  <si>
    <t>Implementation of Communication Plan</t>
  </si>
  <si>
    <t>Regional Team</t>
  </si>
  <si>
    <t>South East Asia</t>
  </si>
  <si>
    <t>Eastern Europe and Central Asia</t>
  </si>
  <si>
    <t>Southern and Eastern Africa</t>
  </si>
  <si>
    <t>High Impact Asia</t>
  </si>
  <si>
    <t>Latin America and Caribbean</t>
  </si>
  <si>
    <t>Central Africa</t>
  </si>
  <si>
    <t>Western Africa</t>
  </si>
  <si>
    <t>Middle East and North Africa</t>
  </si>
  <si>
    <t>High Impact Africa 1</t>
  </si>
  <si>
    <t>High Impact Africa 2</t>
  </si>
  <si>
    <t>Gender Representation</t>
  </si>
  <si>
    <t>CCM Secretariat: Number of Staff (with positions)</t>
  </si>
  <si>
    <t>Yes</t>
  </si>
  <si>
    <t>No</t>
  </si>
  <si>
    <t>YesNo Dropdown</t>
  </si>
  <si>
    <t>Select…</t>
  </si>
  <si>
    <t>CCM Secretariat: Is it available</t>
  </si>
  <si>
    <t>Is it available?</t>
  </si>
  <si>
    <t>Please insert address:</t>
  </si>
  <si>
    <t>CCM Website</t>
  </si>
  <si>
    <t>Awarded amount:</t>
  </si>
  <si>
    <t>Date of award:</t>
  </si>
  <si>
    <t>CCM Funding</t>
  </si>
  <si>
    <t>The CCM certifies that the Global Fund Contacts Management System (with the membership list) is up-to-date, please insert date of update:</t>
  </si>
  <si>
    <t>Instructions</t>
  </si>
  <si>
    <t>* CCM Endorsement must include signatures from all CCM members in the correct format, obtained through the Contacts Management System. Instructions are available here:</t>
  </si>
  <si>
    <t>Activities</t>
  </si>
  <si>
    <t>Target Dates</t>
  </si>
  <si>
    <t>Insert new item</t>
  </si>
  <si>
    <t xml:space="preserve">Financial Support Amount </t>
  </si>
  <si>
    <t>Planned</t>
  </si>
  <si>
    <t>In progress</t>
  </si>
  <si>
    <t>Completed</t>
  </si>
  <si>
    <t>Progress Dropdown</t>
  </si>
  <si>
    <t>Low</t>
  </si>
  <si>
    <t>Medium</t>
  </si>
  <si>
    <t>High</t>
  </si>
  <si>
    <t>Date of Comment</t>
  </si>
  <si>
    <t>CCM:</t>
  </si>
  <si>
    <t>Regional Team:</t>
  </si>
  <si>
    <t>Indicator it corresponds to</t>
  </si>
  <si>
    <t>D,E,F</t>
  </si>
  <si>
    <t>D,E</t>
  </si>
  <si>
    <t>G,H,I,K,P</t>
  </si>
  <si>
    <t>G,H,I,K,P,J,M</t>
  </si>
  <si>
    <t>F,C</t>
  </si>
  <si>
    <t>AssessmentDate:</t>
  </si>
  <si>
    <t xml:space="preserve">The Performance Assessment Tool is a document-based analysis of CCM compliance with Global Fund Eligibility Requirements (ER) 3, 4, 5 and 6.  </t>
  </si>
  <si>
    <t xml:space="preserve">Please refer to the guidance note on the Light Strategy here. </t>
  </si>
  <si>
    <t>ER3 &amp; MS</t>
  </si>
  <si>
    <t>ER4 &amp; MS</t>
  </si>
  <si>
    <t>ER5 &amp; MS</t>
  </si>
  <si>
    <t>ER6 &amp; MS</t>
  </si>
  <si>
    <t xml:space="preserve">For further information, please refer to the e-learning videos on how to complete the tool for the Self-Assessment (Pillar 1) :  </t>
  </si>
  <si>
    <r>
      <rPr>
        <b/>
        <u/>
        <sz val="14"/>
        <color theme="1"/>
        <rFont val="Arial"/>
        <family val="2"/>
      </rPr>
      <t xml:space="preserve">Requirement 6: </t>
    </r>
    <r>
      <rPr>
        <sz val="12"/>
        <color theme="1"/>
        <rFont val="Arial"/>
        <family val="2"/>
      </rPr>
      <t xml:space="preserve">
</t>
    </r>
    <r>
      <rPr>
        <sz val="14"/>
        <color theme="1"/>
        <rFont val="Arial"/>
        <family val="2"/>
      </rPr>
      <t xml:space="preserve">To ensure adequate management of conflict of interest, the Global Fund requires all CCMs to: </t>
    </r>
    <r>
      <rPr>
        <sz val="12"/>
        <color theme="1"/>
        <rFont val="Arial"/>
        <family val="2"/>
      </rPr>
      <t xml:space="preserve">
i. Develop and publish a policy to manage conflict of interest that applies to all CCM members, across all CCM functions. The policy must state that CCM members will periodically declare conflicts of interest affecting themselves or other CCM members. The policy must state and CCMs must document that members will not take part in decisions where there is an obvious conflict of interest, including decisions related to oversight, and selection or financing PRs or SRs. 
ii. Apply their conflict of interest policy throughout the life of Global Fund grants, and present documented evidence of its application to the Global Fund on request.
</t>
    </r>
  </si>
  <si>
    <r>
      <rPr>
        <b/>
        <u/>
        <sz val="14"/>
        <color theme="1"/>
        <rFont val="Arial"/>
        <family val="2"/>
      </rPr>
      <t xml:space="preserve">Requirement 3: </t>
    </r>
    <r>
      <rPr>
        <sz val="14"/>
        <color theme="1"/>
        <rFont val="Arial"/>
        <family val="2"/>
      </rPr>
      <t xml:space="preserve">
                                                                                                                                                                     Recognizing the importance of oversight, the Global Fund requires all CCMs to submit and follow an oversight plan for all financing approved by the Global Fund. The plan must detail oversight activities, and must describe how the CCM will engage program stakeholders in oversight, including CCM members and non-members, and in particular non-government constituencies and people living with and/or affected by the diseases.</t>
    </r>
  </si>
  <si>
    <r>
      <rPr>
        <b/>
        <u/>
        <sz val="14"/>
        <color theme="1"/>
        <rFont val="Arial"/>
        <family val="2"/>
      </rPr>
      <t xml:space="preserve">Requirement 4: </t>
    </r>
    <r>
      <rPr>
        <u/>
        <sz val="14"/>
        <color theme="1"/>
        <rFont val="Arial"/>
        <family val="2"/>
      </rPr>
      <t xml:space="preserve"> </t>
    </r>
    <r>
      <rPr>
        <sz val="14"/>
        <color theme="1"/>
        <rFont val="Arial"/>
        <family val="2"/>
      </rPr>
      <t xml:space="preserve">
                                                                               The Global Fund requires all CCMs to show evidence of membership of people that are both living with and representing people living with HIV, and of people affected* by and representing people affected by Tuberculosis ** and Malaria*** as well as people from and representing Key Affected Populations****, based on epidemiological as well as human rights and gender considerations. 
* Either people who have lived with these diseases in the past or who come from communities where the diseases are endemic 
** In countries where Tuberculosis is a public health problem or funding is requested or has previously been approved for Tuberculosis. 
*** In countries where there is on-going evidence of Malaria transmission or funding is requested or has previously been approved for Malaria 
**** The Secretariat may waive the requirement of representation of Key Affected Populations as it deems appropriate to protect individuals </t>
    </r>
  </si>
  <si>
    <r>
      <t>Requirements/</t>
    </r>
    <r>
      <rPr>
        <b/>
        <sz val="12"/>
        <color rgb="FF6600CC"/>
        <rFont val="Arial"/>
        <family val="2"/>
      </rPr>
      <t xml:space="preserve"> Minimum Standards</t>
    </r>
  </si>
  <si>
    <t>1 KAPs include: Women and girls, Men who have Sex with Men (MSM) People who Inject Drugs (PWID), Transgender People, Sex Workers (SW), prisoners, refugees and migrants, people living with HIV, adolescents and young people, Orphans and Vulnerable Children, and populations of humanitarian concern.</t>
  </si>
  <si>
    <t xml:space="preserve">2 The representatives of populations affected by malaria come from malaria endemic areas </t>
  </si>
  <si>
    <t xml:space="preserve">3 Representatives of populations affected by TB come from areas with high incidence of TB and HIV </t>
  </si>
  <si>
    <t>4 Civil society constituencies of the CCM include: National NGOs, CBOs, people living with the diseases, key affected populations, FBOs, private sector, and academic non-governmental institutions, but not multi-lateral and bilateral organizations.</t>
  </si>
  <si>
    <t>5 CoI in this statements refers at least to: funding recipients, namely, representatives of principal recipients(PR), sub-recipients (SR) or sub-sub-recipients (SSR)</t>
  </si>
  <si>
    <t xml:space="preserve">6 The Global Fund recognizes three sectors: (1) Government, (2) Multilateral, Bilateral partners and (3) Civil Society.   
Constituencies of those three sectors are recognized as per CCM By Laws. In the cases where the Government sector is not broken down by constituencies, the Global Fund will consider each Ministry as a different constituency (i.e. MoH, MoF, ….). </t>
  </si>
  <si>
    <t>The assessment tool consists of five sheets:</t>
  </si>
  <si>
    <r>
      <t xml:space="preserve">Instructions: </t>
    </r>
    <r>
      <rPr>
        <sz val="16"/>
        <color theme="0"/>
        <rFont val="Arial"/>
        <family val="2"/>
      </rPr>
      <t xml:space="preserve">How to Use the CCM Performance Assessment Tool </t>
    </r>
  </si>
  <si>
    <t xml:space="preserve">• Instructions             • Performance Assessment         • Results - Requirements         • Results - Minimum Standards                • Improvement Plan </t>
  </si>
  <si>
    <r>
      <rPr>
        <b/>
        <sz val="11"/>
        <color rgb="FF0000FF"/>
        <rFont val="Arial"/>
        <family val="2"/>
      </rPr>
      <t xml:space="preserve">I. </t>
    </r>
    <r>
      <rPr>
        <b/>
        <u/>
        <sz val="11"/>
        <color rgb="FF0000FF"/>
        <rFont val="Arial"/>
        <family val="2"/>
      </rPr>
      <t>Non-compliant (NC)</t>
    </r>
    <r>
      <rPr>
        <b/>
        <sz val="11"/>
        <color rgb="FF0000FF"/>
        <rFont val="Arial"/>
        <family val="2"/>
      </rPr>
      <t xml:space="preserve"> </t>
    </r>
    <r>
      <rPr>
        <b/>
        <sz val="11"/>
        <color theme="1"/>
        <rFont val="Arial"/>
        <family val="2"/>
      </rPr>
      <t>= There is no relevant documentation; or available documentation/information demonstrates non-compliance;</t>
    </r>
  </si>
  <si>
    <r>
      <rPr>
        <b/>
        <sz val="11"/>
        <color rgb="FF0000FF"/>
        <rFont val="Arial"/>
        <family val="2"/>
      </rPr>
      <t xml:space="preserve">II. </t>
    </r>
    <r>
      <rPr>
        <b/>
        <u/>
        <sz val="11"/>
        <color rgb="FF0000FF"/>
        <rFont val="Arial"/>
        <family val="2"/>
      </rPr>
      <t>Indeterminate compliant (IC)</t>
    </r>
    <r>
      <rPr>
        <b/>
        <sz val="11"/>
        <color theme="1"/>
        <rFont val="Arial"/>
        <family val="2"/>
      </rPr>
      <t xml:space="preserve"> = Documentation is incomplete, weak or unsatisfactory; or available information demonstrate partial compliance;</t>
    </r>
  </si>
  <si>
    <r>
      <rPr>
        <b/>
        <sz val="11"/>
        <color rgb="FF0000FF"/>
        <rFont val="Arial"/>
        <family val="2"/>
      </rPr>
      <t xml:space="preserve">III. </t>
    </r>
    <r>
      <rPr>
        <b/>
        <u/>
        <sz val="11"/>
        <color rgb="FF0000FF"/>
        <rFont val="Arial"/>
        <family val="2"/>
      </rPr>
      <t xml:space="preserve">Fully compliant (FC) </t>
    </r>
    <r>
      <rPr>
        <b/>
        <sz val="11"/>
        <color theme="1"/>
        <rFont val="Arial"/>
        <family val="2"/>
      </rPr>
      <t>= Documentation is complete and provides unequivocal evidence of compliance.</t>
    </r>
  </si>
  <si>
    <r>
      <t xml:space="preserve">This version of the tool is for the </t>
    </r>
    <r>
      <rPr>
        <b/>
        <u/>
        <sz val="12"/>
        <color theme="1"/>
        <rFont val="Arial"/>
        <family val="2"/>
      </rPr>
      <t>Light Strategy</t>
    </r>
    <r>
      <rPr>
        <b/>
        <sz val="11"/>
        <color theme="1"/>
        <rFont val="Arial"/>
        <family val="2"/>
      </rPr>
      <t>:</t>
    </r>
  </si>
  <si>
    <t>User who made the Comment</t>
  </si>
  <si>
    <t>Country Name</t>
  </si>
  <si>
    <t>Asia -Regional Steering Committee</t>
  </si>
  <si>
    <t>Congo (DRC)</t>
  </si>
  <si>
    <t>Congo (Republic Of)</t>
  </si>
  <si>
    <t>Iran</t>
  </si>
  <si>
    <t>LAO PDR</t>
  </si>
  <si>
    <t>Mesoamerica</t>
  </si>
  <si>
    <t>Pan Caribbean Partnership against HIV_AIDS</t>
  </si>
  <si>
    <t>Sao Tome and Principe</t>
  </si>
  <si>
    <t>Coordination Committee_Russian Federation</t>
  </si>
  <si>
    <t>Generic Link</t>
  </si>
  <si>
    <t>AssessmentYear:</t>
  </si>
  <si>
    <t>Generic Link Per With Year</t>
  </si>
  <si>
    <t>LinkOther</t>
  </si>
  <si>
    <t>LinkImprovement</t>
  </si>
  <si>
    <t>LinkOther:</t>
  </si>
  <si>
    <t>GenericLink:</t>
  </si>
  <si>
    <t>LinkImprovement:</t>
  </si>
  <si>
    <t>Req_A</t>
  </si>
  <si>
    <t>Req_B1</t>
  </si>
  <si>
    <t>Req_B2</t>
  </si>
  <si>
    <t>Req_C</t>
  </si>
  <si>
    <t>Req_D</t>
  </si>
  <si>
    <t>Req_E</t>
  </si>
  <si>
    <t>Req_F</t>
  </si>
  <si>
    <t>Req_G</t>
  </si>
  <si>
    <t>Req_H</t>
  </si>
  <si>
    <t>Req_I</t>
  </si>
  <si>
    <t>Req_J</t>
  </si>
  <si>
    <t>Req_K</t>
  </si>
  <si>
    <t>Req_L</t>
  </si>
  <si>
    <t>Req_M</t>
  </si>
  <si>
    <t>Req_N1</t>
  </si>
  <si>
    <t>Req_N2</t>
  </si>
  <si>
    <t>Req_O</t>
  </si>
  <si>
    <t>Req_P</t>
  </si>
  <si>
    <t>Organizational Structure: Please upload the CCM organogram in the specified link or list structural units</t>
  </si>
  <si>
    <t>Please upload the Governance Manual to the specified link:</t>
  </si>
  <si>
    <t>Please upload the By Laws to the specified link:</t>
  </si>
  <si>
    <t>Please upload the printed and signed by all the CCM Members Improvement Plan* to the specified link:</t>
  </si>
  <si>
    <t>Composition: Please insert distribution of membership by sectors and by constituencies or attach document in the specified link:</t>
  </si>
  <si>
    <t>Supporting Attachment (to be uploaded in the specified link)</t>
  </si>
  <si>
    <r>
      <t xml:space="preserve">Submitted Documention 
</t>
    </r>
    <r>
      <rPr>
        <b/>
        <sz val="11"/>
        <color theme="0"/>
        <rFont val="Arial"/>
        <family val="2"/>
      </rPr>
      <t>(Link to upload the attachments)</t>
    </r>
  </si>
  <si>
    <t>Documents must be attached where clearly indicated and matched to the relevant indicator.   For any other relevant documents, please use this link:</t>
  </si>
  <si>
    <r>
      <t xml:space="preserve">           *Please note that it is </t>
    </r>
    <r>
      <rPr>
        <b/>
        <u/>
        <sz val="14"/>
        <color theme="1"/>
        <rFont val="Arial"/>
        <family val="2"/>
      </rPr>
      <t>mandatory</t>
    </r>
    <r>
      <rPr>
        <b/>
        <sz val="14"/>
        <color theme="1"/>
        <rFont val="Arial"/>
        <family val="2"/>
      </rPr>
      <t xml:space="preserve"> to enter the Assessment date</t>
    </r>
  </si>
  <si>
    <t>Documents must be attached where clearly indicated and matched to the relevant indicator (see column I).   For any other relevant documents, please use this link:</t>
  </si>
  <si>
    <r>
      <rPr>
        <b/>
        <u/>
        <sz val="11"/>
        <color theme="0"/>
        <rFont val="Arial"/>
        <family val="2"/>
      </rPr>
      <t>Note:</t>
    </r>
    <r>
      <rPr>
        <b/>
        <sz val="11"/>
        <color theme="0"/>
        <rFont val="Arial"/>
        <family val="2"/>
      </rPr>
      <t xml:space="preserve">  Documents must be attached where clearly indicated and matched to the relevant milestone (Column N).                For any other relevant documents, please use this link:</t>
    </r>
  </si>
  <si>
    <t xml:space="preserve">Step by step guidance - Performance Assessment </t>
  </si>
  <si>
    <t xml:space="preserve">Step by step guidance - Improvement Plan </t>
  </si>
  <si>
    <t>Please upload the Operational Plan to the specified link:</t>
  </si>
  <si>
    <r>
      <t xml:space="preserve">(1)   Enter the applicant name (for example, </t>
    </r>
    <r>
      <rPr>
        <b/>
        <i/>
        <sz val="11"/>
        <color theme="1"/>
        <rFont val="Arial"/>
        <family val="2"/>
      </rPr>
      <t>CCM Fictitia</t>
    </r>
    <r>
      <rPr>
        <b/>
        <sz val="11"/>
        <color theme="1"/>
        <rFont val="Arial"/>
        <family val="2"/>
      </rPr>
      <t>).</t>
    </r>
  </si>
  <si>
    <t>(2)   Enter the date of assessment (for example, 15 June 2013).</t>
  </si>
  <si>
    <t>(1)  Start the plan only once the Performance Assessment is completed.</t>
  </si>
  <si>
    <t>(2)  Complete all the fields of the CCM Profile section and attach the required documentation by using the link in the corresponding cell, for example, the By laws should be uploaded using the link in cell F11.</t>
  </si>
  <si>
    <r>
      <rPr>
        <b/>
        <u/>
        <sz val="11"/>
        <color rgb="FF0000FF"/>
        <rFont val="Arial"/>
        <family val="2"/>
      </rPr>
      <t>Important:</t>
    </r>
    <r>
      <rPr>
        <b/>
        <sz val="11"/>
        <color rgb="FF0000FF"/>
        <rFont val="Arial"/>
        <family val="2"/>
      </rPr>
      <t xml:space="preserve"> Do not merge or delete cells in the "Improvement Plan" sheet, or delete macros, as this will interfere with builit-in
                    formulas.</t>
    </r>
  </si>
  <si>
    <t>The sheet 'Results - Requirements' shows applicant compliance with the detailed requirements that are currently mandatory.</t>
  </si>
  <si>
    <t>The sheet 'Results - Minimum Standards' shows applicant compliance with the minimum standards that have been mandatory since 1 January 2015.</t>
  </si>
  <si>
    <r>
      <t xml:space="preserve">II. </t>
    </r>
    <r>
      <rPr>
        <b/>
        <sz val="11"/>
        <rFont val="Arial"/>
        <family val="2"/>
      </rPr>
      <t>If an Improvement Plan is required, please refer to the steps below.</t>
    </r>
  </si>
  <si>
    <r>
      <t xml:space="preserve">(3)   In the "Submitted Documentation" column, you will find the link to upload the relevant  documents that demonstrate compliance with each indicator. The "Examples of documentation" column lists types of documents that CCMs can submit to demonstrate compliance. </t>
    </r>
    <r>
      <rPr>
        <b/>
        <i/>
        <sz val="11"/>
        <color rgb="FF0000FF"/>
        <rFont val="Arial"/>
        <family val="2"/>
      </rPr>
      <t>The list of document types in this column is not exhaustive. CCMs may provide other types of supporting documents which they deem relevant.</t>
    </r>
    <r>
      <rPr>
        <b/>
        <sz val="11"/>
        <color theme="1"/>
        <rFont val="Arial"/>
        <family val="2"/>
      </rPr>
      <t xml:space="preserve"> 
(4)    The "Indicators" column points to the kind of information that is used to assess compliance with each detailed requirement or minimum standard. The column, "Examples of Criteria for Compliance Assessment" describes the rationale that guides the determination of compliance ratings. </t>
    </r>
  </si>
  <si>
    <t>(6)  Any other documentation that is deemed pertinent can be uploaded to the generic link entitled "Additional documents only"</t>
  </si>
  <si>
    <t>(7)    In the column, "Compliance Assessment", select the rating from the drop down menu that best reflects the extent to which the supporting documentation meets the assessment criteria. The meanings of the performance ratings are as follows:</t>
  </si>
  <si>
    <r>
      <t>(8)    When the compliance assessment for an indicator is either</t>
    </r>
    <r>
      <rPr>
        <b/>
        <i/>
        <sz val="11"/>
        <color theme="1"/>
        <rFont val="Arial"/>
        <family val="2"/>
      </rPr>
      <t xml:space="preserve"> </t>
    </r>
    <r>
      <rPr>
        <b/>
        <sz val="11"/>
        <color theme="1"/>
        <rFont val="Arial"/>
        <family val="2"/>
      </rPr>
      <t>"Non-compliant (NC)"</t>
    </r>
    <r>
      <rPr>
        <b/>
        <i/>
        <sz val="11"/>
        <color theme="1"/>
        <rFont val="Arial"/>
        <family val="2"/>
      </rPr>
      <t xml:space="preserve"> </t>
    </r>
    <r>
      <rPr>
        <b/>
        <sz val="11"/>
        <color theme="1"/>
        <rFont val="Arial"/>
        <family val="2"/>
      </rPr>
      <t xml:space="preserve">or "Indeterminate compliant (IC)", briefly explain, in the "Comments" column, the rationale for this rating, and any proposed, planned or ongoing remedial actions. </t>
    </r>
  </si>
  <si>
    <t>(9)  When the compliance assessment for an indicator is "Fully compliant (FC)", briefly explain, in the "Comments" column, the rationle for this rating including any other relevant information.</t>
  </si>
  <si>
    <t>(10)   Based on the EPA Assessment diagnostic by the CCM:</t>
  </si>
  <si>
    <t>(6)  For each milestone, enter the corresponding activities and answer the questions from column D to column M.  For the columns entitled "Status", "Need for Technical Assistance", "Financial Support Needed" and "Priority" you will have to use the drop-down menu to input your answer (these cells are indicated with the word "select").</t>
  </si>
  <si>
    <t>(7)  To upload the necessary documents, please repeat the same process as step (3) above.</t>
  </si>
  <si>
    <t>(8)  Any other documentation that is deemed pertinent can be uploaded to the generic link entitled "Additional documents only"</t>
  </si>
  <si>
    <t>(9)  Extra rows can be inserted if needed at the bottom of the table, that is, after the Communications milestone "Implementation of Communication Plan".</t>
  </si>
  <si>
    <r>
      <rPr>
        <b/>
        <u/>
        <sz val="11"/>
        <color rgb="FF0000FF"/>
        <rFont val="Arial"/>
        <family val="2"/>
      </rPr>
      <t xml:space="preserve">In the </t>
    </r>
    <r>
      <rPr>
        <b/>
        <i/>
        <u/>
        <sz val="11"/>
        <color rgb="FF0000FF"/>
        <rFont val="Arial"/>
        <family val="2"/>
      </rPr>
      <t>Performance Assessment</t>
    </r>
    <r>
      <rPr>
        <b/>
        <u/>
        <sz val="11"/>
        <color rgb="FF0000FF"/>
        <rFont val="Arial"/>
        <family val="2"/>
      </rPr>
      <t xml:space="preserve"> sheet:</t>
    </r>
  </si>
  <si>
    <r>
      <rPr>
        <b/>
        <u/>
        <sz val="11"/>
        <color rgb="FF0000FF"/>
        <rFont val="Arial"/>
        <family val="2"/>
      </rPr>
      <t xml:space="preserve">In the </t>
    </r>
    <r>
      <rPr>
        <b/>
        <i/>
        <u/>
        <sz val="11"/>
        <color rgb="FF0000FF"/>
        <rFont val="Arial"/>
        <family val="2"/>
      </rPr>
      <t>Improvement Plan</t>
    </r>
    <r>
      <rPr>
        <b/>
        <u/>
        <sz val="11"/>
        <color rgb="FF0000FF"/>
        <rFont val="Arial"/>
        <family val="2"/>
      </rPr>
      <t xml:space="preserve"> sheet:</t>
    </r>
  </si>
  <si>
    <t xml:space="preserve">FINAL SUBMISSION </t>
  </si>
  <si>
    <r>
      <rPr>
        <b/>
        <u/>
        <sz val="11"/>
        <color theme="1"/>
        <rFont val="Arial"/>
        <family val="2"/>
      </rPr>
      <t>Note:</t>
    </r>
    <r>
      <rPr>
        <b/>
        <sz val="11"/>
        <color theme="1"/>
        <rFont val="Arial"/>
        <family val="2"/>
      </rPr>
      <t xml:space="preserve">  When information is entered in the </t>
    </r>
    <r>
      <rPr>
        <b/>
        <i/>
        <sz val="11"/>
        <color theme="1"/>
        <rFont val="Arial"/>
        <family val="2"/>
      </rPr>
      <t xml:space="preserve">Performance Assessment </t>
    </r>
    <r>
      <rPr>
        <b/>
        <sz val="11"/>
        <color theme="1"/>
        <rFont val="Arial"/>
        <family val="2"/>
      </rPr>
      <t xml:space="preserve">sheet, the tables and graphs in the </t>
    </r>
    <r>
      <rPr>
        <b/>
        <i/>
        <sz val="11"/>
        <color theme="1"/>
        <rFont val="Arial"/>
        <family val="2"/>
      </rPr>
      <t>Results</t>
    </r>
    <r>
      <rPr>
        <b/>
        <sz val="11"/>
        <color theme="1"/>
        <rFont val="Arial"/>
        <family val="2"/>
      </rPr>
      <t xml:space="preserve"> sheets build up automatically. The cells in the </t>
    </r>
    <r>
      <rPr>
        <b/>
        <i/>
        <sz val="11"/>
        <color theme="1"/>
        <rFont val="Arial"/>
        <family val="2"/>
      </rPr>
      <t>Performance Assessment and Improvement Plan</t>
    </r>
    <r>
      <rPr>
        <b/>
        <sz val="11"/>
        <color theme="1"/>
        <rFont val="Arial"/>
        <family val="2"/>
      </rPr>
      <t xml:space="preserve"> sheets that require information input are highlighted in</t>
    </r>
    <r>
      <rPr>
        <b/>
        <u/>
        <sz val="11"/>
        <color theme="1"/>
        <rFont val="Arial"/>
        <family val="2"/>
      </rPr>
      <t xml:space="preserve"> </t>
    </r>
    <r>
      <rPr>
        <b/>
        <u/>
        <sz val="11"/>
        <color rgb="FFFF66FF"/>
        <rFont val="Arial"/>
        <family val="2"/>
      </rPr>
      <t>pink</t>
    </r>
    <r>
      <rPr>
        <b/>
        <sz val="11"/>
        <color rgb="FFFF66FF"/>
        <rFont val="Arial"/>
        <family val="2"/>
      </rPr>
      <t>.</t>
    </r>
    <r>
      <rPr>
        <b/>
        <sz val="11"/>
        <color theme="1"/>
        <rFont val="Arial"/>
        <family val="2"/>
      </rPr>
      <t xml:space="preserve">                                                                                                                                    The pink highlights disappears when information is entered.</t>
    </r>
  </si>
  <si>
    <t>Type</t>
  </si>
  <si>
    <t>Light</t>
  </si>
  <si>
    <r>
      <t xml:space="preserve">(5)  The links to upload the documents will bring you to a document library on the CCM Extranet, called "CCM Performance Assessments Documents".  Click first on "upload" then on "browse" and select the document you want to upload and click "ok".   Please upload the documents exactly in the folder that the link directed you to. </t>
    </r>
    <r>
      <rPr>
        <b/>
        <sz val="12"/>
        <color theme="1"/>
        <rFont val="Arial"/>
        <family val="2"/>
      </rPr>
      <t xml:space="preserve"> </t>
    </r>
    <r>
      <rPr>
        <b/>
        <u/>
        <sz val="13"/>
        <color rgb="FFFF0000"/>
        <rFont val="Arial"/>
        <family val="2"/>
      </rPr>
      <t>Note that these links will not work if you have not entered your applicant name and date of assessment</t>
    </r>
    <r>
      <rPr>
        <b/>
        <u/>
        <sz val="12"/>
        <color rgb="FFFF0000"/>
        <rFont val="Arial"/>
        <family val="2"/>
      </rPr>
      <t>.</t>
    </r>
  </si>
  <si>
    <r>
      <t xml:space="preserve">(3)  The links to upload the documents will bring you to a document library on the CCM Extranet, called "CCM Performance Assessments Documents".  Click first on "upload" then on "browse" and select the document you want to upload and click "ok".  Please upload the documents exactly in the folder that the link directed you to.  </t>
    </r>
    <r>
      <rPr>
        <b/>
        <u/>
        <sz val="13"/>
        <color rgb="FFFF0000"/>
        <rFont val="Arial"/>
        <family val="2"/>
      </rPr>
      <t>Note that these links will not work if you have not entered your applicant name and date of assessment in the Performance Assessment sheet.</t>
    </r>
  </si>
  <si>
    <r>
      <t xml:space="preserve">      </t>
    </r>
    <r>
      <rPr>
        <b/>
        <sz val="14"/>
        <color rgb="FFFF0000"/>
        <rFont val="Arial"/>
        <family val="2"/>
      </rPr>
      <t xml:space="preserve">   </t>
    </r>
    <r>
      <rPr>
        <b/>
        <u/>
        <sz val="14"/>
        <color rgb="FFFF0000"/>
        <rFont val="Arial"/>
        <family val="2"/>
      </rPr>
      <t xml:space="preserve"> If not completed, the links to upload the documents will not work </t>
    </r>
  </si>
  <si>
    <t>Important: the links to upload the documents will not work if you have not entered your applicant name and date of assessment in the Performance Assessment sheet.</t>
  </si>
  <si>
    <t>FileID</t>
  </si>
  <si>
    <t>Day:</t>
  </si>
  <si>
    <t>Month:</t>
  </si>
  <si>
    <t xml:space="preserve">Year: </t>
  </si>
  <si>
    <t>June</t>
  </si>
  <si>
    <t>Days</t>
  </si>
  <si>
    <t>Years</t>
  </si>
  <si>
    <t>MonthsTxt</t>
  </si>
  <si>
    <t>MonthsNmb</t>
  </si>
  <si>
    <t>January</t>
  </si>
  <si>
    <t>February</t>
  </si>
  <si>
    <t>March</t>
  </si>
  <si>
    <t>April</t>
  </si>
  <si>
    <t>May</t>
  </si>
  <si>
    <t>July</t>
  </si>
  <si>
    <t>August</t>
  </si>
  <si>
    <t>September</t>
  </si>
  <si>
    <t>October</t>
  </si>
  <si>
    <t>November</t>
  </si>
  <si>
    <t>December</t>
  </si>
  <si>
    <t>4. N/A</t>
  </si>
  <si>
    <t>Q</t>
  </si>
  <si>
    <t>R</t>
  </si>
  <si>
    <t>S</t>
  </si>
  <si>
    <t>The CCM has adopted and endorsed the Code of Ethical Conduct. The CoC is applied consistently to all CCM members, alternates and secretariat staff, who signed a CoC compliance declaration.</t>
  </si>
  <si>
    <t>-The Code of Ethical Conduct applies to all members (members and alternates). All CCM Members, Alternates, and CCM Secretariat Staff certify having read, understood, and committed to comply with the Code of Ethical Conduct.</t>
  </si>
  <si>
    <t>-CCM members have signed a Code of Ethical Conduct compliance declaration form. New CCM members joining and new CCM Secretariat staff that are recruited must sign the declaration before being actively involved in CCM activities (within three months of starting).</t>
  </si>
  <si>
    <r>
      <rPr>
        <b/>
        <sz val="10.5"/>
        <rFont val="Arial"/>
        <family val="2"/>
      </rPr>
      <t>NC</t>
    </r>
    <r>
      <rPr>
        <sz val="10.5"/>
        <rFont val="Arial"/>
        <family val="2"/>
      </rPr>
      <t xml:space="preserve"> - The CCM has not adopted or endorsed the Code of Ethical Conduct.
</t>
    </r>
    <r>
      <rPr>
        <b/>
        <sz val="10.5"/>
        <rFont val="Arial"/>
        <family val="2"/>
      </rPr>
      <t>IC</t>
    </r>
    <r>
      <rPr>
        <sz val="10.5"/>
        <rFont val="Arial"/>
        <family val="2"/>
      </rPr>
      <t xml:space="preserve"> - The CCM Code of Ethical Conduct been adopted but it may not have started to be applied consistently to all members, alternates and Secretariat Staff.
</t>
    </r>
    <r>
      <rPr>
        <b/>
        <sz val="10.5"/>
        <rFont val="Arial"/>
        <family val="2"/>
      </rPr>
      <t>FC</t>
    </r>
    <r>
      <rPr>
        <sz val="10.5"/>
        <rFont val="Arial"/>
        <family val="2"/>
      </rPr>
      <t xml:space="preserve"> - The CCM Code of Ethical Conduct has been adopted and it is consistently applied to all members, alternates and CCM Secretariat Staff. Any concerns raised about the integrity of individuals being selected were responded to before their membership on the CCM is confirmed.</t>
    </r>
  </si>
  <si>
    <r>
      <rPr>
        <b/>
        <sz val="10.5"/>
        <rFont val="Arial"/>
        <family val="2"/>
      </rPr>
      <t>NC</t>
    </r>
    <r>
      <rPr>
        <sz val="10.5"/>
        <rFont val="Arial"/>
        <family val="2"/>
      </rPr>
      <t xml:space="preserve"> - Less than 80% of CCM members and Secretariat Staff have signed a CoC compliance declaration form.
</t>
    </r>
    <r>
      <rPr>
        <b/>
        <sz val="10.5"/>
        <rFont val="Arial"/>
        <family val="2"/>
      </rPr>
      <t>IC</t>
    </r>
    <r>
      <rPr>
        <sz val="10.5"/>
        <rFont val="Arial"/>
        <family val="2"/>
      </rPr>
      <t xml:space="preserve"> -  Between 80-99% of CCM members and Secretariat Staff have signed a CoC compliance declaration form.
</t>
    </r>
    <r>
      <rPr>
        <b/>
        <sz val="10.5"/>
        <rFont val="Arial"/>
        <family val="2"/>
      </rPr>
      <t>FC</t>
    </r>
    <r>
      <rPr>
        <sz val="10.5"/>
        <rFont val="Arial"/>
        <family val="2"/>
      </rPr>
      <t xml:space="preserve"> - 100% of CCM members and Secretariat Staff have signed a CoC compliance declaration form.</t>
    </r>
  </si>
  <si>
    <t>Meeting minutes in which the CoC was adopted.
Documentation evidencing the consistent CoC Application</t>
  </si>
  <si>
    <t>Signed CoC Compliance Declaration Forms</t>
  </si>
  <si>
    <t>All CCM Members, Alternates, and CCM Secretariat Staff to take ethics training.</t>
  </si>
  <si>
    <t>All CCM Members, Alternates, and CCM Secretariat Staff have taken a training on ethics.</t>
  </si>
  <si>
    <t>CCMs appoint one CCM member as an Ethics focal point. CCMs may also create a small Ethics Committee (of no more than three members) to share ethics responsibilities.</t>
  </si>
  <si>
    <r>
      <rPr>
        <b/>
        <sz val="10.5"/>
        <rFont val="Arial"/>
        <family val="2"/>
      </rPr>
      <t>NC</t>
    </r>
    <r>
      <rPr>
        <sz val="10.5"/>
        <rFont val="Arial"/>
        <family val="2"/>
      </rPr>
      <t xml:space="preserve"> - Less than 80% of CCM members, alternates and CCM Secretariat Staff have taken a training on ethics
</t>
    </r>
    <r>
      <rPr>
        <b/>
        <sz val="10.5"/>
        <rFont val="Arial"/>
        <family val="2"/>
      </rPr>
      <t>IC</t>
    </r>
    <r>
      <rPr>
        <sz val="10.5"/>
        <rFont val="Arial"/>
        <family val="2"/>
      </rPr>
      <t xml:space="preserve"> - Between 80-99% of CCM members, alternates and CCM Secretariat Staff have taken a training on ethics
</t>
    </r>
    <r>
      <rPr>
        <b/>
        <sz val="10.5"/>
        <rFont val="Arial"/>
        <family val="2"/>
      </rPr>
      <t>FC</t>
    </r>
    <r>
      <rPr>
        <sz val="10.5"/>
        <rFont val="Arial"/>
        <family val="2"/>
      </rPr>
      <t xml:space="preserve"> - 100% of CCM members, alternates and CCM Secretariat Staff have taken a training on ethics</t>
    </r>
  </si>
  <si>
    <t>Ethics training certificates, training attendance lists or reports</t>
  </si>
  <si>
    <r>
      <rPr>
        <b/>
        <sz val="10.5"/>
        <rFont val="Arial"/>
        <family val="2"/>
      </rPr>
      <t>NC</t>
    </r>
    <r>
      <rPr>
        <sz val="10.5"/>
        <rFont val="Arial"/>
        <family val="2"/>
      </rPr>
      <t xml:space="preserve"> - No Ethics Focal Point or Ethics Committee has been designated.
</t>
    </r>
    <r>
      <rPr>
        <b/>
        <sz val="10.5"/>
        <rFont val="Arial"/>
        <family val="2"/>
      </rPr>
      <t>IC</t>
    </r>
    <r>
      <rPr>
        <sz val="10.5"/>
        <rFont val="Arial"/>
        <family val="2"/>
      </rPr>
      <t xml:space="preserve"> - The CCM has started the process to designate the Ethics Focal Point or form an Ethics Committee.
</t>
    </r>
    <r>
      <rPr>
        <b/>
        <sz val="10.5"/>
        <rFont val="Arial"/>
        <family val="2"/>
      </rPr>
      <t>FC</t>
    </r>
    <r>
      <rPr>
        <sz val="10.5"/>
        <rFont val="Arial"/>
        <family val="2"/>
      </rPr>
      <t xml:space="preserve"> - The CCM has designated an Ethics Focal Point or an Ethics Committee.</t>
    </r>
  </si>
  <si>
    <t>Meeting minutes indicating the appointment of the focal point or the creation of the Ethics Committee
ToRs of the Focal Point or Committee</t>
  </si>
  <si>
    <r>
      <t xml:space="preserve">The assessment tool includes a list of detailed requirements and minimum standards (MS) numbered from A to S. In addition to the detailed requirements, the minimum standard (MS)  - </t>
    </r>
    <r>
      <rPr>
        <b/>
        <u/>
        <sz val="11"/>
        <color rgb="FF6600CC"/>
        <rFont val="Arial"/>
        <family val="2"/>
      </rPr>
      <t>shaded in purple</t>
    </r>
    <r>
      <rPr>
        <b/>
        <sz val="11"/>
        <color theme="1"/>
        <rFont val="Arial"/>
        <family val="2"/>
      </rPr>
      <t xml:space="preserve"> - are essential for effective functioning of CCMs, as described in the Global Fund Guidelines for CCMs. The minimum standards are additional measures for assessing applicant compliance with the Eligibility Requirements that have been enforceable since 1 January 2015. </t>
    </r>
    <r>
      <rPr>
        <b/>
        <sz val="11"/>
        <color rgb="FF0000FF"/>
        <rFont val="Arial"/>
        <family val="2"/>
      </rPr>
      <t xml:space="preserve">                                                                                                        </t>
    </r>
    <r>
      <rPr>
        <b/>
        <sz val="11"/>
        <rFont val="Arial"/>
        <family val="2"/>
      </rPr>
      <t>The Improvement Plan is where the milestone-driven plan with corrective actions and corresponding timelines is developed.</t>
    </r>
  </si>
  <si>
    <t>Req_Q1</t>
  </si>
  <si>
    <t>Req_Q2</t>
  </si>
  <si>
    <t>Req_R</t>
  </si>
  <si>
    <t>Req_S</t>
  </si>
  <si>
    <t>(5)  Complete the CCM Improvement Plan table and enter data for the 6 themes, that is, Oversight, Membership, Conflict of Interest, Structures (including CCM Secretariat) , External Engagement and Communications.  If additional activities are needed, these can be included after the communications theme. For each of these themes, the milestones are fixed and cannot be modified.</t>
  </si>
  <si>
    <t>(4)  Dates must be entered in the day/month/year format, for example, 25 May 2019.</t>
  </si>
  <si>
    <r>
      <rPr>
        <b/>
        <sz val="11"/>
        <color rgb="FF0000FF"/>
        <rFont val="Arial"/>
        <family val="2"/>
      </rPr>
      <t xml:space="preserve">I. </t>
    </r>
    <r>
      <rPr>
        <b/>
        <sz val="11"/>
        <rFont val="Arial"/>
        <family val="2"/>
      </rPr>
      <t xml:space="preserve">If no Improvement Plan is needed, then submit the Performance Assessment to the Global Fund at:  epa@theglobalfund.org;  </t>
    </r>
    <r>
      <rPr>
        <b/>
        <sz val="11"/>
        <color rgb="FF0000FF"/>
        <rFont val="Arial"/>
        <family val="2"/>
      </rPr>
      <t xml:space="preserve">OR </t>
    </r>
  </si>
  <si>
    <t>(11)  The Improvement Plan should be updated regularly and resubmitted every 3 months by email (epa@theglobalfund.org) to show progress updates.  These emails must have the subject line:  CCM X - EPA Light - Improvement Plan 3 Month Update.</t>
  </si>
  <si>
    <r>
      <t xml:space="preserve">Please submit the Excel file with the final completed Performance Assessment,  and endorsed Improvement Plan to the Global Fund by email (using the appropriate subject lines as per steps 10 and 11 above) to:  </t>
    </r>
    <r>
      <rPr>
        <b/>
        <sz val="11"/>
        <color rgb="FF0000FF"/>
        <rFont val="Arial"/>
        <family val="2"/>
      </rPr>
      <t>epa@theglobalfund.org</t>
    </r>
  </si>
  <si>
    <t xml:space="preserve">(10)  Once the Improvement Plan is completed and endorsed by the CCM,  it must be emailed together with the completed tool to the Global Fund to:  epa@theglobalfund.org  . The subject line must follow the format:  CCM X - EPA Light -  Submission 2019.   In the future, this will be uploaded onto an online portal. </t>
  </si>
  <si>
    <t>Published: 3/25/2020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</si>
</sst>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409]d\-mmm\-yy;@"/>
  </numFmts>
  <fonts count="73"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Arial"/>
      <family val="2"/>
    </font>
    <font>
      <b/>
      <sz val="14"/>
      <color theme="1"/>
      <name val="Arial"/>
      <family val="2"/>
    </font>
    <font>
      <sz val="10"/>
      <name val="Arial"/>
      <family val="2"/>
    </font>
    <font>
      <i/>
      <sz val="11"/>
      <color theme="1"/>
      <name val="Arial"/>
      <family val="2"/>
    </font>
    <font>
      <sz val="10.5"/>
      <color theme="1"/>
      <name val="Arial"/>
      <family val="2"/>
    </font>
    <font>
      <b/>
      <sz val="16"/>
      <color theme="1"/>
      <name val="Arial"/>
      <family val="2"/>
    </font>
    <font>
      <sz val="10"/>
      <color theme="1"/>
      <name val="Arial"/>
      <family val="2"/>
    </font>
    <font>
      <sz val="16"/>
      <color theme="1"/>
      <name val="Arial"/>
      <family val="2"/>
    </font>
    <font>
      <sz val="9"/>
      <color theme="1"/>
      <name val="Arial"/>
      <family val="2"/>
    </font>
    <font>
      <b/>
      <sz val="10"/>
      <color theme="1"/>
      <name val="Arial"/>
      <family val="2"/>
    </font>
    <font>
      <b/>
      <sz val="8"/>
      <color theme="1"/>
      <name val="Arial"/>
      <family val="2"/>
    </font>
    <font>
      <b/>
      <sz val="11"/>
      <color rgb="FF0000FF"/>
      <name val="Arial"/>
      <family val="2"/>
    </font>
    <font>
      <b/>
      <u/>
      <sz val="11"/>
      <color rgb="FF0000FF"/>
      <name val="Arial"/>
      <family val="2"/>
    </font>
    <font>
      <sz val="14"/>
      <color theme="1"/>
      <name val="Arial"/>
      <family val="2"/>
    </font>
    <font>
      <b/>
      <sz val="10"/>
      <color rgb="FF0000FF"/>
      <name val="Arial"/>
      <family val="2"/>
    </font>
    <font>
      <sz val="11"/>
      <color rgb="FF0000FF"/>
      <name val="Arial"/>
      <family val="2"/>
    </font>
    <font>
      <sz val="10"/>
      <color rgb="FF0000FF"/>
      <name val="Arial"/>
      <family val="2"/>
    </font>
    <font>
      <sz val="10.5"/>
      <name val="Arial"/>
      <family val="2"/>
    </font>
    <font>
      <u/>
      <sz val="10.5"/>
      <color theme="1"/>
      <name val="Arial"/>
      <family val="2"/>
    </font>
    <font>
      <sz val="11"/>
      <name val="Arial"/>
      <family val="2"/>
    </font>
    <font>
      <sz val="11"/>
      <color theme="0"/>
      <name val="Arial"/>
      <family val="2"/>
    </font>
    <font>
      <b/>
      <sz val="10.5"/>
      <color theme="1"/>
      <name val="Arial"/>
      <family val="2"/>
    </font>
    <font>
      <b/>
      <sz val="10.5"/>
      <name val="Arial"/>
      <family val="2"/>
    </font>
    <font>
      <strike/>
      <sz val="10.5"/>
      <color theme="1"/>
      <name val="Arial"/>
      <family val="2"/>
    </font>
    <font>
      <b/>
      <sz val="12"/>
      <color theme="1"/>
      <name val="Arial"/>
      <family val="2"/>
    </font>
    <font>
      <b/>
      <u/>
      <sz val="11"/>
      <color theme="1"/>
      <name val="Arial"/>
      <family val="2"/>
    </font>
    <font>
      <b/>
      <vertAlign val="superscript"/>
      <sz val="14"/>
      <color rgb="FF0000FF"/>
      <name val="Arial"/>
      <family val="2"/>
    </font>
    <font>
      <vertAlign val="superscript"/>
      <sz val="14"/>
      <color rgb="FF0000FF"/>
      <name val="Arial"/>
      <family val="2"/>
    </font>
    <font>
      <b/>
      <u/>
      <sz val="11"/>
      <color rgb="FF6600CC"/>
      <name val="Arial"/>
      <family val="2"/>
    </font>
    <font>
      <b/>
      <sz val="11"/>
      <color rgb="FF000000"/>
      <name val="Arial"/>
      <family val="2"/>
    </font>
    <font>
      <i/>
      <sz val="10.5"/>
      <name val="Arial"/>
      <family val="2"/>
    </font>
    <font>
      <sz val="12"/>
      <color theme="1"/>
      <name val="Arial"/>
      <family val="2"/>
    </font>
    <font>
      <b/>
      <sz val="12"/>
      <color rgb="FF6600CC"/>
      <name val="Arial"/>
      <family val="2"/>
    </font>
    <font>
      <u/>
      <sz val="10.5"/>
      <name val="Arial"/>
      <family val="2"/>
    </font>
    <font>
      <b/>
      <sz val="11"/>
      <color theme="0"/>
      <name val="Calibri"/>
      <family val="2"/>
      <scheme val="minor"/>
    </font>
    <font>
      <u/>
      <sz val="11"/>
      <color theme="10"/>
      <name val="Arial"/>
      <family val="2"/>
    </font>
    <font>
      <sz val="12"/>
      <color theme="1" tint="4.9989318521683403E-2"/>
      <name val="Arial"/>
      <family val="2"/>
    </font>
    <font>
      <b/>
      <sz val="11"/>
      <color theme="1" tint="4.9989318521683403E-2"/>
      <name val="Arial"/>
      <family val="2"/>
    </font>
    <font>
      <b/>
      <u/>
      <sz val="14"/>
      <color theme="1"/>
      <name val="Arial"/>
      <family val="2"/>
    </font>
    <font>
      <u/>
      <sz val="14"/>
      <color theme="1"/>
      <name val="Arial"/>
      <family val="2"/>
    </font>
    <font>
      <b/>
      <sz val="12"/>
      <color theme="0"/>
      <name val="Arial"/>
      <family val="2"/>
    </font>
    <font>
      <b/>
      <sz val="11"/>
      <color theme="0"/>
      <name val="Arial"/>
      <family val="2"/>
    </font>
    <font>
      <b/>
      <sz val="11"/>
      <name val="Arial"/>
      <family val="2"/>
    </font>
    <font>
      <b/>
      <sz val="14"/>
      <color theme="0"/>
      <name val="Arial"/>
      <family val="2"/>
    </font>
    <font>
      <b/>
      <sz val="10"/>
      <color theme="0"/>
      <name val="Arial"/>
      <family val="2"/>
    </font>
    <font>
      <b/>
      <sz val="22"/>
      <color theme="0"/>
      <name val="Arial"/>
      <family val="2"/>
    </font>
    <font>
      <b/>
      <sz val="15"/>
      <color theme="1"/>
      <name val="Arial"/>
      <family val="2"/>
    </font>
    <font>
      <b/>
      <sz val="16"/>
      <color theme="0"/>
      <name val="Arial"/>
      <family val="2"/>
    </font>
    <font>
      <sz val="22"/>
      <color theme="1"/>
      <name val="Arial"/>
      <family val="2"/>
    </font>
    <font>
      <sz val="16"/>
      <color theme="0"/>
      <name val="Arial"/>
      <family val="2"/>
    </font>
    <font>
      <b/>
      <i/>
      <sz val="11"/>
      <color theme="1"/>
      <name val="Arial"/>
      <family val="2"/>
    </font>
    <font>
      <b/>
      <i/>
      <sz val="11"/>
      <color rgb="FF0000FF"/>
      <name val="Arial"/>
      <family val="2"/>
    </font>
    <font>
      <b/>
      <u/>
      <sz val="11"/>
      <color rgb="FFFF66FF"/>
      <name val="Arial"/>
      <family val="2"/>
    </font>
    <font>
      <b/>
      <sz val="11"/>
      <color rgb="FFFF66FF"/>
      <name val="Arial"/>
      <family val="2"/>
    </font>
    <font>
      <b/>
      <u/>
      <sz val="12"/>
      <color theme="1"/>
      <name val="Arial"/>
      <family val="2"/>
    </font>
    <font>
      <sz val="15"/>
      <color theme="1"/>
      <name val="Arial"/>
      <family val="2"/>
    </font>
    <font>
      <b/>
      <u/>
      <sz val="11"/>
      <color theme="0"/>
      <name val="Arial"/>
      <family val="2"/>
    </font>
    <font>
      <b/>
      <i/>
      <u/>
      <sz val="11"/>
      <color rgb="FF0000FF"/>
      <name val="Arial"/>
      <family val="2"/>
    </font>
    <font>
      <b/>
      <u/>
      <sz val="12"/>
      <color rgb="FFFF0000"/>
      <name val="Arial"/>
      <family val="2"/>
    </font>
    <font>
      <b/>
      <u/>
      <sz val="13"/>
      <color rgb="FFFF0000"/>
      <name val="Arial"/>
      <family val="2"/>
    </font>
    <font>
      <b/>
      <sz val="14"/>
      <color rgb="FFFF0000"/>
      <name val="Arial"/>
      <family val="2"/>
    </font>
    <font>
      <b/>
      <u/>
      <sz val="14"/>
      <color rgb="FFFF0000"/>
      <name val="Arial"/>
      <family val="2"/>
    </font>
    <font>
      <b/>
      <sz val="12"/>
      <color rgb="FFFF0000"/>
      <name val="Arial"/>
      <family val="2"/>
    </font>
    <font>
      <b/>
      <sz val="22"/>
      <color theme="1"/>
      <name val="Arial"/>
      <family val="2"/>
    </font>
  </fonts>
  <fills count="1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1"/>
        <bgColor indexed="64"/>
      </patternFill>
    </fill>
    <fill>
      <patternFill patternType="solid">
        <fgColor rgb="FF9966FF"/>
        <bgColor indexed="64"/>
      </patternFill>
    </fill>
    <fill>
      <patternFill patternType="solid">
        <fgColor theme="3"/>
        <bgColor indexed="64"/>
      </patternFill>
    </fill>
    <fill>
      <patternFill patternType="solid">
        <fgColor theme="6" tint="0.59999389629810485"/>
        <bgColor indexed="64"/>
      </patternFill>
    </fill>
    <fill>
      <patternFill patternType="solid">
        <fgColor rgb="FF92D050"/>
        <bgColor indexed="64"/>
      </patternFill>
    </fill>
    <fill>
      <patternFill patternType="solid">
        <fgColor rgb="FFFFFF66"/>
        <bgColor indexed="64"/>
      </patternFill>
    </fill>
    <fill>
      <patternFill patternType="solid">
        <fgColor theme="4"/>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39997558519241921"/>
        <bgColor indexed="64"/>
      </patternFill>
    </fill>
  </fills>
  <borders count="1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top style="thin">
        <color theme="0"/>
      </top>
      <bottom/>
      <diagonal/>
    </border>
    <border>
      <left style="thin">
        <color theme="0"/>
      </left>
      <right/>
      <top style="thin">
        <color theme="0"/>
      </top>
      <bottom style="thin">
        <color theme="0"/>
      </bottom>
      <diagonal/>
    </border>
    <border>
      <left/>
      <right/>
      <top style="thin">
        <color theme="1"/>
      </top>
      <bottom/>
      <diagonal/>
    </border>
    <border>
      <left style="thin">
        <color theme="1"/>
      </left>
      <right/>
      <top/>
      <bottom/>
      <diagonal/>
    </border>
    <border>
      <left style="thin">
        <color theme="1"/>
      </left>
      <right style="thin">
        <color theme="1"/>
      </right>
      <top style="thin">
        <color theme="1"/>
      </top>
      <bottom style="thin">
        <color theme="1"/>
      </bottom>
      <diagonal/>
    </border>
    <border>
      <left style="thick">
        <color theme="2" tint="-0.749961851863155"/>
      </left>
      <right style="thick">
        <color theme="2" tint="-0.749961851863155"/>
      </right>
      <top/>
      <bottom style="thin">
        <color indexed="64"/>
      </bottom>
      <diagonal/>
    </border>
    <border>
      <left style="thin">
        <color theme="0"/>
      </left>
      <right style="thin">
        <color theme="0"/>
      </right>
      <top style="thin">
        <color indexed="64"/>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right/>
      <top style="thin">
        <color indexed="64"/>
      </top>
      <bottom style="thin">
        <color theme="0"/>
      </bottom>
      <diagonal/>
    </border>
    <border>
      <left/>
      <right style="thin">
        <color theme="0"/>
      </right>
      <top/>
      <bottom/>
      <diagonal/>
    </border>
    <border>
      <left style="thin">
        <color theme="0"/>
      </left>
      <right style="thin">
        <color theme="0"/>
      </right>
      <top/>
      <bottom/>
      <diagonal/>
    </border>
    <border>
      <left style="medium">
        <color indexed="64"/>
      </left>
      <right style="thin">
        <color indexed="64"/>
      </right>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right/>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style="thick">
        <color theme="0"/>
      </right>
      <top/>
      <bottom style="thick">
        <color theme="0"/>
      </bottom>
      <diagonal/>
    </border>
    <border>
      <left/>
      <right style="thick">
        <color theme="0"/>
      </right>
      <top/>
      <bottom/>
      <diagonal/>
    </border>
    <border>
      <left/>
      <right/>
      <top style="thick">
        <color theme="0"/>
      </top>
      <bottom/>
      <diagonal/>
    </border>
    <border>
      <left style="thick">
        <color theme="0"/>
      </left>
      <right/>
      <top/>
      <bottom/>
      <diagonal/>
    </border>
    <border>
      <left style="thin">
        <color indexed="64"/>
      </left>
      <right style="thin">
        <color indexed="64"/>
      </right>
      <top style="thin">
        <color indexed="64"/>
      </top>
      <bottom style="thick">
        <color indexed="64"/>
      </bottom>
      <diagonal/>
    </border>
    <border>
      <left style="medium">
        <color indexed="64"/>
      </left>
      <right style="thin">
        <color indexed="64"/>
      </right>
      <top/>
      <bottom style="thick">
        <color indexed="64"/>
      </bottom>
      <diagonal/>
    </border>
    <border>
      <left style="thin">
        <color theme="0"/>
      </left>
      <right style="thick">
        <color theme="0"/>
      </right>
      <top/>
      <bottom style="thick">
        <color theme="0"/>
      </bottom>
      <diagonal/>
    </border>
    <border>
      <left style="thin">
        <color theme="0"/>
      </left>
      <right style="thick">
        <color theme="0"/>
      </right>
      <top/>
      <bottom style="thin">
        <color theme="0"/>
      </bottom>
      <diagonal/>
    </border>
    <border>
      <left style="thin">
        <color theme="1"/>
      </left>
      <right/>
      <top style="thin">
        <color theme="1"/>
      </top>
      <bottom style="thin">
        <color theme="1"/>
      </bottom>
      <diagonal/>
    </border>
    <border>
      <left style="thin">
        <color theme="0"/>
      </left>
      <right style="thin">
        <color theme="0"/>
      </right>
      <top style="thick">
        <color theme="0"/>
      </top>
      <bottom/>
      <diagonal/>
    </border>
    <border>
      <left/>
      <right style="thin">
        <color theme="0"/>
      </right>
      <top/>
      <bottom style="thick">
        <color theme="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theme="1"/>
      </bottom>
      <diagonal/>
    </border>
    <border>
      <left/>
      <right/>
      <top style="thin">
        <color theme="0"/>
      </top>
      <bottom/>
      <diagonal/>
    </border>
    <border>
      <left style="thin">
        <color theme="0"/>
      </left>
      <right/>
      <top/>
      <bottom/>
      <diagonal/>
    </border>
    <border>
      <left style="medium">
        <color indexed="64"/>
      </left>
      <right style="thin">
        <color indexed="64"/>
      </right>
      <top style="thick">
        <color indexed="64"/>
      </top>
      <bottom/>
      <diagonal/>
    </border>
    <border>
      <left/>
      <right/>
      <top style="thick">
        <color theme="0"/>
      </top>
      <bottom style="thin">
        <color theme="0"/>
      </bottom>
      <diagonal/>
    </border>
    <border>
      <left/>
      <right style="thick">
        <color theme="0"/>
      </right>
      <top style="thick">
        <color theme="0"/>
      </top>
      <bottom/>
      <diagonal/>
    </border>
    <border>
      <left style="thick">
        <color theme="0"/>
      </left>
      <right/>
      <top style="thick">
        <color theme="0"/>
      </top>
      <bottom style="thin">
        <color theme="0"/>
      </bottom>
      <diagonal/>
    </border>
    <border>
      <left style="thick">
        <color theme="0"/>
      </left>
      <right style="thick">
        <color theme="0"/>
      </right>
      <top/>
      <bottom style="thin">
        <color theme="0"/>
      </bottom>
      <diagonal/>
    </border>
    <border>
      <left style="thick">
        <color theme="0"/>
      </left>
      <right/>
      <top/>
      <bottom style="thin">
        <color theme="0"/>
      </bottom>
      <diagonal/>
    </border>
    <border>
      <left/>
      <right style="thin">
        <color theme="0"/>
      </right>
      <top style="thick">
        <color theme="0"/>
      </top>
      <bottom/>
      <diagonal/>
    </border>
    <border>
      <left style="thick">
        <color theme="2" tint="-0.749961851863155"/>
      </left>
      <right style="thin">
        <color indexed="64"/>
      </right>
      <top/>
      <bottom style="thin">
        <color indexed="64"/>
      </bottom>
      <diagonal/>
    </border>
    <border>
      <left style="thick">
        <color theme="0"/>
      </left>
      <right/>
      <top style="thick">
        <color theme="0"/>
      </top>
      <bottom/>
      <diagonal/>
    </border>
    <border>
      <left style="thick">
        <color theme="0"/>
      </left>
      <right style="thin">
        <color theme="0"/>
      </right>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theme="0"/>
      </left>
      <right/>
      <top style="medium">
        <color theme="0"/>
      </top>
      <bottom style="thick">
        <color theme="0"/>
      </bottom>
      <diagonal/>
    </border>
    <border>
      <left style="thin">
        <color theme="0"/>
      </left>
      <right/>
      <top style="thin">
        <color theme="0"/>
      </top>
      <bottom style="medium">
        <color theme="0"/>
      </bottom>
      <diagonal/>
    </border>
    <border>
      <left style="thin">
        <color theme="0"/>
      </left>
      <right style="thin">
        <color theme="0"/>
      </right>
      <top style="thin">
        <color theme="0"/>
      </top>
      <bottom style="medium">
        <color theme="0"/>
      </bottom>
      <diagonal/>
    </border>
    <border>
      <left/>
      <right/>
      <top style="thin">
        <color theme="0"/>
      </top>
      <bottom style="medium">
        <color theme="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medium">
        <color theme="0"/>
      </left>
      <right/>
      <top/>
      <bottom style="thin">
        <color theme="0"/>
      </bottom>
      <diagonal/>
    </border>
    <border>
      <left style="medium">
        <color theme="0"/>
      </left>
      <right style="medium">
        <color theme="0"/>
      </right>
      <top/>
      <bottom style="thin">
        <color theme="0"/>
      </bottom>
      <diagonal/>
    </border>
    <border>
      <left style="thin">
        <color theme="0"/>
      </left>
      <right/>
      <top style="thick">
        <color theme="0"/>
      </top>
      <bottom/>
      <diagonal/>
    </border>
    <border>
      <left style="medium">
        <color theme="0"/>
      </left>
      <right/>
      <top/>
      <bottom style="medium">
        <color theme="0"/>
      </bottom>
      <diagonal/>
    </border>
    <border>
      <left style="medium">
        <color theme="0"/>
      </left>
      <right style="medium">
        <color theme="0"/>
      </right>
      <top/>
      <bottom style="medium">
        <color theme="0"/>
      </bottom>
      <diagonal/>
    </border>
    <border>
      <left/>
      <right/>
      <top/>
      <bottom style="medium">
        <color theme="0"/>
      </bottom>
      <diagonal/>
    </border>
    <border>
      <left style="medium">
        <color theme="0"/>
      </left>
      <right/>
      <top/>
      <bottom/>
      <diagonal/>
    </border>
    <border>
      <left style="thin">
        <color theme="0"/>
      </left>
      <right/>
      <top style="thick">
        <color theme="0"/>
      </top>
      <bottom style="thin">
        <color indexed="64"/>
      </bottom>
      <diagonal/>
    </border>
    <border>
      <left/>
      <right/>
      <top style="thin">
        <color theme="0"/>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medium">
        <color theme="0"/>
      </left>
      <right style="medium">
        <color theme="0"/>
      </right>
      <top/>
      <bottom/>
      <diagonal/>
    </border>
    <border>
      <left style="thin">
        <color indexed="64"/>
      </left>
      <right style="thin">
        <color indexed="64"/>
      </right>
      <top style="thick">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theme="0"/>
      </right>
      <top style="thin">
        <color theme="0"/>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ck">
        <color indexed="64"/>
      </top>
      <bottom/>
      <diagonal/>
    </border>
    <border>
      <left style="thin">
        <color theme="0"/>
      </left>
      <right/>
      <top style="thin">
        <color indexed="64"/>
      </top>
      <bottom style="thin">
        <color indexed="64"/>
      </bottom>
      <diagonal/>
    </border>
    <border>
      <left style="thin">
        <color theme="0"/>
      </left>
      <right style="thin">
        <color theme="0"/>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ck">
        <color indexed="64"/>
      </bottom>
      <diagonal/>
    </border>
    <border>
      <left style="thin">
        <color indexed="64"/>
      </left>
      <right style="medium">
        <color indexed="64"/>
      </right>
      <top/>
      <bottom/>
      <diagonal/>
    </border>
    <border>
      <left style="thin">
        <color indexed="64"/>
      </left>
      <right style="medium">
        <color indexed="64"/>
      </right>
      <top style="thick">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top style="medium">
        <color indexed="64"/>
      </top>
      <bottom style="thin">
        <color theme="1"/>
      </bottom>
      <diagonal/>
    </border>
    <border>
      <left style="medium">
        <color indexed="64"/>
      </left>
      <right style="thin">
        <color theme="1"/>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top style="thin">
        <color theme="1"/>
      </top>
      <bottom style="medium">
        <color indexed="64"/>
      </bottom>
      <diagonal/>
    </border>
    <border>
      <left/>
      <right style="medium">
        <color indexed="64"/>
      </right>
      <top style="thin">
        <color theme="1"/>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theme="4" tint="0.39997558519241921"/>
      </top>
      <bottom style="thin">
        <color theme="4" tint="0.39997558519241921"/>
      </bottom>
      <diagonal/>
    </border>
    <border>
      <left/>
      <right style="thin">
        <color indexed="64"/>
      </right>
      <top style="medium">
        <color indexed="64"/>
      </top>
      <bottom/>
      <diagonal/>
    </border>
    <border>
      <left style="thin">
        <color theme="1"/>
      </left>
      <right/>
      <top style="thin">
        <color indexed="64"/>
      </top>
      <bottom/>
      <diagonal/>
    </border>
    <border>
      <left style="thin">
        <color theme="1"/>
      </left>
      <right style="thin">
        <color theme="1"/>
      </right>
      <top style="thin">
        <color indexed="64"/>
      </top>
      <bottom style="thin">
        <color theme="1"/>
      </bottom>
      <diagonal/>
    </border>
    <border>
      <left/>
      <right style="medium">
        <color indexed="64"/>
      </right>
      <top style="thin">
        <color indexed="64"/>
      </top>
      <bottom style="thin">
        <color theme="0" tint="-0.24994659260841701"/>
      </bottom>
      <diagonal/>
    </border>
    <border>
      <left/>
      <right style="medium">
        <color indexed="64"/>
      </right>
      <top style="thin">
        <color theme="0" tint="-0.24994659260841701"/>
      </top>
      <bottom style="thin">
        <color theme="0" tint="-0.24994659260841701"/>
      </bottom>
      <diagonal/>
    </border>
    <border>
      <left/>
      <right style="thin">
        <color indexed="64"/>
      </right>
      <top style="medium">
        <color indexed="64"/>
      </top>
      <bottom style="medium">
        <color indexed="64"/>
      </bottom>
      <diagonal/>
    </border>
    <border>
      <left style="thin">
        <color indexed="64"/>
      </left>
      <right style="medium">
        <color indexed="64"/>
      </right>
      <top style="thick">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4">
    <xf numFmtId="0" fontId="0" fillId="0" borderId="0"/>
    <xf numFmtId="0" fontId="11" fillId="0" borderId="0"/>
    <xf numFmtId="0" fontId="8" fillId="0" borderId="0"/>
    <xf numFmtId="0" fontId="44" fillId="0" borderId="0" applyNumberFormat="0" applyFill="0" applyBorder="0" applyAlignment="0" applyProtection="0"/>
  </cellStyleXfs>
  <cellXfs count="508">
    <xf numFmtId="0" fontId="0" fillId="0" borderId="0" xfId="0"/>
    <xf numFmtId="0" fontId="0" fillId="0" borderId="0" xfId="0" applyAlignment="1">
      <alignment vertical="top" wrapText="1"/>
    </xf>
    <xf numFmtId="0" fontId="0" fillId="0" borderId="0" xfId="0" applyAlignment="1">
      <alignment vertical="top"/>
    </xf>
    <xf numFmtId="0" fontId="0" fillId="0" borderId="0" xfId="0" applyAlignment="1"/>
    <xf numFmtId="0" fontId="0" fillId="0" borderId="16" xfId="0" applyBorder="1"/>
    <xf numFmtId="0" fontId="0" fillId="0" borderId="17" xfId="0" applyBorder="1"/>
    <xf numFmtId="0" fontId="0" fillId="0" borderId="20" xfId="0" applyBorder="1"/>
    <xf numFmtId="0" fontId="0" fillId="0" borderId="21" xfId="0" applyBorder="1"/>
    <xf numFmtId="0" fontId="0" fillId="3" borderId="0" xfId="0" applyFill="1"/>
    <xf numFmtId="0" fontId="0" fillId="3" borderId="0" xfId="0" applyFill="1" applyBorder="1"/>
    <xf numFmtId="0" fontId="0" fillId="3" borderId="23" xfId="0" applyFill="1" applyBorder="1"/>
    <xf numFmtId="0" fontId="0" fillId="3" borderId="5" xfId="0" applyFill="1" applyBorder="1"/>
    <xf numFmtId="0" fontId="14" fillId="3" borderId="0" xfId="0" applyFont="1" applyFill="1" applyAlignment="1">
      <alignment vertical="center"/>
    </xf>
    <xf numFmtId="0" fontId="14" fillId="3" borderId="0" xfId="0" applyFont="1" applyFill="1" applyBorder="1" applyAlignment="1">
      <alignment vertical="center"/>
    </xf>
    <xf numFmtId="0" fontId="0" fillId="0" borderId="26" xfId="0" applyBorder="1"/>
    <xf numFmtId="0" fontId="0" fillId="0" borderId="30" xfId="0" applyBorder="1"/>
    <xf numFmtId="0" fontId="0" fillId="0" borderId="33" xfId="0" applyBorder="1"/>
    <xf numFmtId="0" fontId="9" fillId="0" borderId="0" xfId="0" applyFont="1"/>
    <xf numFmtId="49" fontId="13" fillId="3" borderId="1" xfId="0" applyNumberFormat="1" applyFont="1" applyFill="1" applyBorder="1" applyAlignment="1">
      <alignment horizontal="left" vertical="center" wrapText="1"/>
    </xf>
    <xf numFmtId="0" fontId="0" fillId="0" borderId="0" xfId="0" applyAlignment="1">
      <alignment horizontal="center" vertical="center"/>
    </xf>
    <xf numFmtId="0" fontId="0" fillId="0" borderId="29" xfId="0" applyBorder="1" applyProtection="1"/>
    <xf numFmtId="0" fontId="0" fillId="0" borderId="32" xfId="0" applyBorder="1" applyProtection="1"/>
    <xf numFmtId="0" fontId="0" fillId="0" borderId="21" xfId="0" applyBorder="1" applyProtection="1"/>
    <xf numFmtId="0" fontId="0" fillId="0" borderId="16" xfId="0" applyBorder="1" applyProtection="1"/>
    <xf numFmtId="0" fontId="0" fillId="0" borderId="28" xfId="0" applyBorder="1" applyProtection="1"/>
    <xf numFmtId="0" fontId="0" fillId="0" borderId="0" xfId="0" applyProtection="1"/>
    <xf numFmtId="0" fontId="0" fillId="0" borderId="51" xfId="0" applyBorder="1" applyProtection="1"/>
    <xf numFmtId="0" fontId="0" fillId="0" borderId="39" xfId="0" applyBorder="1" applyProtection="1"/>
    <xf numFmtId="0" fontId="29" fillId="0" borderId="37" xfId="0" applyFont="1" applyBorder="1" applyAlignment="1" applyProtection="1">
      <alignment horizontal="center" vertical="center"/>
    </xf>
    <xf numFmtId="0" fontId="28" fillId="0" borderId="37" xfId="0" applyFont="1" applyBorder="1" applyProtection="1"/>
    <xf numFmtId="0" fontId="0" fillId="0" borderId="37" xfId="0" applyBorder="1" applyProtection="1"/>
    <xf numFmtId="0" fontId="0" fillId="0" borderId="43" xfId="0" applyBorder="1" applyProtection="1"/>
    <xf numFmtId="0" fontId="28" fillId="0" borderId="39" xfId="0" applyFont="1" applyBorder="1" applyProtection="1"/>
    <xf numFmtId="0" fontId="0" fillId="0" borderId="40" xfId="0" applyBorder="1" applyProtection="1"/>
    <xf numFmtId="0" fontId="0" fillId="0" borderId="41" xfId="0" applyBorder="1" applyProtection="1"/>
    <xf numFmtId="0" fontId="0" fillId="0" borderId="45" xfId="0" applyBorder="1" applyProtection="1"/>
    <xf numFmtId="0" fontId="0" fillId="0" borderId="44" xfId="0" applyBorder="1" applyProtection="1"/>
    <xf numFmtId="0" fontId="0" fillId="0" borderId="0" xfId="0" applyBorder="1" applyProtection="1"/>
    <xf numFmtId="0" fontId="0" fillId="0" borderId="46" xfId="0" applyBorder="1" applyProtection="1"/>
    <xf numFmtId="0" fontId="0" fillId="0" borderId="53" xfId="0" applyBorder="1" applyProtection="1"/>
    <xf numFmtId="0" fontId="0" fillId="0" borderId="31" xfId="0" applyBorder="1" applyProtection="1"/>
    <xf numFmtId="0" fontId="29" fillId="0" borderId="30" xfId="0" applyFont="1" applyBorder="1" applyAlignment="1" applyProtection="1">
      <alignment horizontal="center" vertical="center"/>
    </xf>
    <xf numFmtId="0" fontId="29" fillId="0" borderId="21" xfId="0" applyFont="1" applyBorder="1" applyAlignment="1" applyProtection="1">
      <alignment horizontal="center" vertical="center"/>
    </xf>
    <xf numFmtId="164" fontId="29" fillId="0" borderId="30" xfId="0" applyNumberFormat="1" applyFont="1" applyBorder="1" applyAlignment="1" applyProtection="1">
      <alignment vertical="center"/>
    </xf>
    <xf numFmtId="164" fontId="29" fillId="0" borderId="54" xfId="0" applyNumberFormat="1" applyFont="1" applyBorder="1" applyAlignment="1" applyProtection="1">
      <alignment vertical="center"/>
    </xf>
    <xf numFmtId="164" fontId="29" fillId="0" borderId="27" xfId="0" applyNumberFormat="1" applyFont="1" applyBorder="1" applyAlignment="1" applyProtection="1">
      <alignment vertical="center"/>
    </xf>
    <xf numFmtId="0" fontId="0" fillId="0" borderId="63" xfId="0" applyBorder="1" applyProtection="1"/>
    <xf numFmtId="0" fontId="0" fillId="0" borderId="68" xfId="0" applyBorder="1" applyProtection="1"/>
    <xf numFmtId="0" fontId="0" fillId="0" borderId="72" xfId="0" applyBorder="1" applyProtection="1"/>
    <xf numFmtId="164" fontId="29" fillId="0" borderId="21" xfId="0" applyNumberFormat="1" applyFont="1" applyBorder="1" applyAlignment="1" applyProtection="1">
      <alignment vertical="center"/>
    </xf>
    <xf numFmtId="0" fontId="0" fillId="0" borderId="50" xfId="0" applyBorder="1" applyProtection="1"/>
    <xf numFmtId="0" fontId="0" fillId="0" borderId="61" xfId="0" applyBorder="1" applyProtection="1"/>
    <xf numFmtId="0" fontId="0" fillId="0" borderId="38" xfId="0" applyBorder="1" applyProtection="1"/>
    <xf numFmtId="0" fontId="0" fillId="0" borderId="42" xfId="0" applyBorder="1" applyProtection="1"/>
    <xf numFmtId="0" fontId="0" fillId="0" borderId="30" xfId="0" applyBorder="1" applyProtection="1"/>
    <xf numFmtId="0" fontId="0" fillId="0" borderId="60" xfId="0" applyBorder="1" applyProtection="1"/>
    <xf numFmtId="0" fontId="0" fillId="0" borderId="62" xfId="0" applyBorder="1" applyProtection="1"/>
    <xf numFmtId="0" fontId="0" fillId="0" borderId="64" xfId="0" applyBorder="1" applyProtection="1"/>
    <xf numFmtId="0" fontId="0" fillId="0" borderId="16" xfId="0" applyNumberFormat="1" applyBorder="1" applyProtection="1"/>
    <xf numFmtId="0" fontId="0" fillId="0" borderId="73" xfId="0" applyBorder="1" applyProtection="1"/>
    <xf numFmtId="0" fontId="0" fillId="0" borderId="74" xfId="0" applyBorder="1" applyProtection="1"/>
    <xf numFmtId="0" fontId="0" fillId="0" borderId="75" xfId="0" applyBorder="1" applyProtection="1"/>
    <xf numFmtId="0" fontId="0" fillId="0" borderId="34" xfId="0" applyBorder="1" applyProtection="1"/>
    <xf numFmtId="0" fontId="0" fillId="0" borderId="35" xfId="0" applyBorder="1" applyProtection="1"/>
    <xf numFmtId="0" fontId="0" fillId="0" borderId="58" xfId="0" applyBorder="1" applyProtection="1"/>
    <xf numFmtId="0" fontId="0" fillId="0" borderId="42" xfId="0" applyFont="1" applyBorder="1" applyProtection="1"/>
    <xf numFmtId="0" fontId="0" fillId="0" borderId="0" xfId="0" applyFont="1" applyProtection="1"/>
    <xf numFmtId="0" fontId="0" fillId="0" borderId="41" xfId="0" applyFont="1" applyBorder="1" applyProtection="1"/>
    <xf numFmtId="0" fontId="0" fillId="0" borderId="37" xfId="0" applyFont="1" applyBorder="1" applyProtection="1"/>
    <xf numFmtId="0" fontId="0" fillId="0" borderId="0" xfId="0" applyFont="1" applyBorder="1" applyProtection="1"/>
    <xf numFmtId="0" fontId="13" fillId="3" borderId="1" xfId="0" applyNumberFormat="1" applyFont="1" applyFill="1" applyBorder="1" applyAlignment="1">
      <alignment horizontal="left" vertical="center" wrapText="1"/>
    </xf>
    <xf numFmtId="0" fontId="0" fillId="0" borderId="35" xfId="0" applyBorder="1"/>
    <xf numFmtId="0" fontId="0" fillId="0" borderId="35" xfId="0" applyBorder="1" applyAlignment="1">
      <alignment horizontal="center" vertical="center"/>
    </xf>
    <xf numFmtId="0" fontId="29" fillId="0" borderId="67" xfId="0" applyFont="1" applyBorder="1" applyProtection="1"/>
    <xf numFmtId="0" fontId="29" fillId="0" borderId="28" xfId="0" applyFont="1" applyBorder="1" applyProtection="1"/>
    <xf numFmtId="0" fontId="0" fillId="0" borderId="86" xfId="0" applyBorder="1" applyProtection="1"/>
    <xf numFmtId="0" fontId="0" fillId="0" borderId="87" xfId="0" applyBorder="1" applyProtection="1"/>
    <xf numFmtId="0" fontId="29" fillId="0" borderId="20" xfId="0" applyFont="1" applyBorder="1" applyProtection="1"/>
    <xf numFmtId="0" fontId="29" fillId="0" borderId="21" xfId="0" applyFont="1" applyBorder="1" applyProtection="1"/>
    <xf numFmtId="0" fontId="29" fillId="0" borderId="89" xfId="0" applyFont="1" applyBorder="1" applyAlignment="1" applyProtection="1">
      <alignment vertical="center"/>
    </xf>
    <xf numFmtId="0" fontId="29" fillId="0" borderId="89" xfId="0" applyFont="1" applyBorder="1" applyProtection="1"/>
    <xf numFmtId="0" fontId="0" fillId="0" borderId="89" xfId="0" applyBorder="1" applyProtection="1"/>
    <xf numFmtId="0" fontId="0" fillId="0" borderId="90" xfId="0" applyBorder="1" applyProtection="1"/>
    <xf numFmtId="0" fontId="0" fillId="0" borderId="91" xfId="0" applyBorder="1" applyProtection="1"/>
    <xf numFmtId="0" fontId="0" fillId="0" borderId="92" xfId="0" applyBorder="1" applyProtection="1"/>
    <xf numFmtId="0" fontId="29" fillId="0" borderId="63" xfId="0" applyFont="1" applyBorder="1" applyProtection="1"/>
    <xf numFmtId="0" fontId="29" fillId="0" borderId="47" xfId="0" applyFont="1" applyBorder="1" applyProtection="1"/>
    <xf numFmtId="0" fontId="29" fillId="0" borderId="17" xfId="0" applyFont="1" applyBorder="1" applyProtection="1"/>
    <xf numFmtId="0" fontId="0" fillId="0" borderId="93" xfId="0" applyBorder="1" applyProtection="1"/>
    <xf numFmtId="0" fontId="0" fillId="0" borderId="18" xfId="0" applyBorder="1" applyProtection="1"/>
    <xf numFmtId="0" fontId="0" fillId="0" borderId="19" xfId="0" applyBorder="1" applyProtection="1"/>
    <xf numFmtId="0" fontId="0" fillId="0" borderId="94" xfId="0" applyBorder="1" applyProtection="1"/>
    <xf numFmtId="0" fontId="0" fillId="0" borderId="57" xfId="0" applyBorder="1" applyProtection="1"/>
    <xf numFmtId="0" fontId="0" fillId="0" borderId="98" xfId="0" applyBorder="1" applyProtection="1"/>
    <xf numFmtId="0" fontId="19" fillId="0" borderId="1" xfId="0" applyNumberFormat="1" applyFont="1" applyFill="1" applyBorder="1" applyAlignment="1" applyProtection="1">
      <alignment horizontal="center" vertical="center" wrapText="1"/>
    </xf>
    <xf numFmtId="0" fontId="24" fillId="0" borderId="0" xfId="0" applyFont="1" applyBorder="1" applyAlignment="1">
      <alignment vertical="center" wrapText="1"/>
    </xf>
    <xf numFmtId="0" fontId="25" fillId="0" borderId="0" xfId="0" applyFont="1" applyBorder="1" applyAlignment="1">
      <alignment vertical="center" wrapText="1"/>
    </xf>
    <xf numFmtId="0" fontId="24" fillId="0" borderId="102" xfId="0" applyFont="1" applyBorder="1" applyAlignment="1">
      <alignment vertical="center" wrapText="1"/>
    </xf>
    <xf numFmtId="0" fontId="24" fillId="0" borderId="35" xfId="0" applyFont="1" applyBorder="1" applyAlignment="1">
      <alignment vertical="center" wrapText="1"/>
    </xf>
    <xf numFmtId="0" fontId="0" fillId="0" borderId="29" xfId="0" applyBorder="1"/>
    <xf numFmtId="0" fontId="24" fillId="0" borderId="16" xfId="0" applyFont="1" applyBorder="1" applyAlignment="1">
      <alignment vertical="center" wrapText="1"/>
    </xf>
    <xf numFmtId="49" fontId="0" fillId="0" borderId="1" xfId="0" applyNumberFormat="1" applyFont="1" applyFill="1" applyBorder="1" applyAlignment="1">
      <alignment horizontal="left" vertical="center" wrapText="1"/>
    </xf>
    <xf numFmtId="0" fontId="0" fillId="0" borderId="1" xfId="0" applyFont="1" applyFill="1" applyBorder="1" applyAlignment="1">
      <alignment horizontal="left" vertical="center" wrapText="1"/>
    </xf>
    <xf numFmtId="49" fontId="0" fillId="0" borderId="1" xfId="0" applyNumberFormat="1" applyFont="1" applyBorder="1" applyAlignment="1">
      <alignment horizontal="left" vertical="center" wrapText="1"/>
    </xf>
    <xf numFmtId="0" fontId="28" fillId="0" borderId="1" xfId="0" applyFont="1" applyFill="1" applyBorder="1" applyAlignment="1">
      <alignment horizontal="left" vertical="center" wrapText="1"/>
    </xf>
    <xf numFmtId="0" fontId="0" fillId="0" borderId="1" xfId="0" applyFont="1" applyBorder="1" applyAlignment="1">
      <alignment horizontal="left" vertical="center" wrapText="1"/>
    </xf>
    <xf numFmtId="0" fontId="0" fillId="0" borderId="57" xfId="0" applyBorder="1" applyAlignment="1"/>
    <xf numFmtId="0" fontId="0" fillId="0" borderId="0" xfId="0" applyBorder="1" applyAlignment="1"/>
    <xf numFmtId="0" fontId="0" fillId="0" borderId="20" xfId="0" applyBorder="1" applyAlignment="1"/>
    <xf numFmtId="0" fontId="0" fillId="0" borderId="58" xfId="0" applyBorder="1" applyAlignment="1"/>
    <xf numFmtId="0" fontId="10" fillId="0" borderId="1" xfId="0" applyFont="1" applyBorder="1" applyAlignment="1">
      <alignment horizontal="center" vertical="center" wrapText="1"/>
    </xf>
    <xf numFmtId="0" fontId="12" fillId="0" borderId="21" xfId="0" applyFont="1" applyBorder="1" applyAlignment="1"/>
    <xf numFmtId="0" fontId="12" fillId="0" borderId="31" xfId="0" applyFont="1" applyBorder="1" applyAlignment="1"/>
    <xf numFmtId="0" fontId="10" fillId="0" borderId="1" xfId="0" applyNumberFormat="1" applyFont="1" applyFill="1" applyBorder="1" applyAlignment="1" applyProtection="1">
      <alignment horizontal="center" vertical="center" wrapText="1"/>
    </xf>
    <xf numFmtId="49" fontId="13" fillId="0" borderId="1" xfId="0" applyNumberFormat="1" applyFont="1" applyFill="1" applyBorder="1" applyAlignment="1">
      <alignment horizontal="left" vertical="center" wrapText="1"/>
    </xf>
    <xf numFmtId="0" fontId="13" fillId="0" borderId="1" xfId="0" applyNumberFormat="1" applyFont="1" applyFill="1" applyBorder="1" applyAlignment="1">
      <alignment horizontal="left" vertical="center" wrapText="1"/>
    </xf>
    <xf numFmtId="0" fontId="0" fillId="0" borderId="16" xfId="0" applyBorder="1" applyAlignment="1">
      <alignment horizontal="left" vertical="center"/>
    </xf>
    <xf numFmtId="0" fontId="0" fillId="0" borderId="0" xfId="0" applyAlignment="1">
      <alignment horizontal="left" vertical="center"/>
    </xf>
    <xf numFmtId="0" fontId="26" fillId="0" borderId="1" xfId="0" applyNumberFormat="1" applyFont="1" applyFill="1" applyBorder="1" applyAlignment="1">
      <alignment horizontal="left" vertical="center" wrapText="1"/>
    </xf>
    <xf numFmtId="0" fontId="40" fillId="3" borderId="0" xfId="0" applyFont="1" applyFill="1"/>
    <xf numFmtId="0" fontId="29" fillId="0" borderId="41" xfId="0" applyFont="1" applyBorder="1" applyAlignment="1" applyProtection="1">
      <alignment horizontal="center" vertical="center"/>
    </xf>
    <xf numFmtId="0" fontId="29" fillId="0" borderId="46" xfId="0" applyFont="1" applyBorder="1" applyAlignment="1" applyProtection="1">
      <alignment horizontal="center" vertical="center"/>
    </xf>
    <xf numFmtId="0" fontId="29" fillId="0" borderId="43" xfId="0" applyFont="1" applyBorder="1" applyAlignment="1" applyProtection="1">
      <alignment horizontal="center" vertical="center"/>
    </xf>
    <xf numFmtId="0" fontId="19" fillId="0" borderId="48" xfId="0" applyFont="1" applyFill="1" applyBorder="1" applyAlignment="1" applyProtection="1">
      <alignment horizontal="center" vertical="center" wrapText="1"/>
    </xf>
    <xf numFmtId="0" fontId="19" fillId="0" borderId="13" xfId="0" applyNumberFormat="1" applyFont="1" applyFill="1" applyBorder="1" applyAlignment="1" applyProtection="1">
      <alignment horizontal="center" vertical="center" wrapText="1"/>
    </xf>
    <xf numFmtId="0" fontId="19" fillId="0" borderId="99" xfId="0" applyFont="1" applyFill="1" applyBorder="1" applyAlignment="1" applyProtection="1">
      <alignment horizontal="center" vertical="center" wrapText="1"/>
    </xf>
    <xf numFmtId="0" fontId="0" fillId="0" borderId="106" xfId="0" applyBorder="1" applyProtection="1"/>
    <xf numFmtId="0" fontId="0" fillId="0" borderId="107" xfId="0" applyBorder="1" applyProtection="1"/>
    <xf numFmtId="0" fontId="0" fillId="0" borderId="88" xfId="0" applyBorder="1" applyProtection="1"/>
    <xf numFmtId="0" fontId="0" fillId="0" borderId="58" xfId="0" applyBorder="1"/>
    <xf numFmtId="0" fontId="0" fillId="0" borderId="0" xfId="0" applyBorder="1"/>
    <xf numFmtId="0" fontId="0" fillId="0" borderId="32" xfId="0" applyBorder="1"/>
    <xf numFmtId="0" fontId="0" fillId="0" borderId="28" xfId="0" applyBorder="1"/>
    <xf numFmtId="49" fontId="26" fillId="3" borderId="1" xfId="0" applyNumberFormat="1" applyFont="1" applyFill="1" applyBorder="1" applyAlignment="1">
      <alignment horizontal="left" vertical="center" wrapText="1"/>
    </xf>
    <xf numFmtId="0" fontId="0" fillId="5" borderId="12" xfId="0" applyFill="1" applyBorder="1"/>
    <xf numFmtId="0" fontId="0" fillId="5" borderId="1" xfId="0" applyFill="1" applyBorder="1"/>
    <xf numFmtId="0" fontId="8" fillId="0" borderId="0" xfId="2"/>
    <xf numFmtId="0" fontId="43" fillId="7" borderId="0" xfId="2" applyFont="1" applyFill="1"/>
    <xf numFmtId="0" fontId="7" fillId="0" borderId="0" xfId="2" applyFont="1"/>
    <xf numFmtId="0" fontId="9" fillId="2" borderId="1" xfId="0" applyFont="1" applyFill="1" applyBorder="1" applyAlignment="1">
      <alignment wrapText="1"/>
    </xf>
    <xf numFmtId="0" fontId="0" fillId="0" borderId="0" xfId="0" applyAlignment="1">
      <alignment wrapText="1"/>
    </xf>
    <xf numFmtId="49" fontId="0" fillId="0" borderId="0" xfId="0" applyNumberFormat="1" applyAlignment="1">
      <alignment wrapText="1"/>
    </xf>
    <xf numFmtId="0" fontId="9" fillId="2" borderId="1" xfId="0" applyFont="1" applyFill="1" applyBorder="1"/>
    <xf numFmtId="165" fontId="0" fillId="0" borderId="0" xfId="0" applyNumberFormat="1"/>
    <xf numFmtId="0" fontId="9" fillId="2" borderId="12" xfId="0" applyFont="1" applyFill="1" applyBorder="1"/>
    <xf numFmtId="0" fontId="0" fillId="0" borderId="0" xfId="0" applyFont="1" applyAlignment="1">
      <alignment wrapText="1"/>
    </xf>
    <xf numFmtId="49" fontId="0" fillId="0" borderId="0" xfId="0" applyNumberFormat="1"/>
    <xf numFmtId="49" fontId="9" fillId="2" borderId="14" xfId="0" applyNumberFormat="1" applyFont="1" applyFill="1" applyBorder="1" applyAlignment="1">
      <alignment wrapText="1"/>
    </xf>
    <xf numFmtId="49" fontId="8" fillId="0" borderId="0" xfId="2" applyNumberFormat="1"/>
    <xf numFmtId="14" fontId="8" fillId="0" borderId="0" xfId="2" applyNumberFormat="1"/>
    <xf numFmtId="0" fontId="45" fillId="3" borderId="0" xfId="0" applyFont="1" applyFill="1"/>
    <xf numFmtId="49" fontId="0" fillId="3" borderId="1" xfId="0" applyNumberFormat="1" applyFill="1" applyBorder="1" applyAlignment="1">
      <alignment wrapText="1"/>
    </xf>
    <xf numFmtId="165" fontId="0" fillId="3" borderId="1" xfId="0" applyNumberFormat="1" applyFill="1" applyBorder="1"/>
    <xf numFmtId="49" fontId="0" fillId="3" borderId="1" xfId="0" applyNumberFormat="1" applyFill="1" applyBorder="1"/>
    <xf numFmtId="49" fontId="0" fillId="3" borderId="1" xfId="0" applyNumberFormat="1" applyFont="1" applyFill="1" applyBorder="1" applyAlignment="1">
      <alignment wrapText="1"/>
    </xf>
    <xf numFmtId="49" fontId="0" fillId="3" borderId="4" xfId="0" applyNumberFormat="1" applyFont="1" applyFill="1" applyBorder="1" applyAlignment="1">
      <alignment wrapText="1"/>
    </xf>
    <xf numFmtId="0" fontId="0" fillId="0" borderId="20" xfId="0" applyBorder="1" applyAlignment="1">
      <alignment horizontal="left" vertical="center"/>
    </xf>
    <xf numFmtId="0" fontId="26" fillId="3" borderId="1" xfId="0" applyNumberFormat="1" applyFont="1" applyFill="1" applyBorder="1" applyAlignment="1">
      <alignment horizontal="left" vertical="center" wrapText="1"/>
    </xf>
    <xf numFmtId="0" fontId="0" fillId="0" borderId="1" xfId="0" applyBorder="1" applyAlignment="1">
      <alignment horizontal="left" vertical="center" wrapText="1"/>
    </xf>
    <xf numFmtId="0" fontId="0" fillId="10" borderId="1" xfId="0" applyFill="1" applyBorder="1"/>
    <xf numFmtId="0" fontId="0" fillId="5" borderId="1" xfId="0" applyFill="1" applyBorder="1" applyAlignment="1"/>
    <xf numFmtId="0" fontId="9" fillId="5" borderId="1" xfId="0" applyFont="1" applyFill="1" applyBorder="1" applyAlignment="1">
      <alignment horizontal="center" vertical="center"/>
    </xf>
    <xf numFmtId="0" fontId="0" fillId="5" borderId="1" xfId="0" applyFill="1" applyBorder="1" applyAlignment="1">
      <alignment horizontal="left" vertical="center"/>
    </xf>
    <xf numFmtId="0" fontId="0" fillId="5" borderId="15" xfId="0" applyFill="1" applyBorder="1" applyAlignment="1"/>
    <xf numFmtId="0" fontId="0" fillId="5" borderId="15" xfId="0" applyFill="1" applyBorder="1" applyAlignment="1">
      <alignment horizontal="center" vertical="center"/>
    </xf>
    <xf numFmtId="0" fontId="0" fillId="5" borderId="15" xfId="0" applyFill="1" applyBorder="1" applyAlignment="1">
      <alignment horizontal="left" vertical="center"/>
    </xf>
    <xf numFmtId="0" fontId="0" fillId="5" borderId="25" xfId="0" applyFill="1" applyBorder="1" applyAlignment="1"/>
    <xf numFmtId="0" fontId="0" fillId="5" borderId="66" xfId="0" applyFill="1" applyBorder="1" applyAlignment="1"/>
    <xf numFmtId="49" fontId="13" fillId="9" borderId="1" xfId="0" applyNumberFormat="1" applyFont="1" applyFill="1" applyBorder="1" applyAlignment="1">
      <alignment horizontal="left" vertical="center" wrapText="1"/>
    </xf>
    <xf numFmtId="49" fontId="13" fillId="9" borderId="1" xfId="0" quotePrefix="1" applyNumberFormat="1" applyFont="1" applyFill="1" applyBorder="1" applyAlignment="1">
      <alignment horizontal="left" vertical="center" wrapText="1"/>
    </xf>
    <xf numFmtId="49" fontId="26" fillId="9" borderId="1" xfId="0" applyNumberFormat="1" applyFont="1" applyFill="1" applyBorder="1" applyAlignment="1">
      <alignment horizontal="left" vertical="center" wrapText="1"/>
    </xf>
    <xf numFmtId="0" fontId="13" fillId="9" borderId="1" xfId="0" applyNumberFormat="1" applyFont="1" applyFill="1" applyBorder="1" applyAlignment="1">
      <alignment horizontal="left" vertical="center" wrapText="1"/>
    </xf>
    <xf numFmtId="0" fontId="9" fillId="10" borderId="36" xfId="0" applyFont="1" applyFill="1" applyBorder="1" applyAlignment="1" applyProtection="1">
      <alignment horizontal="center" vertical="center" textRotation="90" wrapText="1"/>
    </xf>
    <xf numFmtId="0" fontId="50"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49" fillId="11" borderId="15" xfId="0" applyFont="1" applyFill="1" applyBorder="1" applyAlignment="1">
      <alignment horizontal="center" vertical="center"/>
    </xf>
    <xf numFmtId="0" fontId="53" fillId="11" borderId="55" xfId="0"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wrapText="1"/>
    </xf>
    <xf numFmtId="0" fontId="53" fillId="6" borderId="48" xfId="0" applyNumberFormat="1" applyFont="1" applyFill="1" applyBorder="1" applyAlignment="1" applyProtection="1">
      <alignment horizontal="center" vertical="center" wrapText="1"/>
    </xf>
    <xf numFmtId="0" fontId="53" fillId="6" borderId="12" xfId="0" applyNumberFormat="1" applyFont="1" applyFill="1" applyBorder="1" applyAlignment="1" applyProtection="1">
      <alignment horizontal="center" vertical="center" wrapText="1"/>
    </xf>
    <xf numFmtId="0" fontId="53" fillId="6" borderId="14" xfId="0" applyNumberFormat="1" applyFont="1" applyFill="1" applyBorder="1" applyAlignment="1" applyProtection="1">
      <alignment horizontal="center" vertical="center" wrapText="1"/>
    </xf>
    <xf numFmtId="0" fontId="9" fillId="10" borderId="49" xfId="0" applyFont="1" applyFill="1" applyBorder="1" applyAlignment="1" applyProtection="1">
      <alignment horizontal="center" vertical="center" textRotation="90"/>
    </xf>
    <xf numFmtId="0" fontId="29" fillId="0" borderId="44" xfId="0" applyFont="1" applyBorder="1" applyAlignment="1" applyProtection="1">
      <alignment horizontal="center" vertical="center"/>
    </xf>
    <xf numFmtId="0" fontId="53" fillId="11" borderId="113" xfId="0" applyFont="1" applyFill="1" applyBorder="1" applyAlignment="1" applyProtection="1">
      <alignment horizontal="center" vertical="center" wrapText="1"/>
    </xf>
    <xf numFmtId="0" fontId="53" fillId="11" borderId="114" xfId="0" applyFont="1" applyFill="1" applyBorder="1" applyAlignment="1" applyProtection="1">
      <alignment horizontal="center" vertical="center" wrapText="1"/>
    </xf>
    <xf numFmtId="0" fontId="53" fillId="11" borderId="115" xfId="0" applyFont="1" applyFill="1" applyBorder="1" applyAlignment="1" applyProtection="1">
      <alignment horizontal="center" vertical="center" wrapText="1"/>
    </xf>
    <xf numFmtId="0" fontId="15" fillId="0" borderId="116" xfId="0" applyFont="1" applyFill="1" applyBorder="1" applyAlignment="1" applyProtection="1">
      <alignment horizontal="center" vertical="center"/>
    </xf>
    <xf numFmtId="0" fontId="15" fillId="0" borderId="117" xfId="0" applyFont="1" applyFill="1" applyBorder="1" applyAlignment="1" applyProtection="1">
      <alignment horizontal="center" vertical="center"/>
    </xf>
    <xf numFmtId="0" fontId="15" fillId="0" borderId="118" xfId="0" applyFont="1" applyFill="1" applyBorder="1" applyAlignment="1" applyProtection="1">
      <alignment horizontal="center" vertical="center"/>
    </xf>
    <xf numFmtId="0" fontId="15" fillId="0" borderId="119" xfId="0" applyFont="1" applyFill="1" applyBorder="1" applyAlignment="1" applyProtection="1">
      <alignment horizontal="center" vertical="center"/>
    </xf>
    <xf numFmtId="0" fontId="15" fillId="0" borderId="121" xfId="0" applyFont="1" applyFill="1" applyBorder="1" applyAlignment="1" applyProtection="1">
      <alignment horizontal="center" vertical="center"/>
    </xf>
    <xf numFmtId="0" fontId="19" fillId="0" borderId="120" xfId="0" applyFont="1" applyFill="1" applyBorder="1" applyAlignment="1" applyProtection="1">
      <alignment horizontal="center" vertical="center"/>
    </xf>
    <xf numFmtId="0" fontId="15" fillId="0" borderId="125" xfId="0" applyFont="1" applyFill="1" applyBorder="1" applyAlignment="1" applyProtection="1">
      <alignment horizontal="center" vertical="center"/>
    </xf>
    <xf numFmtId="0" fontId="9" fillId="2" borderId="0" xfId="0" applyFont="1" applyFill="1"/>
    <xf numFmtId="0" fontId="9" fillId="2" borderId="9" xfId="0" applyFont="1" applyFill="1" applyBorder="1"/>
    <xf numFmtId="0" fontId="34" fillId="2" borderId="0" xfId="0" applyFont="1" applyFill="1" applyBorder="1" applyAlignment="1">
      <alignment horizontal="center" vertical="center" wrapText="1"/>
    </xf>
    <xf numFmtId="0" fontId="34" fillId="2" borderId="78" xfId="0" applyFont="1" applyFill="1" applyBorder="1" applyAlignment="1">
      <alignment horizontal="center" vertical="center" wrapText="1"/>
    </xf>
    <xf numFmtId="0" fontId="34" fillId="2" borderId="79" xfId="0" applyFont="1" applyFill="1" applyBorder="1" applyAlignment="1">
      <alignment horizontal="center" vertical="center" wrapText="1"/>
    </xf>
    <xf numFmtId="0" fontId="34" fillId="2" borderId="0" xfId="0" applyFont="1" applyFill="1" applyBorder="1" applyAlignment="1">
      <alignment horizontal="left" vertical="center"/>
    </xf>
    <xf numFmtId="0" fontId="0" fillId="0" borderId="0" xfId="0" applyBorder="1" applyAlignment="1">
      <alignment horizontal="center" vertical="center"/>
    </xf>
    <xf numFmtId="49" fontId="9" fillId="2" borderId="7" xfId="0" applyNumberFormat="1" applyFont="1" applyFill="1" applyBorder="1" applyAlignment="1">
      <alignment horizontal="left" vertical="center"/>
    </xf>
    <xf numFmtId="49" fontId="9" fillId="2" borderId="7" xfId="0" applyNumberFormat="1" applyFont="1" applyFill="1" applyBorder="1" applyAlignment="1">
      <alignment horizontal="left" vertical="center" wrapText="1"/>
    </xf>
    <xf numFmtId="0" fontId="38" fillId="0" borderId="1" xfId="0" applyFont="1" applyBorder="1" applyAlignment="1">
      <alignment horizontal="center" vertical="center"/>
    </xf>
    <xf numFmtId="0" fontId="10" fillId="0" borderId="1" xfId="0" applyFont="1" applyFill="1" applyBorder="1" applyAlignment="1">
      <alignment horizontal="center" vertical="center" wrapText="1"/>
    </xf>
    <xf numFmtId="0" fontId="49" fillId="11" borderId="1" xfId="0" applyFont="1" applyFill="1" applyBorder="1" applyAlignment="1">
      <alignment horizontal="center" vertical="center"/>
    </xf>
    <xf numFmtId="0" fontId="0" fillId="0" borderId="1" xfId="0" applyFill="1" applyBorder="1" applyAlignment="1">
      <alignment horizontal="left" vertical="center" wrapText="1"/>
    </xf>
    <xf numFmtId="49" fontId="51" fillId="13" borderId="4" xfId="0" applyNumberFormat="1" applyFont="1" applyFill="1" applyBorder="1" applyAlignment="1">
      <alignment horizontal="center" vertical="center" wrapText="1"/>
    </xf>
    <xf numFmtId="49" fontId="51" fillId="8" borderId="4" xfId="0" applyNumberFormat="1" applyFont="1" applyFill="1" applyBorder="1" applyAlignment="1">
      <alignment horizontal="center" vertical="center" wrapText="1"/>
    </xf>
    <xf numFmtId="49" fontId="51" fillId="12" borderId="4" xfId="0" applyNumberFormat="1" applyFont="1" applyFill="1" applyBorder="1" applyAlignment="1">
      <alignment horizontal="center" vertical="center" wrapText="1"/>
    </xf>
    <xf numFmtId="49" fontId="51" fillId="4" borderId="4" xfId="0" applyNumberFormat="1" applyFont="1" applyFill="1" applyBorder="1" applyAlignment="1">
      <alignment horizontal="center" vertical="center" wrapText="1"/>
    </xf>
    <xf numFmtId="49" fontId="51" fillId="15" borderId="4" xfId="0" applyNumberFormat="1" applyFont="1" applyFill="1" applyBorder="1" applyAlignment="1">
      <alignment horizontal="center" vertical="center" wrapText="1"/>
    </xf>
    <xf numFmtId="49" fontId="51" fillId="14" borderId="4" xfId="0" applyNumberFormat="1" applyFont="1" applyFill="1" applyBorder="1" applyAlignment="1">
      <alignment horizontal="center" vertical="center" wrapText="1"/>
    </xf>
    <xf numFmtId="49" fontId="51" fillId="13" borderId="1" xfId="0" applyNumberFormat="1" applyFont="1" applyFill="1" applyBorder="1" applyAlignment="1">
      <alignment horizontal="center" vertical="center" wrapText="1"/>
    </xf>
    <xf numFmtId="49" fontId="51" fillId="8" borderId="1" xfId="0" applyNumberFormat="1" applyFont="1" applyFill="1" applyBorder="1" applyAlignment="1">
      <alignment horizontal="center" vertical="center" wrapText="1"/>
    </xf>
    <xf numFmtId="49" fontId="51" fillId="12" borderId="1" xfId="0" applyNumberFormat="1" applyFont="1" applyFill="1" applyBorder="1" applyAlignment="1">
      <alignment horizontal="center" vertical="center" wrapText="1"/>
    </xf>
    <xf numFmtId="49" fontId="51" fillId="4" borderId="1" xfId="0" applyNumberFormat="1" applyFont="1" applyFill="1" applyBorder="1" applyAlignment="1">
      <alignment horizontal="center" vertical="center" wrapText="1"/>
    </xf>
    <xf numFmtId="49" fontId="51" fillId="15" borderId="1" xfId="0" applyNumberFormat="1" applyFont="1" applyFill="1" applyBorder="1" applyAlignment="1">
      <alignment horizontal="center" vertical="center" wrapText="1"/>
    </xf>
    <xf numFmtId="49" fontId="51" fillId="14" borderId="1" xfId="0" applyNumberFormat="1" applyFont="1" applyFill="1" applyBorder="1" applyAlignment="1">
      <alignment horizontal="center" vertical="center" wrapText="1"/>
    </xf>
    <xf numFmtId="0" fontId="0" fillId="0" borderId="0" xfId="0" applyProtection="1">
      <protection locked="0"/>
    </xf>
    <xf numFmtId="0" fontId="44" fillId="2" borderId="5" xfId="3" applyFill="1" applyBorder="1" applyAlignment="1" applyProtection="1">
      <alignment horizontal="center" vertical="center" wrapText="1"/>
      <protection locked="0"/>
    </xf>
    <xf numFmtId="0" fontId="44" fillId="2" borderId="5" xfId="3" applyFill="1" applyBorder="1" applyAlignment="1" applyProtection="1">
      <alignment horizontal="center" vertical="center"/>
      <protection locked="0"/>
    </xf>
    <xf numFmtId="0" fontId="44" fillId="2" borderId="84" xfId="3" applyFill="1" applyBorder="1" applyAlignment="1" applyProtection="1">
      <alignment horizontal="center" vertical="center"/>
      <protection locked="0"/>
    </xf>
    <xf numFmtId="0" fontId="49" fillId="11" borderId="1" xfId="0" applyFont="1" applyFill="1" applyBorder="1" applyAlignment="1" applyProtection="1">
      <alignment horizontal="center" vertical="center" wrapText="1"/>
      <protection locked="0"/>
    </xf>
    <xf numFmtId="49" fontId="0" fillId="5" borderId="1" xfId="0" applyNumberFormat="1" applyFill="1" applyBorder="1" applyAlignment="1" applyProtection="1">
      <protection locked="0"/>
    </xf>
    <xf numFmtId="49" fontId="0" fillId="5" borderId="1" xfId="0" applyNumberFormat="1" applyFont="1" applyFill="1" applyBorder="1" applyAlignment="1" applyProtection="1">
      <alignment horizontal="center" wrapText="1"/>
      <protection locked="0"/>
    </xf>
    <xf numFmtId="49" fontId="0" fillId="0" borderId="1" xfId="0" applyNumberFormat="1" applyBorder="1" applyAlignment="1" applyProtection="1">
      <alignment horizontal="left" vertical="center"/>
      <protection locked="0"/>
    </xf>
    <xf numFmtId="49" fontId="0" fillId="0" borderId="1" xfId="0" applyNumberFormat="1" applyBorder="1" applyAlignment="1" applyProtection="1">
      <alignment vertical="center"/>
      <protection locked="0"/>
    </xf>
    <xf numFmtId="0" fontId="0" fillId="0" borderId="4" xfId="0" applyBorder="1" applyAlignment="1" applyProtection="1">
      <alignment horizontal="left" vertical="center"/>
      <protection locked="0"/>
    </xf>
    <xf numFmtId="0" fontId="0" fillId="0" borderId="4" xfId="0" applyBorder="1" applyAlignment="1" applyProtection="1">
      <alignment vertical="center"/>
      <protection locked="0"/>
    </xf>
    <xf numFmtId="49" fontId="0" fillId="0" borderId="12" xfId="0" applyNumberFormat="1" applyBorder="1" applyAlignment="1" applyProtection="1">
      <alignment wrapText="1"/>
      <protection locked="0"/>
    </xf>
    <xf numFmtId="165" fontId="0" fillId="0" borderId="1" xfId="0" applyNumberFormat="1" applyBorder="1" applyAlignment="1" applyProtection="1">
      <alignment wrapText="1"/>
      <protection locked="0"/>
    </xf>
    <xf numFmtId="1" fontId="0" fillId="0" borderId="1" xfId="0" applyNumberFormat="1" applyBorder="1" applyAlignment="1" applyProtection="1">
      <alignment wrapText="1"/>
      <protection locked="0"/>
    </xf>
    <xf numFmtId="49" fontId="0" fillId="0" borderId="1" xfId="0" applyNumberFormat="1" applyBorder="1" applyAlignment="1" applyProtection="1">
      <alignment wrapText="1"/>
      <protection locked="0"/>
    </xf>
    <xf numFmtId="49" fontId="0" fillId="0" borderId="12" xfId="0" applyNumberFormat="1" applyBorder="1" applyProtection="1">
      <protection locked="0"/>
    </xf>
    <xf numFmtId="49" fontId="0" fillId="0" borderId="1" xfId="0" applyNumberFormat="1" applyBorder="1" applyProtection="1">
      <protection locked="0"/>
    </xf>
    <xf numFmtId="0" fontId="0" fillId="0" borderId="1" xfId="0" applyNumberFormat="1" applyBorder="1" applyProtection="1">
      <protection locked="0"/>
    </xf>
    <xf numFmtId="165" fontId="0" fillId="0" borderId="1" xfId="0" applyNumberFormat="1" applyBorder="1" applyProtection="1">
      <protection locked="0"/>
    </xf>
    <xf numFmtId="0" fontId="44" fillId="0" borderId="0" xfId="3" applyAlignment="1" applyProtection="1">
      <alignment vertical="center"/>
      <protection locked="0"/>
    </xf>
    <xf numFmtId="49" fontId="0" fillId="3" borderId="1" xfId="0" applyNumberFormat="1" applyFill="1" applyBorder="1" applyAlignment="1" applyProtection="1">
      <alignment wrapText="1"/>
      <protection locked="0"/>
    </xf>
    <xf numFmtId="165" fontId="0" fillId="3" borderId="1" xfId="0" applyNumberFormat="1" applyFill="1" applyBorder="1" applyProtection="1">
      <protection locked="0"/>
    </xf>
    <xf numFmtId="49" fontId="0" fillId="3" borderId="1" xfId="0" applyNumberFormat="1" applyFill="1" applyBorder="1" applyProtection="1">
      <protection locked="0"/>
    </xf>
    <xf numFmtId="49" fontId="0" fillId="3" borderId="4" xfId="0" applyNumberFormat="1" applyFont="1" applyFill="1" applyBorder="1" applyAlignment="1" applyProtection="1">
      <alignment wrapText="1"/>
      <protection locked="0"/>
    </xf>
    <xf numFmtId="49" fontId="0" fillId="3" borderId="1" xfId="0" applyNumberFormat="1" applyFont="1" applyFill="1" applyBorder="1" applyAlignment="1" applyProtection="1">
      <alignment wrapText="1"/>
      <protection locked="0"/>
    </xf>
    <xf numFmtId="0" fontId="43" fillId="7" borderId="0" xfId="2" applyNumberFormat="1" applyFont="1" applyFill="1"/>
    <xf numFmtId="0" fontId="6" fillId="0" borderId="136" xfId="2" applyNumberFormat="1" applyFont="1" applyBorder="1" applyAlignment="1"/>
    <xf numFmtId="0" fontId="8" fillId="0" borderId="0" xfId="2" applyNumberFormat="1"/>
    <xf numFmtId="0" fontId="6" fillId="0" borderId="0" xfId="2" applyFont="1"/>
    <xf numFmtId="0" fontId="44" fillId="0" borderId="0" xfId="3"/>
    <xf numFmtId="0" fontId="5" fillId="0" borderId="0" xfId="2" applyFont="1"/>
    <xf numFmtId="0" fontId="44" fillId="0" borderId="1" xfId="3" applyNumberFormat="1" applyBorder="1" applyAlignment="1" applyProtection="1">
      <alignment wrapText="1"/>
      <protection locked="0"/>
    </xf>
    <xf numFmtId="0" fontId="44" fillId="0" borderId="1" xfId="3" applyNumberFormat="1" applyBorder="1" applyAlignment="1" applyProtection="1">
      <alignment wrapText="1"/>
    </xf>
    <xf numFmtId="0" fontId="44" fillId="3" borderId="1" xfId="3" applyNumberFormat="1" applyFill="1" applyBorder="1" applyAlignment="1" applyProtection="1">
      <alignment wrapText="1"/>
    </xf>
    <xf numFmtId="0" fontId="44" fillId="5" borderId="1" xfId="3" applyNumberFormat="1" applyFill="1" applyBorder="1" applyAlignment="1" applyProtection="1">
      <protection locked="0"/>
    </xf>
    <xf numFmtId="0" fontId="44" fillId="3" borderId="1" xfId="3" applyFill="1" applyBorder="1" applyAlignment="1" applyProtection="1">
      <alignment horizontal="center" vertical="center"/>
      <protection locked="0"/>
    </xf>
    <xf numFmtId="0" fontId="44" fillId="3" borderId="1" xfId="3" applyNumberFormat="1" applyFill="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46" fillId="2" borderId="4" xfId="0" applyFont="1" applyFill="1" applyBorder="1" applyAlignment="1" applyProtection="1">
      <alignment wrapText="1"/>
      <protection locked="0"/>
    </xf>
    <xf numFmtId="0" fontId="46" fillId="2" borderId="1" xfId="0" applyFont="1" applyFill="1" applyBorder="1" applyAlignment="1" applyProtection="1">
      <alignment wrapText="1"/>
      <protection locked="0"/>
    </xf>
    <xf numFmtId="49" fontId="46" fillId="2" borderId="1" xfId="0" applyNumberFormat="1" applyFont="1" applyFill="1" applyBorder="1" applyAlignment="1" applyProtection="1">
      <alignment wrapText="1"/>
      <protection locked="0"/>
    </xf>
    <xf numFmtId="49" fontId="9" fillId="2" borderId="0" xfId="0" applyNumberFormat="1" applyFont="1" applyFill="1" applyBorder="1" applyAlignment="1">
      <alignment horizontal="left" vertical="center" wrapText="1"/>
    </xf>
    <xf numFmtId="49" fontId="9" fillId="2" borderId="85" xfId="0" applyNumberFormat="1" applyFont="1" applyFill="1" applyBorder="1" applyAlignment="1">
      <alignment horizontal="left" vertical="center" wrapText="1"/>
    </xf>
    <xf numFmtId="49" fontId="9" fillId="2" borderId="111" xfId="0" applyNumberFormat="1" applyFont="1" applyFill="1" applyBorder="1" applyAlignment="1">
      <alignment horizontal="left" vertical="center" wrapText="1"/>
    </xf>
    <xf numFmtId="0" fontId="0" fillId="0" borderId="32" xfId="0" applyBorder="1" applyAlignment="1">
      <alignment horizontal="left" vertical="center"/>
    </xf>
    <xf numFmtId="0" fontId="0" fillId="0" borderId="1" xfId="0" applyBorder="1" applyAlignment="1"/>
    <xf numFmtId="0" fontId="10" fillId="0" borderId="16" xfId="0" applyFont="1" applyBorder="1"/>
    <xf numFmtId="0" fontId="34" fillId="2" borderId="23" xfId="0" applyFont="1" applyFill="1" applyBorder="1" applyAlignment="1">
      <alignment horizontal="left" vertical="center"/>
    </xf>
    <xf numFmtId="0" fontId="34" fillId="2" borderId="9" xfId="0" applyFont="1" applyFill="1" applyBorder="1" applyAlignment="1">
      <alignment horizontal="left" vertical="center"/>
    </xf>
    <xf numFmtId="49" fontId="9" fillId="2" borderId="7" xfId="0" applyNumberFormat="1" applyFont="1" applyFill="1" applyBorder="1" applyAlignment="1">
      <alignment horizontal="left" vertical="top" wrapText="1"/>
    </xf>
    <xf numFmtId="0" fontId="44" fillId="0" borderId="1" xfId="3" applyBorder="1" applyAlignment="1" applyProtection="1">
      <alignment horizontal="left"/>
      <protection locked="0"/>
    </xf>
    <xf numFmtId="0" fontId="44" fillId="0" borderId="1" xfId="3" applyFill="1" applyBorder="1" applyAlignment="1" applyProtection="1">
      <alignment horizontal="left"/>
      <protection locked="0"/>
    </xf>
    <xf numFmtId="0" fontId="4" fillId="0" borderId="0" xfId="2" applyFont="1"/>
    <xf numFmtId="165" fontId="11" fillId="0" borderId="85" xfId="0" applyNumberFormat="1" applyFont="1" applyBorder="1" applyAlignment="1" applyProtection="1">
      <alignment horizontal="center" vertical="center"/>
      <protection locked="0"/>
    </xf>
    <xf numFmtId="165" fontId="11" fillId="0" borderId="82" xfId="0" applyNumberFormat="1" applyFont="1" applyBorder="1" applyAlignment="1" applyProtection="1">
      <alignment horizontal="center" vertical="center"/>
      <protection locked="0"/>
    </xf>
    <xf numFmtId="0" fontId="3" fillId="0" borderId="0" xfId="2" applyFont="1"/>
    <xf numFmtId="0" fontId="2" fillId="0" borderId="0" xfId="2" applyFont="1"/>
    <xf numFmtId="1" fontId="8" fillId="0" borderId="0" xfId="2" applyNumberFormat="1"/>
    <xf numFmtId="1" fontId="11" fillId="0" borderId="140" xfId="0" applyNumberFormat="1" applyFont="1" applyBorder="1" applyAlignment="1" applyProtection="1">
      <alignment horizontal="center" vertical="center"/>
      <protection locked="0"/>
    </xf>
    <xf numFmtId="1" fontId="11" fillId="0" borderId="141" xfId="0" applyNumberFormat="1" applyFont="1" applyBorder="1" applyAlignment="1" applyProtection="1">
      <alignment horizontal="center" vertical="center"/>
      <protection locked="0"/>
    </xf>
    <xf numFmtId="165" fontId="51" fillId="0" borderId="13" xfId="0" applyNumberFormat="1" applyFont="1" applyBorder="1" applyAlignment="1" applyProtection="1">
      <alignment horizontal="center" vertical="center"/>
    </xf>
    <xf numFmtId="165" fontId="51" fillId="0" borderId="14" xfId="0" applyNumberFormat="1" applyFont="1" applyBorder="1" applyAlignment="1" applyProtection="1">
      <alignment horizontal="center" vertical="center"/>
    </xf>
    <xf numFmtId="49" fontId="4" fillId="0" borderId="0" xfId="2" applyNumberFormat="1" applyFont="1"/>
    <xf numFmtId="0" fontId="0" fillId="0" borderId="1" xfId="0" applyBorder="1" applyAlignment="1" applyProtection="1">
      <alignment horizontal="left" vertical="center"/>
      <protection locked="0"/>
    </xf>
    <xf numFmtId="0" fontId="44" fillId="3" borderId="13" xfId="3" applyNumberFormat="1" applyFill="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0" fillId="0" borderId="13" xfId="0" applyBorder="1" applyAlignment="1" applyProtection="1">
      <alignment horizontal="left" vertical="center"/>
      <protection locked="0"/>
    </xf>
    <xf numFmtId="0" fontId="29" fillId="0" borderId="0" xfId="0" applyFont="1" applyFill="1" applyBorder="1" applyProtection="1"/>
    <xf numFmtId="0" fontId="28" fillId="0" borderId="0" xfId="0" applyFont="1" applyBorder="1" applyProtection="1"/>
    <xf numFmtId="0" fontId="29" fillId="0" borderId="42" xfId="0" applyFont="1" applyBorder="1" applyAlignment="1" applyProtection="1">
      <alignment horizontal="center" vertical="center"/>
    </xf>
    <xf numFmtId="0" fontId="29" fillId="0" borderId="38" xfId="0" applyFont="1" applyBorder="1" applyAlignment="1" applyProtection="1">
      <alignment horizontal="center" vertical="center"/>
    </xf>
    <xf numFmtId="0" fontId="0" fillId="0" borderId="46" xfId="0" applyFont="1" applyBorder="1" applyProtection="1"/>
    <xf numFmtId="0" fontId="28" fillId="0" borderId="38" xfId="0" applyFont="1" applyBorder="1" applyProtection="1"/>
    <xf numFmtId="0" fontId="29" fillId="0" borderId="87" xfId="0" applyFont="1" applyBorder="1" applyProtection="1"/>
    <xf numFmtId="0" fontId="19" fillId="0" borderId="56" xfId="0" applyFont="1" applyFill="1" applyBorder="1" applyAlignment="1" applyProtection="1">
      <alignment horizontal="center" vertical="center" wrapText="1"/>
    </xf>
    <xf numFmtId="0" fontId="19" fillId="0" borderId="55" xfId="0" applyFont="1" applyFill="1" applyBorder="1" applyAlignment="1" applyProtection="1">
      <alignment horizontal="center" vertical="center" wrapText="1"/>
    </xf>
    <xf numFmtId="0" fontId="19" fillId="0" borderId="105" xfId="0" applyFont="1" applyFill="1" applyBorder="1" applyAlignment="1" applyProtection="1">
      <alignment horizontal="center" vertical="center" wrapText="1"/>
    </xf>
    <xf numFmtId="0" fontId="15" fillId="0" borderId="143" xfId="0" applyFont="1" applyFill="1" applyBorder="1" applyAlignment="1" applyProtection="1">
      <alignment horizontal="center" vertical="center"/>
    </xf>
    <xf numFmtId="0" fontId="19" fillId="0" borderId="144" xfId="0" applyFont="1" applyFill="1" applyBorder="1" applyAlignment="1" applyProtection="1">
      <alignment horizontal="center" vertical="center"/>
    </xf>
    <xf numFmtId="0" fontId="15" fillId="0" borderId="146" xfId="0" applyFont="1" applyFill="1" applyBorder="1" applyAlignment="1" applyProtection="1">
      <alignment horizontal="center" vertical="center"/>
    </xf>
    <xf numFmtId="0" fontId="53" fillId="6" borderId="13" xfId="0" applyNumberFormat="1" applyFont="1" applyFill="1" applyBorder="1" applyAlignment="1" applyProtection="1">
      <alignment horizontal="center" vertical="center" wrapText="1"/>
    </xf>
    <xf numFmtId="0" fontId="15" fillId="0" borderId="147" xfId="0" applyFont="1" applyFill="1" applyBorder="1" applyAlignment="1" applyProtection="1">
      <alignment horizontal="center" vertical="center"/>
    </xf>
    <xf numFmtId="0" fontId="0" fillId="0" borderId="32" xfId="0" applyNumberFormat="1" applyBorder="1" applyProtection="1"/>
    <xf numFmtId="0" fontId="53" fillId="6" borderId="148" xfId="0" applyNumberFormat="1" applyFont="1" applyFill="1" applyBorder="1" applyAlignment="1" applyProtection="1">
      <alignment horizontal="center" vertical="center"/>
    </xf>
    <xf numFmtId="0" fontId="15" fillId="0" borderId="149" xfId="0" applyFont="1" applyFill="1" applyBorder="1" applyAlignment="1" applyProtection="1">
      <alignment horizontal="center" vertical="center"/>
    </xf>
    <xf numFmtId="0" fontId="53" fillId="6" borderId="150" xfId="0" applyNumberFormat="1" applyFont="1" applyFill="1" applyBorder="1" applyAlignment="1" applyProtection="1">
      <alignment horizontal="center" vertical="center"/>
    </xf>
    <xf numFmtId="0" fontId="15" fillId="0" borderId="151" xfId="0" applyFont="1" applyFill="1" applyBorder="1" applyAlignment="1" applyProtection="1">
      <alignment horizontal="center" vertical="center"/>
    </xf>
    <xf numFmtId="0" fontId="53" fillId="6" borderId="152" xfId="0" applyNumberFormat="1" applyFont="1" applyFill="1" applyBorder="1" applyAlignment="1" applyProtection="1">
      <alignment horizontal="center" vertical="center"/>
    </xf>
    <xf numFmtId="0" fontId="1" fillId="0" borderId="0" xfId="2" applyFont="1"/>
    <xf numFmtId="0" fontId="21" fillId="2" borderId="22" xfId="0" applyFont="1" applyFill="1" applyBorder="1" applyAlignment="1">
      <alignment horizontal="left" vertical="center"/>
    </xf>
    <xf numFmtId="0" fontId="34" fillId="2" borderId="22" xfId="0" applyFont="1" applyFill="1" applyBorder="1" applyAlignment="1">
      <alignment horizontal="left" vertical="center"/>
    </xf>
    <xf numFmtId="49" fontId="9" fillId="2" borderId="7" xfId="0" applyNumberFormat="1" applyFont="1" applyFill="1" applyBorder="1" applyAlignment="1">
      <alignment horizontal="left" vertical="center"/>
    </xf>
    <xf numFmtId="49" fontId="9" fillId="2" borderId="0" xfId="0" applyNumberFormat="1" applyFont="1" applyFill="1" applyBorder="1" applyAlignment="1">
      <alignment horizontal="left" vertical="center"/>
    </xf>
    <xf numFmtId="49" fontId="9" fillId="2" borderId="9" xfId="0" applyNumberFormat="1" applyFont="1" applyFill="1" applyBorder="1" applyAlignment="1">
      <alignment horizontal="left" vertical="center"/>
    </xf>
    <xf numFmtId="0" fontId="9" fillId="2" borderId="0" xfId="0" quotePrefix="1"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9" xfId="0" applyFont="1" applyFill="1" applyBorder="1" applyAlignment="1">
      <alignment horizontal="left" vertical="center" wrapText="1"/>
    </xf>
    <xf numFmtId="49" fontId="9" fillId="2" borderId="7" xfId="0" applyNumberFormat="1" applyFont="1" applyFill="1" applyBorder="1" applyAlignment="1">
      <alignment horizontal="left" vertical="center" wrapText="1"/>
    </xf>
    <xf numFmtId="49" fontId="9" fillId="2" borderId="0" xfId="0" applyNumberFormat="1" applyFont="1" applyFill="1" applyBorder="1" applyAlignment="1">
      <alignment horizontal="left" vertical="center" wrapText="1"/>
    </xf>
    <xf numFmtId="49" fontId="9" fillId="2" borderId="9" xfId="0" applyNumberFormat="1" applyFont="1" applyFill="1" applyBorder="1" applyAlignment="1">
      <alignment horizontal="left" vertical="center" wrapText="1"/>
    </xf>
    <xf numFmtId="0" fontId="9" fillId="2" borderId="0" xfId="0" applyFont="1" applyFill="1" applyBorder="1" applyAlignment="1">
      <alignment horizontal="left" vertical="center"/>
    </xf>
    <xf numFmtId="0" fontId="9" fillId="2" borderId="9" xfId="0" applyFont="1" applyFill="1" applyBorder="1" applyAlignment="1">
      <alignment horizontal="left" vertical="center"/>
    </xf>
    <xf numFmtId="0" fontId="20" fillId="2" borderId="112" xfId="0" applyFont="1" applyFill="1" applyBorder="1" applyAlignment="1">
      <alignment horizontal="center" vertical="center" wrapText="1"/>
    </xf>
    <xf numFmtId="0" fontId="0" fillId="2" borderId="112" xfId="0" applyFill="1" applyBorder="1" applyAlignment="1">
      <alignment horizontal="center" vertical="center" wrapText="1"/>
    </xf>
    <xf numFmtId="0" fontId="0" fillId="2" borderId="137" xfId="0" applyFill="1" applyBorder="1" applyAlignment="1">
      <alignment horizontal="center" vertical="center" wrapText="1"/>
    </xf>
    <xf numFmtId="0" fontId="0" fillId="0" borderId="15" xfId="0" applyBorder="1" applyAlignment="1">
      <alignment horizontal="center" wrapText="1"/>
    </xf>
    <xf numFmtId="0" fontId="0" fillId="0" borderId="11" xfId="0" applyBorder="1" applyAlignment="1">
      <alignment horizontal="center" wrapText="1"/>
    </xf>
    <xf numFmtId="0" fontId="56" fillId="11" borderId="0" xfId="0" applyFont="1" applyFill="1" applyAlignment="1">
      <alignment horizontal="center" vertical="center"/>
    </xf>
    <xf numFmtId="49" fontId="9" fillId="2" borderId="23" xfId="0" applyNumberFormat="1" applyFont="1" applyFill="1" applyBorder="1" applyAlignment="1">
      <alignment horizontal="left" vertical="center" wrapText="1"/>
    </xf>
    <xf numFmtId="0" fontId="9" fillId="2" borderId="135" xfId="0" applyFont="1" applyFill="1" applyBorder="1" applyAlignment="1">
      <alignment horizontal="center" vertical="center" wrapText="1"/>
    </xf>
    <xf numFmtId="0" fontId="9" fillId="2" borderId="134" xfId="0" applyFont="1" applyFill="1" applyBorder="1" applyAlignment="1">
      <alignment horizontal="center" vertical="center" wrapText="1"/>
    </xf>
    <xf numFmtId="0" fontId="9" fillId="2" borderId="104" xfId="0" applyFont="1" applyFill="1" applyBorder="1" applyAlignment="1">
      <alignment horizontal="center" vertical="center" wrapText="1"/>
    </xf>
    <xf numFmtId="0" fontId="34" fillId="2" borderId="76" xfId="0" applyFont="1" applyFill="1" applyBorder="1" applyAlignment="1">
      <alignment horizontal="center" wrapText="1"/>
    </xf>
    <xf numFmtId="0" fontId="34" fillId="2" borderId="112" xfId="0" applyFont="1" applyFill="1" applyBorder="1" applyAlignment="1">
      <alignment horizontal="center" wrapText="1"/>
    </xf>
    <xf numFmtId="0" fontId="34" fillId="2" borderId="77" xfId="0" applyFont="1" applyFill="1" applyBorder="1" applyAlignment="1">
      <alignment horizontal="center" wrapText="1"/>
    </xf>
    <xf numFmtId="0" fontId="44" fillId="2" borderId="78" xfId="3" applyFill="1" applyBorder="1" applyAlignment="1" applyProtection="1">
      <alignment horizontal="center" vertical="center" wrapText="1"/>
      <protection locked="0"/>
    </xf>
    <xf numFmtId="0" fontId="44" fillId="2" borderId="0" xfId="3" applyFill="1" applyBorder="1" applyAlignment="1" applyProtection="1">
      <alignment horizontal="center" vertical="center" wrapText="1"/>
      <protection locked="0"/>
    </xf>
    <xf numFmtId="0" fontId="44" fillId="2" borderId="79" xfId="3" applyFill="1" applyBorder="1" applyAlignment="1" applyProtection="1">
      <alignment horizontal="center" vertical="center" wrapText="1"/>
      <protection locked="0"/>
    </xf>
    <xf numFmtId="0" fontId="9" fillId="2" borderId="83"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80" xfId="0" applyFont="1" applyFill="1" applyBorder="1" applyAlignment="1">
      <alignment horizontal="center" vertical="center" wrapText="1"/>
    </xf>
    <xf numFmtId="0" fontId="9" fillId="2" borderId="81" xfId="0" applyFont="1" applyFill="1" applyBorder="1" applyAlignment="1">
      <alignment horizontal="center" vertical="center" wrapText="1"/>
    </xf>
    <xf numFmtId="0" fontId="9" fillId="2" borderId="82" xfId="0" applyFont="1" applyFill="1" applyBorder="1" applyAlignment="1">
      <alignment horizontal="center" vertical="center" wrapText="1"/>
    </xf>
    <xf numFmtId="0" fontId="9" fillId="2" borderId="78" xfId="0" applyFont="1" applyFill="1" applyBorder="1" applyAlignment="1">
      <alignment horizontal="center" vertical="center" wrapText="1"/>
    </xf>
    <xf numFmtId="0" fontId="0" fillId="0" borderId="0" xfId="0" applyBorder="1" applyAlignment="1">
      <alignment horizontal="center" vertical="center" wrapText="1"/>
    </xf>
    <xf numFmtId="0" fontId="0" fillId="0" borderId="79" xfId="0" applyBorder="1" applyAlignment="1">
      <alignment horizontal="center" vertical="center" wrapText="1"/>
    </xf>
    <xf numFmtId="0" fontId="20" fillId="2" borderId="78" xfId="0" applyFont="1" applyFill="1" applyBorder="1" applyAlignment="1">
      <alignment horizontal="center" vertical="center" wrapText="1"/>
    </xf>
    <xf numFmtId="0" fontId="20" fillId="0" borderId="0" xfId="0" applyFont="1" applyBorder="1" applyAlignment="1">
      <alignment horizontal="center" vertical="center"/>
    </xf>
    <xf numFmtId="0" fontId="20" fillId="0" borderId="79" xfId="0" applyFont="1" applyBorder="1" applyAlignment="1">
      <alignment horizontal="center" vertical="center"/>
    </xf>
    <xf numFmtId="0" fontId="52" fillId="11" borderId="24" xfId="0" applyFont="1" applyFill="1" applyBorder="1" applyAlignment="1">
      <alignment horizontal="center" vertical="center" textRotation="90"/>
    </xf>
    <xf numFmtId="0" fontId="52" fillId="11" borderId="52" xfId="0" applyFont="1" applyFill="1" applyBorder="1" applyAlignment="1">
      <alignment horizontal="center" vertical="center" textRotation="90"/>
    </xf>
    <xf numFmtId="0" fontId="0" fillId="0" borderId="0" xfId="0" applyAlignment="1">
      <alignment horizontal="left" vertical="center" wrapText="1"/>
    </xf>
    <xf numFmtId="0" fontId="0" fillId="0" borderId="9" xfId="0" applyBorder="1" applyAlignment="1">
      <alignment horizontal="left" vertical="center" wrapText="1"/>
    </xf>
    <xf numFmtId="0" fontId="9" fillId="2" borderId="0" xfId="0" applyFont="1" applyFill="1" applyBorder="1" applyAlignment="1">
      <alignment horizontal="left" vertical="top"/>
    </xf>
    <xf numFmtId="0" fontId="9" fillId="2" borderId="9" xfId="0" applyFont="1" applyFill="1" applyBorder="1" applyAlignment="1">
      <alignment horizontal="left" vertical="top"/>
    </xf>
    <xf numFmtId="0" fontId="0" fillId="0" borderId="0" xfId="0" applyAlignment="1">
      <alignment horizontal="left" vertical="center"/>
    </xf>
    <xf numFmtId="0" fontId="0" fillId="0" borderId="9" xfId="0" applyBorder="1" applyAlignment="1">
      <alignment horizontal="left" vertical="center"/>
    </xf>
    <xf numFmtId="0" fontId="72" fillId="3" borderId="7" xfId="0" applyFont="1" applyFill="1" applyBorder="1" applyAlignment="1">
      <alignment horizontal="center" vertical="center"/>
    </xf>
    <xf numFmtId="0" fontId="72" fillId="3" borderId="0" xfId="0" applyFont="1" applyFill="1" applyBorder="1" applyAlignment="1">
      <alignment horizontal="center" vertical="center"/>
    </xf>
    <xf numFmtId="0" fontId="0" fillId="0" borderId="0" xfId="0" applyAlignment="1">
      <alignment horizontal="center"/>
    </xf>
    <xf numFmtId="0" fontId="9" fillId="2" borderId="76" xfId="0" applyFont="1" applyFill="1" applyBorder="1" applyAlignment="1">
      <alignment horizontal="center" vertical="center" wrapText="1"/>
    </xf>
    <xf numFmtId="0" fontId="0" fillId="0" borderId="112" xfId="0" applyBorder="1" applyAlignment="1">
      <alignment horizontal="center" vertical="center" wrapText="1"/>
    </xf>
    <xf numFmtId="0" fontId="0" fillId="0" borderId="77" xfId="0" applyBorder="1" applyAlignment="1">
      <alignment horizontal="center" vertical="center" wrapText="1"/>
    </xf>
    <xf numFmtId="0" fontId="0" fillId="0" borderId="78" xfId="0" applyBorder="1" applyAlignment="1">
      <alignment horizontal="center" vertical="center" wrapText="1"/>
    </xf>
    <xf numFmtId="0" fontId="0" fillId="0" borderId="80" xfId="0" applyBorder="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0" fontId="20" fillId="2" borderId="0" xfId="0" applyFont="1" applyFill="1" applyBorder="1" applyAlignment="1">
      <alignment horizontal="left" vertical="top"/>
    </xf>
    <xf numFmtId="49" fontId="9" fillId="2" borderId="7" xfId="0" applyNumberFormat="1" applyFont="1" applyFill="1"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56" fillId="11" borderId="69" xfId="0" applyFont="1" applyFill="1" applyBorder="1" applyAlignment="1">
      <alignment horizontal="center" vertical="center"/>
    </xf>
    <xf numFmtId="0" fontId="56" fillId="11" borderId="70" xfId="0" applyFont="1" applyFill="1"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52" fillId="11" borderId="139" xfId="0" applyFont="1" applyFill="1" applyBorder="1" applyAlignment="1">
      <alignment horizontal="center" vertical="center" textRotation="90"/>
    </xf>
    <xf numFmtId="0" fontId="21" fillId="2" borderId="138" xfId="0" applyFont="1" applyFill="1" applyBorder="1" applyAlignment="1">
      <alignment horizontal="left" vertical="center"/>
    </xf>
    <xf numFmtId="0" fontId="34" fillId="2" borderId="5" xfId="0" applyFont="1" applyFill="1" applyBorder="1" applyAlignment="1">
      <alignment horizontal="left" vertical="center"/>
    </xf>
    <xf numFmtId="0" fontId="34" fillId="2" borderId="8" xfId="0" applyFont="1" applyFill="1" applyBorder="1" applyAlignment="1">
      <alignment horizontal="left" vertical="center"/>
    </xf>
    <xf numFmtId="0" fontId="54" fillId="11" borderId="2" xfId="0" applyFont="1" applyFill="1" applyBorder="1" applyAlignment="1">
      <alignment horizontal="center" vertical="center"/>
    </xf>
    <xf numFmtId="0" fontId="54" fillId="11" borderId="3" xfId="0" applyFont="1" applyFill="1" applyBorder="1" applyAlignment="1">
      <alignment horizontal="center" vertical="center"/>
    </xf>
    <xf numFmtId="0" fontId="54" fillId="11" borderId="4" xfId="0" applyFont="1" applyFill="1" applyBorder="1" applyAlignment="1">
      <alignment horizontal="center" vertical="center"/>
    </xf>
    <xf numFmtId="0" fontId="49" fillId="11" borderId="103" xfId="0" applyFont="1" applyFill="1" applyBorder="1" applyAlignment="1">
      <alignment horizontal="center" vertical="center"/>
    </xf>
    <xf numFmtId="0" fontId="49" fillId="11" borderId="104" xfId="0" applyFont="1" applyFill="1" applyBorder="1" applyAlignment="1">
      <alignment horizontal="center" vertical="center"/>
    </xf>
    <xf numFmtId="0" fontId="38" fillId="0" borderId="13" xfId="0" applyFont="1" applyBorder="1" applyAlignment="1">
      <alignment horizontal="center" vertical="center"/>
    </xf>
    <xf numFmtId="0" fontId="38" fillId="0" borderId="12" xfId="0" applyFont="1" applyBorder="1" applyAlignment="1">
      <alignment horizontal="center" vertical="center"/>
    </xf>
    <xf numFmtId="0" fontId="55" fillId="2" borderId="110" xfId="0" applyFont="1" applyFill="1" applyBorder="1" applyAlignment="1">
      <alignment horizontal="left" vertical="center"/>
    </xf>
    <xf numFmtId="0" fontId="55" fillId="2" borderId="70" xfId="0" applyFont="1" applyFill="1" applyBorder="1" applyAlignment="1">
      <alignment horizontal="left" vertical="center"/>
    </xf>
    <xf numFmtId="0" fontId="55" fillId="2" borderId="71" xfId="0" applyFont="1" applyFill="1" applyBorder="1" applyAlignment="1">
      <alignment horizontal="left" vertical="center"/>
    </xf>
    <xf numFmtId="0" fontId="14" fillId="10" borderId="13" xfId="0" applyFont="1" applyFill="1" applyBorder="1" applyAlignment="1">
      <alignment horizontal="center" vertical="center" wrapText="1"/>
    </xf>
    <xf numFmtId="0" fontId="14" fillId="10" borderId="14" xfId="0" applyFont="1" applyFill="1" applyBorder="1" applyAlignment="1">
      <alignment horizontal="center" vertical="center" wrapText="1"/>
    </xf>
    <xf numFmtId="0" fontId="14" fillId="10" borderId="12" xfId="0" applyFont="1" applyFill="1" applyBorder="1" applyAlignment="1">
      <alignment horizontal="center" vertical="center" wrapText="1"/>
    </xf>
    <xf numFmtId="49" fontId="0" fillId="0" borderId="13" xfId="0" applyNumberFormat="1" applyFill="1" applyBorder="1" applyAlignment="1">
      <alignment horizontal="left" vertical="center" wrapText="1"/>
    </xf>
    <xf numFmtId="49" fontId="0" fillId="0" borderId="12" xfId="0" applyNumberFormat="1" applyFill="1" applyBorder="1" applyAlignment="1">
      <alignment horizontal="left" vertical="center" wrapText="1"/>
    </xf>
    <xf numFmtId="49" fontId="10" fillId="0" borderId="13" xfId="0" applyNumberFormat="1" applyFont="1" applyBorder="1" applyAlignment="1">
      <alignment horizontal="center" vertical="center" wrapText="1"/>
    </xf>
    <xf numFmtId="49" fontId="10" fillId="0" borderId="12" xfId="0" applyNumberFormat="1" applyFont="1" applyBorder="1" applyAlignment="1">
      <alignment horizontal="center" vertical="center" wrapText="1"/>
    </xf>
    <xf numFmtId="0" fontId="22" fillId="10" borderId="13" xfId="0" applyFont="1" applyFill="1" applyBorder="1" applyAlignment="1">
      <alignment horizontal="left" vertical="center" wrapText="1"/>
    </xf>
    <xf numFmtId="0" fontId="22" fillId="10" borderId="14" xfId="0" applyFont="1" applyFill="1" applyBorder="1" applyAlignment="1">
      <alignment horizontal="left" vertical="center" wrapText="1"/>
    </xf>
    <xf numFmtId="0" fontId="22" fillId="10" borderId="12" xfId="0" applyFont="1" applyFill="1" applyBorder="1" applyAlignment="1">
      <alignment horizontal="left" vertical="center" wrapText="1"/>
    </xf>
    <xf numFmtId="0" fontId="10" fillId="0" borderId="1" xfId="0" applyFont="1" applyBorder="1" applyAlignment="1"/>
    <xf numFmtId="0" fontId="22" fillId="0" borderId="1" xfId="0" applyFont="1" applyBorder="1" applyAlignment="1"/>
    <xf numFmtId="0" fontId="49" fillId="11" borderId="135" xfId="0" applyFont="1" applyFill="1" applyBorder="1" applyAlignment="1">
      <alignment horizontal="center" vertical="center"/>
    </xf>
    <xf numFmtId="0" fontId="49" fillId="11" borderId="134" xfId="0" applyFont="1" applyFill="1" applyBorder="1" applyAlignment="1">
      <alignment horizontal="center" vertical="center"/>
    </xf>
    <xf numFmtId="0" fontId="49" fillId="11" borderId="2" xfId="0" applyFont="1" applyFill="1" applyBorder="1" applyAlignment="1">
      <alignment horizontal="center" vertical="center"/>
    </xf>
    <xf numFmtId="0" fontId="49" fillId="11" borderId="3" xfId="0" applyFont="1" applyFill="1" applyBorder="1" applyAlignment="1">
      <alignment horizontal="center" vertical="center"/>
    </xf>
    <xf numFmtId="0" fontId="49" fillId="11" borderId="4" xfId="0" applyFont="1" applyFill="1" applyBorder="1" applyAlignment="1">
      <alignment horizontal="center" vertical="center"/>
    </xf>
    <xf numFmtId="0" fontId="16" fillId="10" borderId="13" xfId="0" applyFont="1" applyFill="1" applyBorder="1" applyAlignment="1">
      <alignment horizontal="center" vertical="center" wrapText="1"/>
    </xf>
    <xf numFmtId="0" fontId="16" fillId="10" borderId="14"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5" fillId="0" borderId="83"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5" fillId="0" borderId="78" xfId="0" applyFont="1" applyBorder="1" applyAlignment="1" applyProtection="1">
      <alignment horizontal="center" vertical="center"/>
      <protection locked="0"/>
    </xf>
    <xf numFmtId="0" fontId="15" fillId="0" borderId="0"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15" fillId="0" borderId="80" xfId="0" applyFont="1" applyBorder="1" applyAlignment="1" applyProtection="1">
      <alignment horizontal="center" vertical="center"/>
      <protection locked="0"/>
    </xf>
    <xf numFmtId="0" fontId="15" fillId="0" borderId="81" xfId="0" applyFont="1" applyBorder="1" applyAlignment="1" applyProtection="1">
      <alignment horizontal="center" vertical="center"/>
      <protection locked="0"/>
    </xf>
    <xf numFmtId="0" fontId="15" fillId="0" borderId="111" xfId="0" applyFont="1" applyBorder="1" applyAlignment="1" applyProtection="1">
      <alignment horizontal="center" vertical="center"/>
      <protection locked="0"/>
    </xf>
    <xf numFmtId="0" fontId="10" fillId="0" borderId="13"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40" fillId="10" borderId="13" xfId="0" applyFont="1" applyFill="1" applyBorder="1" applyAlignment="1">
      <alignment horizontal="left" vertical="center" wrapText="1"/>
    </xf>
    <xf numFmtId="0" fontId="40" fillId="10" borderId="14" xfId="0" applyFont="1" applyFill="1" applyBorder="1" applyAlignment="1">
      <alignment horizontal="left" vertical="center" wrapText="1"/>
    </xf>
    <xf numFmtId="0" fontId="40" fillId="10" borderId="12" xfId="0" applyFont="1" applyFill="1" applyBorder="1" applyAlignment="1">
      <alignment horizontal="left" vertical="center" wrapText="1"/>
    </xf>
    <xf numFmtId="0" fontId="50" fillId="11" borderId="100" xfId="0" applyFont="1" applyFill="1" applyBorder="1" applyAlignment="1">
      <alignment horizontal="left" vertical="center" wrapText="1"/>
    </xf>
    <xf numFmtId="0" fontId="50" fillId="11" borderId="101" xfId="0" applyFont="1" applyFill="1" applyBorder="1" applyAlignment="1">
      <alignment horizontal="left" vertical="center" wrapText="1"/>
    </xf>
    <xf numFmtId="0" fontId="50" fillId="11" borderId="108" xfId="0" applyFont="1" applyFill="1" applyBorder="1" applyAlignment="1">
      <alignment horizontal="left" vertical="center" wrapText="1"/>
    </xf>
    <xf numFmtId="0" fontId="50" fillId="11" borderId="109" xfId="0" applyFont="1" applyFill="1" applyBorder="1" applyAlignment="1">
      <alignment horizontal="left" vertical="center" wrapText="1"/>
    </xf>
    <xf numFmtId="0" fontId="0" fillId="0" borderId="13" xfId="0" applyFill="1" applyBorder="1" applyAlignment="1">
      <alignment horizontal="left" vertical="center" wrapText="1"/>
    </xf>
    <xf numFmtId="0" fontId="0" fillId="0" borderId="12" xfId="0" applyFill="1" applyBorder="1" applyAlignment="1">
      <alignment horizontal="left" vertical="center" wrapText="1"/>
    </xf>
    <xf numFmtId="0" fontId="50" fillId="11" borderId="135" xfId="0" applyFont="1" applyFill="1" applyBorder="1" applyAlignment="1">
      <alignment horizontal="left" vertical="center" wrapText="1"/>
    </xf>
    <xf numFmtId="0" fontId="50" fillId="11" borderId="104" xfId="0" applyFont="1" applyFill="1" applyBorder="1" applyAlignment="1">
      <alignment horizontal="left" vertical="center" wrapText="1"/>
    </xf>
    <xf numFmtId="0" fontId="55" fillId="0" borderId="1" xfId="0" applyFont="1" applyBorder="1" applyAlignment="1"/>
    <xf numFmtId="0" fontId="64" fillId="0" borderId="1" xfId="0" applyFont="1" applyBorder="1" applyAlignment="1"/>
    <xf numFmtId="0" fontId="56" fillId="11" borderId="31" xfId="0" applyFont="1" applyFill="1" applyBorder="1" applyAlignment="1" applyProtection="1">
      <alignment horizontal="center"/>
    </xf>
    <xf numFmtId="0" fontId="0" fillId="0" borderId="31" xfId="0" applyBorder="1" applyAlignment="1"/>
    <xf numFmtId="0" fontId="18" fillId="10" borderId="129" xfId="0" applyFont="1" applyFill="1" applyBorder="1" applyAlignment="1" applyProtection="1">
      <alignment horizontal="left" vertical="center" wrapText="1"/>
    </xf>
    <xf numFmtId="0" fontId="18" fillId="10" borderId="24" xfId="0" applyFont="1" applyFill="1" applyBorder="1" applyAlignment="1" applyProtection="1">
      <alignment horizontal="left" vertical="center" wrapText="1"/>
    </xf>
    <xf numFmtId="164" fontId="0" fillId="0" borderId="24" xfId="0" applyNumberFormat="1" applyBorder="1" applyAlignment="1" applyProtection="1">
      <alignment horizontal="center" vertical="center"/>
    </xf>
    <xf numFmtId="164" fontId="0" fillId="0" borderId="52" xfId="0" applyNumberFormat="1" applyBorder="1" applyAlignment="1" applyProtection="1">
      <alignment horizontal="center" vertical="center"/>
    </xf>
    <xf numFmtId="0" fontId="18" fillId="10" borderId="130" xfId="0" applyFont="1" applyFill="1" applyBorder="1" applyAlignment="1" applyProtection="1">
      <alignment horizontal="left" vertical="center" wrapText="1"/>
    </xf>
    <xf numFmtId="0" fontId="18" fillId="10" borderId="131" xfId="0" applyFont="1" applyFill="1" applyBorder="1" applyAlignment="1" applyProtection="1">
      <alignment horizontal="left" vertical="center" wrapText="1"/>
    </xf>
    <xf numFmtId="164" fontId="0" fillId="0" borderId="132" xfId="0" applyNumberFormat="1" applyBorder="1" applyAlignment="1" applyProtection="1">
      <alignment horizontal="center" vertical="center"/>
    </xf>
    <xf numFmtId="164" fontId="0" fillId="0" borderId="133" xfId="0" applyNumberFormat="1" applyBorder="1" applyAlignment="1" applyProtection="1">
      <alignment horizontal="center" vertical="center"/>
    </xf>
    <xf numFmtId="0" fontId="17" fillId="0" borderId="48" xfId="0" applyFont="1" applyFill="1" applyBorder="1" applyAlignment="1" applyProtection="1">
      <alignment horizontal="left" vertical="center" wrapText="1"/>
    </xf>
    <xf numFmtId="0" fontId="17" fillId="0" borderId="105" xfId="0" applyFont="1" applyFill="1" applyBorder="1" applyAlignment="1" applyProtection="1">
      <alignment horizontal="left" vertical="center" wrapText="1"/>
    </xf>
    <xf numFmtId="0" fontId="10" fillId="0" borderId="88" xfId="0" applyFont="1" applyBorder="1" applyAlignment="1" applyProtection="1">
      <alignment horizontal="center" vertical="center" wrapText="1"/>
    </xf>
    <xf numFmtId="0" fontId="10" fillId="0" borderId="46" xfId="0" applyFont="1" applyBorder="1" applyAlignment="1" applyProtection="1">
      <alignment horizontal="center" vertical="center" wrapText="1"/>
    </xf>
    <xf numFmtId="0" fontId="10" fillId="0" borderId="65" xfId="0" applyFont="1" applyBorder="1" applyAlignment="1" applyProtection="1">
      <alignment horizontal="center" vertical="center" wrapText="1"/>
    </xf>
    <xf numFmtId="0" fontId="53" fillId="11" borderId="126" xfId="0" applyFont="1" applyFill="1" applyBorder="1" applyAlignment="1" applyProtection="1">
      <alignment horizontal="center" vertical="center" wrapText="1"/>
    </xf>
    <xf numFmtId="0" fontId="53" fillId="11" borderId="127" xfId="0" applyFont="1" applyFill="1" applyBorder="1" applyAlignment="1" applyProtection="1">
      <alignment horizontal="center" vertical="center" wrapText="1"/>
    </xf>
    <xf numFmtId="0" fontId="53" fillId="11" borderId="128" xfId="0" applyFont="1" applyFill="1" applyBorder="1" applyAlignment="1" applyProtection="1">
      <alignment horizontal="center" vertical="center" wrapText="1"/>
    </xf>
    <xf numFmtId="0" fontId="17" fillId="0" borderId="145" xfId="0" applyFont="1" applyFill="1" applyBorder="1" applyAlignment="1" applyProtection="1">
      <alignment horizontal="left" vertical="center" wrapText="1"/>
    </xf>
    <xf numFmtId="0" fontId="17" fillId="0" borderId="112" xfId="0" applyFont="1" applyFill="1" applyBorder="1" applyAlignment="1" applyProtection="1">
      <alignment horizontal="left" vertical="center" wrapText="1"/>
    </xf>
    <xf numFmtId="0" fontId="17" fillId="0" borderId="137" xfId="0" applyFont="1" applyFill="1" applyBorder="1" applyAlignment="1" applyProtection="1">
      <alignment horizontal="left" vertical="center" wrapText="1"/>
    </xf>
    <xf numFmtId="0" fontId="17" fillId="0" borderId="122" xfId="0" applyFont="1" applyFill="1" applyBorder="1" applyAlignment="1" applyProtection="1">
      <alignment horizontal="left" vertical="center" wrapText="1"/>
    </xf>
    <xf numFmtId="0" fontId="17" fillId="0" borderId="123" xfId="0" applyFont="1" applyFill="1" applyBorder="1" applyAlignment="1" applyProtection="1">
      <alignment horizontal="left" vertical="center" wrapText="1"/>
    </xf>
    <xf numFmtId="0" fontId="17" fillId="0" borderId="124" xfId="0" applyFont="1" applyFill="1" applyBorder="1" applyAlignment="1" applyProtection="1">
      <alignment horizontal="left" vertical="center" wrapText="1"/>
    </xf>
    <xf numFmtId="0" fontId="53" fillId="11" borderId="114" xfId="0" applyFont="1" applyFill="1" applyBorder="1" applyAlignment="1" applyProtection="1">
      <alignment horizontal="center" vertical="center"/>
    </xf>
    <xf numFmtId="0" fontId="9" fillId="10" borderId="59" xfId="0" applyFont="1" applyFill="1" applyBorder="1" applyAlignment="1" applyProtection="1">
      <alignment horizontal="center" vertical="center" textRotation="90" wrapText="1"/>
    </xf>
    <xf numFmtId="0" fontId="9" fillId="10" borderId="36" xfId="0" applyFont="1" applyFill="1" applyBorder="1" applyAlignment="1" applyProtection="1">
      <alignment horizontal="center" vertical="center" textRotation="90" wrapText="1"/>
    </xf>
    <xf numFmtId="0" fontId="17" fillId="0" borderId="13" xfId="0" applyFont="1" applyFill="1" applyBorder="1" applyAlignment="1" applyProtection="1">
      <alignment horizontal="left" vertical="center" wrapText="1"/>
    </xf>
    <xf numFmtId="0" fontId="9" fillId="10" borderId="59" xfId="0" applyFont="1" applyFill="1" applyBorder="1" applyAlignment="1" applyProtection="1">
      <alignment horizontal="center" vertical="center" textRotation="90"/>
    </xf>
    <xf numFmtId="0" fontId="9" fillId="10" borderId="49" xfId="0" applyFont="1" applyFill="1" applyBorder="1" applyAlignment="1" applyProtection="1">
      <alignment horizontal="center" vertical="center" textRotation="90"/>
    </xf>
    <xf numFmtId="0" fontId="23" fillId="0" borderId="95" xfId="0" applyFont="1" applyBorder="1" applyAlignment="1" applyProtection="1">
      <alignment horizontal="left" vertical="center"/>
    </xf>
    <xf numFmtId="0" fontId="23" fillId="0" borderId="96" xfId="0" applyFont="1" applyBorder="1" applyAlignment="1" applyProtection="1">
      <alignment horizontal="left" vertical="center"/>
    </xf>
    <xf numFmtId="0" fontId="23" fillId="0" borderId="97" xfId="0" applyFont="1" applyBorder="1" applyAlignment="1" applyProtection="1">
      <alignment horizontal="left" vertical="center"/>
    </xf>
    <xf numFmtId="0" fontId="9" fillId="10" borderId="76" xfId="0" applyFont="1" applyFill="1" applyBorder="1" applyAlignment="1" applyProtection="1">
      <alignment horizontal="center" vertical="center" textRotation="90" wrapText="1"/>
    </xf>
    <xf numFmtId="0" fontId="9" fillId="10" borderId="78" xfId="0" applyFont="1" applyFill="1" applyBorder="1" applyAlignment="1" applyProtection="1">
      <alignment horizontal="center" vertical="center" textRotation="90" wrapText="1"/>
    </xf>
    <xf numFmtId="0" fontId="9" fillId="10" borderId="80" xfId="0" applyFont="1" applyFill="1" applyBorder="1" applyAlignment="1" applyProtection="1">
      <alignment horizontal="center" vertical="center" textRotation="90" wrapText="1"/>
    </xf>
    <xf numFmtId="0" fontId="17" fillId="0" borderId="110" xfId="0" applyFont="1" applyFill="1" applyBorder="1" applyAlignment="1" applyProtection="1">
      <alignment horizontal="left" vertical="center" wrapText="1"/>
    </xf>
    <xf numFmtId="0" fontId="17" fillId="0" borderId="70" xfId="0" applyFont="1" applyFill="1" applyBorder="1" applyAlignment="1" applyProtection="1">
      <alignment horizontal="left" vertical="center" wrapText="1"/>
    </xf>
    <xf numFmtId="0" fontId="17" fillId="0" borderId="142" xfId="0" applyFont="1" applyFill="1" applyBorder="1" applyAlignment="1" applyProtection="1">
      <alignment horizontal="left" vertical="center" wrapText="1"/>
    </xf>
    <xf numFmtId="0" fontId="23" fillId="0" borderId="69" xfId="0" applyFont="1" applyBorder="1" applyAlignment="1" applyProtection="1">
      <alignment horizontal="left" vertical="center"/>
    </xf>
    <xf numFmtId="0" fontId="23" fillId="0" borderId="70" xfId="0" applyFont="1" applyBorder="1" applyAlignment="1" applyProtection="1">
      <alignment horizontal="left" vertical="center"/>
    </xf>
    <xf numFmtId="0" fontId="23" fillId="0" borderId="71" xfId="0" applyFont="1" applyBorder="1" applyAlignment="1" applyProtection="1">
      <alignment horizontal="left" vertical="center"/>
    </xf>
    <xf numFmtId="0" fontId="17" fillId="0" borderId="99" xfId="0" applyFont="1" applyFill="1" applyBorder="1" applyAlignment="1" applyProtection="1">
      <alignment horizontal="left" vertical="center" wrapText="1"/>
    </xf>
    <xf numFmtId="0" fontId="17" fillId="0" borderId="144"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xf>
    <xf numFmtId="0" fontId="9" fillId="10" borderId="49" xfId="0" applyFont="1" applyFill="1" applyBorder="1" applyAlignment="1" applyProtection="1">
      <alignment horizontal="center" vertical="center" textRotation="90" wrapText="1"/>
    </xf>
    <xf numFmtId="0" fontId="71" fillId="0" borderId="69" xfId="0" applyFont="1" applyBorder="1" applyAlignment="1"/>
    <xf numFmtId="0" fontId="71" fillId="0" borderId="70" xfId="0" applyFont="1" applyBorder="1" applyAlignment="1"/>
    <xf numFmtId="0" fontId="0" fillId="0" borderId="82" xfId="0" applyBorder="1" applyAlignment="1"/>
    <xf numFmtId="0" fontId="54" fillId="11" borderId="0" xfId="0" applyFont="1" applyFill="1" applyBorder="1" applyAlignment="1">
      <alignment horizontal="center" vertical="center"/>
    </xf>
    <xf numFmtId="0" fontId="54" fillId="11" borderId="9" xfId="0" applyFont="1" applyFill="1" applyBorder="1" applyAlignment="1">
      <alignment horizontal="center" vertical="center"/>
    </xf>
    <xf numFmtId="0" fontId="0" fillId="0" borderId="0" xfId="0" applyAlignment="1"/>
    <xf numFmtId="0" fontId="54" fillId="11" borderId="103" xfId="0" applyFont="1" applyFill="1" applyBorder="1" applyAlignment="1">
      <alignment horizontal="center" vertical="center"/>
    </xf>
    <xf numFmtId="0" fontId="57" fillId="0" borderId="134" xfId="0" applyFont="1" applyBorder="1" applyAlignment="1">
      <alignment horizontal="center" vertical="center"/>
    </xf>
    <xf numFmtId="0" fontId="57" fillId="0" borderId="104" xfId="0" applyFont="1" applyBorder="1" applyAlignment="1">
      <alignment horizontal="center" vertical="center"/>
    </xf>
    <xf numFmtId="0" fontId="44" fillId="0" borderId="1" xfId="3" applyNumberFormat="1" applyBorder="1" applyAlignment="1" applyProtection="1">
      <alignment horizontal="center" wrapText="1"/>
    </xf>
    <xf numFmtId="0" fontId="0" fillId="0" borderId="1" xfId="0" applyNumberFormat="1" applyBorder="1" applyAlignment="1" applyProtection="1">
      <alignment horizontal="center" wrapText="1"/>
    </xf>
    <xf numFmtId="0" fontId="9" fillId="2" borderId="1" xfId="0" applyFont="1" applyFill="1" applyBorder="1" applyAlignment="1">
      <alignment horizontal="left" wrapText="1"/>
    </xf>
    <xf numFmtId="0" fontId="50" fillId="11" borderId="0" xfId="0" applyFont="1" applyFill="1" applyAlignment="1">
      <alignment horizontal="left"/>
    </xf>
    <xf numFmtId="0" fontId="50" fillId="11" borderId="69" xfId="0" applyFont="1" applyFill="1" applyBorder="1" applyAlignment="1">
      <alignment horizontal="left" vertical="center"/>
    </xf>
    <xf numFmtId="0" fontId="50" fillId="11" borderId="70" xfId="0" applyFont="1" applyFill="1" applyBorder="1" applyAlignment="1">
      <alignment horizontal="left" vertical="center"/>
    </xf>
    <xf numFmtId="0" fontId="50" fillId="11" borderId="71" xfId="0" applyFont="1" applyFill="1" applyBorder="1" applyAlignment="1">
      <alignment horizontal="left" vertical="center"/>
    </xf>
    <xf numFmtId="0" fontId="9" fillId="2" borderId="1" xfId="0" applyFont="1" applyFill="1" applyBorder="1" applyAlignment="1">
      <alignment horizontal="left"/>
    </xf>
    <xf numFmtId="0" fontId="9" fillId="2" borderId="6" xfId="0" applyFont="1" applyFill="1" applyBorder="1" applyAlignment="1">
      <alignment horizontal="left" wrapText="1"/>
    </xf>
    <xf numFmtId="0" fontId="9" fillId="2" borderId="8" xfId="0" applyFont="1" applyFill="1" applyBorder="1" applyAlignment="1">
      <alignment horizontal="left" wrapText="1"/>
    </xf>
    <xf numFmtId="0" fontId="9" fillId="2" borderId="10" xfId="0" applyFont="1" applyFill="1" applyBorder="1" applyAlignment="1">
      <alignment horizontal="left" wrapText="1"/>
    </xf>
    <xf numFmtId="0" fontId="9" fillId="2" borderId="11" xfId="0" applyFont="1" applyFill="1" applyBorder="1" applyAlignment="1">
      <alignment horizontal="left" wrapText="1"/>
    </xf>
    <xf numFmtId="0" fontId="9" fillId="2" borderId="1" xfId="0" applyFont="1" applyFill="1" applyBorder="1" applyAlignment="1">
      <alignment wrapText="1"/>
    </xf>
    <xf numFmtId="0" fontId="50" fillId="11" borderId="2" xfId="0" applyFont="1" applyFill="1" applyBorder="1" applyAlignment="1"/>
    <xf numFmtId="0" fontId="0" fillId="0" borderId="3" xfId="0" applyFont="1" applyBorder="1" applyAlignment="1"/>
    <xf numFmtId="0" fontId="0" fillId="0" borderId="4" xfId="0" applyFont="1" applyBorder="1" applyAlignment="1"/>
    <xf numFmtId="0" fontId="9" fillId="2" borderId="1" xfId="0" applyFont="1" applyFill="1" applyBorder="1" applyAlignment="1">
      <alignment horizontal="left" vertical="center" wrapText="1"/>
    </xf>
    <xf numFmtId="0" fontId="9" fillId="2" borderId="12"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12" xfId="0" applyFont="1" applyFill="1" applyBorder="1" applyAlignment="1">
      <alignment wrapText="1"/>
    </xf>
    <xf numFmtId="0" fontId="9" fillId="2" borderId="1" xfId="0" applyFont="1" applyFill="1" applyBorder="1" applyAlignment="1">
      <alignment vertical="center" wrapText="1"/>
    </xf>
    <xf numFmtId="0" fontId="9" fillId="0" borderId="0" xfId="0" applyFont="1" applyAlignment="1">
      <alignment horizontal="center"/>
    </xf>
  </cellXfs>
  <cellStyles count="4">
    <cellStyle name="Hyperlink" xfId="3" builtinId="8"/>
    <cellStyle name="Normal" xfId="0" builtinId="0"/>
    <cellStyle name="Normal 2" xfId="1" xr:uid="{00000000-0005-0000-0000-000002000000}"/>
    <cellStyle name="Normal 3" xfId="2" xr:uid="{00000000-0005-0000-0000-000003000000}"/>
  </cellStyles>
  <dxfs count="101">
    <dxf>
      <numFmt numFmtId="0" formatCode="Genera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30" formatCode="@"/>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5" formatCode="[$-409]d\-mmm\-yy;@"/>
      <border diagonalUp="0" diagonalDown="0">
        <left style="thin">
          <color indexed="64"/>
        </left>
        <right style="thin">
          <color indexed="64"/>
        </right>
        <top style="thin">
          <color indexed="64"/>
        </top>
        <bottom style="thin">
          <color indexed="64"/>
        </bottom>
        <vertical/>
        <horizontal/>
      </border>
    </dxf>
    <dxf>
      <numFmt numFmtId="30" formatCode="@"/>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30" formatCode="@"/>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30" formatCode="@"/>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165" formatCode="[$-409]d\-mmm\-yy;@"/>
      <border diagonalUp="0" diagonalDown="0">
        <left style="thin">
          <color indexed="64"/>
        </left>
        <right style="thin">
          <color indexed="64"/>
        </right>
        <top style="thin">
          <color indexed="64"/>
        </top>
        <bottom style="thin">
          <color indexed="64"/>
        </bottom>
        <vertical/>
        <horizontal/>
      </border>
    </dxf>
    <dxf>
      <numFmt numFmtId="30" formatCode="@"/>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left style="thin">
          <color indexed="64"/>
        </left>
      </border>
    </dxf>
    <dxf>
      <alignment horizontal="general" vertical="bottom" textRotation="0" wrapText="1" indent="0" justifyLastLine="0" shrinkToFit="0" readingOrder="0"/>
    </dxf>
    <dxf>
      <font>
        <b/>
        <i val="0"/>
        <strike val="0"/>
        <condense val="0"/>
        <extend val="0"/>
        <outline val="0"/>
        <shadow val="0"/>
        <u val="none"/>
        <vertAlign val="baseline"/>
        <sz val="11"/>
        <color theme="1"/>
        <name val="Arial"/>
        <scheme val="none"/>
      </font>
      <numFmt numFmtId="30" formatCode="@"/>
      <fill>
        <patternFill patternType="solid">
          <fgColor indexed="64"/>
          <bgColor theme="4" tint="0.79998168889431442"/>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00FF00"/>
        </patternFill>
      </fill>
    </dxf>
    <dxf>
      <fill>
        <patternFill>
          <bgColor rgb="FFF68E38"/>
        </patternFill>
      </fill>
    </dxf>
    <dxf>
      <fill>
        <patternFill>
          <bgColor rgb="FFFF0000"/>
        </patternFill>
      </fill>
    </dxf>
    <dxf>
      <fill>
        <patternFill>
          <bgColor theme="0"/>
        </patternFill>
      </fill>
    </dxf>
    <dxf>
      <fill>
        <patternFill>
          <bgColor rgb="FF00FF00"/>
        </patternFill>
      </fill>
    </dxf>
    <dxf>
      <fill>
        <patternFill>
          <bgColor rgb="FFF68E38"/>
        </patternFill>
      </fill>
    </dxf>
    <dxf>
      <fill>
        <patternFill>
          <bgColor rgb="FFFF0000"/>
        </patternFill>
      </fill>
    </dxf>
    <dxf>
      <fill>
        <patternFill>
          <bgColor theme="0"/>
        </patternFill>
      </fill>
    </dxf>
    <dxf>
      <fill>
        <patternFill>
          <bgColor rgb="FF00FF00"/>
        </patternFill>
      </fill>
    </dxf>
    <dxf>
      <fill>
        <patternFill>
          <bgColor rgb="FFF68E38"/>
        </patternFill>
      </fill>
    </dxf>
    <dxf>
      <fill>
        <patternFill>
          <bgColor rgb="FFFF0000"/>
        </patternFill>
      </fill>
    </dxf>
    <dxf>
      <fill>
        <patternFill>
          <bgColor theme="0"/>
        </patternFill>
      </fill>
    </dxf>
    <dxf>
      <fill>
        <patternFill>
          <bgColor rgb="FF00FF00"/>
        </patternFill>
      </fill>
    </dxf>
    <dxf>
      <fill>
        <patternFill>
          <bgColor rgb="FFF68E38"/>
        </patternFill>
      </fill>
    </dxf>
    <dxf>
      <fill>
        <patternFill>
          <bgColor rgb="FFFF0000"/>
        </patternFill>
      </fill>
    </dxf>
    <dxf>
      <fill>
        <patternFill>
          <bgColor theme="0"/>
        </patternFill>
      </fill>
    </dxf>
    <dxf>
      <fill>
        <patternFill>
          <bgColor rgb="FF00FF00"/>
        </patternFill>
      </fill>
    </dxf>
    <dxf>
      <fill>
        <patternFill>
          <bgColor rgb="FFF68E38"/>
        </patternFill>
      </fill>
    </dxf>
    <dxf>
      <fill>
        <patternFill>
          <bgColor rgb="FFFF0000"/>
        </patternFill>
      </fill>
    </dxf>
    <dxf>
      <fill>
        <patternFill>
          <bgColor theme="0"/>
        </patternFill>
      </fill>
    </dxf>
    <dxf>
      <fill>
        <patternFill>
          <bgColor rgb="FF00FF00"/>
        </patternFill>
      </fill>
    </dxf>
    <dxf>
      <fill>
        <patternFill>
          <bgColor rgb="FFF68E38"/>
        </patternFill>
      </fill>
    </dxf>
    <dxf>
      <fill>
        <patternFill>
          <bgColor rgb="FFFF0000"/>
        </patternFill>
      </fill>
    </dxf>
    <dxf>
      <fill>
        <patternFill>
          <bgColor theme="0"/>
        </patternFill>
      </fill>
    </dxf>
    <dxf>
      <fill>
        <patternFill>
          <bgColor rgb="FF00FF00"/>
        </patternFill>
      </fill>
    </dxf>
    <dxf>
      <fill>
        <patternFill>
          <bgColor rgb="FFF68E38"/>
        </patternFill>
      </fill>
    </dxf>
    <dxf>
      <fill>
        <patternFill>
          <bgColor rgb="FFFF0000"/>
        </patternFill>
      </fill>
    </dxf>
    <dxf>
      <fill>
        <patternFill>
          <bgColor theme="0"/>
        </patternFill>
      </fill>
    </dxf>
    <dxf>
      <fill>
        <patternFill>
          <bgColor rgb="FF00FF00"/>
        </patternFill>
      </fill>
    </dxf>
    <dxf>
      <fill>
        <patternFill>
          <bgColor rgb="FFF68E38"/>
        </patternFill>
      </fill>
    </dxf>
    <dxf>
      <fill>
        <patternFill>
          <bgColor rgb="FFFF0000"/>
        </patternFill>
      </fill>
    </dxf>
    <dxf>
      <fill>
        <patternFill>
          <bgColor theme="0"/>
        </patternFill>
      </fill>
    </dxf>
    <dxf>
      <fill>
        <patternFill>
          <bgColor rgb="FF00FF00"/>
        </patternFill>
      </fill>
    </dxf>
    <dxf>
      <fill>
        <patternFill>
          <bgColor rgb="FFF68E38"/>
        </patternFill>
      </fill>
    </dxf>
    <dxf>
      <fill>
        <patternFill>
          <bgColor rgb="FFFF0000"/>
        </patternFill>
      </fill>
    </dxf>
    <dxf>
      <fill>
        <patternFill>
          <bgColor theme="0"/>
        </patternFill>
      </fill>
    </dxf>
    <dxf>
      <fill>
        <patternFill>
          <bgColor rgb="FF00FF00"/>
        </patternFill>
      </fill>
    </dxf>
    <dxf>
      <fill>
        <patternFill>
          <bgColor rgb="FFF68E38"/>
        </patternFill>
      </fill>
    </dxf>
    <dxf>
      <fill>
        <patternFill>
          <bgColor rgb="FFFF0000"/>
        </patternFill>
      </fill>
    </dxf>
    <dxf>
      <fill>
        <patternFill>
          <bgColor theme="0"/>
        </patternFill>
      </fill>
    </dxf>
    <dxf>
      <fill>
        <patternFill>
          <bgColor rgb="FF00FF00"/>
        </patternFill>
      </fill>
    </dxf>
    <dxf>
      <fill>
        <patternFill>
          <bgColor rgb="FFF68E38"/>
        </patternFill>
      </fill>
    </dxf>
    <dxf>
      <fill>
        <patternFill>
          <bgColor rgb="FFFF0000"/>
        </patternFill>
      </fill>
    </dxf>
    <dxf>
      <fill>
        <patternFill>
          <bgColor theme="0"/>
        </patternFill>
      </fill>
    </dxf>
    <dxf>
      <fill>
        <patternFill>
          <bgColor rgb="FF00FF00"/>
        </patternFill>
      </fill>
    </dxf>
    <dxf>
      <fill>
        <patternFill>
          <bgColor theme="9"/>
        </patternFill>
      </fill>
    </dxf>
    <dxf>
      <fill>
        <patternFill>
          <bgColor rgb="FFFF0000"/>
        </patternFill>
      </fill>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0000FF"/>
      <color rgb="FFFF66FF"/>
      <color rgb="FFFFFF66"/>
      <color rgb="FF6600CC"/>
      <color rgb="FFFFFF99"/>
      <color rgb="FFFFFFCC"/>
      <color rgb="FF00FF00"/>
      <color rgb="FF9966FF"/>
      <color rgb="FFF68E38"/>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xsd:schema xmlns:xsd="http://www.w3.org/2001/XMLSchema" xmlns="">
      <xsd:element nillable="true" name="data-set">
        <xsd:complexType>
          <xsd:sequence minOccurs="0">
            <xsd:element minOccurs="0" nillable="true" name="EPA" form="unqualified">
              <xsd:complexType>
                <xsd:sequence minOccurs="0">
                  <xsd:element minOccurs="0" nillable="true" type="xsd:string" name="RegionalTeam" form="unqualified"/>
                  <xsd:element minOccurs="0" nillable="true" type="xsd:string" name="CCM" form="unqualified"/>
                  <xsd:element minOccurs="0" nillable="true" type="xsd:date" name="AssessmentDate" form="unqualified"/>
                  <xsd:element minOccurs="0" nillable="true" type="xsd:string" name="Type" form="unqualified"/>
                  <xsd:element minOccurs="0" nillable="true" type="xsd:string" name="FileID" form="unqualified"/>
                  <xsd:element minOccurs="0" nillable="true" name="Assessment" form="unqualified">
                    <xsd:complexType>
                      <xsd:sequence minOccurs="0">
                        <xsd:element minOccurs="0" maxOccurs="unbounded" nillable="true" name="Compliance" form="unqualified">
                          <xsd:complexType>
                            <xsd:sequence minOccurs="0">
                              <xsd:element minOccurs="0" nillable="true" type="xsd:string" name="Attachments" form="unqualified"/>
                              <xsd:element minOccurs="0" nillable="true" type="xsd:string" name="InitialRating" form="unqualified"/>
                              <xsd:element minOccurs="0" nillable="true" type="xsd:string" name="Comments" form="unqualified"/>
                              <xsd:element minOccurs="0" nillable="true" type="xsd:integer" name="Indicator" form="unqualified"/>
                            </xsd:sequence>
                          </xsd:complexType>
                        </xsd:element>
                      </xsd:sequence>
                    </xsd:complexType>
                  </xsd:element>
                  <xsd:element minOccurs="0" nillable="true" type="xsd:string" name="LegalEntity" form="unqualified"/>
                  <xsd:element minOccurs="0" nillable="true" type="xsd:date" name="EndOfTermsDate" form="unqualified"/>
                  <xsd:element minOccurs="0" nillable="true" type="xsd:date" name="NextElectionsDate" form="unqualified"/>
                  <xsd:element minOccurs="0" nillable="true" type="xsd:integer" name="NumberOfMembers" form="unqualified"/>
                  <xsd:element minOccurs="0" nillable="true" type="xsd:integer" name="Male" form="unqualified"/>
                  <xsd:element minOccurs="0" nillable="true" type="xsd:integer" name="Female" form="unqualified"/>
                  <xsd:element minOccurs="0" nillable="true" type="xsd:integer" name="Other" form="unqualified"/>
                  <xsd:element minOccurs="0" nillable="true" type="xsd:string" name="MembershipDistribution" form="unqualified"/>
                  <xsd:element minOccurs="0" nillable="true" type="xsd:string" name="StructuralUnits" form="unqualified"/>
                  <xsd:element minOccurs="0" nillable="true" type="xsd:string" name="SecAvailable" form="unqualified"/>
                  <xsd:element minOccurs="0" nillable="true" type="xsd:string" name="NumberOfStaff" form="unqualified"/>
                  <xsd:element minOccurs="0" nillable="true" type="xsd:string" name="WebsiteAvailable" form="unqualified"/>
                  <xsd:element minOccurs="0" nillable="true" type="xsd:string" name="WebsiteAddress" form="unqualified"/>
                  <xsd:element minOccurs="0" nillable="true" type="xsd:string" name="CCMFundingAvailable" form="unqualified"/>
                  <xsd:element minOccurs="0" nillable="true" type="xsd:integer" name="CCMFundingAmount" form="unqualified"/>
                  <xsd:element minOccurs="0" nillable="true" type="xsd:date" name="CCMFundingDate" form="unqualified"/>
                  <xsd:element minOccurs="0" nillable="true" type="xsd:string" name="CCMContext" form="unqualified"/>
                  <xsd:element minOccurs="0" nillable="true" type="xsd:date" name="CRMUpdateDate" form="unqualified"/>
                  <xsd:element minOccurs="0" nillable="true" name="ImrpovementPlan" form="unqualified">
                    <xsd:complexType>
                      <xsd:sequence minOccurs="0">
                        <xsd:element minOccurs="0" maxOccurs="unbounded" nillable="true" name="ImprovementPlanItem" form="unqualified">
                          <xsd:complexType>
                            <xsd:sequence minOccurs="0">
                              <xsd:element minOccurs="0" nillable="true" type="xsd:string" name="Thematic" form="unqualified"/>
                              <xsd:element minOccurs="0" nillable="true" type="xsd:string" name="Milestones" form="unqualified"/>
                              <xsd:element minOccurs="0" nillable="true" type="xsd:string" name="Activities" form="unqualified"/>
                              <xsd:element minOccurs="0" nillable="true" type="xsd:date" name="TargetDates" form="unqualified"/>
                              <xsd:element minOccurs="0" nillable="true" type="xsd:string" name="Status" form="unqualified"/>
                              <xsd:element minOccurs="0" nillable="true" type="xsd:string" name="TANeed" form="unqualified"/>
                              <xsd:element minOccurs="0" nillable="true" type="xsd:string" name="TASource" form="unqualified"/>
                              <xsd:element minOccurs="0" nillable="true" type="xsd:string" name="FSNeed" form="unqualified"/>
                              <xsd:element minOccurs="0" nillable="true" type="xsd:string" name="FSAmount" form="unqualified"/>
                              <xsd:element minOccurs="0" nillable="true" type="xsd:string" name="Priority" form="unqualified"/>
                              <xsd:element minOccurs="0" nillable="true" type="xsd:string" name="Comments" form="unqualified"/>
                              <xsd:element minOccurs="0" nillable="true" type="xsd:date" name="CommentDate" form="unqualified"/>
                              <xsd:element minOccurs="0" nillable="true" type="xsd:string" name="CommentUser" form="unqualified"/>
                              <xsd:element minOccurs="0" nillable="true" type="xsd:string" name="AttachmentLink" form="unqualified"/>
                              <xsd:element minOccurs="0" nillable="true" type="xsd:string" name="IndicatorLink" form="unqualified"/>
                            </xsd:sequence>
                          </xsd:complexType>
                        </xsd:element>
                      </xsd:sequence>
                    </xsd:complexType>
                  </xsd:element>
                </xsd:sequence>
              </xsd:complexType>
            </xsd:element>
          </xsd:sequence>
        </xsd:complexType>
      </xsd:element>
    </xsd:schema>
  </Schema>
  <Map ID="4" Name="data-set_Map" RootElement="data-set" SchemaID="Schema4" ShowImportExportValidationErrors="false" AutoFit="true" Append="false" PreserveSortAFLayout="true" PreserveFormat="true">
    <DataBinding FileBinding="true" ConnectionID="4" DataBindingLoadMode="1"/>
  </Map>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18" Type="http://schemas.openxmlformats.org/officeDocument/2006/relationships/xmlMaps" Target="xmlMap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743007371603303"/>
          <c:y val="0.27005196396559938"/>
          <c:w val="0.5853413372833346"/>
          <c:h val="0.6905495170452397"/>
        </c:manualLayout>
      </c:layout>
      <c:barChart>
        <c:barDir val="bar"/>
        <c:grouping val="clustered"/>
        <c:varyColors val="0"/>
        <c:ser>
          <c:idx val="0"/>
          <c:order val="0"/>
          <c:invertIfNegative val="0"/>
          <c:cat>
            <c:strRef>
              <c:f>'RESULTS - Requirements'!$B$17:$B$20</c:f>
              <c:strCache>
                <c:ptCount val="4"/>
                <c:pt idx="0">
                  <c:v>Requirement 3</c:v>
                </c:pt>
                <c:pt idx="1">
                  <c:v>Requirement 4</c:v>
                </c:pt>
                <c:pt idx="2">
                  <c:v>Requirement 5</c:v>
                </c:pt>
                <c:pt idx="3">
                  <c:v>Requirement 6</c:v>
                </c:pt>
              </c:strCache>
            </c:strRef>
          </c:cat>
          <c:val>
            <c:numRef>
              <c:f>'RESULTS - Requirements'!$C$17:$C$20</c:f>
              <c:numCache>
                <c:formatCode>General</c:formatCode>
                <c:ptCount val="4"/>
              </c:numCache>
            </c:numRef>
          </c:val>
          <c:extLst>
            <c:ext xmlns:c16="http://schemas.microsoft.com/office/drawing/2014/chart" uri="{C3380CC4-5D6E-409C-BE32-E72D297353CC}">
              <c16:uniqueId val="{00000000-4277-4E42-8652-1F7A89124277}"/>
            </c:ext>
          </c:extLst>
        </c:ser>
        <c:ser>
          <c:idx val="1"/>
          <c:order val="1"/>
          <c:invertIfNegative val="0"/>
          <c:cat>
            <c:strRef>
              <c:f>'RESULTS - Requirements'!$B$17:$B$20</c:f>
              <c:strCache>
                <c:ptCount val="4"/>
                <c:pt idx="0">
                  <c:v>Requirement 3</c:v>
                </c:pt>
                <c:pt idx="1">
                  <c:v>Requirement 4</c:v>
                </c:pt>
                <c:pt idx="2">
                  <c:v>Requirement 5</c:v>
                </c:pt>
                <c:pt idx="3">
                  <c:v>Requirement 6</c:v>
                </c:pt>
              </c:strCache>
            </c:strRef>
          </c:cat>
          <c:val>
            <c:numRef>
              <c:f>'RESULTS - Requirements'!$D$17:$D$20</c:f>
              <c:numCache>
                <c:formatCode>General</c:formatCode>
                <c:ptCount val="4"/>
              </c:numCache>
            </c:numRef>
          </c:val>
          <c:extLst>
            <c:ext xmlns:c16="http://schemas.microsoft.com/office/drawing/2014/chart" uri="{C3380CC4-5D6E-409C-BE32-E72D297353CC}">
              <c16:uniqueId val="{00000001-4277-4E42-8652-1F7A89124277}"/>
            </c:ext>
          </c:extLst>
        </c:ser>
        <c:ser>
          <c:idx val="2"/>
          <c:order val="2"/>
          <c:invertIfNegative val="0"/>
          <c:dLbls>
            <c:spPr>
              <a:solidFill>
                <a:schemeClr val="bg2"/>
              </a:solidFill>
              <a:ln>
                <a:noFill/>
              </a:ln>
            </c:spPr>
            <c:txPr>
              <a:bodyPr/>
              <a:lstStyle/>
              <a:p>
                <a:pPr>
                  <a:defRPr sz="900">
                    <a:latin typeface="Arial" pitchFamily="34" charset="0"/>
                    <a:cs typeface="Arial"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'RESULTS - Requirements'!$B$17:$B$20</c:f>
              <c:strCache>
                <c:ptCount val="4"/>
                <c:pt idx="0">
                  <c:v>Requirement 3</c:v>
                </c:pt>
                <c:pt idx="1">
                  <c:v>Requirement 4</c:v>
                </c:pt>
                <c:pt idx="2">
                  <c:v>Requirement 5</c:v>
                </c:pt>
                <c:pt idx="3">
                  <c:v>Requirement 6</c:v>
                </c:pt>
              </c:strCache>
            </c:strRef>
          </c:cat>
          <c:val>
            <c:numRef>
              <c:f>'RESULTS - Requirements'!$E$17:$E$20</c:f>
              <c:numCache>
                <c:formatCode>0.0</c:formatCode>
                <c:ptCount val="4"/>
                <c:pt idx="0">
                  <c:v>0</c:v>
                </c:pt>
                <c:pt idx="1">
                  <c:v>0</c:v>
                </c:pt>
                <c:pt idx="2">
                  <c:v>0</c:v>
                </c:pt>
                <c:pt idx="3">
                  <c:v>0</c:v>
                </c:pt>
              </c:numCache>
            </c:numRef>
          </c:val>
          <c:extLst>
            <c:ext xmlns:c16="http://schemas.microsoft.com/office/drawing/2014/chart" uri="{C3380CC4-5D6E-409C-BE32-E72D297353CC}">
              <c16:uniqueId val="{00000002-4277-4E42-8652-1F7A89124277}"/>
            </c:ext>
          </c:extLst>
        </c:ser>
        <c:ser>
          <c:idx val="3"/>
          <c:order val="3"/>
          <c:invertIfNegative val="0"/>
          <c:cat>
            <c:strRef>
              <c:f>'RESULTS - Requirements'!$B$17:$B$20</c:f>
              <c:strCache>
                <c:ptCount val="4"/>
                <c:pt idx="0">
                  <c:v>Requirement 3</c:v>
                </c:pt>
                <c:pt idx="1">
                  <c:v>Requirement 4</c:v>
                </c:pt>
                <c:pt idx="2">
                  <c:v>Requirement 5</c:v>
                </c:pt>
                <c:pt idx="3">
                  <c:v>Requirement 6</c:v>
                </c:pt>
              </c:strCache>
            </c:strRef>
          </c:cat>
          <c:val>
            <c:numRef>
              <c:f>'RESULTS - Requirements'!$F$17:$F$20</c:f>
              <c:numCache>
                <c:formatCode>0.0</c:formatCode>
                <c:ptCount val="4"/>
              </c:numCache>
            </c:numRef>
          </c:val>
          <c:extLst>
            <c:ext xmlns:c16="http://schemas.microsoft.com/office/drawing/2014/chart" uri="{C3380CC4-5D6E-409C-BE32-E72D297353CC}">
              <c16:uniqueId val="{00000003-4277-4E42-8652-1F7A89124277}"/>
            </c:ext>
          </c:extLst>
        </c:ser>
        <c:ser>
          <c:idx val="4"/>
          <c:order val="4"/>
          <c:tx>
            <c:strRef>
              <c:f>'RESULTS - Requirements'!$H$16</c:f>
              <c:strCache>
                <c:ptCount val="1"/>
                <c:pt idx="0">
                  <c:v>Non- compliant</c:v>
                </c:pt>
              </c:strCache>
            </c:strRef>
          </c:tx>
          <c:spPr>
            <a:solidFill>
              <a:srgbClr val="FF0000"/>
            </a:solidFill>
            <a:ln>
              <a:solidFill>
                <a:schemeClr val="tx1"/>
              </a:solidFill>
            </a:ln>
            <a:effectLst>
              <a:glow>
                <a:schemeClr val="accent1">
                  <a:alpha val="40000"/>
                </a:schemeClr>
              </a:glow>
              <a:softEdge rad="0"/>
            </a:effectLst>
          </c:spPr>
          <c:invertIfNegative val="0"/>
          <c:val>
            <c:numRef>
              <c:f>'RESULTS - Requirements'!$H$17:$H$20</c:f>
              <c:numCache>
                <c:formatCode>0.0</c:formatCode>
                <c:ptCount val="4"/>
                <c:pt idx="0">
                  <c:v>0</c:v>
                </c:pt>
                <c:pt idx="1">
                  <c:v>0</c:v>
                </c:pt>
                <c:pt idx="2">
                  <c:v>0</c:v>
                </c:pt>
                <c:pt idx="3">
                  <c:v>0</c:v>
                </c:pt>
              </c:numCache>
            </c:numRef>
          </c:val>
          <c:extLst>
            <c:ext xmlns:c16="http://schemas.microsoft.com/office/drawing/2014/chart" uri="{C3380CC4-5D6E-409C-BE32-E72D297353CC}">
              <c16:uniqueId val="{00000004-4277-4E42-8652-1F7A89124277}"/>
            </c:ext>
          </c:extLst>
        </c:ser>
        <c:ser>
          <c:idx val="5"/>
          <c:order val="5"/>
          <c:tx>
            <c:strRef>
              <c:f>'RESULTS - Requirements'!$I$16</c:f>
              <c:strCache>
                <c:ptCount val="1"/>
                <c:pt idx="0">
                  <c:v>Indeterminate Compliant</c:v>
                </c:pt>
              </c:strCache>
            </c:strRef>
          </c:tx>
          <c:spPr>
            <a:solidFill>
              <a:srgbClr val="F68E38"/>
            </a:solidFill>
            <a:ln>
              <a:solidFill>
                <a:schemeClr val="tx1"/>
              </a:solidFill>
            </a:ln>
          </c:spPr>
          <c:invertIfNegative val="0"/>
          <c:val>
            <c:numRef>
              <c:f>'RESULTS - Requirements'!$I$17:$I$20</c:f>
              <c:numCache>
                <c:formatCode>0.0</c:formatCode>
                <c:ptCount val="4"/>
                <c:pt idx="0">
                  <c:v>0</c:v>
                </c:pt>
                <c:pt idx="1">
                  <c:v>0</c:v>
                </c:pt>
                <c:pt idx="2">
                  <c:v>0</c:v>
                </c:pt>
                <c:pt idx="3">
                  <c:v>0</c:v>
                </c:pt>
              </c:numCache>
            </c:numRef>
          </c:val>
          <c:extLst>
            <c:ext xmlns:c16="http://schemas.microsoft.com/office/drawing/2014/chart" uri="{C3380CC4-5D6E-409C-BE32-E72D297353CC}">
              <c16:uniqueId val="{00000005-4277-4E42-8652-1F7A89124277}"/>
            </c:ext>
          </c:extLst>
        </c:ser>
        <c:ser>
          <c:idx val="6"/>
          <c:order val="6"/>
          <c:tx>
            <c:strRef>
              <c:f>'RESULTS - Requirements'!$J$16</c:f>
              <c:strCache>
                <c:ptCount val="1"/>
                <c:pt idx="0">
                  <c:v>Fully compliant</c:v>
                </c:pt>
              </c:strCache>
            </c:strRef>
          </c:tx>
          <c:spPr>
            <a:solidFill>
              <a:srgbClr val="00FF00"/>
            </a:solidFill>
            <a:ln>
              <a:solidFill>
                <a:schemeClr val="tx1"/>
              </a:solidFill>
            </a:ln>
          </c:spPr>
          <c:invertIfNegative val="0"/>
          <c:val>
            <c:numRef>
              <c:f>'RESULTS - Requirements'!$J$17:$J$20</c:f>
              <c:numCache>
                <c:formatCode>0.0</c:formatCode>
                <c:ptCount val="4"/>
                <c:pt idx="0">
                  <c:v>0</c:v>
                </c:pt>
                <c:pt idx="1">
                  <c:v>0</c:v>
                </c:pt>
                <c:pt idx="2">
                  <c:v>0</c:v>
                </c:pt>
                <c:pt idx="3">
                  <c:v>0</c:v>
                </c:pt>
              </c:numCache>
            </c:numRef>
          </c:val>
          <c:extLst>
            <c:ext xmlns:c16="http://schemas.microsoft.com/office/drawing/2014/chart" uri="{C3380CC4-5D6E-409C-BE32-E72D297353CC}">
              <c16:uniqueId val="{00000006-4277-4E42-8652-1F7A89124277}"/>
            </c:ext>
          </c:extLst>
        </c:ser>
        <c:dLbls>
          <c:showLegendKey val="0"/>
          <c:showVal val="0"/>
          <c:showCatName val="0"/>
          <c:showSerName val="0"/>
          <c:showPercent val="0"/>
          <c:showBubbleSize val="0"/>
        </c:dLbls>
        <c:gapWidth val="101"/>
        <c:overlap val="100"/>
        <c:axId val="218592032"/>
        <c:axId val="218733472"/>
      </c:barChart>
      <c:catAx>
        <c:axId val="218592032"/>
        <c:scaling>
          <c:orientation val="maxMin"/>
        </c:scaling>
        <c:delete val="0"/>
        <c:axPos val="l"/>
        <c:numFmt formatCode="General" sourceLinked="0"/>
        <c:majorTickMark val="out"/>
        <c:minorTickMark val="none"/>
        <c:tickLblPos val="nextTo"/>
        <c:spPr>
          <a:solidFill>
            <a:srgbClr val="FFFF66"/>
          </a:solidFill>
        </c:spPr>
        <c:txPr>
          <a:bodyPr/>
          <a:lstStyle/>
          <a:p>
            <a:pPr>
              <a:defRPr>
                <a:latin typeface="Arial" pitchFamily="34" charset="0"/>
                <a:cs typeface="Arial" pitchFamily="34" charset="0"/>
              </a:defRPr>
            </a:pPr>
            <a:endParaRPr lang="en-US"/>
          </a:p>
        </c:txPr>
        <c:crossAx val="218733472"/>
        <c:crosses val="autoZero"/>
        <c:auto val="1"/>
        <c:lblAlgn val="ctr"/>
        <c:lblOffset val="100"/>
        <c:noMultiLvlLbl val="0"/>
      </c:catAx>
      <c:valAx>
        <c:axId val="218733472"/>
        <c:scaling>
          <c:orientation val="minMax"/>
          <c:max val="3"/>
        </c:scaling>
        <c:delete val="0"/>
        <c:axPos val="t"/>
        <c:numFmt formatCode="General" sourceLinked="1"/>
        <c:majorTickMark val="out"/>
        <c:minorTickMark val="none"/>
        <c:tickLblPos val="nextTo"/>
        <c:txPr>
          <a:bodyPr/>
          <a:lstStyle/>
          <a:p>
            <a:pPr>
              <a:defRPr>
                <a:latin typeface="Arial" pitchFamily="34" charset="0"/>
                <a:cs typeface="Arial" pitchFamily="34" charset="0"/>
              </a:defRPr>
            </a:pPr>
            <a:endParaRPr lang="en-US"/>
          </a:p>
        </c:txPr>
        <c:crossAx val="218592032"/>
        <c:crosses val="autoZero"/>
        <c:crossBetween val="between"/>
        <c:majorUnit val="1"/>
      </c:valAx>
    </c:plotArea>
    <c:legend>
      <c:legendPos val="t"/>
      <c:legendEntry>
        <c:idx val="0"/>
        <c:delete val="1"/>
      </c:legendEntry>
      <c:legendEntry>
        <c:idx val="1"/>
        <c:delete val="1"/>
      </c:legendEntry>
      <c:legendEntry>
        <c:idx val="2"/>
        <c:delete val="1"/>
      </c:legendEntry>
      <c:legendEntry>
        <c:idx val="3"/>
        <c:delete val="1"/>
      </c:legendEntry>
      <c:legendEntry>
        <c:idx val="4"/>
        <c:txPr>
          <a:bodyPr/>
          <a:lstStyle/>
          <a:p>
            <a:pPr>
              <a:defRPr sz="900">
                <a:latin typeface="Arial" pitchFamily="34" charset="0"/>
                <a:cs typeface="Arial" pitchFamily="34" charset="0"/>
              </a:defRPr>
            </a:pPr>
            <a:endParaRPr lang="en-US"/>
          </a:p>
        </c:txPr>
      </c:legendEntry>
      <c:legendEntry>
        <c:idx val="5"/>
        <c:txPr>
          <a:bodyPr/>
          <a:lstStyle/>
          <a:p>
            <a:pPr>
              <a:defRPr sz="900">
                <a:latin typeface="Arial" pitchFamily="34" charset="0"/>
                <a:cs typeface="Arial" pitchFamily="34" charset="0"/>
              </a:defRPr>
            </a:pPr>
            <a:endParaRPr lang="en-US"/>
          </a:p>
        </c:txPr>
      </c:legendEntry>
      <c:legendEntry>
        <c:idx val="6"/>
        <c:txPr>
          <a:bodyPr/>
          <a:lstStyle/>
          <a:p>
            <a:pPr>
              <a:defRPr sz="900">
                <a:latin typeface="Arial" pitchFamily="34" charset="0"/>
                <a:cs typeface="Arial" pitchFamily="34" charset="0"/>
              </a:defRPr>
            </a:pPr>
            <a:endParaRPr lang="en-US"/>
          </a:p>
        </c:txPr>
      </c:legendEntry>
      <c:layout>
        <c:manualLayout>
          <c:xMode val="edge"/>
          <c:yMode val="edge"/>
          <c:x val="0.84859752259474353"/>
          <c:y val="0.26333695480142982"/>
          <c:w val="0.13486633175377966"/>
          <c:h val="0.65735289388509954"/>
        </c:manualLayout>
      </c:layout>
      <c:overlay val="0"/>
      <c:spPr>
        <a:solidFill>
          <a:schemeClr val="bg1">
            <a:lumMod val="95000"/>
          </a:schemeClr>
        </a:solidFill>
      </c:spPr>
      <c:txPr>
        <a:bodyPr/>
        <a:lstStyle/>
        <a:p>
          <a:pPr>
            <a:defRPr>
              <a:latin typeface="Arial" pitchFamily="34" charset="0"/>
              <a:cs typeface="Arial" pitchFamily="34" charset="0"/>
            </a:defRPr>
          </a:pPr>
          <a:endParaRPr lang="en-US"/>
        </a:p>
      </c:txPr>
    </c:legend>
    <c:plotVisOnly val="1"/>
    <c:dispBlanksAs val="gap"/>
    <c:showDLblsOverMax val="0"/>
  </c:chart>
  <c:spPr>
    <a:solidFill>
      <a:schemeClr val="bg2"/>
    </a:solidFill>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537551781930872"/>
          <c:y val="0.18460018289569008"/>
          <c:w val="0.8484291496695443"/>
          <c:h val="0.5497104111986002"/>
        </c:manualLayout>
      </c:layout>
      <c:barChart>
        <c:barDir val="col"/>
        <c:grouping val="clustered"/>
        <c:varyColors val="0"/>
        <c:ser>
          <c:idx val="0"/>
          <c:order val="0"/>
          <c:tx>
            <c:strRef>
              <c:f>'RESULTS - Requirements'!$H$4</c:f>
              <c:strCache>
                <c:ptCount val="1"/>
                <c:pt idx="0">
                  <c:v>Performance rating</c:v>
                </c:pt>
              </c:strCache>
            </c:strRef>
          </c:tx>
          <c:spPr>
            <a:ln>
              <a:solidFill>
                <a:schemeClr val="tx1"/>
              </a:solidFill>
            </a:ln>
          </c:spPr>
          <c:invertIfNegative val="0"/>
          <c:dLbls>
            <c:spPr>
              <a:solidFill>
                <a:schemeClr val="bg2"/>
              </a:solidFill>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'RESULTS - Requirements'!$B$5:$B$13</c:f>
              <c:strCache>
                <c:ptCount val="9"/>
                <c:pt idx="0">
                  <c:v>A</c:v>
                </c:pt>
                <c:pt idx="1">
                  <c:v>B</c:v>
                </c:pt>
                <c:pt idx="2">
                  <c:v>C</c:v>
                </c:pt>
                <c:pt idx="3">
                  <c:v>G</c:v>
                </c:pt>
                <c:pt idx="4">
                  <c:v>H</c:v>
                </c:pt>
                <c:pt idx="5">
                  <c:v>J</c:v>
                </c:pt>
                <c:pt idx="6">
                  <c:v>N</c:v>
                </c:pt>
                <c:pt idx="7">
                  <c:v>O</c:v>
                </c:pt>
                <c:pt idx="8">
                  <c:v>Q</c:v>
                </c:pt>
              </c:strCache>
            </c:strRef>
          </c:cat>
          <c:val>
            <c:numRef>
              <c:f>'RESULTS - Requirements'!$H$5:$H$13</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7467-4F01-B4B4-A92C216B880F}"/>
            </c:ext>
          </c:extLst>
        </c:ser>
        <c:ser>
          <c:idx val="1"/>
          <c:order val="1"/>
          <c:tx>
            <c:strRef>
              <c:f>'RESULTS - Requirements'!$I$4</c:f>
              <c:strCache>
                <c:ptCount val="1"/>
                <c:pt idx="0">
                  <c:v>NC</c:v>
                </c:pt>
              </c:strCache>
            </c:strRef>
          </c:tx>
          <c:spPr>
            <a:solidFill>
              <a:srgbClr val="FF0000"/>
            </a:solidFill>
            <a:ln>
              <a:solidFill>
                <a:schemeClr val="tx1"/>
              </a:solidFill>
            </a:ln>
          </c:spPr>
          <c:invertIfNegative val="0"/>
          <c:cat>
            <c:strRef>
              <c:f>'RESULTS - Requirements'!$B$5:$B$13</c:f>
              <c:strCache>
                <c:ptCount val="9"/>
                <c:pt idx="0">
                  <c:v>A</c:v>
                </c:pt>
                <c:pt idx="1">
                  <c:v>B</c:v>
                </c:pt>
                <c:pt idx="2">
                  <c:v>C</c:v>
                </c:pt>
                <c:pt idx="3">
                  <c:v>G</c:v>
                </c:pt>
                <c:pt idx="4">
                  <c:v>H</c:v>
                </c:pt>
                <c:pt idx="5">
                  <c:v>J</c:v>
                </c:pt>
                <c:pt idx="6">
                  <c:v>N</c:v>
                </c:pt>
                <c:pt idx="7">
                  <c:v>O</c:v>
                </c:pt>
                <c:pt idx="8">
                  <c:v>Q</c:v>
                </c:pt>
              </c:strCache>
            </c:strRef>
          </c:cat>
          <c:val>
            <c:numRef>
              <c:f>'RESULTS - Requirements'!$I$5:$I$13</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7467-4F01-B4B4-A92C216B880F}"/>
            </c:ext>
          </c:extLst>
        </c:ser>
        <c:ser>
          <c:idx val="2"/>
          <c:order val="2"/>
          <c:tx>
            <c:strRef>
              <c:f>'RESULTS - Requirements'!$J$4</c:f>
              <c:strCache>
                <c:ptCount val="1"/>
                <c:pt idx="0">
                  <c:v>IC</c:v>
                </c:pt>
              </c:strCache>
            </c:strRef>
          </c:tx>
          <c:spPr>
            <a:solidFill>
              <a:srgbClr val="F68E38"/>
            </a:solidFill>
            <a:ln>
              <a:solidFill>
                <a:schemeClr val="tx1"/>
              </a:solidFill>
            </a:ln>
          </c:spPr>
          <c:invertIfNegative val="0"/>
          <c:cat>
            <c:strRef>
              <c:f>'RESULTS - Requirements'!$B$5:$B$13</c:f>
              <c:strCache>
                <c:ptCount val="9"/>
                <c:pt idx="0">
                  <c:v>A</c:v>
                </c:pt>
                <c:pt idx="1">
                  <c:v>B</c:v>
                </c:pt>
                <c:pt idx="2">
                  <c:v>C</c:v>
                </c:pt>
                <c:pt idx="3">
                  <c:v>G</c:v>
                </c:pt>
                <c:pt idx="4">
                  <c:v>H</c:v>
                </c:pt>
                <c:pt idx="5">
                  <c:v>J</c:v>
                </c:pt>
                <c:pt idx="6">
                  <c:v>N</c:v>
                </c:pt>
                <c:pt idx="7">
                  <c:v>O</c:v>
                </c:pt>
                <c:pt idx="8">
                  <c:v>Q</c:v>
                </c:pt>
              </c:strCache>
            </c:strRef>
          </c:cat>
          <c:val>
            <c:numRef>
              <c:f>'RESULTS - Requirements'!$J$5:$J$13</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7467-4F01-B4B4-A92C216B880F}"/>
            </c:ext>
          </c:extLst>
        </c:ser>
        <c:ser>
          <c:idx val="3"/>
          <c:order val="3"/>
          <c:tx>
            <c:strRef>
              <c:f>'RESULTS - Requirements'!$K$4</c:f>
              <c:strCache>
                <c:ptCount val="1"/>
                <c:pt idx="0">
                  <c:v>FC</c:v>
                </c:pt>
              </c:strCache>
            </c:strRef>
          </c:tx>
          <c:spPr>
            <a:solidFill>
              <a:srgbClr val="00FF00"/>
            </a:solidFill>
            <a:ln>
              <a:solidFill>
                <a:schemeClr val="tx1"/>
              </a:solidFill>
            </a:ln>
          </c:spPr>
          <c:invertIfNegative val="0"/>
          <c:cat>
            <c:strRef>
              <c:f>'RESULTS - Requirements'!$B$5:$B$13</c:f>
              <c:strCache>
                <c:ptCount val="9"/>
                <c:pt idx="0">
                  <c:v>A</c:v>
                </c:pt>
                <c:pt idx="1">
                  <c:v>B</c:v>
                </c:pt>
                <c:pt idx="2">
                  <c:v>C</c:v>
                </c:pt>
                <c:pt idx="3">
                  <c:v>G</c:v>
                </c:pt>
                <c:pt idx="4">
                  <c:v>H</c:v>
                </c:pt>
                <c:pt idx="5">
                  <c:v>J</c:v>
                </c:pt>
                <c:pt idx="6">
                  <c:v>N</c:v>
                </c:pt>
                <c:pt idx="7">
                  <c:v>O</c:v>
                </c:pt>
                <c:pt idx="8">
                  <c:v>Q</c:v>
                </c:pt>
              </c:strCache>
            </c:strRef>
          </c:cat>
          <c:val>
            <c:numRef>
              <c:f>'RESULTS - Requirements'!$K$5:$K$13</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3-7467-4F01-B4B4-A92C216B880F}"/>
            </c:ext>
          </c:extLst>
        </c:ser>
        <c:dLbls>
          <c:showLegendKey val="0"/>
          <c:showVal val="0"/>
          <c:showCatName val="0"/>
          <c:showSerName val="0"/>
          <c:showPercent val="0"/>
          <c:showBubbleSize val="0"/>
        </c:dLbls>
        <c:gapWidth val="76"/>
        <c:overlap val="100"/>
        <c:axId val="218855408"/>
        <c:axId val="218855968"/>
      </c:barChart>
      <c:catAx>
        <c:axId val="218855408"/>
        <c:scaling>
          <c:orientation val="minMax"/>
        </c:scaling>
        <c:delete val="0"/>
        <c:axPos val="b"/>
        <c:title>
          <c:tx>
            <c:rich>
              <a:bodyPr/>
              <a:lstStyle/>
              <a:p>
                <a:pPr>
                  <a:defRPr/>
                </a:pPr>
                <a:r>
                  <a:rPr lang="en-US">
                    <a:latin typeface="Arial" pitchFamily="34" charset="0"/>
                    <a:cs typeface="Arial" pitchFamily="34" charset="0"/>
                  </a:rPr>
                  <a:t>Requirement</a:t>
                </a:r>
              </a:p>
            </c:rich>
          </c:tx>
          <c:layout>
            <c:manualLayout>
              <c:xMode val="edge"/>
              <c:yMode val="edge"/>
              <c:x val="0.48956503178066596"/>
              <c:y val="0.92641907261592304"/>
            </c:manualLayout>
          </c:layout>
          <c:overlay val="0"/>
        </c:title>
        <c:numFmt formatCode="General" sourceLinked="0"/>
        <c:majorTickMark val="out"/>
        <c:minorTickMark val="none"/>
        <c:tickLblPos val="nextTo"/>
        <c:txPr>
          <a:bodyPr/>
          <a:lstStyle/>
          <a:p>
            <a:pPr>
              <a:defRPr b="1">
                <a:latin typeface="Arial" pitchFamily="34" charset="0"/>
                <a:cs typeface="Arial" pitchFamily="34" charset="0"/>
              </a:defRPr>
            </a:pPr>
            <a:endParaRPr lang="en-US"/>
          </a:p>
        </c:txPr>
        <c:crossAx val="218855968"/>
        <c:crosses val="autoZero"/>
        <c:auto val="1"/>
        <c:lblAlgn val="ctr"/>
        <c:lblOffset val="100"/>
        <c:noMultiLvlLbl val="0"/>
      </c:catAx>
      <c:valAx>
        <c:axId val="218855968"/>
        <c:scaling>
          <c:orientation val="minMax"/>
          <c:max val="3"/>
        </c:scaling>
        <c:delete val="0"/>
        <c:axPos val="l"/>
        <c:title>
          <c:tx>
            <c:rich>
              <a:bodyPr rot="-5400000" vert="horz"/>
              <a:lstStyle/>
              <a:p>
                <a:pPr>
                  <a:defRPr/>
                </a:pPr>
                <a:r>
                  <a:rPr lang="en-GB">
                    <a:latin typeface="Arial" pitchFamily="34" charset="0"/>
                    <a:cs typeface="Arial" pitchFamily="34" charset="0"/>
                  </a:rPr>
                  <a:t>Performance</a:t>
                </a:r>
                <a:r>
                  <a:rPr lang="en-GB" baseline="0">
                    <a:latin typeface="Arial" pitchFamily="34" charset="0"/>
                    <a:cs typeface="Arial" pitchFamily="34" charset="0"/>
                  </a:rPr>
                  <a:t> Rating</a:t>
                </a:r>
                <a:endParaRPr lang="en-GB">
                  <a:latin typeface="Arial" pitchFamily="34" charset="0"/>
                  <a:cs typeface="Arial" pitchFamily="34" charset="0"/>
                </a:endParaRPr>
              </a:p>
            </c:rich>
          </c:tx>
          <c:layout>
            <c:manualLayout>
              <c:xMode val="edge"/>
              <c:yMode val="edge"/>
              <c:x val="3.6181892926034846E-2"/>
              <c:y val="0.36008622225389247"/>
            </c:manualLayout>
          </c:layout>
          <c:overlay val="0"/>
        </c:title>
        <c:numFmt formatCode="General" sourceLinked="1"/>
        <c:majorTickMark val="out"/>
        <c:minorTickMark val="none"/>
        <c:tickLblPos val="nextTo"/>
        <c:txPr>
          <a:bodyPr/>
          <a:lstStyle/>
          <a:p>
            <a:pPr>
              <a:defRPr>
                <a:latin typeface="Arial" pitchFamily="34" charset="0"/>
                <a:cs typeface="Arial" pitchFamily="34" charset="0"/>
              </a:defRPr>
            </a:pPr>
            <a:endParaRPr lang="en-US"/>
          </a:p>
        </c:txPr>
        <c:crossAx val="218855408"/>
        <c:crosses val="autoZero"/>
        <c:crossBetween val="between"/>
        <c:majorUnit val="1"/>
      </c:valAx>
    </c:plotArea>
    <c:legend>
      <c:legendPos val="r"/>
      <c:legendEntry>
        <c:idx val="0"/>
        <c:delete val="1"/>
      </c:legendEntry>
      <c:layout>
        <c:manualLayout>
          <c:xMode val="edge"/>
          <c:yMode val="edge"/>
          <c:x val="0.3835090613673291"/>
          <c:y val="0.10113870381586917"/>
          <c:w val="0.29742734718401165"/>
          <c:h val="5.4041163406610374E-2"/>
        </c:manualLayout>
      </c:layout>
      <c:overlay val="0"/>
      <c:spPr>
        <a:solidFill>
          <a:schemeClr val="bg1">
            <a:lumMod val="95000"/>
          </a:schemeClr>
        </a:solidFill>
      </c:spPr>
      <c:txPr>
        <a:bodyPr/>
        <a:lstStyle/>
        <a:p>
          <a:pPr>
            <a:defRPr>
              <a:latin typeface="Arial" pitchFamily="34" charset="0"/>
              <a:cs typeface="Arial" pitchFamily="34" charset="0"/>
            </a:defRPr>
          </a:pPr>
          <a:endParaRPr lang="en-US"/>
        </a:p>
      </c:txPr>
    </c:legend>
    <c:plotVisOnly val="1"/>
    <c:dispBlanksAs val="gap"/>
    <c:showDLblsOverMax val="0"/>
  </c:chart>
  <c:spPr>
    <a:solidFill>
      <a:schemeClr val="bg2"/>
    </a:solidFill>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22520881958158"/>
          <c:y val="0.18460018289569008"/>
          <c:w val="0.83957936853984461"/>
          <c:h val="0.5495969410508923"/>
        </c:manualLayout>
      </c:layout>
      <c:barChart>
        <c:barDir val="col"/>
        <c:grouping val="clustered"/>
        <c:varyColors val="0"/>
        <c:ser>
          <c:idx val="0"/>
          <c:order val="0"/>
          <c:tx>
            <c:strRef>
              <c:f>'RESULTS - Mininum Standards'!$H$4</c:f>
              <c:strCache>
                <c:ptCount val="1"/>
                <c:pt idx="0">
                  <c:v>Performance rating</c:v>
                </c:pt>
              </c:strCache>
            </c:strRef>
          </c:tx>
          <c:spPr>
            <a:ln>
              <a:solidFill>
                <a:schemeClr val="tx1"/>
              </a:solidFill>
            </a:ln>
          </c:spPr>
          <c:invertIfNegative val="0"/>
          <c:dPt>
            <c:idx val="2"/>
            <c:invertIfNegative val="0"/>
            <c:bubble3D val="0"/>
            <c:spPr>
              <a:solidFill>
                <a:srgbClr val="FF0000"/>
              </a:solidFill>
              <a:ln>
                <a:solidFill>
                  <a:schemeClr val="tx1"/>
                </a:solidFill>
              </a:ln>
            </c:spPr>
            <c:extLst>
              <c:ext xmlns:c16="http://schemas.microsoft.com/office/drawing/2014/chart" uri="{C3380CC4-5D6E-409C-BE32-E72D297353CC}">
                <c16:uniqueId val="{00000001-24C4-4E87-9CFE-4D081895059C}"/>
              </c:ext>
            </c:extLst>
          </c:dPt>
          <c:dPt>
            <c:idx val="5"/>
            <c:invertIfNegative val="0"/>
            <c:bubble3D val="0"/>
            <c:spPr>
              <a:solidFill>
                <a:srgbClr val="FF0000"/>
              </a:solidFill>
              <a:ln>
                <a:solidFill>
                  <a:schemeClr val="tx1"/>
                </a:solidFill>
              </a:ln>
            </c:spPr>
            <c:extLst>
              <c:ext xmlns:c16="http://schemas.microsoft.com/office/drawing/2014/chart" uri="{C3380CC4-5D6E-409C-BE32-E72D297353CC}">
                <c16:uniqueId val="{00000003-24C4-4E87-9CFE-4D081895059C}"/>
              </c:ext>
            </c:extLst>
          </c:dPt>
          <c:dPt>
            <c:idx val="7"/>
            <c:invertIfNegative val="0"/>
            <c:bubble3D val="0"/>
            <c:spPr>
              <a:solidFill>
                <a:srgbClr val="00FF00"/>
              </a:solidFill>
              <a:ln>
                <a:solidFill>
                  <a:schemeClr val="tx1"/>
                </a:solidFill>
              </a:ln>
            </c:spPr>
            <c:extLst>
              <c:ext xmlns:c16="http://schemas.microsoft.com/office/drawing/2014/chart" uri="{C3380CC4-5D6E-409C-BE32-E72D297353CC}">
                <c16:uniqueId val="{00000005-24C4-4E87-9CFE-4D081895059C}"/>
              </c:ext>
            </c:extLst>
          </c:dPt>
          <c:dLbls>
            <c:spPr>
              <a:solidFill>
                <a:schemeClr val="bg2"/>
              </a:solidFill>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'RESULTS - Mininum Standards'!$B$5:$B$14</c:f>
              <c:strCache>
                <c:ptCount val="10"/>
                <c:pt idx="0">
                  <c:v>D</c:v>
                </c:pt>
                <c:pt idx="1">
                  <c:v>E</c:v>
                </c:pt>
                <c:pt idx="2">
                  <c:v>F</c:v>
                </c:pt>
                <c:pt idx="3">
                  <c:v>I</c:v>
                </c:pt>
                <c:pt idx="4">
                  <c:v>K</c:v>
                </c:pt>
                <c:pt idx="5">
                  <c:v>L</c:v>
                </c:pt>
                <c:pt idx="6">
                  <c:v>M</c:v>
                </c:pt>
                <c:pt idx="7">
                  <c:v>P</c:v>
                </c:pt>
                <c:pt idx="8">
                  <c:v>R</c:v>
                </c:pt>
                <c:pt idx="9">
                  <c:v>S</c:v>
                </c:pt>
              </c:strCache>
            </c:strRef>
          </c:cat>
          <c:val>
            <c:numRef>
              <c:f>'RESULTS - Mininum Standards'!$H$5:$H$14</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6-24C4-4E87-9CFE-4D081895059C}"/>
            </c:ext>
          </c:extLst>
        </c:ser>
        <c:ser>
          <c:idx val="1"/>
          <c:order val="1"/>
          <c:tx>
            <c:strRef>
              <c:f>'RESULTS - Mininum Standards'!$I$4</c:f>
              <c:strCache>
                <c:ptCount val="1"/>
                <c:pt idx="0">
                  <c:v>NC</c:v>
                </c:pt>
              </c:strCache>
            </c:strRef>
          </c:tx>
          <c:spPr>
            <a:solidFill>
              <a:srgbClr val="FF0000"/>
            </a:solidFill>
            <a:ln>
              <a:solidFill>
                <a:schemeClr val="tx1"/>
              </a:solidFill>
            </a:ln>
          </c:spPr>
          <c:invertIfNegative val="0"/>
          <c:cat>
            <c:strRef>
              <c:f>'RESULTS - Mininum Standards'!$B$5:$B$14</c:f>
              <c:strCache>
                <c:ptCount val="10"/>
                <c:pt idx="0">
                  <c:v>D</c:v>
                </c:pt>
                <c:pt idx="1">
                  <c:v>E</c:v>
                </c:pt>
                <c:pt idx="2">
                  <c:v>F</c:v>
                </c:pt>
                <c:pt idx="3">
                  <c:v>I</c:v>
                </c:pt>
                <c:pt idx="4">
                  <c:v>K</c:v>
                </c:pt>
                <c:pt idx="5">
                  <c:v>L</c:v>
                </c:pt>
                <c:pt idx="6">
                  <c:v>M</c:v>
                </c:pt>
                <c:pt idx="7">
                  <c:v>P</c:v>
                </c:pt>
                <c:pt idx="8">
                  <c:v>R</c:v>
                </c:pt>
                <c:pt idx="9">
                  <c:v>S</c:v>
                </c:pt>
              </c:strCache>
            </c:strRef>
          </c:cat>
          <c:val>
            <c:numRef>
              <c:f>'RESULTS - Mininum Standards'!$I$5:$I$14</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7-24C4-4E87-9CFE-4D081895059C}"/>
            </c:ext>
          </c:extLst>
        </c:ser>
        <c:ser>
          <c:idx val="2"/>
          <c:order val="2"/>
          <c:tx>
            <c:strRef>
              <c:f>'RESULTS - Mininum Standards'!$J$4</c:f>
              <c:strCache>
                <c:ptCount val="1"/>
                <c:pt idx="0">
                  <c:v>IC</c:v>
                </c:pt>
              </c:strCache>
            </c:strRef>
          </c:tx>
          <c:spPr>
            <a:solidFill>
              <a:srgbClr val="F68E38"/>
            </a:solidFill>
            <a:ln>
              <a:solidFill>
                <a:schemeClr val="tx1"/>
              </a:solidFill>
            </a:ln>
          </c:spPr>
          <c:invertIfNegative val="0"/>
          <c:cat>
            <c:strRef>
              <c:f>'RESULTS - Mininum Standards'!$B$5:$B$14</c:f>
              <c:strCache>
                <c:ptCount val="10"/>
                <c:pt idx="0">
                  <c:v>D</c:v>
                </c:pt>
                <c:pt idx="1">
                  <c:v>E</c:v>
                </c:pt>
                <c:pt idx="2">
                  <c:v>F</c:v>
                </c:pt>
                <c:pt idx="3">
                  <c:v>I</c:v>
                </c:pt>
                <c:pt idx="4">
                  <c:v>K</c:v>
                </c:pt>
                <c:pt idx="5">
                  <c:v>L</c:v>
                </c:pt>
                <c:pt idx="6">
                  <c:v>M</c:v>
                </c:pt>
                <c:pt idx="7">
                  <c:v>P</c:v>
                </c:pt>
                <c:pt idx="8">
                  <c:v>R</c:v>
                </c:pt>
                <c:pt idx="9">
                  <c:v>S</c:v>
                </c:pt>
              </c:strCache>
            </c:strRef>
          </c:cat>
          <c:val>
            <c:numRef>
              <c:f>'RESULTS - Mininum Standards'!$J$5:$J$14</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8-24C4-4E87-9CFE-4D081895059C}"/>
            </c:ext>
          </c:extLst>
        </c:ser>
        <c:ser>
          <c:idx val="3"/>
          <c:order val="3"/>
          <c:tx>
            <c:strRef>
              <c:f>'RESULTS - Mininum Standards'!$K$4</c:f>
              <c:strCache>
                <c:ptCount val="1"/>
                <c:pt idx="0">
                  <c:v>FC</c:v>
                </c:pt>
              </c:strCache>
            </c:strRef>
          </c:tx>
          <c:spPr>
            <a:solidFill>
              <a:srgbClr val="00FF00"/>
            </a:solidFill>
            <a:ln>
              <a:solidFill>
                <a:schemeClr val="tx1"/>
              </a:solidFill>
            </a:ln>
          </c:spPr>
          <c:invertIfNegative val="0"/>
          <c:cat>
            <c:strRef>
              <c:f>'RESULTS - Mininum Standards'!$B$5:$B$14</c:f>
              <c:strCache>
                <c:ptCount val="10"/>
                <c:pt idx="0">
                  <c:v>D</c:v>
                </c:pt>
                <c:pt idx="1">
                  <c:v>E</c:v>
                </c:pt>
                <c:pt idx="2">
                  <c:v>F</c:v>
                </c:pt>
                <c:pt idx="3">
                  <c:v>I</c:v>
                </c:pt>
                <c:pt idx="4">
                  <c:v>K</c:v>
                </c:pt>
                <c:pt idx="5">
                  <c:v>L</c:v>
                </c:pt>
                <c:pt idx="6">
                  <c:v>M</c:v>
                </c:pt>
                <c:pt idx="7">
                  <c:v>P</c:v>
                </c:pt>
                <c:pt idx="8">
                  <c:v>R</c:v>
                </c:pt>
                <c:pt idx="9">
                  <c:v>S</c:v>
                </c:pt>
              </c:strCache>
            </c:strRef>
          </c:cat>
          <c:val>
            <c:numRef>
              <c:f>'RESULTS - Mininum Standards'!$K$5:$K$14</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9-24C4-4E87-9CFE-4D081895059C}"/>
            </c:ext>
          </c:extLst>
        </c:ser>
        <c:dLbls>
          <c:showLegendKey val="0"/>
          <c:showVal val="0"/>
          <c:showCatName val="0"/>
          <c:showSerName val="0"/>
          <c:showPercent val="0"/>
          <c:showBubbleSize val="0"/>
        </c:dLbls>
        <c:gapWidth val="76"/>
        <c:overlap val="100"/>
        <c:axId val="219443648"/>
        <c:axId val="219444208"/>
      </c:barChart>
      <c:catAx>
        <c:axId val="219443648"/>
        <c:scaling>
          <c:orientation val="minMax"/>
        </c:scaling>
        <c:delete val="0"/>
        <c:axPos val="b"/>
        <c:title>
          <c:tx>
            <c:rich>
              <a:bodyPr/>
              <a:lstStyle/>
              <a:p>
                <a:pPr>
                  <a:defRPr>
                    <a:solidFill>
                      <a:schemeClr val="bg1"/>
                    </a:solidFill>
                  </a:defRPr>
                </a:pPr>
                <a:r>
                  <a:rPr lang="en-US">
                    <a:solidFill>
                      <a:schemeClr val="bg1"/>
                    </a:solidFill>
                    <a:latin typeface="Arial" pitchFamily="34" charset="0"/>
                    <a:cs typeface="Arial" pitchFamily="34" charset="0"/>
                  </a:rPr>
                  <a:t>Minimum Standard</a:t>
                </a:r>
              </a:p>
            </c:rich>
          </c:tx>
          <c:layout>
            <c:manualLayout>
              <c:xMode val="edge"/>
              <c:yMode val="edge"/>
              <c:x val="0.43534816431078643"/>
              <c:y val="0.9264191636678899"/>
            </c:manualLayout>
          </c:layout>
          <c:overlay val="0"/>
          <c:spPr>
            <a:solidFill>
              <a:schemeClr val="accent1"/>
            </a:solidFill>
          </c:spPr>
        </c:title>
        <c:numFmt formatCode="General" sourceLinked="0"/>
        <c:majorTickMark val="out"/>
        <c:minorTickMark val="none"/>
        <c:tickLblPos val="nextTo"/>
        <c:txPr>
          <a:bodyPr/>
          <a:lstStyle/>
          <a:p>
            <a:pPr>
              <a:defRPr b="1">
                <a:latin typeface="Arial" pitchFamily="34" charset="0"/>
                <a:cs typeface="Arial" pitchFamily="34" charset="0"/>
              </a:defRPr>
            </a:pPr>
            <a:endParaRPr lang="en-US"/>
          </a:p>
        </c:txPr>
        <c:crossAx val="219444208"/>
        <c:crosses val="autoZero"/>
        <c:auto val="1"/>
        <c:lblAlgn val="ctr"/>
        <c:lblOffset val="100"/>
        <c:noMultiLvlLbl val="0"/>
      </c:catAx>
      <c:valAx>
        <c:axId val="219444208"/>
        <c:scaling>
          <c:orientation val="minMax"/>
          <c:max val="3"/>
        </c:scaling>
        <c:delete val="0"/>
        <c:axPos val="l"/>
        <c:title>
          <c:tx>
            <c:rich>
              <a:bodyPr rot="-5400000" vert="horz"/>
              <a:lstStyle/>
              <a:p>
                <a:pPr>
                  <a:defRPr>
                    <a:solidFill>
                      <a:schemeClr val="bg1"/>
                    </a:solidFill>
                  </a:defRPr>
                </a:pPr>
                <a:r>
                  <a:rPr lang="en-GB">
                    <a:solidFill>
                      <a:schemeClr val="bg1"/>
                    </a:solidFill>
                    <a:latin typeface="Arial" pitchFamily="34" charset="0"/>
                    <a:cs typeface="Arial" pitchFamily="34" charset="0"/>
                  </a:rPr>
                  <a:t>Performance</a:t>
                </a:r>
                <a:r>
                  <a:rPr lang="en-GB" baseline="0">
                    <a:solidFill>
                      <a:schemeClr val="bg1"/>
                    </a:solidFill>
                    <a:latin typeface="Arial" pitchFamily="34" charset="0"/>
                    <a:cs typeface="Arial" pitchFamily="34" charset="0"/>
                  </a:rPr>
                  <a:t> Rating</a:t>
                </a:r>
                <a:endParaRPr lang="en-GB">
                  <a:solidFill>
                    <a:schemeClr val="bg1"/>
                  </a:solidFill>
                  <a:latin typeface="Arial" pitchFamily="34" charset="0"/>
                  <a:cs typeface="Arial" pitchFamily="34" charset="0"/>
                </a:endParaRPr>
              </a:p>
            </c:rich>
          </c:tx>
          <c:layout>
            <c:manualLayout>
              <c:xMode val="edge"/>
              <c:yMode val="edge"/>
              <c:x val="3.6181892926034846E-2"/>
              <c:y val="0.36008622225389247"/>
            </c:manualLayout>
          </c:layout>
          <c:overlay val="0"/>
          <c:spPr>
            <a:solidFill>
              <a:schemeClr val="accent1"/>
            </a:solidFill>
          </c:spPr>
        </c:title>
        <c:numFmt formatCode="General" sourceLinked="1"/>
        <c:majorTickMark val="out"/>
        <c:minorTickMark val="none"/>
        <c:tickLblPos val="nextTo"/>
        <c:txPr>
          <a:bodyPr/>
          <a:lstStyle/>
          <a:p>
            <a:pPr>
              <a:defRPr>
                <a:latin typeface="Arial" pitchFamily="34" charset="0"/>
                <a:cs typeface="Arial" pitchFamily="34" charset="0"/>
              </a:defRPr>
            </a:pPr>
            <a:endParaRPr lang="en-US"/>
          </a:p>
        </c:txPr>
        <c:crossAx val="219443648"/>
        <c:crosses val="autoZero"/>
        <c:crossBetween val="between"/>
        <c:majorUnit val="1"/>
      </c:valAx>
    </c:plotArea>
    <c:legend>
      <c:legendPos val="r"/>
      <c:legendEntry>
        <c:idx val="0"/>
        <c:delete val="1"/>
      </c:legendEntry>
      <c:layout>
        <c:manualLayout>
          <c:xMode val="edge"/>
          <c:yMode val="edge"/>
          <c:x val="0.40744928056631358"/>
          <c:y val="0.11723527516806878"/>
          <c:w val="0.29742734718401165"/>
          <c:h val="5.4041163406610374E-2"/>
        </c:manualLayout>
      </c:layout>
      <c:overlay val="0"/>
      <c:spPr>
        <a:solidFill>
          <a:schemeClr val="bg1">
            <a:lumMod val="95000"/>
          </a:schemeClr>
        </a:solidFill>
      </c:spPr>
      <c:txPr>
        <a:bodyPr/>
        <a:lstStyle/>
        <a:p>
          <a:pPr>
            <a:defRPr>
              <a:latin typeface="Arial" pitchFamily="34" charset="0"/>
              <a:cs typeface="Arial" pitchFamily="34" charset="0"/>
            </a:defRPr>
          </a:pPr>
          <a:endParaRPr lang="en-US"/>
        </a:p>
      </c:txPr>
    </c:legend>
    <c:plotVisOnly val="1"/>
    <c:dispBlanksAs val="gap"/>
    <c:showDLblsOverMax val="0"/>
  </c:chart>
  <c:spPr>
    <a:solidFill>
      <a:schemeClr val="bg2"/>
    </a:solidFill>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2.bin"/><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685799</xdr:colOff>
      <xdr:row>34</xdr:row>
      <xdr:rowOff>38100</xdr:rowOff>
    </xdr:from>
    <xdr:to>
      <xdr:col>16</xdr:col>
      <xdr:colOff>295275</xdr:colOff>
      <xdr:row>37</xdr:row>
      <xdr:rowOff>66675</xdr:rowOff>
    </xdr:to>
    <xdr:sp macro="" textlink="">
      <xdr:nvSpPr>
        <xdr:cNvPr id="2" name="clipart_drawncirclered">
          <a:extLst>
            <a:ext uri="{FF2B5EF4-FFF2-40B4-BE49-F238E27FC236}">
              <a16:creationId xmlns:a16="http://schemas.microsoft.com/office/drawing/2014/main" id="{00000000-0008-0000-0000-000002000000}"/>
            </a:ext>
          </a:extLst>
        </xdr:cNvPr>
        <xdr:cNvSpPr>
          <a:spLocks/>
        </xdr:cNvSpPr>
      </xdr:nvSpPr>
      <xdr:spPr bwMode="gray">
        <a:xfrm>
          <a:off x="685799" y="8886825"/>
          <a:ext cx="11068051" cy="714375"/>
        </a:xfrm>
        <a:custGeom>
          <a:avLst/>
          <a:gdLst>
            <a:gd name="T0" fmla="*/ 2147483647 w 3884"/>
            <a:gd name="T1" fmla="*/ 2147483647 h 1600"/>
            <a:gd name="T2" fmla="*/ 2147483647 w 3884"/>
            <a:gd name="T3" fmla="*/ 2147483647 h 1600"/>
            <a:gd name="T4" fmla="*/ 2147483647 w 3884"/>
            <a:gd name="T5" fmla="*/ 2147483647 h 1600"/>
            <a:gd name="T6" fmla="*/ 2147483647 w 3884"/>
            <a:gd name="T7" fmla="*/ 2147483647 h 1600"/>
            <a:gd name="T8" fmla="*/ 2147483647 w 3884"/>
            <a:gd name="T9" fmla="*/ 2147483647 h 1600"/>
            <a:gd name="T10" fmla="*/ 2147483647 w 3884"/>
            <a:gd name="T11" fmla="*/ 2147483647 h 1600"/>
            <a:gd name="T12" fmla="*/ 0 w 3884"/>
            <a:gd name="T13" fmla="*/ 2147483647 h 1600"/>
            <a:gd name="T14" fmla="*/ 2147483647 w 3884"/>
            <a:gd name="T15" fmla="*/ 2147483647 h 1600"/>
            <a:gd name="T16" fmla="*/ 2147483647 w 3884"/>
            <a:gd name="T17" fmla="*/ 2147483647 h 1600"/>
            <a:gd name="T18" fmla="*/ 2147483647 w 3884"/>
            <a:gd name="T19" fmla="*/ 2147483647 h 1600"/>
            <a:gd name="T20" fmla="*/ 2147483647 w 3884"/>
            <a:gd name="T21" fmla="*/ 2147483647 h 1600"/>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3884"/>
            <a:gd name="T34" fmla="*/ 0 h 1600"/>
            <a:gd name="T35" fmla="*/ 3884 w 3884"/>
            <a:gd name="T36" fmla="*/ 1600 h 1600"/>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3884" h="1600">
              <a:moveTo>
                <a:pt x="297" y="1346"/>
              </a:moveTo>
              <a:cubicBezTo>
                <a:pt x="918" y="1523"/>
                <a:pt x="1726" y="1533"/>
                <a:pt x="2310" y="1448"/>
              </a:cubicBezTo>
              <a:cubicBezTo>
                <a:pt x="3125" y="1334"/>
                <a:pt x="3798" y="1192"/>
                <a:pt x="3810" y="884"/>
              </a:cubicBezTo>
              <a:cubicBezTo>
                <a:pt x="3822" y="576"/>
                <a:pt x="3114" y="204"/>
                <a:pt x="1945" y="137"/>
              </a:cubicBezTo>
              <a:cubicBezTo>
                <a:pt x="645" y="63"/>
                <a:pt x="74" y="564"/>
                <a:pt x="74" y="724"/>
              </a:cubicBezTo>
              <a:cubicBezTo>
                <a:pt x="74" y="884"/>
                <a:pt x="394" y="1032"/>
                <a:pt x="781" y="1072"/>
              </a:cubicBezTo>
              <a:cubicBezTo>
                <a:pt x="280" y="1135"/>
                <a:pt x="0" y="912"/>
                <a:pt x="0" y="724"/>
              </a:cubicBezTo>
              <a:cubicBezTo>
                <a:pt x="0" y="536"/>
                <a:pt x="473" y="0"/>
                <a:pt x="1951" y="68"/>
              </a:cubicBezTo>
              <a:cubicBezTo>
                <a:pt x="2863" y="110"/>
                <a:pt x="3884" y="433"/>
                <a:pt x="3878" y="884"/>
              </a:cubicBezTo>
              <a:cubicBezTo>
                <a:pt x="3872" y="1335"/>
                <a:pt x="2873" y="1446"/>
                <a:pt x="2276" y="1523"/>
              </a:cubicBezTo>
              <a:cubicBezTo>
                <a:pt x="1679" y="1600"/>
                <a:pt x="553" y="1580"/>
                <a:pt x="297" y="1346"/>
              </a:cubicBezTo>
              <a:close/>
            </a:path>
          </a:pathLst>
        </a:custGeom>
        <a:solidFill>
          <a:srgbClr val="CC0000"/>
        </a:solidFill>
        <a:ln w="9525">
          <a:solidFill>
            <a:srgbClr val="CC0000"/>
          </a:solidFill>
          <a:round/>
          <a:headEnd/>
          <a:tailEnd/>
        </a:ln>
      </xdr:spPr>
      <xdr:txBody>
        <a:bodyPr wrap="square" tIns="68580" bIns="6858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GB" sz="1050" b="1">
            <a:solidFill>
              <a:srgbClr val="000000"/>
            </a:solidFill>
            <a:latin typeface="Arial" pitchFamily="34" charset="0"/>
            <a:cs typeface="Arial" pitchFamily="34" charset="0"/>
          </a:endParaRPr>
        </a:p>
      </xdr:txBody>
    </xdr:sp>
    <xdr:clientData/>
  </xdr:twoCellAnchor>
  <xdr:twoCellAnchor editAs="oneCell">
    <xdr:from>
      <xdr:col>2</xdr:col>
      <xdr:colOff>499047</xdr:colOff>
      <xdr:row>12</xdr:row>
      <xdr:rowOff>39915</xdr:rowOff>
    </xdr:from>
    <xdr:to>
      <xdr:col>3</xdr:col>
      <xdr:colOff>143793</xdr:colOff>
      <xdr:row>12</xdr:row>
      <xdr:rowOff>271583</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stretch>
          <a:fillRect/>
        </a:stretch>
      </xdr:blipFill>
      <xdr:spPr>
        <a:xfrm rot="-5400000">
          <a:off x="1852618" y="861219"/>
          <a:ext cx="231668" cy="303559"/>
        </a:xfrm>
        <a:prstGeom prst="rect">
          <a:avLst/>
        </a:prstGeom>
      </xdr:spPr>
    </xdr:pic>
    <xdr:clientData/>
  </xdr:twoCellAnchor>
  <xdr:twoCellAnchor editAs="oneCell">
    <xdr:from>
      <xdr:col>9</xdr:col>
      <xdr:colOff>180979</xdr:colOff>
      <xdr:row>12</xdr:row>
      <xdr:rowOff>23019</xdr:rowOff>
    </xdr:from>
    <xdr:to>
      <xdr:col>9</xdr:col>
      <xdr:colOff>516288</xdr:colOff>
      <xdr:row>12</xdr:row>
      <xdr:rowOff>254687</xdr:rowOff>
    </xdr:to>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
        <a:stretch>
          <a:fillRect/>
        </a:stretch>
      </xdr:blipFill>
      <xdr:spPr>
        <a:xfrm rot="-5400000">
          <a:off x="6162113" y="828448"/>
          <a:ext cx="231668" cy="335309"/>
        </a:xfrm>
        <a:prstGeom prst="rect">
          <a:avLst/>
        </a:prstGeom>
      </xdr:spPr>
    </xdr:pic>
    <xdr:clientData/>
  </xdr:twoCellAnchor>
  <xdr:twoCellAnchor editAs="oneCell">
    <xdr:from>
      <xdr:col>12</xdr:col>
      <xdr:colOff>520704</xdr:colOff>
      <xdr:row>12</xdr:row>
      <xdr:rowOff>47625</xdr:rowOff>
    </xdr:from>
    <xdr:to>
      <xdr:col>13</xdr:col>
      <xdr:colOff>70200</xdr:colOff>
      <xdr:row>12</xdr:row>
      <xdr:rowOff>279293</xdr:rowOff>
    </xdr:to>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
        <a:stretch>
          <a:fillRect/>
        </a:stretch>
      </xdr:blipFill>
      <xdr:spPr>
        <a:xfrm rot="-5400000">
          <a:off x="8716400" y="853054"/>
          <a:ext cx="231668" cy="335309"/>
        </a:xfrm>
        <a:prstGeom prst="rect">
          <a:avLst/>
        </a:prstGeom>
      </xdr:spPr>
    </xdr:pic>
    <xdr:clientData/>
  </xdr:twoCellAnchor>
  <xdr:twoCellAnchor editAs="oneCell">
    <xdr:from>
      <xdr:col>6</xdr:col>
      <xdr:colOff>100019</xdr:colOff>
      <xdr:row>12</xdr:row>
      <xdr:rowOff>47625</xdr:rowOff>
    </xdr:from>
    <xdr:to>
      <xdr:col>6</xdr:col>
      <xdr:colOff>435328</xdr:colOff>
      <xdr:row>12</xdr:row>
      <xdr:rowOff>279293</xdr:rowOff>
    </xdr:to>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1"/>
        <a:stretch>
          <a:fillRect/>
        </a:stretch>
      </xdr:blipFill>
      <xdr:spPr>
        <a:xfrm rot="-5400000">
          <a:off x="4104715" y="853054"/>
          <a:ext cx="231668" cy="335309"/>
        </a:xfrm>
        <a:prstGeom prst="rect">
          <a:avLst/>
        </a:prstGeom>
      </xdr:spPr>
    </xdr:pic>
    <xdr:clientData/>
  </xdr:twoCellAnchor>
  <xdr:twoCellAnchor>
    <xdr:from>
      <xdr:col>0</xdr:col>
      <xdr:colOff>685799</xdr:colOff>
      <xdr:row>52</xdr:row>
      <xdr:rowOff>95249</xdr:rowOff>
    </xdr:from>
    <xdr:to>
      <xdr:col>16</xdr:col>
      <xdr:colOff>295275</xdr:colOff>
      <xdr:row>55</xdr:row>
      <xdr:rowOff>66675</xdr:rowOff>
    </xdr:to>
    <xdr:sp macro="" textlink="">
      <xdr:nvSpPr>
        <xdr:cNvPr id="10" name="clipart_drawncirclered">
          <a:extLst>
            <a:ext uri="{FF2B5EF4-FFF2-40B4-BE49-F238E27FC236}">
              <a16:creationId xmlns:a16="http://schemas.microsoft.com/office/drawing/2014/main" id="{00000000-0008-0000-0000-00000A000000}"/>
            </a:ext>
          </a:extLst>
        </xdr:cNvPr>
        <xdr:cNvSpPr>
          <a:spLocks/>
        </xdr:cNvSpPr>
      </xdr:nvSpPr>
      <xdr:spPr bwMode="gray">
        <a:xfrm>
          <a:off x="685799" y="14930437"/>
          <a:ext cx="11099007" cy="602457"/>
        </a:xfrm>
        <a:custGeom>
          <a:avLst/>
          <a:gdLst>
            <a:gd name="T0" fmla="*/ 2147483647 w 3884"/>
            <a:gd name="T1" fmla="*/ 2147483647 h 1600"/>
            <a:gd name="T2" fmla="*/ 2147483647 w 3884"/>
            <a:gd name="T3" fmla="*/ 2147483647 h 1600"/>
            <a:gd name="T4" fmla="*/ 2147483647 w 3884"/>
            <a:gd name="T5" fmla="*/ 2147483647 h 1600"/>
            <a:gd name="T6" fmla="*/ 2147483647 w 3884"/>
            <a:gd name="T7" fmla="*/ 2147483647 h 1600"/>
            <a:gd name="T8" fmla="*/ 2147483647 w 3884"/>
            <a:gd name="T9" fmla="*/ 2147483647 h 1600"/>
            <a:gd name="T10" fmla="*/ 2147483647 w 3884"/>
            <a:gd name="T11" fmla="*/ 2147483647 h 1600"/>
            <a:gd name="T12" fmla="*/ 0 w 3884"/>
            <a:gd name="T13" fmla="*/ 2147483647 h 1600"/>
            <a:gd name="T14" fmla="*/ 2147483647 w 3884"/>
            <a:gd name="T15" fmla="*/ 2147483647 h 1600"/>
            <a:gd name="T16" fmla="*/ 2147483647 w 3884"/>
            <a:gd name="T17" fmla="*/ 2147483647 h 1600"/>
            <a:gd name="T18" fmla="*/ 2147483647 w 3884"/>
            <a:gd name="T19" fmla="*/ 2147483647 h 1600"/>
            <a:gd name="T20" fmla="*/ 2147483647 w 3884"/>
            <a:gd name="T21" fmla="*/ 2147483647 h 1600"/>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3884"/>
            <a:gd name="T34" fmla="*/ 0 h 1600"/>
            <a:gd name="T35" fmla="*/ 3884 w 3884"/>
            <a:gd name="T36" fmla="*/ 1600 h 1600"/>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3884" h="1600">
              <a:moveTo>
                <a:pt x="297" y="1346"/>
              </a:moveTo>
              <a:cubicBezTo>
                <a:pt x="918" y="1523"/>
                <a:pt x="1726" y="1533"/>
                <a:pt x="2310" y="1448"/>
              </a:cubicBezTo>
              <a:cubicBezTo>
                <a:pt x="3125" y="1334"/>
                <a:pt x="3798" y="1192"/>
                <a:pt x="3810" y="884"/>
              </a:cubicBezTo>
              <a:cubicBezTo>
                <a:pt x="3822" y="576"/>
                <a:pt x="3114" y="204"/>
                <a:pt x="1945" y="137"/>
              </a:cubicBezTo>
              <a:cubicBezTo>
                <a:pt x="645" y="63"/>
                <a:pt x="74" y="564"/>
                <a:pt x="74" y="724"/>
              </a:cubicBezTo>
              <a:cubicBezTo>
                <a:pt x="74" y="884"/>
                <a:pt x="394" y="1032"/>
                <a:pt x="781" y="1072"/>
              </a:cubicBezTo>
              <a:cubicBezTo>
                <a:pt x="280" y="1135"/>
                <a:pt x="0" y="912"/>
                <a:pt x="0" y="724"/>
              </a:cubicBezTo>
              <a:cubicBezTo>
                <a:pt x="0" y="536"/>
                <a:pt x="473" y="0"/>
                <a:pt x="1951" y="68"/>
              </a:cubicBezTo>
              <a:cubicBezTo>
                <a:pt x="2863" y="110"/>
                <a:pt x="3884" y="433"/>
                <a:pt x="3878" y="884"/>
              </a:cubicBezTo>
              <a:cubicBezTo>
                <a:pt x="3872" y="1335"/>
                <a:pt x="2873" y="1446"/>
                <a:pt x="2276" y="1523"/>
              </a:cubicBezTo>
              <a:cubicBezTo>
                <a:pt x="1679" y="1600"/>
                <a:pt x="553" y="1580"/>
                <a:pt x="297" y="1346"/>
              </a:cubicBezTo>
              <a:close/>
            </a:path>
          </a:pathLst>
        </a:custGeom>
        <a:solidFill>
          <a:srgbClr val="CC0000"/>
        </a:solidFill>
        <a:ln w="9525">
          <a:solidFill>
            <a:srgbClr val="CC0000"/>
          </a:solidFill>
          <a:round/>
          <a:headEnd/>
          <a:tailEnd/>
        </a:ln>
      </xdr:spPr>
      <xdr:txBody>
        <a:bodyPr wrap="square" tIns="68580" bIns="6858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GB" sz="1050" b="1">
            <a:solidFill>
              <a:srgbClr val="000000"/>
            </a:solidFill>
            <a:latin typeface="Arial" pitchFamily="34" charset="0"/>
            <a:cs typeface="Arial" pitchFamily="34" charset="0"/>
          </a:endParaRPr>
        </a:p>
      </xdr:txBody>
    </xdr:sp>
    <xdr:clientData/>
  </xdr:twoCellAnchor>
  <xdr:twoCellAnchor editAs="oneCell">
    <xdr:from>
      <xdr:col>0</xdr:col>
      <xdr:colOff>15876</xdr:colOff>
      <xdr:row>0</xdr:row>
      <xdr:rowOff>39690</xdr:rowOff>
    </xdr:from>
    <xdr:to>
      <xdr:col>4</xdr:col>
      <xdr:colOff>81916</xdr:colOff>
      <xdr:row>0</xdr:row>
      <xdr:rowOff>367985</xdr:rowOff>
    </xdr:to>
    <xdr:pic>
      <xdr:nvPicPr>
        <xdr:cNvPr id="8" name="Picture 7">
          <a:extLst>
            <a:ext uri="{FF2B5EF4-FFF2-40B4-BE49-F238E27FC236}">
              <a16:creationId xmlns:a16="http://schemas.microsoft.com/office/drawing/2014/main" id="{55881DE7-D1FA-45F7-980E-0373911E6225}"/>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876" y="39690"/>
          <a:ext cx="2701290" cy="3282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1869281</xdr:colOff>
      <xdr:row>40</xdr:row>
      <xdr:rowOff>369094</xdr:rowOff>
    </xdr:from>
    <xdr:to>
      <xdr:col>4</xdr:col>
      <xdr:colOff>3799996</xdr:colOff>
      <xdr:row>45</xdr:row>
      <xdr:rowOff>338584</xdr:rowOff>
    </xdr:to>
    <xdr:sp macro="" textlink="">
      <xdr:nvSpPr>
        <xdr:cNvPr id="2" name="Pentagon 1">
          <a:extLst>
            <a:ext uri="{FF2B5EF4-FFF2-40B4-BE49-F238E27FC236}">
              <a16:creationId xmlns:a16="http://schemas.microsoft.com/office/drawing/2014/main" id="{00000000-0008-0000-0100-000002000000}"/>
            </a:ext>
          </a:extLst>
        </xdr:cNvPr>
        <xdr:cNvSpPr/>
      </xdr:nvSpPr>
      <xdr:spPr>
        <a:xfrm>
          <a:off x="7798594" y="27622500"/>
          <a:ext cx="1930715" cy="2160240"/>
        </a:xfrm>
        <a:prstGeom prst="homePlate">
          <a:avLst>
            <a:gd name="adj" fmla="val 12792"/>
          </a:avLst>
        </a:prstGeom>
        <a:solidFill>
          <a:schemeClr val="accent1"/>
        </a:solidFill>
        <a:ln>
          <a:noFill/>
        </a:ln>
      </xdr:spPr>
      <xdr:txBody>
        <a:bodyPr wrap="square"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66675" fontAlgn="base">
            <a:spcBef>
              <a:spcPct val="0"/>
            </a:spcBef>
            <a:spcAft>
              <a:spcPct val="0"/>
            </a:spcAft>
          </a:pPr>
          <a:r>
            <a:rPr lang="en-US" sz="1500" b="1">
              <a:solidFill>
                <a:srgbClr val="FFFFFF"/>
              </a:solidFill>
              <a:latin typeface="Arial" charset="0"/>
              <a:cs typeface="Arial" charset="0"/>
            </a:rPr>
            <a:t>Footnotes:</a:t>
          </a:r>
        </a:p>
      </xdr:txBody>
    </xdr:sp>
    <xdr:clientData/>
  </xdr:twoCellAnchor>
  <xdr:twoCellAnchor>
    <xdr:from>
      <xdr:col>5</xdr:col>
      <xdr:colOff>35716</xdr:colOff>
      <xdr:row>3</xdr:row>
      <xdr:rowOff>202406</xdr:rowOff>
    </xdr:from>
    <xdr:to>
      <xdr:col>6</xdr:col>
      <xdr:colOff>2071685</xdr:colOff>
      <xdr:row>6</xdr:row>
      <xdr:rowOff>47625</xdr:rowOff>
    </xdr:to>
    <xdr:sp macro="" textlink="">
      <xdr:nvSpPr>
        <xdr:cNvPr id="5" name="clipart_drawncirclered">
          <a:extLst>
            <a:ext uri="{FF2B5EF4-FFF2-40B4-BE49-F238E27FC236}">
              <a16:creationId xmlns:a16="http://schemas.microsoft.com/office/drawing/2014/main" id="{00000000-0008-0000-0100-000005000000}"/>
            </a:ext>
          </a:extLst>
        </xdr:cNvPr>
        <xdr:cNvSpPr>
          <a:spLocks/>
        </xdr:cNvSpPr>
      </xdr:nvSpPr>
      <xdr:spPr bwMode="gray">
        <a:xfrm>
          <a:off x="10060779" y="1095375"/>
          <a:ext cx="6155531" cy="773906"/>
        </a:xfrm>
        <a:custGeom>
          <a:avLst/>
          <a:gdLst>
            <a:gd name="T0" fmla="*/ 2147483647 w 3884"/>
            <a:gd name="T1" fmla="*/ 2147483647 h 1600"/>
            <a:gd name="T2" fmla="*/ 2147483647 w 3884"/>
            <a:gd name="T3" fmla="*/ 2147483647 h 1600"/>
            <a:gd name="T4" fmla="*/ 2147483647 w 3884"/>
            <a:gd name="T5" fmla="*/ 2147483647 h 1600"/>
            <a:gd name="T6" fmla="*/ 2147483647 w 3884"/>
            <a:gd name="T7" fmla="*/ 2147483647 h 1600"/>
            <a:gd name="T8" fmla="*/ 2147483647 w 3884"/>
            <a:gd name="T9" fmla="*/ 2147483647 h 1600"/>
            <a:gd name="T10" fmla="*/ 2147483647 w 3884"/>
            <a:gd name="T11" fmla="*/ 2147483647 h 1600"/>
            <a:gd name="T12" fmla="*/ 0 w 3884"/>
            <a:gd name="T13" fmla="*/ 2147483647 h 1600"/>
            <a:gd name="T14" fmla="*/ 2147483647 w 3884"/>
            <a:gd name="T15" fmla="*/ 2147483647 h 1600"/>
            <a:gd name="T16" fmla="*/ 2147483647 w 3884"/>
            <a:gd name="T17" fmla="*/ 2147483647 h 1600"/>
            <a:gd name="T18" fmla="*/ 2147483647 w 3884"/>
            <a:gd name="T19" fmla="*/ 2147483647 h 1600"/>
            <a:gd name="T20" fmla="*/ 2147483647 w 3884"/>
            <a:gd name="T21" fmla="*/ 2147483647 h 1600"/>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3884"/>
            <a:gd name="T34" fmla="*/ 0 h 1600"/>
            <a:gd name="T35" fmla="*/ 3884 w 3884"/>
            <a:gd name="T36" fmla="*/ 1600 h 1600"/>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3884" h="1600">
              <a:moveTo>
                <a:pt x="297" y="1346"/>
              </a:moveTo>
              <a:cubicBezTo>
                <a:pt x="918" y="1523"/>
                <a:pt x="1726" y="1533"/>
                <a:pt x="2310" y="1448"/>
              </a:cubicBezTo>
              <a:cubicBezTo>
                <a:pt x="3125" y="1334"/>
                <a:pt x="3798" y="1192"/>
                <a:pt x="3810" y="884"/>
              </a:cubicBezTo>
              <a:cubicBezTo>
                <a:pt x="3822" y="576"/>
                <a:pt x="3114" y="204"/>
                <a:pt x="1945" y="137"/>
              </a:cubicBezTo>
              <a:cubicBezTo>
                <a:pt x="645" y="63"/>
                <a:pt x="74" y="564"/>
                <a:pt x="74" y="724"/>
              </a:cubicBezTo>
              <a:cubicBezTo>
                <a:pt x="74" y="884"/>
                <a:pt x="394" y="1032"/>
                <a:pt x="781" y="1072"/>
              </a:cubicBezTo>
              <a:cubicBezTo>
                <a:pt x="280" y="1135"/>
                <a:pt x="0" y="912"/>
                <a:pt x="0" y="724"/>
              </a:cubicBezTo>
              <a:cubicBezTo>
                <a:pt x="0" y="536"/>
                <a:pt x="473" y="0"/>
                <a:pt x="1951" y="68"/>
              </a:cubicBezTo>
              <a:cubicBezTo>
                <a:pt x="2863" y="110"/>
                <a:pt x="3884" y="433"/>
                <a:pt x="3878" y="884"/>
              </a:cubicBezTo>
              <a:cubicBezTo>
                <a:pt x="3872" y="1335"/>
                <a:pt x="2873" y="1446"/>
                <a:pt x="2276" y="1523"/>
              </a:cubicBezTo>
              <a:cubicBezTo>
                <a:pt x="1679" y="1600"/>
                <a:pt x="553" y="1580"/>
                <a:pt x="297" y="1346"/>
              </a:cubicBezTo>
              <a:close/>
            </a:path>
          </a:pathLst>
        </a:custGeom>
        <a:solidFill>
          <a:srgbClr val="CC0000"/>
        </a:solidFill>
        <a:ln w="9525">
          <a:solidFill>
            <a:srgbClr val="CC0000"/>
          </a:solidFill>
          <a:round/>
          <a:headEnd/>
          <a:tailEnd/>
        </a:ln>
      </xdr:spPr>
      <xdr:txBody>
        <a:bodyPr wrap="square" tIns="68580" bIns="6858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GB" sz="1050" b="1">
            <a:solidFill>
              <a:srgbClr val="000000"/>
            </a:solidFill>
            <a:latin typeface="Arial" pitchFamily="34" charset="0"/>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552449</xdr:colOff>
      <xdr:row>10</xdr:row>
      <xdr:rowOff>276223</xdr:rowOff>
    </xdr:from>
    <xdr:to>
      <xdr:col>19</xdr:col>
      <xdr:colOff>0</xdr:colOff>
      <xdr:row>20</xdr:row>
      <xdr:rowOff>161924</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542924</xdr:colOff>
      <xdr:row>3</xdr:row>
      <xdr:rowOff>0</xdr:rowOff>
    </xdr:from>
    <xdr:to>
      <xdr:col>18</xdr:col>
      <xdr:colOff>685799</xdr:colOff>
      <xdr:row>10</xdr:row>
      <xdr:rowOff>209550</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0.32838</cdr:x>
      <cdr:y>0.03458</cdr:y>
    </cdr:from>
    <cdr:to>
      <cdr:x>0.78548</cdr:x>
      <cdr:y>0.19304</cdr:y>
    </cdr:to>
    <cdr:sp macro="" textlink="">
      <cdr:nvSpPr>
        <cdr:cNvPr id="2" name="TextBox 1"/>
        <cdr:cNvSpPr txBox="1"/>
      </cdr:nvSpPr>
      <cdr:spPr>
        <a:xfrm xmlns:a="http://schemas.openxmlformats.org/drawingml/2006/main">
          <a:off x="2073744" y="104081"/>
          <a:ext cx="2886621" cy="476945"/>
        </a:xfrm>
        <a:prstGeom xmlns:a="http://schemas.openxmlformats.org/drawingml/2006/main" prst="rect">
          <a:avLst/>
        </a:prstGeom>
        <a:solidFill xmlns:a="http://schemas.openxmlformats.org/drawingml/2006/main">
          <a:schemeClr val="accent1"/>
        </a:solidFill>
      </cdr:spPr>
      <cdr:txBody>
        <a:bodyPr xmlns:a="http://schemas.openxmlformats.org/drawingml/2006/main" vertOverflow="clip" wrap="square" rtlCol="0"/>
        <a:lstStyle xmlns:a="http://schemas.openxmlformats.org/drawingml/2006/main"/>
        <a:p xmlns:a="http://schemas.openxmlformats.org/drawingml/2006/main">
          <a:pPr algn="ctr"/>
          <a:r>
            <a:rPr lang="en-GB" sz="1000" b="1">
              <a:solidFill>
                <a:schemeClr val="bg1"/>
              </a:solidFill>
              <a:latin typeface="Arial" pitchFamily="34" charset="0"/>
              <a:cs typeface="Arial" pitchFamily="34" charset="0"/>
            </a:rPr>
            <a:t>Average Performance</a:t>
          </a:r>
          <a:r>
            <a:rPr lang="en-GB" sz="1000" b="1" baseline="0">
              <a:solidFill>
                <a:schemeClr val="bg1"/>
              </a:solidFill>
              <a:latin typeface="Arial" pitchFamily="34" charset="0"/>
              <a:cs typeface="Arial" pitchFamily="34" charset="0"/>
            </a:rPr>
            <a:t> rating per </a:t>
          </a:r>
        </a:p>
        <a:p xmlns:a="http://schemas.openxmlformats.org/drawingml/2006/main">
          <a:pPr algn="ctr"/>
          <a:r>
            <a:rPr lang="en-GB" sz="1000" b="1" baseline="0">
              <a:solidFill>
                <a:schemeClr val="bg1"/>
              </a:solidFill>
              <a:latin typeface="Arial" pitchFamily="34" charset="0"/>
              <a:cs typeface="Arial" pitchFamily="34" charset="0"/>
            </a:rPr>
            <a:t>Eligibility Requirement</a:t>
          </a:r>
          <a:endParaRPr lang="en-GB" sz="1000" b="1">
            <a:solidFill>
              <a:schemeClr val="bg1"/>
            </a:solidFill>
            <a:latin typeface="Arial" pitchFamily="34" charset="0"/>
            <a:cs typeface="Arial" pitchFamily="34"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0.28919</cdr:x>
      <cdr:y>0.0181</cdr:y>
    </cdr:from>
    <cdr:to>
      <cdr:x>0.74853</cdr:x>
      <cdr:y>0.08371</cdr:y>
    </cdr:to>
    <cdr:sp macro="" textlink="">
      <cdr:nvSpPr>
        <cdr:cNvPr id="2" name="TextBox 1"/>
        <cdr:cNvSpPr txBox="1"/>
      </cdr:nvSpPr>
      <cdr:spPr>
        <a:xfrm xmlns:a="http://schemas.openxmlformats.org/drawingml/2006/main">
          <a:off x="2024595" y="67237"/>
          <a:ext cx="3215782" cy="243725"/>
        </a:xfrm>
        <a:prstGeom xmlns:a="http://schemas.openxmlformats.org/drawingml/2006/main" prst="rect">
          <a:avLst/>
        </a:prstGeom>
        <a:solidFill xmlns:a="http://schemas.openxmlformats.org/drawingml/2006/main">
          <a:schemeClr val="accent1"/>
        </a:solidFill>
      </cdr:spPr>
      <cdr:txBody>
        <a:bodyPr xmlns:a="http://schemas.openxmlformats.org/drawingml/2006/main" vertOverflow="clip" wrap="square" rtlCol="0" anchor="ctr"/>
        <a:lstStyle xmlns:a="http://schemas.openxmlformats.org/drawingml/2006/main"/>
        <a:p xmlns:a="http://schemas.openxmlformats.org/drawingml/2006/main">
          <a:pPr algn="ctr"/>
          <a:r>
            <a:rPr lang="en-GB" sz="1000" b="1">
              <a:solidFill>
                <a:schemeClr val="bg1"/>
              </a:solidFill>
              <a:latin typeface="Arial" pitchFamily="34" charset="0"/>
              <a:cs typeface="Arial" pitchFamily="34" charset="0"/>
            </a:rPr>
            <a:t>Performance Rating</a:t>
          </a:r>
          <a:r>
            <a:rPr lang="en-GB" sz="1000" b="1" baseline="0">
              <a:solidFill>
                <a:schemeClr val="bg1"/>
              </a:solidFill>
              <a:latin typeface="Arial" pitchFamily="34" charset="0"/>
              <a:cs typeface="Arial" pitchFamily="34" charset="0"/>
            </a:rPr>
            <a:t> per Requirement</a:t>
          </a:r>
          <a:endParaRPr lang="en-GB" sz="1000" b="1">
            <a:solidFill>
              <a:schemeClr val="bg1"/>
            </a:solidFill>
            <a:latin typeface="Arial" pitchFamily="34" charset="0"/>
            <a:cs typeface="Arial" pitchFamily="34" charset="0"/>
          </a:endParaRPr>
        </a:p>
      </cdr:txBody>
    </cdr:sp>
  </cdr:relSizeAnchor>
  <cdr:relSizeAnchor xmlns:cdr="http://schemas.openxmlformats.org/drawingml/2006/chartDrawing">
    <cdr:from>
      <cdr:x>0.13178</cdr:x>
      <cdr:y>0.77949</cdr:y>
    </cdr:from>
    <cdr:to>
      <cdr:x>0.40816</cdr:x>
      <cdr:y>0.81795</cdr:y>
    </cdr:to>
    <cdr:sp macro="" textlink="">
      <cdr:nvSpPr>
        <cdr:cNvPr id="3" name="Left Brace 2"/>
        <cdr:cNvSpPr/>
      </cdr:nvSpPr>
      <cdr:spPr>
        <a:xfrm xmlns:a="http://schemas.openxmlformats.org/drawingml/2006/main" rot="16200000">
          <a:off x="1818598" y="1999577"/>
          <a:ext cx="142880" cy="1934926"/>
        </a:xfrm>
        <a:prstGeom xmlns:a="http://schemas.openxmlformats.org/drawingml/2006/main" prst="leftBrace">
          <a:avLst/>
        </a:prstGeom>
        <a:noFill xmlns:a="http://schemas.openxmlformats.org/drawingml/2006/main"/>
        <a:ln xmlns:a="http://schemas.openxmlformats.org/drawingml/2006/main" w="15875">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0.41473</cdr:x>
      <cdr:y>0.77521</cdr:y>
    </cdr:from>
    <cdr:to>
      <cdr:x>0.59395</cdr:x>
      <cdr:y>0.82051</cdr:y>
    </cdr:to>
    <cdr:sp macro="" textlink="">
      <cdr:nvSpPr>
        <cdr:cNvPr id="4" name="Left Brace 3"/>
        <cdr:cNvSpPr/>
      </cdr:nvSpPr>
      <cdr:spPr>
        <a:xfrm xmlns:a="http://schemas.openxmlformats.org/drawingml/2006/main" rot="16200000">
          <a:off x="3446689" y="2336516"/>
          <a:ext cx="168278" cy="1254696"/>
        </a:xfrm>
        <a:prstGeom xmlns:a="http://schemas.openxmlformats.org/drawingml/2006/main" prst="leftBrace">
          <a:avLst/>
        </a:prstGeom>
        <a:noFill xmlns:a="http://schemas.openxmlformats.org/drawingml/2006/main"/>
        <a:ln xmlns:a="http://schemas.openxmlformats.org/drawingml/2006/main" w="15875">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0.60099</cdr:x>
      <cdr:y>0.77776</cdr:y>
    </cdr:from>
    <cdr:to>
      <cdr:x>0.69116</cdr:x>
      <cdr:y>0.82051</cdr:y>
    </cdr:to>
    <cdr:sp macro="" textlink="">
      <cdr:nvSpPr>
        <cdr:cNvPr id="5" name="Left Brace 4"/>
        <cdr:cNvSpPr/>
      </cdr:nvSpPr>
      <cdr:spPr>
        <a:xfrm xmlns:a="http://schemas.openxmlformats.org/drawingml/2006/main" rot="16200000">
          <a:off x="4443653" y="2652951"/>
          <a:ext cx="158831" cy="631265"/>
        </a:xfrm>
        <a:prstGeom xmlns:a="http://schemas.openxmlformats.org/drawingml/2006/main" prst="leftBrace">
          <a:avLst/>
        </a:prstGeom>
        <a:noFill xmlns:a="http://schemas.openxmlformats.org/drawingml/2006/main"/>
        <a:ln xmlns:a="http://schemas.openxmlformats.org/drawingml/2006/main" w="15875">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0.69796</cdr:x>
      <cdr:y>0.78055</cdr:y>
    </cdr:from>
    <cdr:to>
      <cdr:x>0.9744</cdr:x>
      <cdr:y>0.81538</cdr:y>
    </cdr:to>
    <cdr:sp macro="" textlink="">
      <cdr:nvSpPr>
        <cdr:cNvPr id="6" name="Left Brace 5"/>
        <cdr:cNvSpPr/>
      </cdr:nvSpPr>
      <cdr:spPr>
        <a:xfrm xmlns:a="http://schemas.openxmlformats.org/drawingml/2006/main" rot="16200000">
          <a:off x="5789289" y="1996585"/>
          <a:ext cx="129402" cy="1935327"/>
        </a:xfrm>
        <a:prstGeom xmlns:a="http://schemas.openxmlformats.org/drawingml/2006/main" prst="leftBrace">
          <a:avLst/>
        </a:prstGeom>
        <a:noFill xmlns:a="http://schemas.openxmlformats.org/drawingml/2006/main"/>
        <a:ln xmlns:a="http://schemas.openxmlformats.org/drawingml/2006/main" w="15875">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0.26808</cdr:x>
      <cdr:y>0.83595</cdr:y>
    </cdr:from>
    <cdr:to>
      <cdr:x>0.36597</cdr:x>
      <cdr:y>0.89929</cdr:y>
    </cdr:to>
    <cdr:sp macro="" textlink="">
      <cdr:nvSpPr>
        <cdr:cNvPr id="7" name="TextBox 6"/>
        <cdr:cNvSpPr txBox="1"/>
      </cdr:nvSpPr>
      <cdr:spPr>
        <a:xfrm xmlns:a="http://schemas.openxmlformats.org/drawingml/2006/main">
          <a:off x="1695478" y="2866475"/>
          <a:ext cx="619115" cy="217193"/>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GB" sz="1000">
              <a:latin typeface="Arial" pitchFamily="34" charset="0"/>
              <a:cs typeface="Arial" pitchFamily="34" charset="0"/>
            </a:rPr>
            <a:t>Req.</a:t>
          </a:r>
          <a:r>
            <a:rPr lang="en-GB" sz="1000" baseline="0">
              <a:latin typeface="Arial" pitchFamily="34" charset="0"/>
              <a:cs typeface="Arial" pitchFamily="34" charset="0"/>
            </a:rPr>
            <a:t> 3</a:t>
          </a:r>
          <a:endParaRPr lang="en-GB" sz="1000">
            <a:latin typeface="Arial" pitchFamily="34" charset="0"/>
            <a:cs typeface="Arial" pitchFamily="34" charset="0"/>
          </a:endParaRPr>
        </a:p>
      </cdr:txBody>
    </cdr:sp>
  </cdr:relSizeAnchor>
  <cdr:relSizeAnchor xmlns:cdr="http://schemas.openxmlformats.org/drawingml/2006/chartDrawing">
    <cdr:from>
      <cdr:x>0.45975</cdr:x>
      <cdr:y>0.83042</cdr:y>
    </cdr:from>
    <cdr:to>
      <cdr:x>0.55764</cdr:x>
      <cdr:y>0.89377</cdr:y>
    </cdr:to>
    <cdr:sp macro="" textlink="">
      <cdr:nvSpPr>
        <cdr:cNvPr id="8" name="TextBox 7"/>
        <cdr:cNvSpPr txBox="1"/>
      </cdr:nvSpPr>
      <cdr:spPr>
        <a:xfrm xmlns:a="http://schemas.openxmlformats.org/drawingml/2006/main">
          <a:off x="3218685" y="3084786"/>
          <a:ext cx="685315" cy="235329"/>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GB" sz="1000">
              <a:latin typeface="Arial" pitchFamily="34" charset="0"/>
              <a:cs typeface="Arial" pitchFamily="34" charset="0"/>
            </a:rPr>
            <a:t>Req.</a:t>
          </a:r>
          <a:r>
            <a:rPr lang="en-GB" sz="1000" baseline="0">
              <a:latin typeface="Arial" pitchFamily="34" charset="0"/>
              <a:cs typeface="Arial" pitchFamily="34" charset="0"/>
            </a:rPr>
            <a:t> 4</a:t>
          </a:r>
          <a:endParaRPr lang="en-GB" sz="1000">
            <a:latin typeface="Arial" pitchFamily="34" charset="0"/>
            <a:cs typeface="Arial" pitchFamily="34" charset="0"/>
          </a:endParaRPr>
        </a:p>
      </cdr:txBody>
    </cdr:sp>
  </cdr:relSizeAnchor>
  <cdr:relSizeAnchor xmlns:cdr="http://schemas.openxmlformats.org/drawingml/2006/chartDrawing">
    <cdr:from>
      <cdr:x>0.60702</cdr:x>
      <cdr:y>0.83315</cdr:y>
    </cdr:from>
    <cdr:to>
      <cdr:x>0.70492</cdr:x>
      <cdr:y>0.89649</cdr:y>
    </cdr:to>
    <cdr:sp macro="" textlink="">
      <cdr:nvSpPr>
        <cdr:cNvPr id="9" name="TextBox 8"/>
        <cdr:cNvSpPr txBox="1"/>
      </cdr:nvSpPr>
      <cdr:spPr>
        <a:xfrm xmlns:a="http://schemas.openxmlformats.org/drawingml/2006/main">
          <a:off x="4249651" y="3094957"/>
          <a:ext cx="685386" cy="235293"/>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GB" sz="1000">
              <a:latin typeface="Arial" pitchFamily="34" charset="0"/>
              <a:cs typeface="Arial" pitchFamily="34" charset="0"/>
            </a:rPr>
            <a:t>Req.</a:t>
          </a:r>
          <a:r>
            <a:rPr lang="en-GB" sz="1000" baseline="0">
              <a:latin typeface="Arial" pitchFamily="34" charset="0"/>
              <a:cs typeface="Arial" pitchFamily="34" charset="0"/>
            </a:rPr>
            <a:t> 5</a:t>
          </a:r>
          <a:endParaRPr lang="en-GB" sz="1000">
            <a:latin typeface="Arial" pitchFamily="34" charset="0"/>
            <a:cs typeface="Arial" pitchFamily="34" charset="0"/>
          </a:endParaRPr>
        </a:p>
      </cdr:txBody>
    </cdr:sp>
  </cdr:relSizeAnchor>
  <cdr:relSizeAnchor xmlns:cdr="http://schemas.openxmlformats.org/drawingml/2006/chartDrawing">
    <cdr:from>
      <cdr:x>0.78735</cdr:x>
      <cdr:y>0.83927</cdr:y>
    </cdr:from>
    <cdr:to>
      <cdr:x>0.88524</cdr:x>
      <cdr:y>0.90261</cdr:y>
    </cdr:to>
    <cdr:sp macro="" textlink="">
      <cdr:nvSpPr>
        <cdr:cNvPr id="10" name="TextBox 9"/>
        <cdr:cNvSpPr txBox="1"/>
      </cdr:nvSpPr>
      <cdr:spPr>
        <a:xfrm xmlns:a="http://schemas.openxmlformats.org/drawingml/2006/main">
          <a:off x="5512168" y="3117670"/>
          <a:ext cx="685316" cy="23529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GB" sz="1000">
              <a:latin typeface="Arial" pitchFamily="34" charset="0"/>
              <a:cs typeface="Arial" pitchFamily="34" charset="0"/>
            </a:rPr>
            <a:t>Req.</a:t>
          </a:r>
          <a:r>
            <a:rPr lang="en-GB" sz="1000" baseline="0">
              <a:latin typeface="Arial" pitchFamily="34" charset="0"/>
              <a:cs typeface="Arial" pitchFamily="34" charset="0"/>
            </a:rPr>
            <a:t> 6</a:t>
          </a:r>
          <a:endParaRPr lang="en-GB" sz="1000">
            <a:latin typeface="Arial" pitchFamily="34" charset="0"/>
            <a:cs typeface="Arial"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9</xdr:col>
      <xdr:colOff>19050</xdr:colOff>
      <xdr:row>3</xdr:row>
      <xdr:rowOff>9525</xdr:rowOff>
    </xdr:from>
    <xdr:to>
      <xdr:col>18</xdr:col>
      <xdr:colOff>666750</xdr:colOff>
      <xdr:row>12</xdr:row>
      <xdr:rowOff>28575</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0.35994</cdr:x>
      <cdr:y>0.01207</cdr:y>
    </cdr:from>
    <cdr:to>
      <cdr:x>0.75081</cdr:x>
      <cdr:y>0.09859</cdr:y>
    </cdr:to>
    <cdr:sp macro="" textlink="">
      <cdr:nvSpPr>
        <cdr:cNvPr id="2" name="TextBox 1"/>
        <cdr:cNvSpPr txBox="1"/>
      </cdr:nvSpPr>
      <cdr:spPr>
        <a:xfrm xmlns:a="http://schemas.openxmlformats.org/drawingml/2006/main">
          <a:off x="2105055" y="57150"/>
          <a:ext cx="2285970" cy="409575"/>
        </a:xfrm>
        <a:prstGeom xmlns:a="http://schemas.openxmlformats.org/drawingml/2006/main" prst="rect">
          <a:avLst/>
        </a:prstGeom>
        <a:solidFill xmlns:a="http://schemas.openxmlformats.org/drawingml/2006/main">
          <a:schemeClr val="accent1"/>
        </a:solidFill>
      </cdr:spPr>
      <cdr:txBody>
        <a:bodyPr xmlns:a="http://schemas.openxmlformats.org/drawingml/2006/main" vertOverflow="clip" wrap="square" rtlCol="0" anchor="ctr"/>
        <a:lstStyle xmlns:a="http://schemas.openxmlformats.org/drawingml/2006/main"/>
        <a:p xmlns:a="http://schemas.openxmlformats.org/drawingml/2006/main">
          <a:pPr algn="ctr"/>
          <a:r>
            <a:rPr lang="en-GB" sz="1000" b="1">
              <a:solidFill>
                <a:schemeClr val="bg1"/>
              </a:solidFill>
              <a:latin typeface="Arial" pitchFamily="34" charset="0"/>
              <a:cs typeface="Arial" pitchFamily="34" charset="0"/>
            </a:rPr>
            <a:t>Performance Rating</a:t>
          </a:r>
          <a:r>
            <a:rPr lang="en-GB" sz="1000" b="1" baseline="0">
              <a:solidFill>
                <a:schemeClr val="bg1"/>
              </a:solidFill>
              <a:latin typeface="Arial" pitchFamily="34" charset="0"/>
              <a:cs typeface="Arial" pitchFamily="34" charset="0"/>
            </a:rPr>
            <a:t> per Minimum Standard</a:t>
          </a:r>
          <a:endParaRPr lang="en-GB" sz="1000" b="1">
            <a:solidFill>
              <a:schemeClr val="bg1"/>
            </a:solidFill>
            <a:latin typeface="Arial" pitchFamily="34" charset="0"/>
            <a:cs typeface="Arial" pitchFamily="34" charset="0"/>
          </a:endParaRPr>
        </a:p>
      </cdr:txBody>
    </cdr:sp>
  </cdr:relSizeAnchor>
  <cdr:relSizeAnchor xmlns:cdr="http://schemas.openxmlformats.org/drawingml/2006/chartDrawing">
    <cdr:from>
      <cdr:x>0.14167</cdr:x>
      <cdr:y>0.7827</cdr:y>
    </cdr:from>
    <cdr:to>
      <cdr:x>0.38547</cdr:x>
      <cdr:y>0.833</cdr:y>
    </cdr:to>
    <cdr:sp macro="" textlink="">
      <cdr:nvSpPr>
        <cdr:cNvPr id="3" name="Left Brace 2"/>
        <cdr:cNvSpPr/>
      </cdr:nvSpPr>
      <cdr:spPr>
        <a:xfrm xmlns:a="http://schemas.openxmlformats.org/drawingml/2006/main" rot="16200000">
          <a:off x="1678479" y="2992938"/>
          <a:ext cx="238117" cy="1662725"/>
        </a:xfrm>
        <a:prstGeom xmlns:a="http://schemas.openxmlformats.org/drawingml/2006/main" prst="leftBrace">
          <a:avLst/>
        </a:prstGeom>
        <a:noFill xmlns:a="http://schemas.openxmlformats.org/drawingml/2006/main"/>
        <a:ln xmlns:a="http://schemas.openxmlformats.org/drawingml/2006/main" w="15875">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0.38782</cdr:x>
      <cdr:y>0.78471</cdr:y>
    </cdr:from>
    <cdr:to>
      <cdr:x>0.46927</cdr:x>
      <cdr:y>0.833</cdr:y>
    </cdr:to>
    <cdr:sp macro="" textlink="">
      <cdr:nvSpPr>
        <cdr:cNvPr id="4" name="Left Brace 3"/>
        <cdr:cNvSpPr/>
      </cdr:nvSpPr>
      <cdr:spPr>
        <a:xfrm xmlns:a="http://schemas.openxmlformats.org/drawingml/2006/main" rot="16200000">
          <a:off x="2808342" y="3551287"/>
          <a:ext cx="228600" cy="555524"/>
        </a:xfrm>
        <a:prstGeom xmlns:a="http://schemas.openxmlformats.org/drawingml/2006/main" prst="leftBrace">
          <a:avLst/>
        </a:prstGeom>
        <a:noFill xmlns:a="http://schemas.openxmlformats.org/drawingml/2006/main"/>
        <a:ln xmlns:a="http://schemas.openxmlformats.org/drawingml/2006/main" w="15875">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0.47343</cdr:x>
      <cdr:y>0.78672</cdr:y>
    </cdr:from>
    <cdr:to>
      <cdr:x>0.71927</cdr:x>
      <cdr:y>0.82727</cdr:y>
    </cdr:to>
    <cdr:sp macro="" textlink="">
      <cdr:nvSpPr>
        <cdr:cNvPr id="5" name="Left Brace 4"/>
        <cdr:cNvSpPr/>
      </cdr:nvSpPr>
      <cdr:spPr>
        <a:xfrm xmlns:a="http://schemas.openxmlformats.org/drawingml/2006/main" rot="16200000">
          <a:off x="3971094" y="2981960"/>
          <a:ext cx="191969" cy="1676600"/>
        </a:xfrm>
        <a:prstGeom xmlns:a="http://schemas.openxmlformats.org/drawingml/2006/main" prst="leftBrace">
          <a:avLst/>
        </a:prstGeom>
        <a:noFill xmlns:a="http://schemas.openxmlformats.org/drawingml/2006/main"/>
        <a:ln xmlns:a="http://schemas.openxmlformats.org/drawingml/2006/main" w="15875">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0.72514</cdr:x>
      <cdr:y>0.78536</cdr:y>
    </cdr:from>
    <cdr:to>
      <cdr:x>0.97346</cdr:x>
      <cdr:y>0.82093</cdr:y>
    </cdr:to>
    <cdr:sp macro="" textlink="">
      <cdr:nvSpPr>
        <cdr:cNvPr id="6" name="Left Brace 5"/>
        <cdr:cNvSpPr/>
      </cdr:nvSpPr>
      <cdr:spPr>
        <a:xfrm xmlns:a="http://schemas.openxmlformats.org/drawingml/2006/main" rot="16200000">
          <a:off x="5707974" y="2955249"/>
          <a:ext cx="168374" cy="1693528"/>
        </a:xfrm>
        <a:prstGeom xmlns:a="http://schemas.openxmlformats.org/drawingml/2006/main" prst="leftBrace">
          <a:avLst/>
        </a:prstGeom>
        <a:noFill xmlns:a="http://schemas.openxmlformats.org/drawingml/2006/main"/>
        <a:ln xmlns:a="http://schemas.openxmlformats.org/drawingml/2006/main" w="15875">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0.21439</cdr:x>
      <cdr:y>0.82236</cdr:y>
    </cdr:from>
    <cdr:to>
      <cdr:x>0.31228</cdr:x>
      <cdr:y>0.8857</cdr:y>
    </cdr:to>
    <cdr:sp macro="" textlink="">
      <cdr:nvSpPr>
        <cdr:cNvPr id="7" name="TextBox 6"/>
        <cdr:cNvSpPr txBox="1"/>
      </cdr:nvSpPr>
      <cdr:spPr>
        <a:xfrm xmlns:a="http://schemas.openxmlformats.org/drawingml/2006/main">
          <a:off x="1462144" y="3893008"/>
          <a:ext cx="667600" cy="29984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GB" sz="1000">
              <a:latin typeface="Arial" pitchFamily="34" charset="0"/>
              <a:cs typeface="Arial" pitchFamily="34" charset="0"/>
            </a:rPr>
            <a:t>Req.</a:t>
          </a:r>
          <a:r>
            <a:rPr lang="en-GB" sz="1000" baseline="0">
              <a:latin typeface="Arial" pitchFamily="34" charset="0"/>
              <a:cs typeface="Arial" pitchFamily="34" charset="0"/>
            </a:rPr>
            <a:t> 3</a:t>
          </a:r>
          <a:endParaRPr lang="en-GB" sz="1000">
            <a:latin typeface="Arial" pitchFamily="34" charset="0"/>
            <a:cs typeface="Arial" pitchFamily="34" charset="0"/>
          </a:endParaRPr>
        </a:p>
      </cdr:txBody>
    </cdr:sp>
  </cdr:relSizeAnchor>
  <cdr:relSizeAnchor xmlns:cdr="http://schemas.openxmlformats.org/drawingml/2006/chartDrawing">
    <cdr:from>
      <cdr:x>0.38307</cdr:x>
      <cdr:y>0.82042</cdr:y>
    </cdr:from>
    <cdr:to>
      <cdr:x>0.48096</cdr:x>
      <cdr:y>0.88377</cdr:y>
    </cdr:to>
    <cdr:sp macro="" textlink="">
      <cdr:nvSpPr>
        <cdr:cNvPr id="8" name="TextBox 7"/>
        <cdr:cNvSpPr txBox="1"/>
      </cdr:nvSpPr>
      <cdr:spPr>
        <a:xfrm xmlns:a="http://schemas.openxmlformats.org/drawingml/2006/main">
          <a:off x="2612505" y="3883797"/>
          <a:ext cx="667600" cy="299894"/>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GB" sz="1000">
              <a:latin typeface="Arial" pitchFamily="34" charset="0"/>
              <a:cs typeface="Arial" pitchFamily="34" charset="0"/>
            </a:rPr>
            <a:t>Req.</a:t>
          </a:r>
          <a:r>
            <a:rPr lang="en-GB" sz="1000" baseline="0">
              <a:latin typeface="Arial" pitchFamily="34" charset="0"/>
              <a:cs typeface="Arial" pitchFamily="34" charset="0"/>
            </a:rPr>
            <a:t> 4</a:t>
          </a:r>
          <a:endParaRPr lang="en-GB" sz="1000">
            <a:latin typeface="Arial" pitchFamily="34" charset="0"/>
            <a:cs typeface="Arial" pitchFamily="34" charset="0"/>
          </a:endParaRPr>
        </a:p>
      </cdr:txBody>
    </cdr:sp>
  </cdr:relSizeAnchor>
  <cdr:relSizeAnchor xmlns:cdr="http://schemas.openxmlformats.org/drawingml/2006/chartDrawing">
    <cdr:from>
      <cdr:x>0.55178</cdr:x>
      <cdr:y>0.81962</cdr:y>
    </cdr:from>
    <cdr:to>
      <cdr:x>0.64968</cdr:x>
      <cdr:y>0.88296</cdr:y>
    </cdr:to>
    <cdr:sp macro="" textlink="">
      <cdr:nvSpPr>
        <cdr:cNvPr id="9" name="TextBox 8"/>
        <cdr:cNvSpPr txBox="1"/>
      </cdr:nvSpPr>
      <cdr:spPr>
        <a:xfrm xmlns:a="http://schemas.openxmlformats.org/drawingml/2006/main">
          <a:off x="3763118" y="3880028"/>
          <a:ext cx="667668" cy="29984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GB" sz="1000">
              <a:latin typeface="Arial" pitchFamily="34" charset="0"/>
              <a:cs typeface="Arial" pitchFamily="34" charset="0"/>
            </a:rPr>
            <a:t>Req.</a:t>
          </a:r>
          <a:r>
            <a:rPr lang="en-GB" sz="1000" baseline="0">
              <a:latin typeface="Arial" pitchFamily="34" charset="0"/>
              <a:cs typeface="Arial" pitchFamily="34" charset="0"/>
            </a:rPr>
            <a:t> 5</a:t>
          </a:r>
          <a:endParaRPr lang="en-GB" sz="1000">
            <a:latin typeface="Arial" pitchFamily="34" charset="0"/>
            <a:cs typeface="Arial" pitchFamily="34" charset="0"/>
          </a:endParaRPr>
        </a:p>
      </cdr:txBody>
    </cdr:sp>
  </cdr:relSizeAnchor>
  <cdr:relSizeAnchor xmlns:cdr="http://schemas.openxmlformats.org/drawingml/2006/chartDrawing">
    <cdr:from>
      <cdr:x>0.80037</cdr:x>
      <cdr:y>0.81469</cdr:y>
    </cdr:from>
    <cdr:to>
      <cdr:x>0.89826</cdr:x>
      <cdr:y>0.87803</cdr:y>
    </cdr:to>
    <cdr:sp macro="" textlink="">
      <cdr:nvSpPr>
        <cdr:cNvPr id="10" name="TextBox 9"/>
        <cdr:cNvSpPr txBox="1"/>
      </cdr:nvSpPr>
      <cdr:spPr>
        <a:xfrm xmlns:a="http://schemas.openxmlformats.org/drawingml/2006/main">
          <a:off x="5458473" y="3856688"/>
          <a:ext cx="667600" cy="29984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GB" sz="1000">
              <a:latin typeface="Arial" pitchFamily="34" charset="0"/>
              <a:cs typeface="Arial" pitchFamily="34" charset="0"/>
            </a:rPr>
            <a:t>Req.</a:t>
          </a:r>
          <a:r>
            <a:rPr lang="en-GB" sz="1000" baseline="0">
              <a:latin typeface="Arial" pitchFamily="34" charset="0"/>
              <a:cs typeface="Arial" pitchFamily="34" charset="0"/>
            </a:rPr>
            <a:t> 6</a:t>
          </a:r>
          <a:endParaRPr lang="en-GB" sz="1000">
            <a:latin typeface="Arial" pitchFamily="34" charset="0"/>
            <a:cs typeface="Arial" pitchFamily="34" charset="0"/>
          </a:endParaRP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0000000}" name="Table18" displayName="Table18" ref="I13:L38" tableType="xml" totalsRowShown="0" connectionId="4">
  <autoFilter ref="I13:L38" xr:uid="{00000000-0009-0000-0100-000012000000}"/>
  <tableColumns count="4">
    <tableColumn id="1" xr3:uid="{00000000-0010-0000-0000-000001000000}" uniqueName="Attachments" name="Submitted Documention _x000a_(Link to upload the attachments)" dataDxfId="70">
      <calculatedColumnFormula>HYPERLINK(CCMs!L8, "Link to upload the attachments")</calculatedColumnFormula>
      <xmlColumnPr mapId="4" xpath="/data-set/EPA/Assessment/Compliance/Attachments" xmlDataType="string"/>
    </tableColumn>
    <tableColumn id="2" xr3:uid="{00000000-0010-0000-0000-000002000000}" uniqueName="InitialRating" name="Compliance Assessment" dataDxfId="69">
      <xmlColumnPr mapId="4" xpath="/data-set/EPA/Assessment/Compliance/InitialRating" xmlDataType="string"/>
    </tableColumn>
    <tableColumn id="3" xr3:uid="{00000000-0010-0000-0000-000003000000}" uniqueName="Comments" name="Comments" dataDxfId="68">
      <xmlColumnPr mapId="4" xpath="/data-set/EPA/Assessment/Compliance/Comments" xmlDataType="string"/>
    </tableColumn>
    <tableColumn id="4" xr3:uid="{00000000-0010-0000-0000-000004000000}" uniqueName="Indicator" name="Indicator">
      <xmlColumnPr mapId="4" xpath="/data-set/EPA/Assessment/Compliance/Indicator" xmlDataType="integer"/>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1000000}" name="Table11" displayName="Table11" ref="A23:O110" tableType="xml" totalsRowShown="0" headerRowDxfId="14" dataDxfId="13" tableBorderDxfId="12" connectionId="4">
  <autoFilter ref="A23:O110" xr:uid="{00000000-0009-0000-0100-00000B000000}"/>
  <tableColumns count="15">
    <tableColumn id="1" xr3:uid="{00000000-0010-0000-0100-000001000000}" uniqueName="Thematic" name="Thematic">
      <xmlColumnPr mapId="4" xpath="/data-set/EPA/ImrpovementPlan/ImprovementPlanItem/Thematic" xmlDataType="string"/>
    </tableColumn>
    <tableColumn id="2" xr3:uid="{00000000-0010-0000-0100-000002000000}" uniqueName="Milestones" name="Milestones">
      <xmlColumnPr mapId="4" xpath="/data-set/EPA/ImrpovementPlan/ImprovementPlanItem/Milestones" xmlDataType="string"/>
    </tableColumn>
    <tableColumn id="3" xr3:uid="{00000000-0010-0000-0100-000003000000}" uniqueName="Activities" name="Activities" dataDxfId="11">
      <xmlColumnPr mapId="4" xpath="/data-set/EPA/ImrpovementPlan/ImprovementPlanItem/Activities" xmlDataType="string"/>
    </tableColumn>
    <tableColumn id="4" xr3:uid="{00000000-0010-0000-0100-000004000000}" uniqueName="TargetDates" name="Target Dates" dataDxfId="10">
      <xmlColumnPr mapId="4" xpath="/data-set/EPA/ImrpovementPlan/ImprovementPlanItem/TargetDates" xmlDataType="date"/>
    </tableColumn>
    <tableColumn id="5" xr3:uid="{00000000-0010-0000-0100-000005000000}" uniqueName="Status" name="Status" dataDxfId="9">
      <xmlColumnPr mapId="4" xpath="/data-set/EPA/ImrpovementPlan/ImprovementPlanItem/Status" xmlDataType="string"/>
    </tableColumn>
    <tableColumn id="6" xr3:uid="{00000000-0010-0000-0100-000006000000}" uniqueName="TANeed" name="Need for Technical Assistance?" dataDxfId="8">
      <xmlColumnPr mapId="4" xpath="/data-set/EPA/ImrpovementPlan/ImprovementPlanItem/TANeed" xmlDataType="string"/>
    </tableColumn>
    <tableColumn id="7" xr3:uid="{00000000-0010-0000-0100-000007000000}" uniqueName="TASource" name="Source of Technical Assistance" dataDxfId="7">
      <xmlColumnPr mapId="4" xpath="/data-set/EPA/ImrpovementPlan/ImprovementPlanItem/TASource" xmlDataType="string"/>
    </tableColumn>
    <tableColumn id="8" xr3:uid="{00000000-0010-0000-0100-000008000000}" uniqueName="FSNeed" name="Financial Support needed" dataDxfId="6">
      <xmlColumnPr mapId="4" xpath="/data-set/EPA/ImrpovementPlan/ImprovementPlanItem/FSNeed" xmlDataType="string"/>
    </tableColumn>
    <tableColumn id="9" xr3:uid="{00000000-0010-0000-0100-000009000000}" uniqueName="FSAmount" name="Financial Support Amount " dataDxfId="5">
      <xmlColumnPr mapId="4" xpath="/data-set/EPA/ImrpovementPlan/ImprovementPlanItem/FSAmount" xmlDataType="string"/>
    </tableColumn>
    <tableColumn id="10" xr3:uid="{00000000-0010-0000-0100-00000A000000}" uniqueName="Priority" name="Priority" dataDxfId="4">
      <xmlColumnPr mapId="4" xpath="/data-set/EPA/ImrpovementPlan/ImprovementPlanItem/Priority" xmlDataType="string"/>
    </tableColumn>
    <tableColumn id="11" xr3:uid="{00000000-0010-0000-0100-00000B000000}" uniqueName="Comments" name="Comments" dataDxfId="3">
      <xmlColumnPr mapId="4" xpath="/data-set/EPA/ImrpovementPlan/ImprovementPlanItem/Comments" xmlDataType="string"/>
    </tableColumn>
    <tableColumn id="12" xr3:uid="{00000000-0010-0000-0100-00000C000000}" uniqueName="CommentDate" name="Date of Comment" dataDxfId="2">
      <xmlColumnPr mapId="4" xpath="/data-set/EPA/ImrpovementPlan/ImprovementPlanItem/CommentDate" xmlDataType="date"/>
    </tableColumn>
    <tableColumn id="13" xr3:uid="{00000000-0010-0000-0100-00000D000000}" uniqueName="CommentUser" name="User who made the Comment" dataDxfId="1">
      <xmlColumnPr mapId="4" xpath="/data-set/EPA/ImrpovementPlan/ImprovementPlanItem/CommentUser" xmlDataType="string"/>
    </tableColumn>
    <tableColumn id="14" xr3:uid="{00000000-0010-0000-0100-00000E000000}" uniqueName="AttachmentLink" name="Supporting Attachment (to be uploaded in the specified link)" dataDxfId="0">
      <calculatedColumnFormula>HYPERLINK(CCMs!L$6, "Link to upload the attachments")</calculatedColumnFormula>
      <xmlColumnPr mapId="4" xpath="/data-set/EPA/ImrpovementPlan/ImprovementPlanItem/AttachmentLink" xmlDataType="string"/>
    </tableColumn>
    <tableColumn id="15" xr3:uid="{00000000-0010-0000-0100-00000F000000}" uniqueName="IndicatorLink" name="Indicator it corresponds to">
      <xmlColumnPr mapId="4" xpath="/data-set/EPA/ImrpovementPlan/ImprovementPlanItem/IndicatorLink" xmlDataType="string"/>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6" xr6:uid="{00000000-000C-0000-FFFF-FFFF02000000}" r="C4" connectionId="4">
    <xmlCellPr id="1" xr6:uid="{00000000-0010-0000-0200-000001000000}" uniqueName="LegalEntity">
      <xmlPr mapId="4" xpath="/data-set/EPA/LegalEntity" xmlDataType="string"/>
    </xmlCellPr>
  </singleXmlCell>
  <singleXmlCell id="37" xr6:uid="{00000000-000C-0000-FFFF-FFFF03000000}" r="C5" connectionId="4">
    <xmlCellPr id="1" xr6:uid="{00000000-0010-0000-0300-000001000000}" uniqueName="EndOfTermsDate">
      <xmlPr mapId="4" xpath="/data-set/EPA/EndOfTermsDate" xmlDataType="date"/>
    </xmlCellPr>
  </singleXmlCell>
  <singleXmlCell id="38" xr6:uid="{00000000-000C-0000-FFFF-FFFF04000000}" r="C6" connectionId="4">
    <xmlCellPr id="1" xr6:uid="{00000000-0010-0000-0400-000001000000}" uniqueName="NextElectionsDate">
      <xmlPr mapId="4" xpath="/data-set/EPA/NextElectionsDate" xmlDataType="date"/>
    </xmlCellPr>
  </singleXmlCell>
  <singleXmlCell id="39" xr6:uid="{00000000-000C-0000-FFFF-FFFF05000000}" r="C7" connectionId="4">
    <xmlCellPr id="1" xr6:uid="{00000000-0010-0000-0500-000001000000}" uniqueName="NumberOfMembers">
      <xmlPr mapId="4" xpath="/data-set/EPA/NumberOfMembers" xmlDataType="integer"/>
    </xmlCellPr>
  </singleXmlCell>
  <singleXmlCell id="40" xr6:uid="{00000000-000C-0000-FFFF-FFFF06000000}" r="C8" connectionId="4">
    <xmlCellPr id="1" xr6:uid="{00000000-0010-0000-0600-000001000000}" uniqueName="Male">
      <xmlPr mapId="4" xpath="/data-set/EPA/Male" xmlDataType="integer"/>
    </xmlCellPr>
  </singleXmlCell>
  <singleXmlCell id="41" xr6:uid="{00000000-000C-0000-FFFF-FFFF07000000}" r="C9" connectionId="4">
    <xmlCellPr id="1" xr6:uid="{00000000-0010-0000-0700-000001000000}" uniqueName="Female">
      <xmlPr mapId="4" xpath="/data-set/EPA/Female" xmlDataType="integer"/>
    </xmlCellPr>
  </singleXmlCell>
  <singleXmlCell id="42" xr6:uid="{00000000-000C-0000-FFFF-FFFF08000000}" r="C10" connectionId="4">
    <xmlCellPr id="1" xr6:uid="{00000000-0010-0000-0800-000001000000}" uniqueName="Other">
      <xmlPr mapId="4" xpath="/data-set/EPA/Other" xmlDataType="integer"/>
    </xmlCellPr>
  </singleXmlCell>
  <singleXmlCell id="43" xr6:uid="{00000000-000C-0000-FFFF-FFFF09000000}" r="C11" connectionId="4">
    <xmlCellPr id="1" xr6:uid="{00000000-0010-0000-0900-000001000000}" uniqueName="MembershipDistribution">
      <xmlPr mapId="4" xpath="/data-set/EPA/MembershipDistribution" xmlDataType="string"/>
    </xmlCellPr>
  </singleXmlCell>
  <singleXmlCell id="44" xr6:uid="{00000000-000C-0000-FFFF-FFFF0A000000}" r="C12" connectionId="4">
    <xmlCellPr id="1" xr6:uid="{00000000-0010-0000-0A00-000001000000}" uniqueName="StructuralUnits">
      <xmlPr mapId="4" xpath="/data-set/EPA/StructuralUnits" xmlDataType="string"/>
    </xmlCellPr>
  </singleXmlCell>
  <singleXmlCell id="45" xr6:uid="{00000000-000C-0000-FFFF-FFFF0B000000}" r="C13" connectionId="4">
    <xmlCellPr id="1" xr6:uid="{00000000-0010-0000-0B00-000001000000}" uniqueName="SecAvailable">
      <xmlPr mapId="4" xpath="/data-set/EPA/SecAvailable" xmlDataType="string"/>
    </xmlCellPr>
  </singleXmlCell>
  <singleXmlCell id="46" xr6:uid="{00000000-000C-0000-FFFF-FFFF0C000000}" r="C14" connectionId="4">
    <xmlCellPr id="1" xr6:uid="{00000000-0010-0000-0C00-000001000000}" uniqueName="NumberOfStaff">
      <xmlPr mapId="4" xpath="/data-set/EPA/NumberOfStaff" xmlDataType="string"/>
    </xmlCellPr>
  </singleXmlCell>
  <singleXmlCell id="47" xr6:uid="{00000000-000C-0000-FFFF-FFFF0D000000}" r="F4" connectionId="4">
    <xmlCellPr id="1" xr6:uid="{00000000-0010-0000-0D00-000001000000}" uniqueName="WebsiteAvailable">
      <xmlPr mapId="4" xpath="/data-set/EPA/WebsiteAvailable" xmlDataType="string"/>
    </xmlCellPr>
  </singleXmlCell>
  <singleXmlCell id="48" xr6:uid="{00000000-000C-0000-FFFF-FFFF0E000000}" r="F5" connectionId="4">
    <xmlCellPr id="1" xr6:uid="{00000000-0010-0000-0E00-000001000000}" uniqueName="WebsiteAddress">
      <xmlPr mapId="4" xpath="/data-set/EPA/WebsiteAddress" xmlDataType="string"/>
    </xmlCellPr>
  </singleXmlCell>
  <singleXmlCell id="49" xr6:uid="{00000000-000C-0000-FFFF-FFFF0F000000}" r="F6" connectionId="4">
    <xmlCellPr id="1" xr6:uid="{00000000-0010-0000-0F00-000001000000}" uniqueName="CCMFundingAvailable">
      <xmlPr mapId="4" xpath="/data-set/EPA/CCMFundingAvailable" xmlDataType="string"/>
    </xmlCellPr>
  </singleXmlCell>
  <singleXmlCell id="50" xr6:uid="{00000000-000C-0000-FFFF-FFFF10000000}" r="F7" connectionId="4">
    <xmlCellPr id="1" xr6:uid="{00000000-0010-0000-1000-000001000000}" uniqueName="CCMFundingAmount">
      <xmlPr mapId="4" xpath="/data-set/EPA/CCMFundingAmount" xmlDataType="integer"/>
    </xmlCellPr>
  </singleXmlCell>
  <singleXmlCell id="51" xr6:uid="{00000000-000C-0000-FFFF-FFFF11000000}" r="F8" connectionId="4">
    <xmlCellPr id="1" xr6:uid="{00000000-0010-0000-1100-000001000000}" uniqueName="CCMFundingDate">
      <xmlPr mapId="4" xpath="/data-set/EPA/CCMFundingDate" xmlDataType="date"/>
    </xmlCellPr>
  </singleXmlCell>
  <singleXmlCell id="54" xr6:uid="{00000000-000C-0000-FFFF-FFFF12000000}" r="F12" connectionId="4">
    <xmlCellPr id="1" xr6:uid="{00000000-0010-0000-1200-000001000000}" uniqueName="CCMContext">
      <xmlPr mapId="4" xpath="/data-set/EPA/CCMContext" xmlDataType="string"/>
    </xmlCellPr>
  </singleXmlCell>
  <singleXmlCell id="55" xr6:uid="{00000000-000C-0000-FFFF-FFFF13000000}" r="F15" connectionId="4">
    <xmlCellPr id="1" xr6:uid="{00000000-0010-0000-1300-000001000000}" uniqueName="CRMUpdateDate">
      <xmlPr mapId="4" xpath="/data-set/EPA/CRMUpdateDate" xmlDataType="date"/>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3" xr6:uid="{00000000-000C-0000-FFFF-FFFF14000000}" r="L2" connectionId="4">
    <xmlCellPr id="1" xr6:uid="{00000000-0010-0000-1400-000001000000}" uniqueName="RegionalTeam">
      <xmlPr mapId="4" xpath="/data-set/EPA/RegionalTeam" xmlDataType="string"/>
    </xmlCellPr>
  </singleXmlCell>
  <singleXmlCell id="34" xr6:uid="{00000000-000C-0000-FFFF-FFFF15000000}" r="L1" connectionId="4">
    <xmlCellPr id="1" xr6:uid="{00000000-0010-0000-1500-000001000000}" uniqueName="CCM">
      <xmlPr mapId="4" xpath="/data-set/EPA/CCM" xmlDataType="string"/>
    </xmlCellPr>
  </singleXmlCell>
  <singleXmlCell id="35" xr6:uid="{00000000-000C-0000-FFFF-FFFF16000000}" r="L3" connectionId="4">
    <xmlCellPr id="1" xr6:uid="{00000000-0010-0000-1600-000001000000}" uniqueName="AssessmentDate">
      <xmlPr mapId="4" xpath="/data-set/EPA/AssessmentDate" xmlDataType="date"/>
    </xmlCellPr>
  </singleXmlCell>
  <singleXmlCell id="1" xr6:uid="{00000000-000C-0000-FFFF-FFFF17000000}" r="L30" connectionId="4">
    <xmlCellPr id="1" xr6:uid="{00000000-0010-0000-1700-000001000000}" uniqueName="Type">
      <xmlPr mapId="4" xpath="/data-set/EPA/Type" xmlDataType="string"/>
    </xmlCellPr>
  </singleXmlCell>
  <singleXmlCell id="2" xr6:uid="{00000000-000C-0000-FFFF-FFFF18000000}" r="L31" connectionId="4">
    <xmlCellPr id="1" xr6:uid="{00000000-0010-0000-1800-000001000000}" uniqueName="FileID">
      <xmlPr mapId="4" xpath="/data-set/EPA/FileID" xmlDataType="string"/>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youtu.be/o5rWh18aQ1w" TargetMode="External"/><Relationship Id="rId7" Type="http://schemas.openxmlformats.org/officeDocument/2006/relationships/drawing" Target="../drawings/drawing1.xml"/><Relationship Id="rId2" Type="http://schemas.openxmlformats.org/officeDocument/2006/relationships/hyperlink" Target="https://youtu.be/ZW4KIpWE_QQ" TargetMode="External"/><Relationship Id="rId1" Type="http://schemas.openxmlformats.org/officeDocument/2006/relationships/hyperlink" Target="https://youtu.be/iIGhLCosPos" TargetMode="External"/><Relationship Id="rId6" Type="http://schemas.openxmlformats.org/officeDocument/2006/relationships/printerSettings" Target="../printerSettings/printerSettings1.bin"/><Relationship Id="rId5" Type="http://schemas.openxmlformats.org/officeDocument/2006/relationships/hyperlink" Target="http://www.theglobalfund.org/en/ccm/guidelines/eligibilityperformance/" TargetMode="External"/><Relationship Id="rId4" Type="http://schemas.openxmlformats.org/officeDocument/2006/relationships/hyperlink" Target="https://youtu.be/qncsxK5eIQw"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printerSettings" Target="../printerSettings/printerSettings5.bin"/><Relationship Id="rId1" Type="http://schemas.openxmlformats.org/officeDocument/2006/relationships/hyperlink" Target="https://www.theglobalfund.org/media/8364/fundingmodel_partnerportalmasterdatacountrycoordinatingmechanism_guideline_en.pdf" TargetMode="External"/><Relationship Id="rId4" Type="http://schemas.openxmlformats.org/officeDocument/2006/relationships/table" Target="../tables/table2.xml"/></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X62"/>
  <sheetViews>
    <sheetView showGridLines="0" tabSelected="1" view="pageBreakPreview" zoomScale="80" zoomScaleNormal="100" zoomScaleSheetLayoutView="80" workbookViewId="0">
      <selection activeCell="A4" sqref="A4"/>
    </sheetView>
  </sheetViews>
  <sheetFormatPr defaultRowHeight="13.8" x14ac:dyDescent="0.25"/>
  <cols>
    <col min="12" max="12" width="11.69921875" customWidth="1"/>
    <col min="13" max="13" width="10.296875" customWidth="1"/>
    <col min="14" max="16" width="9.69921875" bestFit="1" customWidth="1"/>
    <col min="17" max="17" width="5.19921875" style="8" customWidth="1"/>
  </cols>
  <sheetData>
    <row r="1" spans="1:24" ht="36" customHeight="1" x14ac:dyDescent="0.25"/>
    <row r="2" spans="1:24" ht="28.2" x14ac:dyDescent="0.25">
      <c r="A2" s="355" t="s">
        <v>6</v>
      </c>
      <c r="B2" s="356"/>
      <c r="C2" s="356"/>
      <c r="D2" s="356"/>
      <c r="E2" s="356"/>
      <c r="F2" s="356"/>
      <c r="G2" s="356"/>
      <c r="H2" s="356"/>
      <c r="I2" s="356"/>
      <c r="J2" s="356"/>
      <c r="K2" s="356"/>
      <c r="L2" s="356"/>
      <c r="M2" s="356"/>
      <c r="N2" s="356"/>
      <c r="O2" s="356"/>
      <c r="P2" s="356"/>
      <c r="Q2" s="356"/>
    </row>
    <row r="3" spans="1:24" x14ac:dyDescent="0.25">
      <c r="A3" s="357" t="s">
        <v>515</v>
      </c>
      <c r="B3" s="357"/>
      <c r="C3" s="357"/>
      <c r="D3" s="357"/>
      <c r="E3" s="357"/>
      <c r="F3" s="357"/>
      <c r="G3" s="357"/>
      <c r="H3" s="357"/>
      <c r="I3" s="357"/>
      <c r="J3" s="357"/>
      <c r="K3" s="357"/>
      <c r="L3" s="357"/>
      <c r="M3" s="357"/>
      <c r="N3" s="357"/>
      <c r="O3" s="357"/>
      <c r="P3" s="357"/>
      <c r="Q3" s="357"/>
    </row>
    <row r="4" spans="1:24" ht="14.25" customHeight="1" x14ac:dyDescent="0.25">
      <c r="A4" s="8"/>
      <c r="B4" s="8"/>
      <c r="C4" s="8"/>
      <c r="D4" s="8"/>
      <c r="E4" s="8"/>
      <c r="F4" s="8"/>
      <c r="G4" s="8"/>
      <c r="H4" s="8"/>
      <c r="I4" s="8"/>
      <c r="J4" s="8"/>
      <c r="K4" s="8"/>
      <c r="L4" s="8"/>
      <c r="M4" s="8"/>
      <c r="N4" s="8"/>
      <c r="O4" s="8"/>
      <c r="P4" s="8"/>
    </row>
    <row r="5" spans="1:24" ht="21" x14ac:dyDescent="0.25">
      <c r="A5" s="8"/>
      <c r="B5" s="12"/>
      <c r="C5" s="12"/>
      <c r="D5" s="13"/>
      <c r="E5" s="325" t="s">
        <v>381</v>
      </c>
      <c r="F5" s="325"/>
      <c r="G5" s="325"/>
      <c r="H5" s="325"/>
      <c r="I5" s="325"/>
      <c r="J5" s="325"/>
      <c r="K5" s="325"/>
      <c r="L5" s="325"/>
      <c r="M5" s="325"/>
      <c r="N5" s="8"/>
      <c r="O5" s="8"/>
      <c r="P5" s="8"/>
    </row>
    <row r="6" spans="1:24" ht="14.4" thickBot="1" x14ac:dyDescent="0.3">
      <c r="A6" s="8"/>
      <c r="B6" s="8"/>
      <c r="C6" s="8"/>
      <c r="D6" s="8"/>
      <c r="E6" s="8"/>
      <c r="F6" s="8"/>
      <c r="G6" s="8"/>
      <c r="H6" s="8"/>
      <c r="I6" s="8"/>
      <c r="J6" s="8"/>
      <c r="K6" s="8"/>
      <c r="L6" s="8"/>
      <c r="M6" s="8"/>
      <c r="N6" s="8"/>
      <c r="O6" s="8"/>
      <c r="P6" s="8"/>
    </row>
    <row r="7" spans="1:24" ht="30" hidden="1" customHeight="1" x14ac:dyDescent="0.25">
      <c r="A7" s="327" t="s">
        <v>363</v>
      </c>
      <c r="B7" s="328"/>
      <c r="C7" s="328"/>
      <c r="D7" s="328"/>
      <c r="E7" s="328"/>
      <c r="F7" s="328"/>
      <c r="G7" s="328"/>
      <c r="H7" s="328"/>
      <c r="I7" s="328"/>
      <c r="J7" s="328"/>
      <c r="K7" s="328"/>
      <c r="L7" s="328"/>
      <c r="M7" s="328"/>
      <c r="N7" s="328"/>
      <c r="O7" s="328"/>
      <c r="P7" s="329"/>
    </row>
    <row r="8" spans="1:24" ht="22.5" hidden="1" customHeight="1" x14ac:dyDescent="0.25">
      <c r="A8" s="341" t="s">
        <v>386</v>
      </c>
      <c r="B8" s="342"/>
      <c r="C8" s="342"/>
      <c r="D8" s="342"/>
      <c r="E8" s="342"/>
      <c r="F8" s="342"/>
      <c r="G8" s="342"/>
      <c r="H8" s="342"/>
      <c r="I8" s="342"/>
      <c r="J8" s="342"/>
      <c r="K8" s="342"/>
      <c r="L8" s="342"/>
      <c r="M8" s="342"/>
      <c r="N8" s="342"/>
      <c r="O8" s="342"/>
      <c r="P8" s="343"/>
    </row>
    <row r="9" spans="1:24" ht="27.75" hidden="1" customHeight="1" x14ac:dyDescent="0.25">
      <c r="A9" s="333" t="s">
        <v>364</v>
      </c>
      <c r="B9" s="334"/>
      <c r="C9" s="334"/>
      <c r="D9" s="334"/>
      <c r="E9" s="334"/>
      <c r="F9" s="334"/>
      <c r="G9" s="334"/>
      <c r="H9" s="334"/>
      <c r="I9" s="334"/>
      <c r="J9" s="334"/>
      <c r="K9" s="334"/>
      <c r="L9" s="334"/>
      <c r="M9" s="334"/>
      <c r="N9" s="334"/>
      <c r="O9" s="334"/>
      <c r="P9" s="335"/>
    </row>
    <row r="10" spans="1:24" ht="34.5" hidden="1" customHeight="1" thickBot="1" x14ac:dyDescent="0.3">
      <c r="A10" s="336" t="s">
        <v>369</v>
      </c>
      <c r="B10" s="337"/>
      <c r="C10" s="337"/>
      <c r="D10" s="337"/>
      <c r="E10" s="337"/>
      <c r="F10" s="337"/>
      <c r="G10" s="337"/>
      <c r="H10" s="337"/>
      <c r="I10" s="337"/>
      <c r="J10" s="337"/>
      <c r="K10" s="337"/>
      <c r="L10" s="337"/>
      <c r="M10" s="219" t="s">
        <v>365</v>
      </c>
      <c r="N10" s="220" t="s">
        <v>366</v>
      </c>
      <c r="O10" s="220" t="s">
        <v>367</v>
      </c>
      <c r="P10" s="221" t="s">
        <v>368</v>
      </c>
    </row>
    <row r="11" spans="1:24" ht="19.5" customHeight="1" x14ac:dyDescent="0.25">
      <c r="A11" s="330" t="s">
        <v>380</v>
      </c>
      <c r="B11" s="331"/>
      <c r="C11" s="331"/>
      <c r="D11" s="331"/>
      <c r="E11" s="331"/>
      <c r="F11" s="331"/>
      <c r="G11" s="331"/>
      <c r="H11" s="331"/>
      <c r="I11" s="331"/>
      <c r="J11" s="331"/>
      <c r="K11" s="331"/>
      <c r="L11" s="331"/>
      <c r="M11" s="331"/>
      <c r="N11" s="331"/>
      <c r="O11" s="331"/>
      <c r="P11" s="332"/>
    </row>
    <row r="12" spans="1:24" ht="11.25" hidden="1" customHeight="1" x14ac:dyDescent="0.25">
      <c r="A12" s="196"/>
      <c r="B12" s="195"/>
      <c r="C12" s="195"/>
      <c r="D12" s="195"/>
      <c r="E12" s="195"/>
      <c r="F12" s="195"/>
      <c r="G12" s="195"/>
      <c r="H12" s="195"/>
      <c r="I12" s="195"/>
      <c r="J12" s="195"/>
      <c r="K12" s="195"/>
      <c r="L12" s="195"/>
      <c r="M12" s="195"/>
      <c r="N12" s="195"/>
      <c r="O12" s="195"/>
      <c r="P12" s="197"/>
    </row>
    <row r="13" spans="1:24" ht="24.75" customHeight="1" x14ac:dyDescent="0.25">
      <c r="A13" s="344" t="s">
        <v>382</v>
      </c>
      <c r="B13" s="345"/>
      <c r="C13" s="345"/>
      <c r="D13" s="345"/>
      <c r="E13" s="345"/>
      <c r="F13" s="345"/>
      <c r="G13" s="345"/>
      <c r="H13" s="345"/>
      <c r="I13" s="345"/>
      <c r="J13" s="345"/>
      <c r="K13" s="345"/>
      <c r="L13" s="345"/>
      <c r="M13" s="345"/>
      <c r="N13" s="345"/>
      <c r="O13" s="345"/>
      <c r="P13" s="346"/>
    </row>
    <row r="14" spans="1:24" ht="82.5" customHeight="1" thickBot="1" x14ac:dyDescent="0.3">
      <c r="A14" s="338" t="s">
        <v>504</v>
      </c>
      <c r="B14" s="339"/>
      <c r="C14" s="339"/>
      <c r="D14" s="339"/>
      <c r="E14" s="339"/>
      <c r="F14" s="339"/>
      <c r="G14" s="339"/>
      <c r="H14" s="339"/>
      <c r="I14" s="339"/>
      <c r="J14" s="339"/>
      <c r="K14" s="339"/>
      <c r="L14" s="339"/>
      <c r="M14" s="339"/>
      <c r="N14" s="339"/>
      <c r="O14" s="339"/>
      <c r="P14" s="340"/>
      <c r="X14" s="218"/>
    </row>
    <row r="15" spans="1:24" ht="45" customHeight="1" thickBot="1" x14ac:dyDescent="0.3">
      <c r="A15" s="338" t="s">
        <v>459</v>
      </c>
      <c r="B15" s="339"/>
      <c r="C15" s="339"/>
      <c r="D15" s="339"/>
      <c r="E15" s="339"/>
      <c r="F15" s="339"/>
      <c r="G15" s="339"/>
      <c r="H15" s="339"/>
      <c r="I15" s="339"/>
      <c r="J15" s="339"/>
      <c r="K15" s="339"/>
      <c r="L15" s="339"/>
      <c r="M15" s="339"/>
      <c r="N15" s="339"/>
      <c r="O15" s="339"/>
      <c r="P15" s="340"/>
    </row>
    <row r="16" spans="1:24" ht="18.75" customHeight="1" x14ac:dyDescent="0.25">
      <c r="A16" s="8"/>
      <c r="B16" s="9"/>
      <c r="C16" s="9"/>
      <c r="D16" s="8"/>
      <c r="E16" s="8"/>
      <c r="F16" s="8"/>
      <c r="G16" s="8"/>
      <c r="H16" s="8"/>
      <c r="I16" s="8"/>
      <c r="J16" s="8"/>
      <c r="K16" s="8"/>
      <c r="L16" s="8"/>
      <c r="M16" s="8"/>
      <c r="N16" s="8"/>
      <c r="O16" s="8"/>
      <c r="P16" s="8"/>
    </row>
    <row r="17" spans="1:17" ht="16.5" customHeight="1" x14ac:dyDescent="0.25">
      <c r="A17" s="347" t="s">
        <v>435</v>
      </c>
      <c r="B17" s="307" t="s">
        <v>456</v>
      </c>
      <c r="C17" s="308"/>
      <c r="D17" s="308"/>
      <c r="E17" s="308"/>
      <c r="F17" s="308"/>
      <c r="G17" s="308"/>
      <c r="H17" s="308"/>
      <c r="I17" s="308"/>
      <c r="J17" s="308"/>
      <c r="K17" s="308"/>
      <c r="L17" s="308"/>
      <c r="M17" s="308"/>
      <c r="N17" s="308"/>
      <c r="O17" s="308"/>
      <c r="P17" s="308"/>
      <c r="Q17" s="10"/>
    </row>
    <row r="18" spans="1:17" ht="8.25" customHeight="1" x14ac:dyDescent="0.25">
      <c r="A18" s="347"/>
      <c r="B18" s="198"/>
      <c r="C18" s="198"/>
      <c r="D18" s="198"/>
      <c r="E18" s="198"/>
      <c r="F18" s="198"/>
      <c r="G18" s="198"/>
      <c r="H18" s="198"/>
      <c r="I18" s="198"/>
      <c r="J18" s="198"/>
      <c r="K18" s="198"/>
      <c r="L18" s="198"/>
      <c r="M18" s="198"/>
      <c r="N18" s="198"/>
      <c r="O18" s="198"/>
      <c r="P18" s="198"/>
      <c r="Q18" s="10"/>
    </row>
    <row r="19" spans="1:17" ht="17.25" customHeight="1" x14ac:dyDescent="0.25">
      <c r="A19" s="348"/>
      <c r="B19" s="309" t="s">
        <v>438</v>
      </c>
      <c r="C19" s="310"/>
      <c r="D19" s="310"/>
      <c r="E19" s="310"/>
      <c r="F19" s="310"/>
      <c r="G19" s="310"/>
      <c r="H19" s="310"/>
      <c r="I19" s="310"/>
      <c r="J19" s="310"/>
      <c r="K19" s="310"/>
      <c r="L19" s="310"/>
      <c r="M19" s="310"/>
      <c r="N19" s="310"/>
      <c r="O19" s="310"/>
      <c r="P19" s="311"/>
      <c r="Q19" s="9"/>
    </row>
    <row r="20" spans="1:17" ht="17.25" customHeight="1" x14ac:dyDescent="0.25">
      <c r="A20" s="348"/>
      <c r="B20" s="309" t="s">
        <v>439</v>
      </c>
      <c r="C20" s="310"/>
      <c r="D20" s="310"/>
      <c r="E20" s="310"/>
      <c r="F20" s="310"/>
      <c r="G20" s="310"/>
      <c r="H20" s="310"/>
      <c r="I20" s="310"/>
      <c r="J20" s="310"/>
      <c r="K20" s="310"/>
      <c r="L20" s="310"/>
      <c r="M20" s="310"/>
      <c r="N20" s="310"/>
      <c r="O20" s="310"/>
      <c r="P20" s="311"/>
      <c r="Q20" s="9"/>
    </row>
    <row r="21" spans="1:17" ht="81" customHeight="1" x14ac:dyDescent="0.25">
      <c r="A21" s="348"/>
      <c r="B21" s="315" t="s">
        <v>446</v>
      </c>
      <c r="C21" s="316"/>
      <c r="D21" s="316"/>
      <c r="E21" s="316"/>
      <c r="F21" s="316"/>
      <c r="G21" s="316"/>
      <c r="H21" s="316"/>
      <c r="I21" s="316"/>
      <c r="J21" s="316"/>
      <c r="K21" s="316"/>
      <c r="L21" s="316"/>
      <c r="M21" s="316"/>
      <c r="N21" s="316"/>
      <c r="O21" s="316"/>
      <c r="P21" s="317"/>
      <c r="Q21" s="9"/>
    </row>
    <row r="22" spans="1:17" ht="58.95" customHeight="1" x14ac:dyDescent="0.25">
      <c r="A22" s="348"/>
      <c r="B22" s="366" t="s">
        <v>462</v>
      </c>
      <c r="C22" s="367"/>
      <c r="D22" s="367"/>
      <c r="E22" s="367"/>
      <c r="F22" s="367"/>
      <c r="G22" s="367"/>
      <c r="H22" s="367"/>
      <c r="I22" s="367"/>
      <c r="J22" s="367"/>
      <c r="K22" s="367"/>
      <c r="L22" s="367"/>
      <c r="M22" s="367"/>
      <c r="N22" s="367"/>
      <c r="O22" s="367"/>
      <c r="P22" s="368"/>
      <c r="Q22" s="9"/>
    </row>
    <row r="23" spans="1:17" ht="21" customHeight="1" x14ac:dyDescent="0.25">
      <c r="A23" s="348"/>
      <c r="B23" s="366" t="s">
        <v>447</v>
      </c>
      <c r="C23" s="367"/>
      <c r="D23" s="367"/>
      <c r="E23" s="367"/>
      <c r="F23" s="367"/>
      <c r="G23" s="367"/>
      <c r="H23" s="367"/>
      <c r="I23" s="367"/>
      <c r="J23" s="367"/>
      <c r="K23" s="367"/>
      <c r="L23" s="367"/>
      <c r="M23" s="367"/>
      <c r="N23" s="367"/>
      <c r="O23" s="367"/>
      <c r="P23" s="368"/>
      <c r="Q23" s="9"/>
    </row>
    <row r="24" spans="1:17" ht="32.25" customHeight="1" x14ac:dyDescent="0.25">
      <c r="A24" s="348"/>
      <c r="B24" s="315" t="s">
        <v>448</v>
      </c>
      <c r="C24" s="316"/>
      <c r="D24" s="316"/>
      <c r="E24" s="316"/>
      <c r="F24" s="316"/>
      <c r="G24" s="316"/>
      <c r="H24" s="316"/>
      <c r="I24" s="316"/>
      <c r="J24" s="316"/>
      <c r="K24" s="316"/>
      <c r="L24" s="316"/>
      <c r="M24" s="316"/>
      <c r="N24" s="316"/>
      <c r="O24" s="316"/>
      <c r="P24" s="317"/>
      <c r="Q24" s="9"/>
    </row>
    <row r="25" spans="1:17" ht="20.25" customHeight="1" x14ac:dyDescent="0.25">
      <c r="A25" s="348"/>
      <c r="B25" s="201"/>
      <c r="C25" s="318" t="s">
        <v>383</v>
      </c>
      <c r="D25" s="318"/>
      <c r="E25" s="318"/>
      <c r="F25" s="318"/>
      <c r="G25" s="318"/>
      <c r="H25" s="318"/>
      <c r="I25" s="318"/>
      <c r="J25" s="318"/>
      <c r="K25" s="318"/>
      <c r="L25" s="318"/>
      <c r="M25" s="318"/>
      <c r="N25" s="318"/>
      <c r="O25" s="318"/>
      <c r="P25" s="319"/>
      <c r="Q25" s="9"/>
    </row>
    <row r="26" spans="1:17" ht="18.75" customHeight="1" x14ac:dyDescent="0.25">
      <c r="A26" s="348"/>
      <c r="B26" s="201"/>
      <c r="C26" s="318" t="s">
        <v>384</v>
      </c>
      <c r="D26" s="318"/>
      <c r="E26" s="318"/>
      <c r="F26" s="318"/>
      <c r="G26" s="318"/>
      <c r="H26" s="318"/>
      <c r="I26" s="318"/>
      <c r="J26" s="318"/>
      <c r="K26" s="318"/>
      <c r="L26" s="318"/>
      <c r="M26" s="318"/>
      <c r="N26" s="318"/>
      <c r="O26" s="318"/>
      <c r="P26" s="319"/>
      <c r="Q26" s="9"/>
    </row>
    <row r="27" spans="1:17" ht="21.75" customHeight="1" x14ac:dyDescent="0.25">
      <c r="A27" s="348"/>
      <c r="B27" s="200"/>
      <c r="C27" s="312" t="s">
        <v>385</v>
      </c>
      <c r="D27" s="313"/>
      <c r="E27" s="313"/>
      <c r="F27" s="313"/>
      <c r="G27" s="313"/>
      <c r="H27" s="313"/>
      <c r="I27" s="313"/>
      <c r="J27" s="313"/>
      <c r="K27" s="313"/>
      <c r="L27" s="313"/>
      <c r="M27" s="313"/>
      <c r="N27" s="313"/>
      <c r="O27" s="313"/>
      <c r="P27" s="314"/>
      <c r="Q27" s="9"/>
    </row>
    <row r="28" spans="1:17" ht="34.5" customHeight="1" x14ac:dyDescent="0.25">
      <c r="A28" s="348"/>
      <c r="B28" s="315" t="s">
        <v>449</v>
      </c>
      <c r="C28" s="316"/>
      <c r="D28" s="316"/>
      <c r="E28" s="316"/>
      <c r="F28" s="316"/>
      <c r="G28" s="316"/>
      <c r="H28" s="316"/>
      <c r="I28" s="316"/>
      <c r="J28" s="316"/>
      <c r="K28" s="316"/>
      <c r="L28" s="316"/>
      <c r="M28" s="316"/>
      <c r="N28" s="316"/>
      <c r="O28" s="316"/>
      <c r="P28" s="317"/>
      <c r="Q28" s="9"/>
    </row>
    <row r="29" spans="1:17" ht="36" customHeight="1" x14ac:dyDescent="0.25">
      <c r="A29" s="348"/>
      <c r="B29" s="315" t="s">
        <v>450</v>
      </c>
      <c r="C29" s="349"/>
      <c r="D29" s="349"/>
      <c r="E29" s="349"/>
      <c r="F29" s="349"/>
      <c r="G29" s="349"/>
      <c r="H29" s="349"/>
      <c r="I29" s="349"/>
      <c r="J29" s="349"/>
      <c r="K29" s="349"/>
      <c r="L29" s="349"/>
      <c r="M29" s="349"/>
      <c r="N29" s="349"/>
      <c r="O29" s="349"/>
      <c r="P29" s="350"/>
      <c r="Q29" s="9"/>
    </row>
    <row r="30" spans="1:17" ht="20.25" hidden="1" customHeight="1" x14ac:dyDescent="0.25">
      <c r="A30" s="348"/>
      <c r="B30" s="315" t="s">
        <v>451</v>
      </c>
      <c r="C30" s="349"/>
      <c r="D30" s="349"/>
      <c r="E30" s="349"/>
      <c r="F30" s="349"/>
      <c r="G30" s="349"/>
      <c r="H30" s="349"/>
      <c r="I30" s="349"/>
      <c r="J30" s="349"/>
      <c r="K30" s="349"/>
      <c r="L30" s="349"/>
      <c r="M30" s="349"/>
      <c r="N30" s="349"/>
      <c r="O30" s="349"/>
      <c r="P30" s="350"/>
      <c r="Q30" s="9"/>
    </row>
    <row r="31" spans="1:17" ht="15.75" hidden="1" customHeight="1" x14ac:dyDescent="0.25">
      <c r="A31" s="348"/>
      <c r="B31" s="267"/>
      <c r="C31" s="351" t="s">
        <v>511</v>
      </c>
      <c r="D31" s="351"/>
      <c r="E31" s="351"/>
      <c r="F31" s="351"/>
      <c r="G31" s="351"/>
      <c r="H31" s="351"/>
      <c r="I31" s="351"/>
      <c r="J31" s="351"/>
      <c r="K31" s="351"/>
      <c r="L31" s="351"/>
      <c r="M31" s="351"/>
      <c r="N31" s="351"/>
      <c r="O31" s="351"/>
      <c r="P31" s="352"/>
    </row>
    <row r="32" spans="1:17" ht="15.75" hidden="1" customHeight="1" x14ac:dyDescent="0.25">
      <c r="A32" s="348"/>
      <c r="B32" s="267"/>
      <c r="C32" s="365" t="s">
        <v>445</v>
      </c>
      <c r="D32" s="351"/>
      <c r="E32" s="351"/>
      <c r="F32" s="351"/>
      <c r="G32" s="351"/>
      <c r="H32" s="351"/>
      <c r="I32" s="351"/>
      <c r="J32" s="351"/>
      <c r="K32" s="351"/>
      <c r="L32" s="351"/>
      <c r="M32" s="351"/>
      <c r="N32" s="351"/>
      <c r="O32" s="351"/>
      <c r="P32" s="352"/>
    </row>
    <row r="33" spans="1:16" ht="23.25" customHeight="1" x14ac:dyDescent="0.25">
      <c r="A33" s="347"/>
      <c r="B33" s="326" t="s">
        <v>443</v>
      </c>
      <c r="C33" s="316"/>
      <c r="D33" s="316"/>
      <c r="E33" s="316"/>
      <c r="F33" s="316"/>
      <c r="G33" s="316"/>
      <c r="H33" s="316"/>
      <c r="I33" s="316"/>
      <c r="J33" s="316"/>
      <c r="K33" s="316"/>
      <c r="L33" s="316"/>
      <c r="M33" s="316"/>
      <c r="N33" s="316"/>
      <c r="O33" s="316"/>
      <c r="P33" s="317"/>
    </row>
    <row r="34" spans="1:16" ht="24.75" customHeight="1" x14ac:dyDescent="0.25">
      <c r="A34" s="347"/>
      <c r="B34" s="326" t="s">
        <v>444</v>
      </c>
      <c r="C34" s="316"/>
      <c r="D34" s="316"/>
      <c r="E34" s="316"/>
      <c r="F34" s="316"/>
      <c r="G34" s="316"/>
      <c r="H34" s="316"/>
      <c r="I34" s="316"/>
      <c r="J34" s="316"/>
      <c r="K34" s="316"/>
      <c r="L34" s="316"/>
      <c r="M34" s="316"/>
      <c r="N34" s="316"/>
      <c r="O34" s="316"/>
      <c r="P34" s="317"/>
    </row>
    <row r="35" spans="1:16" ht="14.4" thickBot="1" x14ac:dyDescent="0.3">
      <c r="A35" s="347"/>
      <c r="B35" s="193"/>
      <c r="C35" s="193"/>
      <c r="D35" s="193"/>
      <c r="E35" s="193"/>
      <c r="F35" s="193"/>
      <c r="G35" s="193"/>
      <c r="H35" s="193"/>
      <c r="I35" s="193"/>
      <c r="J35" s="193"/>
      <c r="K35" s="193"/>
      <c r="L35" s="193"/>
      <c r="M35" s="193"/>
      <c r="N35" s="193"/>
      <c r="O35" s="193"/>
      <c r="P35" s="194"/>
    </row>
    <row r="36" spans="1:16" ht="24.75" customHeight="1" x14ac:dyDescent="0.25">
      <c r="A36" s="348"/>
      <c r="B36" s="320" t="s">
        <v>126</v>
      </c>
      <c r="C36" s="321"/>
      <c r="D36" s="321"/>
      <c r="E36" s="321"/>
      <c r="F36" s="321"/>
      <c r="G36" s="321"/>
      <c r="H36" s="321"/>
      <c r="I36" s="321"/>
      <c r="J36" s="321"/>
      <c r="K36" s="321"/>
      <c r="L36" s="321"/>
      <c r="M36" s="321"/>
      <c r="N36" s="321"/>
      <c r="O36" s="321"/>
      <c r="P36" s="322"/>
    </row>
    <row r="37" spans="1:16" x14ac:dyDescent="0.25">
      <c r="A37" s="347"/>
      <c r="B37" s="323"/>
      <c r="C37" s="323"/>
      <c r="D37" s="323"/>
      <c r="E37" s="323"/>
      <c r="F37" s="323"/>
      <c r="G37" s="323"/>
      <c r="H37" s="323"/>
      <c r="I37" s="323"/>
      <c r="J37" s="323"/>
      <c r="K37" s="323"/>
      <c r="L37" s="323"/>
      <c r="M37" s="323"/>
      <c r="N37" s="323"/>
      <c r="O37" s="323"/>
      <c r="P37" s="324"/>
    </row>
    <row r="38" spans="1:16" x14ac:dyDescent="0.25">
      <c r="A38" s="8"/>
      <c r="B38" s="11"/>
      <c r="C38" s="11"/>
      <c r="D38" s="11"/>
      <c r="E38" s="8"/>
      <c r="F38" s="8"/>
      <c r="G38" s="8"/>
      <c r="H38" s="8"/>
      <c r="I38" s="8"/>
      <c r="J38" s="8"/>
      <c r="K38" s="8"/>
      <c r="L38" s="8"/>
      <c r="M38" s="8"/>
      <c r="N38" s="8"/>
      <c r="O38" s="8"/>
      <c r="P38" s="8"/>
    </row>
    <row r="39" spans="1:16" x14ac:dyDescent="0.25">
      <c r="A39" s="9"/>
      <c r="B39" s="9"/>
      <c r="C39" s="9"/>
      <c r="D39" s="9"/>
      <c r="E39" s="9"/>
      <c r="F39" s="9"/>
      <c r="G39" s="9"/>
      <c r="H39" s="9"/>
      <c r="I39" s="9"/>
      <c r="J39" s="9"/>
      <c r="K39" s="9"/>
      <c r="L39" s="9"/>
      <c r="M39" s="9"/>
      <c r="N39" s="9"/>
      <c r="O39" s="9"/>
      <c r="P39" s="9"/>
    </row>
    <row r="40" spans="1:16" x14ac:dyDescent="0.25">
      <c r="A40" s="373" t="s">
        <v>436</v>
      </c>
      <c r="B40" s="374" t="s">
        <v>457</v>
      </c>
      <c r="C40" s="375"/>
      <c r="D40" s="375"/>
      <c r="E40" s="375"/>
      <c r="F40" s="375"/>
      <c r="G40" s="375"/>
      <c r="H40" s="375"/>
      <c r="I40" s="375"/>
      <c r="J40" s="375"/>
      <c r="K40" s="375"/>
      <c r="L40" s="375"/>
      <c r="M40" s="375"/>
      <c r="N40" s="375"/>
      <c r="O40" s="375"/>
      <c r="P40" s="376"/>
    </row>
    <row r="41" spans="1:16" x14ac:dyDescent="0.25">
      <c r="A41" s="347"/>
      <c r="B41" s="265"/>
      <c r="C41" s="198"/>
      <c r="D41" s="198"/>
      <c r="E41" s="198"/>
      <c r="F41" s="198"/>
      <c r="G41" s="198"/>
      <c r="H41" s="198"/>
      <c r="I41" s="198"/>
      <c r="J41" s="198"/>
      <c r="K41" s="198"/>
      <c r="L41" s="198"/>
      <c r="M41" s="198"/>
      <c r="N41" s="198"/>
      <c r="O41" s="198"/>
      <c r="P41" s="266"/>
    </row>
    <row r="42" spans="1:16" ht="21.75" customHeight="1" x14ac:dyDescent="0.25">
      <c r="A42" s="348"/>
      <c r="B42" s="309" t="s">
        <v>440</v>
      </c>
      <c r="C42" s="310"/>
      <c r="D42" s="310"/>
      <c r="E42" s="310"/>
      <c r="F42" s="310"/>
      <c r="G42" s="310"/>
      <c r="H42" s="310"/>
      <c r="I42" s="310"/>
      <c r="J42" s="310"/>
      <c r="K42" s="310"/>
      <c r="L42" s="310"/>
      <c r="M42" s="310"/>
      <c r="N42" s="310"/>
      <c r="O42" s="310"/>
      <c r="P42" s="311"/>
    </row>
    <row r="43" spans="1:16" ht="38.25" customHeight="1" x14ac:dyDescent="0.25">
      <c r="A43" s="348"/>
      <c r="B43" s="315" t="s">
        <v>441</v>
      </c>
      <c r="C43" s="316"/>
      <c r="D43" s="316"/>
      <c r="E43" s="316"/>
      <c r="F43" s="316"/>
      <c r="G43" s="316"/>
      <c r="H43" s="316"/>
      <c r="I43" s="316"/>
      <c r="J43" s="316"/>
      <c r="K43" s="316"/>
      <c r="L43" s="316"/>
      <c r="M43" s="316"/>
      <c r="N43" s="316"/>
      <c r="O43" s="316"/>
      <c r="P43" s="317"/>
    </row>
    <row r="44" spans="1:16" ht="66" customHeight="1" x14ac:dyDescent="0.25">
      <c r="A44" s="348"/>
      <c r="B44" s="315" t="s">
        <v>463</v>
      </c>
      <c r="C44" s="316"/>
      <c r="D44" s="316"/>
      <c r="E44" s="316"/>
      <c r="F44" s="316"/>
      <c r="G44" s="316"/>
      <c r="H44" s="316"/>
      <c r="I44" s="316"/>
      <c r="J44" s="316"/>
      <c r="K44" s="316"/>
      <c r="L44" s="316"/>
      <c r="M44" s="316"/>
      <c r="N44" s="316"/>
      <c r="O44" s="316"/>
      <c r="P44" s="317"/>
    </row>
    <row r="45" spans="1:16" ht="23.25" customHeight="1" x14ac:dyDescent="0.25">
      <c r="A45" s="348"/>
      <c r="B45" s="315" t="s">
        <v>510</v>
      </c>
      <c r="C45" s="316"/>
      <c r="D45" s="316"/>
      <c r="E45" s="316"/>
      <c r="F45" s="316"/>
      <c r="G45" s="316"/>
      <c r="H45" s="316"/>
      <c r="I45" s="316"/>
      <c r="J45" s="316"/>
      <c r="K45" s="316"/>
      <c r="L45" s="316"/>
      <c r="M45" s="316"/>
      <c r="N45" s="316"/>
      <c r="O45" s="316"/>
      <c r="P45" s="317"/>
    </row>
    <row r="46" spans="1:16" ht="51.75" customHeight="1" x14ac:dyDescent="0.25">
      <c r="A46" s="348"/>
      <c r="B46" s="315" t="s">
        <v>509</v>
      </c>
      <c r="C46" s="353"/>
      <c r="D46" s="353"/>
      <c r="E46" s="353"/>
      <c r="F46" s="353"/>
      <c r="G46" s="353"/>
      <c r="H46" s="353"/>
      <c r="I46" s="353"/>
      <c r="J46" s="353"/>
      <c r="K46" s="353"/>
      <c r="L46" s="353"/>
      <c r="M46" s="353"/>
      <c r="N46" s="353"/>
      <c r="O46" s="353"/>
      <c r="P46" s="354"/>
    </row>
    <row r="47" spans="1:16" ht="50.25" customHeight="1" x14ac:dyDescent="0.25">
      <c r="A47" s="348"/>
      <c r="B47" s="315" t="s">
        <v>452</v>
      </c>
      <c r="C47" s="316"/>
      <c r="D47" s="316"/>
      <c r="E47" s="316"/>
      <c r="F47" s="316"/>
      <c r="G47" s="316"/>
      <c r="H47" s="316"/>
      <c r="I47" s="316"/>
      <c r="J47" s="316"/>
      <c r="K47" s="316"/>
      <c r="L47" s="316"/>
      <c r="M47" s="316"/>
      <c r="N47" s="316"/>
      <c r="O47" s="316"/>
      <c r="P47" s="317"/>
    </row>
    <row r="48" spans="1:16" ht="23.25" customHeight="1" x14ac:dyDescent="0.25">
      <c r="A48" s="348"/>
      <c r="B48" s="315" t="s">
        <v>453</v>
      </c>
      <c r="C48" s="349"/>
      <c r="D48" s="349"/>
      <c r="E48" s="349"/>
      <c r="F48" s="349"/>
      <c r="G48" s="349"/>
      <c r="H48" s="349"/>
      <c r="I48" s="349"/>
      <c r="J48" s="349"/>
      <c r="K48" s="349"/>
      <c r="L48" s="349"/>
      <c r="M48" s="349"/>
      <c r="N48" s="349"/>
      <c r="O48" s="349"/>
      <c r="P48" s="350"/>
    </row>
    <row r="49" spans="1:16" ht="23.25" customHeight="1" x14ac:dyDescent="0.25">
      <c r="A49" s="348"/>
      <c r="B49" s="309" t="s">
        <v>454</v>
      </c>
      <c r="C49" s="353"/>
      <c r="D49" s="353"/>
      <c r="E49" s="353"/>
      <c r="F49" s="353"/>
      <c r="G49" s="353"/>
      <c r="H49" s="353"/>
      <c r="I49" s="353"/>
      <c r="J49" s="353"/>
      <c r="K49" s="353"/>
      <c r="L49" s="353"/>
      <c r="M49" s="353"/>
      <c r="N49" s="353"/>
      <c r="O49" s="353"/>
      <c r="P49" s="354"/>
    </row>
    <row r="50" spans="1:16" ht="24.75" customHeight="1" x14ac:dyDescent="0.25">
      <c r="A50" s="348"/>
      <c r="B50" s="315" t="s">
        <v>455</v>
      </c>
      <c r="C50" s="316"/>
      <c r="D50" s="316"/>
      <c r="E50" s="316"/>
      <c r="F50" s="316"/>
      <c r="G50" s="316"/>
      <c r="H50" s="316"/>
      <c r="I50" s="316"/>
      <c r="J50" s="316"/>
      <c r="K50" s="316"/>
      <c r="L50" s="316"/>
      <c r="M50" s="316"/>
      <c r="N50" s="316"/>
      <c r="O50" s="316"/>
      <c r="P50" s="317"/>
    </row>
    <row r="51" spans="1:16" ht="38.25" customHeight="1" x14ac:dyDescent="0.25">
      <c r="A51" s="348"/>
      <c r="B51" s="315" t="s">
        <v>514</v>
      </c>
      <c r="C51" s="316"/>
      <c r="D51" s="316"/>
      <c r="E51" s="316"/>
      <c r="F51" s="316"/>
      <c r="G51" s="316"/>
      <c r="H51" s="316"/>
      <c r="I51" s="316"/>
      <c r="J51" s="316"/>
      <c r="K51" s="316"/>
      <c r="L51" s="316"/>
      <c r="M51" s="316"/>
      <c r="N51" s="316"/>
      <c r="O51" s="316"/>
      <c r="P51" s="317"/>
    </row>
    <row r="52" spans="1:16" ht="36" customHeight="1" x14ac:dyDescent="0.25">
      <c r="A52" s="348"/>
      <c r="B52" s="315" t="s">
        <v>512</v>
      </c>
      <c r="C52" s="316"/>
      <c r="D52" s="316"/>
      <c r="E52" s="316"/>
      <c r="F52" s="316"/>
      <c r="G52" s="316"/>
      <c r="H52" s="316"/>
      <c r="I52" s="316"/>
      <c r="J52" s="316"/>
      <c r="K52" s="316"/>
      <c r="L52" s="316"/>
      <c r="M52" s="316"/>
      <c r="N52" s="316"/>
      <c r="O52" s="316"/>
      <c r="P52" s="317"/>
    </row>
    <row r="53" spans="1:16" ht="21.75" customHeight="1" thickBot="1" x14ac:dyDescent="0.3">
      <c r="A53" s="348"/>
      <c r="B53" s="260"/>
      <c r="C53" s="259"/>
      <c r="D53" s="259"/>
      <c r="E53" s="259"/>
      <c r="F53" s="259"/>
      <c r="G53" s="259"/>
      <c r="H53" s="259"/>
      <c r="I53" s="259"/>
      <c r="J53" s="259"/>
      <c r="K53" s="259"/>
      <c r="L53" s="259"/>
      <c r="M53" s="259"/>
      <c r="N53" s="259"/>
      <c r="O53" s="259"/>
      <c r="P53" s="261"/>
    </row>
    <row r="54" spans="1:16" x14ac:dyDescent="0.25">
      <c r="A54" s="348"/>
      <c r="B54" s="320" t="s">
        <v>442</v>
      </c>
      <c r="C54" s="321"/>
      <c r="D54" s="321"/>
      <c r="E54" s="321"/>
      <c r="F54" s="321"/>
      <c r="G54" s="321"/>
      <c r="H54" s="321"/>
      <c r="I54" s="321"/>
      <c r="J54" s="321"/>
      <c r="K54" s="321"/>
      <c r="L54" s="321"/>
      <c r="M54" s="321"/>
      <c r="N54" s="321"/>
      <c r="O54" s="321"/>
      <c r="P54" s="322"/>
    </row>
    <row r="55" spans="1:16" x14ac:dyDescent="0.25">
      <c r="A55" s="347"/>
      <c r="B55" s="323"/>
      <c r="C55" s="323"/>
      <c r="D55" s="323"/>
      <c r="E55" s="323"/>
      <c r="F55" s="323"/>
      <c r="G55" s="323"/>
      <c r="H55" s="323"/>
      <c r="I55" s="323"/>
      <c r="J55" s="323"/>
      <c r="K55" s="323"/>
      <c r="L55" s="323"/>
      <c r="M55" s="323"/>
      <c r="N55" s="323"/>
      <c r="O55" s="323"/>
      <c r="P55" s="324"/>
    </row>
    <row r="56" spans="1:16" ht="14.4" thickBot="1" x14ac:dyDescent="0.3">
      <c r="A56" s="8"/>
      <c r="B56" s="8"/>
      <c r="C56" s="8"/>
      <c r="D56" s="8"/>
      <c r="E56" s="8"/>
      <c r="F56" s="8"/>
      <c r="G56" s="8"/>
      <c r="H56" s="8"/>
      <c r="I56" s="8"/>
      <c r="J56" s="8"/>
      <c r="K56" s="8"/>
      <c r="L56" s="8"/>
      <c r="M56" s="8"/>
      <c r="N56" s="8"/>
      <c r="O56" s="8"/>
      <c r="P56" s="8"/>
    </row>
    <row r="57" spans="1:16" ht="21.6" thickBot="1" x14ac:dyDescent="0.3">
      <c r="A57" s="369" t="s">
        <v>458</v>
      </c>
      <c r="B57" s="370"/>
      <c r="C57" s="370"/>
      <c r="D57" s="370"/>
      <c r="E57" s="370"/>
      <c r="F57" s="370"/>
      <c r="G57" s="370"/>
      <c r="H57" s="370"/>
      <c r="I57" s="370"/>
      <c r="J57" s="371"/>
      <c r="K57" s="371"/>
      <c r="L57" s="371"/>
      <c r="M57" s="371"/>
      <c r="N57" s="371"/>
      <c r="O57" s="371"/>
      <c r="P57" s="372"/>
    </row>
    <row r="58" spans="1:16" x14ac:dyDescent="0.25">
      <c r="A58" s="358" t="s">
        <v>513</v>
      </c>
      <c r="B58" s="359"/>
      <c r="C58" s="359"/>
      <c r="D58" s="359"/>
      <c r="E58" s="359"/>
      <c r="F58" s="359"/>
      <c r="G58" s="359"/>
      <c r="H58" s="359"/>
      <c r="I58" s="359"/>
      <c r="J58" s="359"/>
      <c r="K58" s="359"/>
      <c r="L58" s="359"/>
      <c r="M58" s="359"/>
      <c r="N58" s="359"/>
      <c r="O58" s="359"/>
      <c r="P58" s="360"/>
    </row>
    <row r="59" spans="1:16" x14ac:dyDescent="0.25">
      <c r="A59" s="361"/>
      <c r="B59" s="342"/>
      <c r="C59" s="342"/>
      <c r="D59" s="342"/>
      <c r="E59" s="342"/>
      <c r="F59" s="342"/>
      <c r="G59" s="342"/>
      <c r="H59" s="342"/>
      <c r="I59" s="342"/>
      <c r="J59" s="342"/>
      <c r="K59" s="342"/>
      <c r="L59" s="342"/>
      <c r="M59" s="342"/>
      <c r="N59" s="342"/>
      <c r="O59" s="342"/>
      <c r="P59" s="343"/>
    </row>
    <row r="60" spans="1:16" ht="14.4" thickBot="1" x14ac:dyDescent="0.3">
      <c r="A60" s="362"/>
      <c r="B60" s="363"/>
      <c r="C60" s="363"/>
      <c r="D60" s="363"/>
      <c r="E60" s="363"/>
      <c r="F60" s="363"/>
      <c r="G60" s="363"/>
      <c r="H60" s="363"/>
      <c r="I60" s="363"/>
      <c r="J60" s="363"/>
      <c r="K60" s="363"/>
      <c r="L60" s="363"/>
      <c r="M60" s="363"/>
      <c r="N60" s="363"/>
      <c r="O60" s="363"/>
      <c r="P60" s="364"/>
    </row>
    <row r="61" spans="1:16" x14ac:dyDescent="0.25">
      <c r="A61" s="8"/>
      <c r="B61" s="8"/>
      <c r="C61" s="8"/>
      <c r="D61" s="8"/>
      <c r="E61" s="8"/>
      <c r="F61" s="8"/>
      <c r="G61" s="8"/>
      <c r="H61" s="8"/>
      <c r="I61" s="8"/>
      <c r="J61" s="8"/>
      <c r="K61" s="8"/>
      <c r="L61" s="8"/>
      <c r="M61" s="8"/>
      <c r="N61" s="8"/>
      <c r="O61" s="8"/>
      <c r="P61" s="8"/>
    </row>
    <row r="62" spans="1:16" x14ac:dyDescent="0.25">
      <c r="A62" s="8"/>
      <c r="B62" s="8"/>
      <c r="C62" s="8"/>
      <c r="D62" s="8"/>
      <c r="E62" s="8"/>
      <c r="F62" s="8"/>
      <c r="G62" s="8"/>
      <c r="H62" s="8"/>
      <c r="I62" s="8"/>
      <c r="J62" s="8"/>
      <c r="K62" s="8"/>
      <c r="L62" s="8"/>
      <c r="M62" s="8"/>
      <c r="N62" s="8"/>
      <c r="O62" s="8"/>
      <c r="P62" s="8"/>
    </row>
  </sheetData>
  <mergeCells count="46">
    <mergeCell ref="A2:Q2"/>
    <mergeCell ref="A3:Q3"/>
    <mergeCell ref="A58:P60"/>
    <mergeCell ref="C32:P32"/>
    <mergeCell ref="B22:P22"/>
    <mergeCell ref="B23:P23"/>
    <mergeCell ref="A57:P57"/>
    <mergeCell ref="B44:P44"/>
    <mergeCell ref="B43:P43"/>
    <mergeCell ref="B42:P42"/>
    <mergeCell ref="A40:A55"/>
    <mergeCell ref="B40:P40"/>
    <mergeCell ref="B54:P55"/>
    <mergeCell ref="B45:P45"/>
    <mergeCell ref="B46:P46"/>
    <mergeCell ref="B47:P47"/>
    <mergeCell ref="B49:P49"/>
    <mergeCell ref="B52:P52"/>
    <mergeCell ref="B51:P51"/>
    <mergeCell ref="B50:P50"/>
    <mergeCell ref="B48:P48"/>
    <mergeCell ref="B36:P37"/>
    <mergeCell ref="E5:M5"/>
    <mergeCell ref="B33:P33"/>
    <mergeCell ref="A7:P7"/>
    <mergeCell ref="A11:P11"/>
    <mergeCell ref="A9:P9"/>
    <mergeCell ref="A10:L10"/>
    <mergeCell ref="A15:P15"/>
    <mergeCell ref="A14:P14"/>
    <mergeCell ref="A8:P8"/>
    <mergeCell ref="A13:P13"/>
    <mergeCell ref="B34:P34"/>
    <mergeCell ref="A17:A37"/>
    <mergeCell ref="B29:P29"/>
    <mergeCell ref="B30:P30"/>
    <mergeCell ref="C31:P31"/>
    <mergeCell ref="B17:P17"/>
    <mergeCell ref="B19:P19"/>
    <mergeCell ref="C27:P27"/>
    <mergeCell ref="B28:P28"/>
    <mergeCell ref="B20:P20"/>
    <mergeCell ref="B21:P21"/>
    <mergeCell ref="B24:P24"/>
    <mergeCell ref="C25:P25"/>
    <mergeCell ref="C26:P26"/>
  </mergeCells>
  <hyperlinks>
    <hyperlink ref="M10" r:id="rId1" xr:uid="{00000000-0004-0000-0000-000000000000}"/>
    <hyperlink ref="N10" r:id="rId2" xr:uid="{00000000-0004-0000-0000-000001000000}"/>
    <hyperlink ref="O10" r:id="rId3" xr:uid="{00000000-0004-0000-0000-000002000000}"/>
    <hyperlink ref="P10" r:id="rId4" xr:uid="{00000000-0004-0000-0000-000003000000}"/>
    <hyperlink ref="A9:P9" r:id="rId5" display="Please refer to the guidance note on the Light Strategy here. " xr:uid="{00000000-0004-0000-0000-000004000000}"/>
  </hyperlinks>
  <printOptions horizontalCentered="1" verticalCentered="1"/>
  <pageMargins left="0.47244094488188981" right="0.47244094488188981" top="0.55118110236220474" bottom="0.55118110236220474" header="0.31496062992125984" footer="0.31496062992125984"/>
  <pageSetup paperSize="9" scale="54" orientation="portrait"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A1:L47"/>
  <sheetViews>
    <sheetView zoomScale="50" zoomScaleNormal="50" zoomScaleSheetLayoutView="80" workbookViewId="0">
      <selection activeCell="E8" sqref="E8"/>
    </sheetView>
  </sheetViews>
  <sheetFormatPr defaultRowHeight="13.8" x14ac:dyDescent="0.25"/>
  <cols>
    <col min="1" max="1" width="20.5" customWidth="1"/>
    <col min="2" max="2" width="47.69921875" customWidth="1"/>
    <col min="3" max="3" width="5.5" customWidth="1"/>
    <col min="4" max="4" width="7.5" style="19" customWidth="1"/>
    <col min="5" max="5" width="50.19921875" customWidth="1"/>
    <col min="6" max="6" width="54.09765625" customWidth="1"/>
    <col min="7" max="7" width="75.5" style="117" customWidth="1"/>
    <col min="8" max="8" width="48" bestFit="1" customWidth="1"/>
    <col min="9" max="9" width="32.796875" customWidth="1"/>
    <col min="10" max="10" width="28.59765625" customWidth="1"/>
    <col min="11" max="11" width="66.09765625" customWidth="1"/>
    <col min="12" max="12" width="11.296875" hidden="1" customWidth="1"/>
  </cols>
  <sheetData>
    <row r="1" spans="1:12" ht="37.5" customHeight="1" x14ac:dyDescent="0.25">
      <c r="A1" s="377" t="s">
        <v>6</v>
      </c>
      <c r="B1" s="378"/>
      <c r="C1" s="378"/>
      <c r="D1" s="378"/>
      <c r="E1" s="378"/>
      <c r="F1" s="378"/>
      <c r="G1" s="378"/>
      <c r="H1" s="379"/>
      <c r="I1" s="15"/>
      <c r="J1" s="4"/>
    </row>
    <row r="2" spans="1:12" s="140" customFormat="1" ht="17.399999999999999" x14ac:dyDescent="0.3">
      <c r="A2" s="397" t="s">
        <v>433</v>
      </c>
      <c r="B2" s="398"/>
      <c r="C2" s="398"/>
      <c r="D2" s="398"/>
      <c r="E2" s="398"/>
      <c r="F2" s="398"/>
      <c r="G2" s="268" t="e">
        <f>HYPERLINK(CCMs!L7,"Additional documents only")</f>
        <v>#N/A</v>
      </c>
      <c r="H2" s="263"/>
    </row>
    <row r="3" spans="1:12" ht="14.4" thickBot="1" x14ac:dyDescent="0.3">
      <c r="B3" s="71"/>
      <c r="C3" s="71"/>
      <c r="D3" s="72"/>
      <c r="E3" s="71"/>
      <c r="F3" s="131"/>
      <c r="G3" s="262"/>
      <c r="I3" s="4"/>
      <c r="J3" s="4"/>
    </row>
    <row r="4" spans="1:12" ht="28.5" customHeight="1" thickBot="1" x14ac:dyDescent="0.3">
      <c r="A4" s="384" t="s">
        <v>45</v>
      </c>
      <c r="B4" s="385"/>
      <c r="C4" s="385"/>
      <c r="D4" s="385"/>
      <c r="E4" s="386"/>
      <c r="F4" s="4"/>
      <c r="G4" s="116"/>
      <c r="H4" s="4"/>
      <c r="I4" s="4"/>
      <c r="J4" s="4"/>
      <c r="K4" s="6"/>
    </row>
    <row r="5" spans="1:12" ht="24.75" customHeight="1" x14ac:dyDescent="0.3">
      <c r="A5" s="399" t="s">
        <v>49</v>
      </c>
      <c r="B5" s="400"/>
      <c r="C5" s="175"/>
      <c r="D5" s="380" t="s">
        <v>13</v>
      </c>
      <c r="E5" s="381"/>
      <c r="F5" s="264" t="s">
        <v>432</v>
      </c>
      <c r="G5" s="116"/>
      <c r="H5" s="4"/>
      <c r="I5" s="4"/>
      <c r="J5" s="4"/>
      <c r="K5" s="7"/>
    </row>
    <row r="6" spans="1:12" ht="21" customHeight="1" x14ac:dyDescent="0.25">
      <c r="A6" s="407"/>
      <c r="B6" s="408"/>
      <c r="C6" s="409"/>
      <c r="D6" s="278" t="s">
        <v>467</v>
      </c>
      <c r="E6" s="276"/>
      <c r="G6" s="116"/>
      <c r="H6" s="4"/>
      <c r="I6" s="4"/>
      <c r="J6" s="4"/>
      <c r="K6" s="7"/>
    </row>
    <row r="7" spans="1:12" ht="22.5" customHeight="1" x14ac:dyDescent="0.3">
      <c r="A7" s="410"/>
      <c r="B7" s="411"/>
      <c r="C7" s="412"/>
      <c r="D7" s="279" t="s">
        <v>468</v>
      </c>
      <c r="E7" s="277"/>
      <c r="F7" s="264" t="s">
        <v>464</v>
      </c>
      <c r="G7" s="116"/>
      <c r="H7" s="4"/>
      <c r="I7" s="4"/>
      <c r="J7" s="4"/>
      <c r="K7" s="7"/>
    </row>
    <row r="8" spans="1:12" ht="21.75" customHeight="1" x14ac:dyDescent="0.25">
      <c r="A8" s="410"/>
      <c r="B8" s="411"/>
      <c r="C8" s="412"/>
      <c r="D8" s="279" t="s">
        <v>469</v>
      </c>
      <c r="E8" s="277"/>
      <c r="F8" s="4"/>
      <c r="G8" s="116"/>
      <c r="H8" s="4"/>
      <c r="I8" s="4"/>
      <c r="J8" s="4"/>
      <c r="K8" s="7"/>
    </row>
    <row r="9" spans="1:12" ht="0.75" customHeight="1" thickBot="1" x14ac:dyDescent="0.35">
      <c r="A9" s="413"/>
      <c r="B9" s="414"/>
      <c r="C9" s="415"/>
      <c r="D9" s="271"/>
      <c r="E9" s="272"/>
      <c r="G9" s="116"/>
      <c r="H9" s="111"/>
      <c r="I9" s="4"/>
      <c r="J9" s="112"/>
      <c r="K9" s="112"/>
    </row>
    <row r="10" spans="1:12" ht="14.4" thickBot="1" x14ac:dyDescent="0.3">
      <c r="B10" s="71"/>
      <c r="C10" s="71"/>
      <c r="D10" s="72"/>
      <c r="E10" s="71"/>
      <c r="F10" s="4"/>
      <c r="G10" s="116"/>
      <c r="H10" s="4"/>
      <c r="I10" s="4"/>
      <c r="J10" s="4"/>
    </row>
    <row r="11" spans="1:12" ht="28.5" customHeight="1" thickBot="1" x14ac:dyDescent="0.3">
      <c r="A11" s="384" t="s">
        <v>46</v>
      </c>
      <c r="B11" s="385"/>
      <c r="C11" s="385"/>
      <c r="D11" s="385"/>
      <c r="E11" s="386"/>
      <c r="F11" s="4"/>
      <c r="G11" s="116"/>
      <c r="H11" s="4"/>
      <c r="I11" s="4"/>
      <c r="J11" s="4"/>
      <c r="K11" s="6"/>
    </row>
    <row r="12" spans="1:12" x14ac:dyDescent="0.25">
      <c r="B12" s="71"/>
      <c r="C12" s="71"/>
      <c r="D12" s="72"/>
      <c r="E12" s="71"/>
      <c r="F12" s="6"/>
      <c r="G12" s="156"/>
      <c r="H12" s="6"/>
      <c r="I12" s="6"/>
      <c r="J12" s="5"/>
      <c r="K12" s="6"/>
    </row>
    <row r="13" spans="1:12" s="119" customFormat="1" ht="33" customHeight="1" x14ac:dyDescent="0.25">
      <c r="A13" s="204" t="s">
        <v>74</v>
      </c>
      <c r="B13" s="204" t="s">
        <v>1</v>
      </c>
      <c r="C13" s="401" t="s">
        <v>373</v>
      </c>
      <c r="D13" s="402"/>
      <c r="E13" s="403"/>
      <c r="F13" s="204" t="s">
        <v>14</v>
      </c>
      <c r="G13" s="204" t="s">
        <v>82</v>
      </c>
      <c r="H13" s="204" t="s">
        <v>83</v>
      </c>
      <c r="I13" s="222" t="s">
        <v>430</v>
      </c>
      <c r="J13" s="222" t="s">
        <v>57</v>
      </c>
      <c r="K13" s="222" t="s">
        <v>84</v>
      </c>
      <c r="L13" s="150" t="s">
        <v>14</v>
      </c>
    </row>
    <row r="14" spans="1:12" ht="67.5" customHeight="1" x14ac:dyDescent="0.25">
      <c r="A14" s="387" t="s">
        <v>125</v>
      </c>
      <c r="B14" s="394" t="s">
        <v>371</v>
      </c>
      <c r="C14" s="202" t="s">
        <v>85</v>
      </c>
      <c r="D14" s="110" t="s">
        <v>17</v>
      </c>
      <c r="E14" s="102" t="s">
        <v>89</v>
      </c>
      <c r="F14" s="168" t="s">
        <v>54</v>
      </c>
      <c r="G14" s="18" t="s">
        <v>58</v>
      </c>
      <c r="H14" s="168" t="s">
        <v>87</v>
      </c>
      <c r="I14" s="253" t="e">
        <f>HYPERLINK(CCMs!L8, "Link to upload the attachments")</f>
        <v>#N/A</v>
      </c>
      <c r="J14" s="255"/>
      <c r="K14" s="227"/>
      <c r="L14">
        <v>1</v>
      </c>
    </row>
    <row r="15" spans="1:12" ht="74.25" customHeight="1" x14ac:dyDescent="0.25">
      <c r="A15" s="388"/>
      <c r="B15" s="395"/>
      <c r="C15" s="382" t="s">
        <v>85</v>
      </c>
      <c r="D15" s="392" t="s">
        <v>18</v>
      </c>
      <c r="E15" s="390" t="s">
        <v>90</v>
      </c>
      <c r="F15" s="169" t="s">
        <v>127</v>
      </c>
      <c r="G15" s="18" t="s">
        <v>129</v>
      </c>
      <c r="H15" s="168" t="s">
        <v>111</v>
      </c>
      <c r="I15" s="253" t="e">
        <f>HYPERLINK(CCMs!L9, "Link to upload the attachments")</f>
        <v>#N/A</v>
      </c>
      <c r="J15" s="255"/>
      <c r="K15" s="228"/>
      <c r="L15">
        <v>2</v>
      </c>
    </row>
    <row r="16" spans="1:12" ht="48.75" customHeight="1" x14ac:dyDescent="0.25">
      <c r="A16" s="388"/>
      <c r="B16" s="395"/>
      <c r="C16" s="383"/>
      <c r="D16" s="393"/>
      <c r="E16" s="391"/>
      <c r="F16" s="168" t="s">
        <v>73</v>
      </c>
      <c r="G16" s="18" t="s">
        <v>72</v>
      </c>
      <c r="H16" s="168" t="s">
        <v>61</v>
      </c>
      <c r="I16" s="253" t="e">
        <f>HYPERLINK(CCMs!L10, "Link to upload the attachments")</f>
        <v>#N/A</v>
      </c>
      <c r="J16" s="255"/>
      <c r="K16" s="228"/>
      <c r="L16">
        <v>3</v>
      </c>
    </row>
    <row r="17" spans="1:12" ht="75" customHeight="1" x14ac:dyDescent="0.25">
      <c r="A17" s="388"/>
      <c r="B17" s="395"/>
      <c r="C17" s="202" t="s">
        <v>85</v>
      </c>
      <c r="D17" s="110" t="s">
        <v>19</v>
      </c>
      <c r="E17" s="205" t="s">
        <v>59</v>
      </c>
      <c r="F17" s="168" t="s">
        <v>128</v>
      </c>
      <c r="G17" s="70" t="s">
        <v>60</v>
      </c>
      <c r="H17" s="168" t="s">
        <v>62</v>
      </c>
      <c r="I17" s="253" t="e">
        <f>HYPERLINK(CCMs!L11, "Link to upload the attachments")</f>
        <v>#N/A</v>
      </c>
      <c r="J17" s="255"/>
      <c r="K17" s="227"/>
      <c r="L17">
        <v>4</v>
      </c>
    </row>
    <row r="18" spans="1:12" ht="77.25" customHeight="1" x14ac:dyDescent="0.25">
      <c r="A18" s="388"/>
      <c r="B18" s="395"/>
      <c r="C18" s="173" t="s">
        <v>86</v>
      </c>
      <c r="D18" s="174" t="s">
        <v>93</v>
      </c>
      <c r="E18" s="102" t="s">
        <v>91</v>
      </c>
      <c r="F18" s="168" t="s">
        <v>112</v>
      </c>
      <c r="G18" s="18" t="s">
        <v>113</v>
      </c>
      <c r="H18" s="168" t="s">
        <v>115</v>
      </c>
      <c r="I18" s="253" t="e">
        <f>HYPERLINK(CCMs!L12, "Link to upload the attachments")</f>
        <v>#N/A</v>
      </c>
      <c r="J18" s="255"/>
      <c r="K18" s="227"/>
      <c r="L18">
        <v>5</v>
      </c>
    </row>
    <row r="19" spans="1:12" ht="115.5" customHeight="1" x14ac:dyDescent="0.25">
      <c r="A19" s="388"/>
      <c r="B19" s="395"/>
      <c r="C19" s="173" t="s">
        <v>86</v>
      </c>
      <c r="D19" s="174" t="s">
        <v>20</v>
      </c>
      <c r="E19" s="104" t="s">
        <v>63</v>
      </c>
      <c r="F19" s="170" t="s">
        <v>114</v>
      </c>
      <c r="G19" s="157" t="s">
        <v>55</v>
      </c>
      <c r="H19" s="168" t="s">
        <v>116</v>
      </c>
      <c r="I19" s="253" t="e">
        <f>HYPERLINK(CCMs!L13, "Link to upload the attachments")</f>
        <v>#N/A</v>
      </c>
      <c r="J19" s="255"/>
      <c r="K19" s="227"/>
      <c r="L19">
        <v>6</v>
      </c>
    </row>
    <row r="20" spans="1:12" ht="81" customHeight="1" x14ac:dyDescent="0.25">
      <c r="A20" s="389"/>
      <c r="B20" s="396"/>
      <c r="C20" s="173" t="s">
        <v>86</v>
      </c>
      <c r="D20" s="174" t="s">
        <v>21</v>
      </c>
      <c r="E20" s="205" t="s">
        <v>95</v>
      </c>
      <c r="F20" s="168" t="s">
        <v>117</v>
      </c>
      <c r="G20" s="70" t="s">
        <v>98</v>
      </c>
      <c r="H20" s="168" t="s">
        <v>64</v>
      </c>
      <c r="I20" s="253" t="e">
        <f>HYPERLINK(CCMs!L14, "Link to upload the attachments")</f>
        <v>#N/A</v>
      </c>
      <c r="J20" s="255"/>
      <c r="K20" s="227"/>
      <c r="L20">
        <v>7</v>
      </c>
    </row>
    <row r="21" spans="1:12" x14ac:dyDescent="0.25">
      <c r="A21" s="135"/>
      <c r="B21" s="160"/>
      <c r="C21" s="160"/>
      <c r="D21" s="161"/>
      <c r="E21" s="160"/>
      <c r="F21" s="160"/>
      <c r="G21" s="162"/>
      <c r="H21" s="160"/>
      <c r="I21" s="252"/>
      <c r="J21" s="224"/>
      <c r="K21" s="223"/>
      <c r="L21">
        <v>0</v>
      </c>
    </row>
    <row r="22" spans="1:12" ht="124.5" customHeight="1" x14ac:dyDescent="0.25">
      <c r="A22" s="387" t="s">
        <v>124</v>
      </c>
      <c r="B22" s="394" t="s">
        <v>372</v>
      </c>
      <c r="C22" s="202" t="s">
        <v>85</v>
      </c>
      <c r="D22" s="203" t="s">
        <v>22</v>
      </c>
      <c r="E22" s="158" t="s">
        <v>122</v>
      </c>
      <c r="F22" s="171" t="s">
        <v>65</v>
      </c>
      <c r="G22" s="18" t="s">
        <v>130</v>
      </c>
      <c r="H22" s="168" t="s">
        <v>131</v>
      </c>
      <c r="I22" s="254" t="e">
        <f>HYPERLINK(CCMs!L15, "Link to upload the attachments")</f>
        <v>#N/A</v>
      </c>
      <c r="J22" s="255"/>
      <c r="K22" s="225"/>
      <c r="L22">
        <v>8</v>
      </c>
    </row>
    <row r="23" spans="1:12" ht="207.75" customHeight="1" x14ac:dyDescent="0.25">
      <c r="A23" s="388"/>
      <c r="B23" s="395"/>
      <c r="C23" s="202" t="s">
        <v>85</v>
      </c>
      <c r="D23" s="113" t="s">
        <v>23</v>
      </c>
      <c r="E23" s="105" t="s">
        <v>66</v>
      </c>
      <c r="F23" s="171" t="s">
        <v>105</v>
      </c>
      <c r="G23" s="70" t="s">
        <v>118</v>
      </c>
      <c r="H23" s="168" t="s">
        <v>97</v>
      </c>
      <c r="I23" s="254" t="e">
        <f>HYPERLINK(CCMs!L16, "Link to upload the attachments")</f>
        <v>#N/A</v>
      </c>
      <c r="J23" s="255"/>
      <c r="K23" s="225"/>
      <c r="L23">
        <v>9</v>
      </c>
    </row>
    <row r="24" spans="1:12" ht="183" customHeight="1" x14ac:dyDescent="0.25">
      <c r="A24" s="389"/>
      <c r="B24" s="396"/>
      <c r="C24" s="173" t="s">
        <v>86</v>
      </c>
      <c r="D24" s="174" t="s">
        <v>24</v>
      </c>
      <c r="E24" s="105" t="s">
        <v>123</v>
      </c>
      <c r="F24" s="170" t="s">
        <v>96</v>
      </c>
      <c r="G24" s="133" t="s">
        <v>139</v>
      </c>
      <c r="H24" s="168" t="s">
        <v>97</v>
      </c>
      <c r="I24" s="254" t="e">
        <f>HYPERLINK(CCMs!L17, "Link to upload the attachments")</f>
        <v>#N/A</v>
      </c>
      <c r="J24" s="255"/>
      <c r="K24" s="225"/>
      <c r="L24">
        <v>10</v>
      </c>
    </row>
    <row r="25" spans="1:12" ht="14.25" customHeight="1" x14ac:dyDescent="0.25">
      <c r="A25" s="160"/>
      <c r="B25" s="160"/>
      <c r="C25" s="160"/>
      <c r="D25" s="161"/>
      <c r="E25" s="160"/>
      <c r="F25" s="160"/>
      <c r="G25" s="162"/>
      <c r="H25" s="160"/>
      <c r="I25" s="252"/>
      <c r="J25" s="224"/>
      <c r="K25" s="223"/>
      <c r="L25">
        <v>0</v>
      </c>
    </row>
    <row r="26" spans="1:12" ht="102" customHeight="1" x14ac:dyDescent="0.25">
      <c r="A26" s="404" t="s">
        <v>124</v>
      </c>
      <c r="B26" s="418" t="s">
        <v>134</v>
      </c>
      <c r="C26" s="202" t="s">
        <v>85</v>
      </c>
      <c r="D26" s="203" t="s">
        <v>25</v>
      </c>
      <c r="E26" s="158" t="s">
        <v>101</v>
      </c>
      <c r="F26" s="168" t="s">
        <v>106</v>
      </c>
      <c r="G26" s="70" t="s">
        <v>119</v>
      </c>
      <c r="H26" s="168" t="s">
        <v>53</v>
      </c>
      <c r="I26" s="254" t="e">
        <f>HYPERLINK(CCMs!L18, "Link to upload the attachments")</f>
        <v>#N/A</v>
      </c>
      <c r="J26" s="255"/>
      <c r="K26" s="225"/>
      <c r="L26">
        <v>11</v>
      </c>
    </row>
    <row r="27" spans="1:12" ht="92.25" customHeight="1" x14ac:dyDescent="0.25">
      <c r="A27" s="405"/>
      <c r="B27" s="419"/>
      <c r="C27" s="173" t="s">
        <v>86</v>
      </c>
      <c r="D27" s="174" t="s">
        <v>26</v>
      </c>
      <c r="E27" s="158" t="s">
        <v>108</v>
      </c>
      <c r="F27" s="169" t="s">
        <v>107</v>
      </c>
      <c r="G27" s="70" t="s">
        <v>120</v>
      </c>
      <c r="H27" s="168" t="s">
        <v>99</v>
      </c>
      <c r="I27" s="254" t="e">
        <f>HYPERLINK(CCMs!L19, "Link to upload the attachments")</f>
        <v>#N/A</v>
      </c>
      <c r="J27" s="255"/>
      <c r="K27" s="225"/>
      <c r="L27">
        <v>12</v>
      </c>
    </row>
    <row r="28" spans="1:12" ht="98.25" customHeight="1" x14ac:dyDescent="0.25">
      <c r="A28" s="405"/>
      <c r="B28" s="419"/>
      <c r="C28" s="173" t="s">
        <v>86</v>
      </c>
      <c r="D28" s="174" t="s">
        <v>27</v>
      </c>
      <c r="E28" s="103" t="s">
        <v>121</v>
      </c>
      <c r="F28" s="168" t="s">
        <v>67</v>
      </c>
      <c r="G28" s="70" t="s">
        <v>102</v>
      </c>
      <c r="H28" s="168" t="s">
        <v>132</v>
      </c>
      <c r="I28" s="254" t="e">
        <f>HYPERLINK(CCMs!L20, "Link to upload the attachments")</f>
        <v>#N/A</v>
      </c>
      <c r="J28" s="255"/>
      <c r="K28" s="225"/>
      <c r="L28">
        <v>13</v>
      </c>
    </row>
    <row r="29" spans="1:12" ht="84.75" customHeight="1" x14ac:dyDescent="0.25">
      <c r="A29" s="406"/>
      <c r="B29" s="420"/>
      <c r="C29" s="173" t="s">
        <v>86</v>
      </c>
      <c r="D29" s="174" t="s">
        <v>28</v>
      </c>
      <c r="E29" s="103" t="s">
        <v>68</v>
      </c>
      <c r="F29" s="171" t="s">
        <v>110</v>
      </c>
      <c r="G29" s="70" t="s">
        <v>133</v>
      </c>
      <c r="H29" s="168" t="s">
        <v>100</v>
      </c>
      <c r="I29" s="254" t="e">
        <f>HYPERLINK(CCMs!L21, "Link to upload the attachments")</f>
        <v>#N/A</v>
      </c>
      <c r="J29" s="255"/>
      <c r="K29" s="225"/>
      <c r="L29">
        <v>14</v>
      </c>
    </row>
    <row r="30" spans="1:12" x14ac:dyDescent="0.25">
      <c r="A30" s="135"/>
      <c r="B30" s="160"/>
      <c r="C30" s="160"/>
      <c r="D30" s="161"/>
      <c r="E30" s="160"/>
      <c r="F30" s="160"/>
      <c r="G30" s="162"/>
      <c r="H30" s="160"/>
      <c r="I30" s="252"/>
      <c r="J30" s="224"/>
      <c r="K30" s="223"/>
      <c r="L30">
        <v>0</v>
      </c>
    </row>
    <row r="31" spans="1:12" ht="101.25" customHeight="1" x14ac:dyDescent="0.25">
      <c r="A31" s="387" t="s">
        <v>75</v>
      </c>
      <c r="B31" s="418" t="s">
        <v>370</v>
      </c>
      <c r="C31" s="382" t="s">
        <v>85</v>
      </c>
      <c r="D31" s="416" t="s">
        <v>29</v>
      </c>
      <c r="E31" s="425" t="s">
        <v>109</v>
      </c>
      <c r="F31" s="170" t="s">
        <v>136</v>
      </c>
      <c r="G31" s="115" t="s">
        <v>103</v>
      </c>
      <c r="H31" s="168" t="s">
        <v>50</v>
      </c>
      <c r="I31" s="254" t="e">
        <f>HYPERLINK(CCMs!L22, "Link to upload the attachments")</f>
        <v>#N/A</v>
      </c>
      <c r="J31" s="255"/>
      <c r="K31" s="226"/>
      <c r="L31">
        <v>15</v>
      </c>
    </row>
    <row r="32" spans="1:12" ht="91.5" customHeight="1" x14ac:dyDescent="0.25">
      <c r="A32" s="388"/>
      <c r="B32" s="419"/>
      <c r="C32" s="383"/>
      <c r="D32" s="417"/>
      <c r="E32" s="426"/>
      <c r="F32" s="168" t="s">
        <v>52</v>
      </c>
      <c r="G32" s="114" t="s">
        <v>135</v>
      </c>
      <c r="H32" s="168" t="s">
        <v>51</v>
      </c>
      <c r="I32" s="254" t="e">
        <f>HYPERLINK(CCMs!L23, "Link to upload the attachments")</f>
        <v>#N/A</v>
      </c>
      <c r="J32" s="255"/>
      <c r="K32" s="226"/>
      <c r="L32">
        <v>16</v>
      </c>
    </row>
    <row r="33" spans="1:12" ht="90" customHeight="1" x14ac:dyDescent="0.25">
      <c r="A33" s="388"/>
      <c r="B33" s="419"/>
      <c r="C33" s="202" t="s">
        <v>85</v>
      </c>
      <c r="D33" s="203" t="s">
        <v>44</v>
      </c>
      <c r="E33" s="102" t="s">
        <v>69</v>
      </c>
      <c r="F33" s="168" t="s">
        <v>70</v>
      </c>
      <c r="G33" s="115" t="s">
        <v>56</v>
      </c>
      <c r="H33" s="170" t="s">
        <v>88</v>
      </c>
      <c r="I33" s="254" t="e">
        <f>HYPERLINK(CCMs!L24, "Link to upload the attachments")</f>
        <v>#N/A</v>
      </c>
      <c r="J33" s="255"/>
      <c r="K33" s="225"/>
      <c r="L33">
        <v>17</v>
      </c>
    </row>
    <row r="34" spans="1:12" ht="89.25" customHeight="1" x14ac:dyDescent="0.25">
      <c r="A34" s="389"/>
      <c r="B34" s="419"/>
      <c r="C34" s="173" t="s">
        <v>86</v>
      </c>
      <c r="D34" s="174" t="s">
        <v>47</v>
      </c>
      <c r="E34" s="102" t="s">
        <v>92</v>
      </c>
      <c r="F34" s="170" t="s">
        <v>137</v>
      </c>
      <c r="G34" s="118" t="s">
        <v>138</v>
      </c>
      <c r="H34" s="168" t="s">
        <v>71</v>
      </c>
      <c r="I34" s="254" t="e">
        <f>HYPERLINK(CCMs!L25, "Link to upload the attachments")</f>
        <v>#N/A</v>
      </c>
      <c r="J34" s="255"/>
      <c r="K34" s="225"/>
      <c r="L34">
        <v>18</v>
      </c>
    </row>
    <row r="35" spans="1:12" ht="91.5" customHeight="1" x14ac:dyDescent="0.25">
      <c r="A35" s="159"/>
      <c r="B35" s="419"/>
      <c r="C35" s="382" t="s">
        <v>85</v>
      </c>
      <c r="D35" s="416" t="s">
        <v>487</v>
      </c>
      <c r="E35" s="425" t="s">
        <v>490</v>
      </c>
      <c r="F35" s="170" t="s">
        <v>491</v>
      </c>
      <c r="G35" s="118" t="s">
        <v>493</v>
      </c>
      <c r="H35" s="168" t="s">
        <v>495</v>
      </c>
      <c r="I35" s="254" t="e">
        <f>HYPERLINK(CCMs!L26, "Link to upload the attachments")</f>
        <v>#N/A</v>
      </c>
      <c r="J35" s="255"/>
      <c r="K35" s="281"/>
    </row>
    <row r="36" spans="1:12" ht="78" customHeight="1" x14ac:dyDescent="0.25">
      <c r="A36" s="159"/>
      <c r="B36" s="419"/>
      <c r="C36" s="383"/>
      <c r="D36" s="417"/>
      <c r="E36" s="426"/>
      <c r="F36" s="170" t="s">
        <v>492</v>
      </c>
      <c r="G36" s="118" t="s">
        <v>494</v>
      </c>
      <c r="H36" s="168" t="s">
        <v>496</v>
      </c>
      <c r="I36" s="254" t="e">
        <f>HYPERLINK(CCMs!L27, "Link to upload the attachments")</f>
        <v>#N/A</v>
      </c>
      <c r="J36" s="255"/>
      <c r="K36" s="281"/>
    </row>
    <row r="37" spans="1:12" ht="71.25" customHeight="1" x14ac:dyDescent="0.25">
      <c r="A37" s="159"/>
      <c r="B37" s="419"/>
      <c r="C37" s="173" t="s">
        <v>86</v>
      </c>
      <c r="D37" s="174" t="s">
        <v>488</v>
      </c>
      <c r="E37" s="205" t="s">
        <v>497</v>
      </c>
      <c r="F37" s="170" t="s">
        <v>498</v>
      </c>
      <c r="G37" s="118" t="s">
        <v>500</v>
      </c>
      <c r="H37" s="168" t="s">
        <v>501</v>
      </c>
      <c r="I37" s="254" t="e">
        <f>HYPERLINK(CCMs!L28, "Link to upload the attachments")</f>
        <v>#N/A</v>
      </c>
      <c r="J37" s="255"/>
      <c r="K37" s="281"/>
    </row>
    <row r="38" spans="1:12" ht="57" customHeight="1" x14ac:dyDescent="0.25">
      <c r="A38" s="159"/>
      <c r="B38" s="420"/>
      <c r="C38" s="173" t="s">
        <v>86</v>
      </c>
      <c r="D38" s="174" t="s">
        <v>489</v>
      </c>
      <c r="E38" s="101" t="s">
        <v>499</v>
      </c>
      <c r="F38" s="170" t="s">
        <v>499</v>
      </c>
      <c r="G38" s="118" t="s">
        <v>502</v>
      </c>
      <c r="H38" s="168" t="s">
        <v>503</v>
      </c>
      <c r="I38" s="282" t="e">
        <f>HYPERLINK(CCMs!L29, "Link to upload the attachments")</f>
        <v>#N/A</v>
      </c>
      <c r="J38" s="283"/>
      <c r="K38" s="284"/>
      <c r="L38" s="130"/>
    </row>
    <row r="39" spans="1:12" ht="15.75" customHeight="1" x14ac:dyDescent="0.25">
      <c r="A39" s="134"/>
      <c r="B39" s="163"/>
      <c r="C39" s="163"/>
      <c r="D39" s="164"/>
      <c r="E39" s="163"/>
      <c r="F39" s="163"/>
      <c r="G39" s="165"/>
      <c r="H39" s="163"/>
      <c r="I39" s="163"/>
      <c r="J39" s="166"/>
      <c r="K39" s="167"/>
    </row>
    <row r="40" spans="1:12" ht="19.8" thickBot="1" x14ac:dyDescent="0.4">
      <c r="A40" s="429" t="s">
        <v>431</v>
      </c>
      <c r="B40" s="430"/>
      <c r="C40" s="430"/>
      <c r="D40" s="430"/>
      <c r="E40" s="430"/>
      <c r="F40" s="430"/>
      <c r="G40" s="268" t="e">
        <f>HYPERLINK(CCMs!L7,"Additional documents only")</f>
        <v>#N/A</v>
      </c>
      <c r="H40" s="16"/>
      <c r="I40" s="14"/>
      <c r="J40" s="14"/>
      <c r="K40" s="16"/>
    </row>
    <row r="41" spans="1:12" ht="45" customHeight="1" x14ac:dyDescent="0.25">
      <c r="B41" s="129"/>
      <c r="C41" s="130"/>
      <c r="D41" s="199"/>
      <c r="E41" s="130"/>
      <c r="F41" s="427" t="s">
        <v>374</v>
      </c>
      <c r="G41" s="428"/>
      <c r="H41" s="130"/>
      <c r="I41" s="131"/>
      <c r="J41" s="131"/>
      <c r="K41" s="132"/>
    </row>
    <row r="42" spans="1:12" ht="31.5" customHeight="1" x14ac:dyDescent="0.25">
      <c r="B42" s="108"/>
      <c r="C42" s="106"/>
      <c r="D42" s="106"/>
      <c r="E42" s="106"/>
      <c r="F42" s="423" t="s">
        <v>375</v>
      </c>
      <c r="G42" s="424"/>
      <c r="H42" s="95"/>
      <c r="I42" s="100"/>
      <c r="J42" s="100"/>
      <c r="K42" s="99"/>
    </row>
    <row r="43" spans="1:12" ht="31.5" customHeight="1" x14ac:dyDescent="0.25">
      <c r="B43" s="109"/>
      <c r="C43" s="107"/>
      <c r="D43" s="107"/>
      <c r="E43" s="107"/>
      <c r="F43" s="423" t="s">
        <v>376</v>
      </c>
      <c r="G43" s="424"/>
      <c r="H43" s="97"/>
      <c r="I43" s="98"/>
      <c r="J43" s="98"/>
      <c r="K43" s="15"/>
    </row>
    <row r="44" spans="1:12" ht="31.5" customHeight="1" x14ac:dyDescent="0.25">
      <c r="B44" s="109"/>
      <c r="C44" s="107"/>
      <c r="D44" s="107"/>
      <c r="E44" s="107"/>
      <c r="F44" s="423" t="s">
        <v>377</v>
      </c>
      <c r="G44" s="424"/>
      <c r="H44" s="97"/>
      <c r="I44" s="100"/>
      <c r="J44" s="100"/>
      <c r="K44" s="15"/>
    </row>
    <row r="45" spans="1:12" ht="31.5" customHeight="1" x14ac:dyDescent="0.25">
      <c r="B45" s="109"/>
      <c r="C45" s="107"/>
      <c r="D45" s="107"/>
      <c r="E45" s="107"/>
      <c r="F45" s="423" t="s">
        <v>378</v>
      </c>
      <c r="G45" s="424"/>
      <c r="H45" s="97"/>
      <c r="I45" s="100"/>
      <c r="J45" s="100"/>
      <c r="K45" s="15"/>
    </row>
    <row r="46" spans="1:12" ht="57" customHeight="1" thickBot="1" x14ac:dyDescent="0.3">
      <c r="C46" s="107"/>
      <c r="D46" s="107"/>
      <c r="F46" s="421" t="s">
        <v>379</v>
      </c>
      <c r="G46" s="422"/>
      <c r="H46" s="96"/>
      <c r="I46" s="96"/>
      <c r="J46" s="96"/>
    </row>
    <row r="47" spans="1:12" ht="15" customHeight="1" x14ac:dyDescent="0.25">
      <c r="H47" s="96"/>
      <c r="I47" s="96"/>
      <c r="J47" s="96"/>
    </row>
  </sheetData>
  <sheetProtection password="DE2B" sheet="1" objects="1" scenarios="1"/>
  <dataConsolidate/>
  <mergeCells count="32">
    <mergeCell ref="F46:G46"/>
    <mergeCell ref="F42:G42"/>
    <mergeCell ref="F43:G43"/>
    <mergeCell ref="E31:E32"/>
    <mergeCell ref="F41:G41"/>
    <mergeCell ref="F45:G45"/>
    <mergeCell ref="A40:F40"/>
    <mergeCell ref="A31:A34"/>
    <mergeCell ref="F44:G44"/>
    <mergeCell ref="E35:E36"/>
    <mergeCell ref="A22:A24"/>
    <mergeCell ref="A26:A29"/>
    <mergeCell ref="A6:C9"/>
    <mergeCell ref="C31:C32"/>
    <mergeCell ref="D31:D32"/>
    <mergeCell ref="B26:B29"/>
    <mergeCell ref="B31:B38"/>
    <mergeCell ref="B22:B24"/>
    <mergeCell ref="C35:C36"/>
    <mergeCell ref="D35:D36"/>
    <mergeCell ref="A1:H1"/>
    <mergeCell ref="D5:E5"/>
    <mergeCell ref="C15:C16"/>
    <mergeCell ref="A11:E11"/>
    <mergeCell ref="A14:A20"/>
    <mergeCell ref="E15:E16"/>
    <mergeCell ref="D15:D16"/>
    <mergeCell ref="B14:B20"/>
    <mergeCell ref="A2:F2"/>
    <mergeCell ref="A4:E4"/>
    <mergeCell ref="A5:B5"/>
    <mergeCell ref="C13:E13"/>
  </mergeCells>
  <conditionalFormatting sqref="K26:K29">
    <cfRule type="expression" dxfId="100" priority="65">
      <formula>ISBLANK(K26)</formula>
    </cfRule>
  </conditionalFormatting>
  <conditionalFormatting sqref="I31:I32 I34">
    <cfRule type="expression" dxfId="99" priority="57">
      <formula>ISBLANK(I31)</formula>
    </cfRule>
  </conditionalFormatting>
  <conditionalFormatting sqref="I26:I27 I22:I23">
    <cfRule type="expression" dxfId="98" priority="52">
      <formula>ISBLANK(I22)</formula>
    </cfRule>
  </conditionalFormatting>
  <conditionalFormatting sqref="I28:I29">
    <cfRule type="expression" dxfId="97" priority="51">
      <formula>ISBLANK(I28)</formula>
    </cfRule>
  </conditionalFormatting>
  <conditionalFormatting sqref="K22:K24">
    <cfRule type="expression" dxfId="96" priority="42">
      <formula>ISBLANK(K22)</formula>
    </cfRule>
  </conditionalFormatting>
  <conditionalFormatting sqref="D6:E9">
    <cfRule type="expression" dxfId="95" priority="40">
      <formula>ISBLANK(D6)</formula>
    </cfRule>
  </conditionalFormatting>
  <conditionalFormatting sqref="I33">
    <cfRule type="expression" dxfId="94" priority="35">
      <formula>ISBLANK(I33)</formula>
    </cfRule>
  </conditionalFormatting>
  <conditionalFormatting sqref="J14">
    <cfRule type="expression" dxfId="93" priority="29">
      <formula>ISBLANK(J14:J29)</formula>
    </cfRule>
  </conditionalFormatting>
  <conditionalFormatting sqref="K31:K38">
    <cfRule type="expression" dxfId="92" priority="27">
      <formula>ISBLANK(K31)</formula>
    </cfRule>
  </conditionalFormatting>
  <conditionalFormatting sqref="I24">
    <cfRule type="expression" dxfId="91" priority="21">
      <formula>ISBLANK(I24)</formula>
    </cfRule>
  </conditionalFormatting>
  <conditionalFormatting sqref="A6">
    <cfRule type="expression" dxfId="90" priority="20">
      <formula>ISBLANK(A6:A9)</formula>
    </cfRule>
  </conditionalFormatting>
  <conditionalFormatting sqref="I14:I16">
    <cfRule type="expression" dxfId="89" priority="19">
      <formula>ISBLANK(I14)</formula>
    </cfRule>
  </conditionalFormatting>
  <conditionalFormatting sqref="I17">
    <cfRule type="expression" dxfId="88" priority="18">
      <formula>ISBLANK(I17)</formula>
    </cfRule>
  </conditionalFormatting>
  <conditionalFormatting sqref="I18">
    <cfRule type="expression" dxfId="87" priority="17">
      <formula>ISBLANK(I18)</formula>
    </cfRule>
  </conditionalFormatting>
  <conditionalFormatting sqref="I19">
    <cfRule type="expression" dxfId="86" priority="16">
      <formula>ISBLANK(I19)</formula>
    </cfRule>
  </conditionalFormatting>
  <conditionalFormatting sqref="I20">
    <cfRule type="expression" dxfId="85" priority="15">
      <formula>ISBLANK(I20)</formula>
    </cfRule>
  </conditionalFormatting>
  <conditionalFormatting sqref="K17:K20">
    <cfRule type="expression" dxfId="84" priority="14">
      <formula>ISBLANK(K17)</formula>
    </cfRule>
  </conditionalFormatting>
  <conditionalFormatting sqref="K14">
    <cfRule type="expression" dxfId="83" priority="13">
      <formula>ISBLANK(K14)</formula>
    </cfRule>
  </conditionalFormatting>
  <conditionalFormatting sqref="K15">
    <cfRule type="expression" dxfId="82" priority="12">
      <formula>ISBLANK(K15)</formula>
    </cfRule>
  </conditionalFormatting>
  <conditionalFormatting sqref="K16">
    <cfRule type="expression" dxfId="81" priority="11">
      <formula>ISBLANK(K16)</formula>
    </cfRule>
  </conditionalFormatting>
  <conditionalFormatting sqref="J15:J20">
    <cfRule type="expression" dxfId="80" priority="10">
      <formula>ISBLANK(J15:J30)</formula>
    </cfRule>
  </conditionalFormatting>
  <conditionalFormatting sqref="J22:J24">
    <cfRule type="expression" dxfId="79" priority="9">
      <formula>ISBLANK(J22:J37)</formula>
    </cfRule>
  </conditionalFormatting>
  <conditionalFormatting sqref="J26:J29">
    <cfRule type="expression" dxfId="78" priority="8">
      <formula>ISBLANK(J26:J41)</formula>
    </cfRule>
  </conditionalFormatting>
  <conditionalFormatting sqref="J31:J34">
    <cfRule type="expression" dxfId="77" priority="7">
      <formula>ISBLANK(J31:J46)</formula>
    </cfRule>
  </conditionalFormatting>
  <conditionalFormatting sqref="J35">
    <cfRule type="expression" dxfId="76" priority="6">
      <formula>ISBLANK(J35:J50)</formula>
    </cfRule>
  </conditionalFormatting>
  <conditionalFormatting sqref="J36">
    <cfRule type="expression" dxfId="75" priority="5">
      <formula>ISBLANK(J36:J51)</formula>
    </cfRule>
  </conditionalFormatting>
  <conditionalFormatting sqref="J37">
    <cfRule type="expression" dxfId="74" priority="4">
      <formula>ISBLANK(J37:J52)</formula>
    </cfRule>
  </conditionalFormatting>
  <conditionalFormatting sqref="J38">
    <cfRule type="expression" dxfId="73" priority="3">
      <formula>ISBLANK(J38:J53)</formula>
    </cfRule>
  </conditionalFormatting>
  <conditionalFormatting sqref="I37:I38">
    <cfRule type="expression" dxfId="72" priority="2">
      <formula>ISBLANK(I37)</formula>
    </cfRule>
  </conditionalFormatting>
  <conditionalFormatting sqref="I35:I36">
    <cfRule type="expression" dxfId="71" priority="1">
      <formula>ISBLANK(I35)</formula>
    </cfRule>
  </conditionalFormatting>
  <dataValidations count="4">
    <dataValidation operator="greaterThan" allowBlank="1" showInputMessage="1" showErrorMessage="1" errorTitle="Date" error="You must use the format day/month/year" sqref="D6:D9 E9" xr:uid="{00000000-0002-0000-0100-000000000000}"/>
    <dataValidation type="list" allowBlank="1" showInputMessage="1" showErrorMessage="1" sqref="A6:C9" xr:uid="{00000000-0002-0000-0100-000002000000}">
      <formula1>Name_of_CCM</formula1>
    </dataValidation>
    <dataValidation type="list" operator="greaterThan" allowBlank="1" showInputMessage="1" showErrorMessage="1" errorTitle="Date" error="Please select from the dropdown menu" sqref="E6" xr:uid="{00000000-0002-0000-0100-000004000000}">
      <formula1>Day</formula1>
    </dataValidation>
    <dataValidation type="list" operator="greaterThan" allowBlank="1" showInputMessage="1" showErrorMessage="1" errorTitle="Date" error="Please select from the dropdown menu" sqref="E7" xr:uid="{00000000-0002-0000-0100-000005000000}">
      <formula1>Month</formula1>
    </dataValidation>
  </dataValidations>
  <printOptions horizontalCentered="1"/>
  <pageMargins left="0.23622047244094491" right="0.23622047244094491" top="0.74803149606299213" bottom="0.74803149606299213" header="0.31496062992125984" footer="0.31496062992125984"/>
  <pageSetup paperSize="8" scale="43" fitToHeight="0" orientation="landscape" r:id="rId1"/>
  <rowBreaks count="1" manualBreakCount="1">
    <brk id="25" max="10" man="1"/>
  </rowBreaks>
  <drawing r:id="rId2"/>
  <tableParts count="1">
    <tablePart r:id="rId3"/>
  </tableParts>
  <extLst>
    <ext xmlns:x14="http://schemas.microsoft.com/office/spreadsheetml/2009/9/main" uri="{CCE6A557-97BC-4b89-ADB6-D9C93CAAB3DF}">
      <x14:dataValidations xmlns:xm="http://schemas.microsoft.com/office/excel/2006/main" count="2">
        <x14:dataValidation type="list" operator="greaterThan" allowBlank="1" showInputMessage="1" showErrorMessage="1" errorTitle="Date" error="Please select from the dropdown menu" xr:uid="{00000000-0002-0000-0100-000003000000}">
          <x14:formula1>
            <xm:f>CCMs!$Q$2:$Q$8</xm:f>
          </x14:formula1>
          <xm:sqref>E8</xm:sqref>
        </x14:dataValidation>
        <x14:dataValidation type="list" allowBlank="1" showInputMessage="1" showErrorMessage="1" xr:uid="{BC0EF813-B4BB-4D77-B18D-4B323D9A70B1}">
          <x14:formula1>
            <xm:f>Sheet3!$A$12:$A$15</xm:f>
          </x14:formula1>
          <xm:sqref>J14:J20 J22:J24 J26:J29 J31:J38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S49"/>
  <sheetViews>
    <sheetView showGridLines="0" topLeftCell="C1" zoomScaleNormal="100" zoomScaleSheetLayoutView="100" workbookViewId="0">
      <selection activeCell="H12" sqref="H12"/>
    </sheetView>
  </sheetViews>
  <sheetFormatPr defaultColWidth="9" defaultRowHeight="13.8" x14ac:dyDescent="0.25"/>
  <cols>
    <col min="1" max="1" width="13.296875" style="25" customWidth="1"/>
    <col min="2" max="4" width="9" style="25"/>
    <col min="5" max="5" width="10.59765625" style="25" customWidth="1"/>
    <col min="6" max="6" width="13.09765625" style="25" customWidth="1"/>
    <col min="7" max="7" width="17" style="25" customWidth="1"/>
    <col min="8" max="8" width="12.5" style="25" customWidth="1"/>
    <col min="9" max="9" width="9" style="25" customWidth="1"/>
    <col min="10" max="16384" width="9" style="25"/>
  </cols>
  <sheetData>
    <row r="1" spans="1:19" x14ac:dyDescent="0.25">
      <c r="A1" s="20"/>
      <c r="B1" s="21"/>
      <c r="C1" s="21"/>
      <c r="D1" s="21"/>
      <c r="E1" s="21"/>
      <c r="F1" s="21"/>
      <c r="G1" s="22"/>
      <c r="H1" s="22"/>
      <c r="I1" s="22"/>
      <c r="J1" s="22"/>
      <c r="K1" s="23"/>
      <c r="L1" s="21"/>
      <c r="M1" s="21"/>
      <c r="N1" s="21"/>
      <c r="O1" s="21"/>
      <c r="P1" s="21"/>
      <c r="Q1" s="21"/>
      <c r="R1" s="21"/>
      <c r="S1" s="24"/>
    </row>
    <row r="2" spans="1:19" ht="21" x14ac:dyDescent="0.4">
      <c r="A2" s="431" t="s">
        <v>76</v>
      </c>
      <c r="B2" s="432"/>
      <c r="C2" s="432"/>
      <c r="D2" s="432"/>
      <c r="E2" s="432"/>
      <c r="F2" s="432"/>
      <c r="G2" s="432"/>
      <c r="H2" s="432"/>
      <c r="I2" s="432"/>
      <c r="J2" s="432"/>
      <c r="K2" s="432"/>
      <c r="L2" s="432"/>
      <c r="M2" s="432"/>
      <c r="N2" s="432"/>
      <c r="O2" s="432"/>
      <c r="P2" s="432"/>
      <c r="Q2" s="432"/>
      <c r="R2" s="432"/>
      <c r="S2" s="432"/>
    </row>
    <row r="3" spans="1:19" ht="14.4" thickBot="1" x14ac:dyDescent="0.3">
      <c r="A3" s="63"/>
      <c r="B3" s="63"/>
      <c r="C3" s="63"/>
      <c r="D3" s="63"/>
      <c r="E3" s="63"/>
      <c r="F3" s="63"/>
      <c r="G3" s="63"/>
      <c r="H3" s="63"/>
      <c r="I3" s="26"/>
      <c r="J3" s="27"/>
      <c r="K3" s="27"/>
      <c r="M3" s="27"/>
      <c r="N3" s="27"/>
      <c r="O3" s="27"/>
      <c r="P3" s="27"/>
      <c r="Q3" s="27"/>
      <c r="R3" s="27"/>
    </row>
    <row r="4" spans="1:19" ht="30" customHeight="1" thickTop="1" thickBot="1" x14ac:dyDescent="0.3">
      <c r="A4" s="183" t="s">
        <v>15</v>
      </c>
      <c r="B4" s="184" t="s">
        <v>33</v>
      </c>
      <c r="C4" s="455" t="s">
        <v>104</v>
      </c>
      <c r="D4" s="455"/>
      <c r="E4" s="455"/>
      <c r="F4" s="455"/>
      <c r="G4" s="455"/>
      <c r="H4" s="185" t="s">
        <v>10</v>
      </c>
      <c r="I4" s="182" t="s">
        <v>41</v>
      </c>
      <c r="J4" s="288" t="s">
        <v>42</v>
      </c>
      <c r="K4" s="288" t="s">
        <v>43</v>
      </c>
      <c r="L4" s="289"/>
      <c r="M4" s="290"/>
      <c r="N4" s="30"/>
      <c r="O4" s="30"/>
      <c r="P4" s="30"/>
      <c r="Q4" s="30"/>
      <c r="R4" s="30"/>
      <c r="S4" s="31"/>
    </row>
    <row r="5" spans="1:19" ht="34.5" customHeight="1" thickTop="1" thickBot="1" x14ac:dyDescent="0.3">
      <c r="A5" s="456" t="s">
        <v>34</v>
      </c>
      <c r="B5" s="94" t="str">
        <f>'Performance Assessment '!D14</f>
        <v>A</v>
      </c>
      <c r="C5" s="458" t="str">
        <f>'Performance Assessment '!E14</f>
        <v>The CCM has an oversight plan which details specific activities, individual and/or constituency responsibilities, timeline and oversight budget as part of CCM budget.</v>
      </c>
      <c r="D5" s="458"/>
      <c r="E5" s="458"/>
      <c r="F5" s="458"/>
      <c r="G5" s="458"/>
      <c r="H5" s="186" t="str">
        <f>IF('Performance Assessment '!J14="1. Non-compliant",1,IF('Performance Assessment '!J14="2. Indeterminate compliant",2,IF('Performance Assessment '!J14="3. Fully compliant",3,IF('Performance Assessment '!J14="",""))))</f>
        <v/>
      </c>
      <c r="I5" s="120" t="str">
        <f>IF($H5=1,$H5,"")</f>
        <v/>
      </c>
      <c r="J5" s="285" t="str">
        <f>IF($H5=2,$H5,"")</f>
        <v/>
      </c>
      <c r="K5" s="285" t="str">
        <f>IF($H5=3,$H5,"")</f>
        <v/>
      </c>
      <c r="L5" s="69"/>
      <c r="M5" s="286"/>
      <c r="N5" s="35"/>
      <c r="O5" s="27"/>
      <c r="P5" s="27"/>
      <c r="Q5" s="27"/>
      <c r="R5" s="27"/>
    </row>
    <row r="6" spans="1:19" ht="33" customHeight="1" thickTop="1" thickBot="1" x14ac:dyDescent="0.3">
      <c r="A6" s="457"/>
      <c r="B6" s="94" t="str">
        <f>'Performance Assessment '!D15</f>
        <v>B</v>
      </c>
      <c r="C6" s="458" t="str">
        <f>'Performance Assessment '!E15</f>
        <v>The CCM has established a permanent oversight body with adequate set of skills and expertise to ensure periodic oversight.</v>
      </c>
      <c r="D6" s="458"/>
      <c r="E6" s="458"/>
      <c r="F6" s="458"/>
      <c r="G6" s="458"/>
      <c r="H6" s="186" t="str">
        <f>IF(AND('Performance Assessment '!J15="1. Non-compliant",'Performance Assessment '!J16="1. Non-compliant"),1,IF(AND('Performance Assessment '!J15="1. Non-compliant",'Performance Assessment '!J16="2. Indeterminate compliant"),1,IF(AND('Performance Assessment '!J15="1. Non-compliant",'Performance Assessment '!J16="3. Fully compliant"),2,IF(AND('Performance Assessment '!J15="2. Indeterminate compliant",'Performance Assessment '!J16="1. Non-compliant"),1,IF(AND('Performance Assessment '!J15="2. Indeterminate compliant",'Performance Assessment '!J16="2. Indeterminate compliant"),2,IF(AND('Performance Assessment '!J15="2. Indeterminate compliant",'Performance Assessment '!J16="3. Fully compliant"),2,IF(AND('Performance Assessment '!J15="3. Fully compliant",'Performance Assessment '!J16="1. Non-compliant"),2,IF(AND('Performance Assessment '!J15="3. Fully compliant",'Performance Assessment '!J16="2. Indeterminate compliant"),2,IF(AND('Performance Assessment '!J15="3. Fully compliant",'Performance Assessment '!J16="3. Fully compliant"),3,"")))))))))</f>
        <v/>
      </c>
      <c r="I6" s="120" t="str">
        <f t="shared" ref="I6:I13" si="0">IF($H6=1,$H6,"")</f>
        <v/>
      </c>
      <c r="J6" s="285" t="str">
        <f t="shared" ref="J6:J13" si="1">IF($H6=2,$H6,"")</f>
        <v/>
      </c>
      <c r="K6" s="285" t="str">
        <f t="shared" ref="K6:K13" si="2">IF($H6=3,$H6,"")</f>
        <v/>
      </c>
      <c r="L6" s="69"/>
      <c r="M6" s="286"/>
      <c r="N6" s="31"/>
      <c r="O6" s="30"/>
      <c r="P6" s="30"/>
      <c r="Q6" s="30"/>
      <c r="R6" s="30"/>
      <c r="S6" s="31"/>
    </row>
    <row r="7" spans="1:19" ht="40.5" customHeight="1" thickTop="1" thickBot="1" x14ac:dyDescent="0.3">
      <c r="A7" s="457"/>
      <c r="B7" s="124" t="str">
        <f>'Performance Assessment '!D17</f>
        <v>C</v>
      </c>
      <c r="C7" s="458" t="str">
        <f>'Performance Assessment '!E17</f>
        <v>The oversight body (OB) or CCM seeks feedback from non-members of the CCM and from people living with and/or affected by the diseases</v>
      </c>
      <c r="D7" s="458"/>
      <c r="E7" s="458"/>
      <c r="F7" s="458"/>
      <c r="G7" s="458"/>
      <c r="H7" s="188" t="str">
        <f>IF('Performance Assessment '!J17="1. Non-compliant",1,IF('Performance Assessment '!J17="2. Indeterminate compliant",2,IF('Performance Assessment '!J17="3. Fully compliant",3,IF('Performance Assessment '!J17="",""))))</f>
        <v/>
      </c>
      <c r="I7" s="120" t="str">
        <f t="shared" si="0"/>
        <v/>
      </c>
      <c r="J7" s="285" t="str">
        <f t="shared" si="1"/>
        <v/>
      </c>
      <c r="K7" s="285" t="str">
        <f t="shared" si="2"/>
        <v/>
      </c>
      <c r="L7" s="69"/>
      <c r="M7" s="286"/>
      <c r="N7" s="35"/>
      <c r="O7" s="27"/>
      <c r="P7" s="27"/>
      <c r="Q7" s="27"/>
      <c r="R7" s="27"/>
    </row>
    <row r="8" spans="1:19" ht="40.5" customHeight="1" thickTop="1" thickBot="1" x14ac:dyDescent="0.3">
      <c r="A8" s="459" t="s">
        <v>35</v>
      </c>
      <c r="B8" s="125" t="str">
        <f>'Performance Assessment '!D22</f>
        <v>G</v>
      </c>
      <c r="C8" s="442" t="str">
        <f>'Performance Assessment '!E22</f>
        <v xml:space="preserve">The CCM ensures adequate representation of key affected populations1 taking into account the socio-epidemiology of the three diseases. 
</v>
      </c>
      <c r="D8" s="442"/>
      <c r="E8" s="442"/>
      <c r="F8" s="442"/>
      <c r="G8" s="442"/>
      <c r="H8" s="189" t="str">
        <f>IF('Performance Assessment '!J22="1. Non-compliant",1,IF('Performance Assessment '!J22="2. Indeterminate compliant",2,IF('Performance Assessment '!J22="3. Fully compliant",3,IF('Performance Assessment '!J22="",""))))</f>
        <v/>
      </c>
      <c r="I8" s="120" t="str">
        <f t="shared" si="0"/>
        <v/>
      </c>
      <c r="J8" s="285" t="str">
        <f t="shared" si="1"/>
        <v/>
      </c>
      <c r="K8" s="285" t="str">
        <f t="shared" si="2"/>
        <v/>
      </c>
      <c r="L8" s="69"/>
      <c r="M8" s="286"/>
      <c r="N8" s="35"/>
      <c r="O8" s="27"/>
      <c r="P8" s="27"/>
      <c r="Q8" s="27"/>
      <c r="R8" s="27"/>
    </row>
    <row r="9" spans="1:19" ht="48" customHeight="1" thickTop="1" thickBot="1" x14ac:dyDescent="0.3">
      <c r="A9" s="460"/>
      <c r="B9" s="123" t="str">
        <f>'Performance Assessment '!D23</f>
        <v>H</v>
      </c>
      <c r="C9" s="441" t="str">
        <f>'Performance Assessment '!E23</f>
        <v>The CCM ensures adequate representation of PLWD, taking into account the socio-epidemiology of the three diseases.</v>
      </c>
      <c r="D9" s="441"/>
      <c r="E9" s="441"/>
      <c r="F9" s="441"/>
      <c r="G9" s="441"/>
      <c r="H9" s="187" t="str">
        <f>IF('Performance Assessment '!J23="1. Non-compliant",1,IF('Performance Assessment '!J23="2. Indeterminate compliant",2,IF('Performance Assessment '!J23="3. Fully compliant",3,IF('Performance Assessment '!J23="",""))))</f>
        <v/>
      </c>
      <c r="I9" s="120" t="str">
        <f t="shared" si="0"/>
        <v/>
      </c>
      <c r="J9" s="285" t="str">
        <f t="shared" si="1"/>
        <v/>
      </c>
      <c r="K9" s="285" t="str">
        <f t="shared" si="2"/>
        <v/>
      </c>
      <c r="L9" s="69"/>
      <c r="M9" s="286"/>
      <c r="N9" s="31"/>
      <c r="O9" s="30"/>
      <c r="P9" s="30"/>
      <c r="Q9" s="30"/>
      <c r="R9" s="30"/>
      <c r="S9" s="31"/>
    </row>
    <row r="10" spans="1:19" ht="49.5" customHeight="1" thickTop="1" thickBot="1" x14ac:dyDescent="0.3">
      <c r="A10" s="172" t="s">
        <v>36</v>
      </c>
      <c r="B10" s="294" t="str">
        <f>'Performance Assessment '!D26</f>
        <v>J</v>
      </c>
      <c r="C10" s="442" t="str">
        <f>'Performance Assessment '!E26</f>
        <v>All non-governmental constituencies represented on the CCM selected their representive(s) on their own, through a transparent and documented process.</v>
      </c>
      <c r="D10" s="442"/>
      <c r="E10" s="442"/>
      <c r="F10" s="442"/>
      <c r="G10" s="442"/>
      <c r="H10" s="295" t="str">
        <f>IF('Performance Assessment '!J26="1. Non-compliant",1,IF('Performance Assessment '!J26="2. Indeterminate compliant",2,IF('Performance Assessment '!J26="3. Fully compliant",3,IF('Performance Assessment '!J26="",""))))</f>
        <v/>
      </c>
      <c r="I10" s="120" t="str">
        <f t="shared" si="0"/>
        <v/>
      </c>
      <c r="J10" s="285" t="str">
        <f t="shared" si="1"/>
        <v/>
      </c>
      <c r="K10" s="285" t="str">
        <f t="shared" si="2"/>
        <v/>
      </c>
      <c r="L10" s="69"/>
      <c r="M10" s="286"/>
      <c r="N10" s="31"/>
      <c r="O10" s="30"/>
      <c r="P10" s="30"/>
      <c r="Q10" s="30"/>
      <c r="R10" s="30"/>
      <c r="S10" s="31"/>
    </row>
    <row r="11" spans="1:19" ht="36" customHeight="1" thickTop="1" thickBot="1" x14ac:dyDescent="0.3">
      <c r="A11" s="464" t="s">
        <v>37</v>
      </c>
      <c r="B11" s="296" t="str">
        <f>'Performance Assessment '!D31</f>
        <v>N</v>
      </c>
      <c r="C11" s="449" t="str">
        <f>'Performance Assessment '!E31</f>
        <v>The CCM has a conflict of interest (CoI) policy with rules and procedures to avoid or mitigate CoI5, and CCM members sign a CoI declaration form.</v>
      </c>
      <c r="D11" s="450"/>
      <c r="E11" s="450"/>
      <c r="F11" s="450"/>
      <c r="G11" s="451"/>
      <c r="H11" s="297" t="str">
        <f>IF(AND('Performance Assessment '!J31="1. Non-compliant",'Performance Assessment '!J32="1. Non-compliant"),1,IF(AND('Performance Assessment '!J31="1. Non-compliant",'Performance Assessment '!J32="2. Indeterminate compliant"),1,IF(AND('Performance Assessment '!J31="1. Non-compliant",'Performance Assessment '!J32="3. Fully compliant"),2,IF(AND('Performance Assessment '!J31="2. Indeterminate compliant",'Performance Assessment '!J32="1. Non-compliant"),1,IF(AND('Performance Assessment '!J31="2. Indeterminate compliant",'Performance Assessment '!J32="2. Indeterminate compliant"),2,IF(AND('Performance Assessment '!J31="2. Indeterminate compliant",'Performance Assessment '!J32="3. Fully compliant"),2,IF(AND('Performance Assessment '!J31="3. Fully compliant",'Performance Assessment '!J32="1. Non-compliant"),2,IF(AND('Performance Assessment '!J31="3. Fully compliant",'Performance Assessment '!J32="2. Indeterminate compliant"),2,IF(AND('Performance Assessment '!J31="3. Fully compliant",'Performance Assessment '!J32="3. Fully compliant"),3,"")))))))))</f>
        <v/>
      </c>
      <c r="I11" s="120" t="str">
        <f t="shared" si="0"/>
        <v/>
      </c>
      <c r="J11" s="285" t="str">
        <f t="shared" si="1"/>
        <v/>
      </c>
      <c r="K11" s="285" t="str">
        <f t="shared" si="2"/>
        <v/>
      </c>
      <c r="L11" s="69"/>
      <c r="M11" s="286"/>
      <c r="N11" s="36"/>
      <c r="O11" s="33"/>
      <c r="P11" s="33"/>
      <c r="Q11" s="33"/>
      <c r="R11" s="33"/>
      <c r="S11" s="34"/>
    </row>
    <row r="12" spans="1:19" ht="39" customHeight="1" thickTop="1" thickBot="1" x14ac:dyDescent="0.3">
      <c r="A12" s="465"/>
      <c r="B12" s="191" t="str">
        <f>'Performance Assessment '!D33</f>
        <v>O</v>
      </c>
      <c r="C12" s="452" t="str">
        <f>'Performance Assessment '!E33</f>
        <v>CCM meeting minutes demonstrate that CCMs follow the procedures to prevent, manage and mitigate CoI.</v>
      </c>
      <c r="D12" s="453"/>
      <c r="E12" s="453"/>
      <c r="F12" s="453"/>
      <c r="G12" s="454"/>
      <c r="H12" s="192" t="str">
        <f>IF('Performance Assessment '!J33="1. Non-compliant",1,IF('Performance Assessment '!J33="2. Indeterminate compliant",2,IF('Performance Assessment '!J33="3. Fully compliant",3,IF('Performance Assessment '!J33="",""))))</f>
        <v/>
      </c>
      <c r="I12" s="287" t="str">
        <f t="shared" si="0"/>
        <v/>
      </c>
      <c r="J12" s="285" t="str">
        <f t="shared" si="1"/>
        <v/>
      </c>
      <c r="K12" s="285" t="str">
        <f t="shared" si="2"/>
        <v/>
      </c>
      <c r="L12" s="69"/>
      <c r="M12" s="286"/>
      <c r="N12" s="31"/>
      <c r="O12" s="30"/>
      <c r="P12" s="30"/>
      <c r="Q12" s="30"/>
      <c r="R12" s="30"/>
      <c r="S12" s="31"/>
    </row>
    <row r="13" spans="1:19" ht="39" customHeight="1" thickTop="1" thickBot="1" x14ac:dyDescent="0.3">
      <c r="A13" s="466"/>
      <c r="B13" s="191" t="s">
        <v>487</v>
      </c>
      <c r="C13" s="467" t="s">
        <v>490</v>
      </c>
      <c r="D13" s="468"/>
      <c r="E13" s="468"/>
      <c r="F13" s="468"/>
      <c r="G13" s="469"/>
      <c r="H13" s="190" t="str">
        <f>IF(AND('Performance Assessment '!J35="1. Non-compliant",'Performance Assessment '!J36="1. Non-compliant"),1,IF(AND('Performance Assessment '!J35="1. Non-compliant",'Performance Assessment '!J36="2. Indeterminate compliant"),1,IF(AND('Performance Assessment '!J35="1. Non-compliant",'Performance Assessment '!J36="3. Fully compliant"),2,IF(AND('Performance Assessment '!J35="2. Indeterminate compliant",'Performance Assessment '!J36="1. Non-compliant"),1,IF(AND('Performance Assessment '!J35="2. Indeterminate compliant",'Performance Assessment '!J36="2. Indeterminate compliant"),2,IF(AND('Performance Assessment '!J35="2. Indeterminate compliant",'Performance Assessment '!J36="3. Fully compliant"),2,IF(AND('Performance Assessment '!J35="3. Fully compliant",'Performance Assessment '!J36="1. Non-compliant"),2,IF(AND('Performance Assessment '!J35="3. Fully compliant",'Performance Assessment '!J36="2. Indeterminate compliant"),2,IF(AND('Performance Assessment '!J35="3. Fully compliant",'Performance Assessment '!J36="3. Fully compliant"),3,"")))))))))</f>
        <v/>
      </c>
      <c r="I13" s="287" t="str">
        <f t="shared" si="0"/>
        <v/>
      </c>
      <c r="J13" s="285" t="str">
        <f t="shared" si="1"/>
        <v/>
      </c>
      <c r="K13" s="285" t="str">
        <f t="shared" si="2"/>
        <v/>
      </c>
      <c r="L13" s="69"/>
      <c r="M13" s="286"/>
      <c r="N13" s="37"/>
      <c r="O13" s="37"/>
      <c r="P13" s="37"/>
      <c r="Q13" s="37"/>
      <c r="R13" s="37"/>
      <c r="S13" s="37"/>
    </row>
    <row r="14" spans="1:19" ht="15" thickTop="1" thickBot="1" x14ac:dyDescent="0.3">
      <c r="A14" s="36"/>
      <c r="B14" s="36"/>
      <c r="C14" s="34"/>
      <c r="D14" s="33"/>
      <c r="E14" s="34"/>
      <c r="F14" s="33"/>
      <c r="G14" s="33"/>
      <c r="H14" s="33"/>
      <c r="I14" s="73"/>
      <c r="J14" s="291"/>
      <c r="K14" s="74"/>
      <c r="L14" s="75"/>
      <c r="M14" s="75"/>
      <c r="N14" s="75"/>
      <c r="O14" s="75"/>
      <c r="P14" s="76"/>
      <c r="Q14" s="24"/>
      <c r="R14" s="75"/>
      <c r="S14" s="75"/>
    </row>
    <row r="15" spans="1:19" ht="42.75" customHeight="1" thickTop="1" thickBot="1" x14ac:dyDescent="0.3">
      <c r="A15" s="38"/>
      <c r="B15" s="443" t="s">
        <v>77</v>
      </c>
      <c r="C15" s="444"/>
      <c r="D15" s="444"/>
      <c r="E15" s="444"/>
      <c r="F15" s="444"/>
      <c r="G15" s="445"/>
      <c r="H15" s="39"/>
      <c r="I15" s="77"/>
      <c r="J15" s="78"/>
      <c r="K15" s="78"/>
      <c r="L15" s="23"/>
      <c r="M15" s="40"/>
      <c r="N15" s="22"/>
      <c r="O15" s="22"/>
      <c r="P15" s="22"/>
      <c r="Q15" s="22"/>
      <c r="R15" s="22"/>
      <c r="S15" s="22"/>
    </row>
    <row r="16" spans="1:19" ht="21" customHeight="1" thickBot="1" x14ac:dyDescent="0.3">
      <c r="A16" s="40"/>
      <c r="B16" s="446" t="s">
        <v>15</v>
      </c>
      <c r="C16" s="447"/>
      <c r="D16" s="447"/>
      <c r="E16" s="447" t="s">
        <v>11</v>
      </c>
      <c r="F16" s="448"/>
      <c r="G16" s="176" t="s">
        <v>12</v>
      </c>
      <c r="H16" s="41" t="s">
        <v>78</v>
      </c>
      <c r="I16" s="42" t="s">
        <v>79</v>
      </c>
      <c r="J16" s="79" t="s">
        <v>80</v>
      </c>
      <c r="K16" s="80"/>
      <c r="L16" s="81"/>
      <c r="M16" s="81"/>
      <c r="N16" s="82"/>
      <c r="O16" s="83"/>
      <c r="P16" s="81"/>
      <c r="Q16" s="81"/>
      <c r="R16" s="82"/>
      <c r="S16" s="84"/>
    </row>
    <row r="17" spans="1:19" ht="25.5" customHeight="1" thickBot="1" x14ac:dyDescent="0.3">
      <c r="A17" s="40"/>
      <c r="B17" s="433" t="s">
        <v>16</v>
      </c>
      <c r="C17" s="434"/>
      <c r="D17" s="434"/>
      <c r="E17" s="435" t="str">
        <f>IF(COUNTIF('RESULTS - Requirements'!H5:H7,"&gt;=0")=0,"",IF(SUM('RESULTS - Requirements'!H5:H7)/COUNTIF('RESULTS - Requirements'!H5:H7,"&gt;0")=0,"",SUM('RESULTS - Requirements'!H5:H7)/COUNTIF('RESULTS - Requirements'!H5:H7,"&gt;0")))</f>
        <v/>
      </c>
      <c r="F17" s="436"/>
      <c r="G17" s="292" t="str">
        <f>IF($E17="","",IF(AND($E17&gt;=1,$E17&lt;=1.5),"Non-compliant",IF(AND($E17&gt;1.5,$E17&lt;=2.5),"Indeterminate compliant",IF(AND($E17&gt;2.5),"Fully compliant"))))</f>
        <v/>
      </c>
      <c r="H17" s="43" t="str">
        <f>IF($E17&lt;=1.5,$E17,"")</f>
        <v/>
      </c>
      <c r="I17" s="44" t="str">
        <f>IF(AND(E17&gt;1.5,E17&lt;=2.5),E17,"")</f>
        <v/>
      </c>
      <c r="J17" s="45" t="str">
        <f>IF($E17&gt;2.5,$E17,"")</f>
        <v/>
      </c>
      <c r="K17" s="85"/>
      <c r="L17" s="46"/>
      <c r="M17" s="46"/>
      <c r="N17" s="46"/>
      <c r="O17" s="46"/>
      <c r="P17" s="46"/>
      <c r="Q17" s="47"/>
      <c r="R17" s="36"/>
      <c r="S17" s="48"/>
    </row>
    <row r="18" spans="1:19" ht="26.25" customHeight="1" thickTop="1" thickBot="1" x14ac:dyDescent="0.3">
      <c r="A18" s="40"/>
      <c r="B18" s="433" t="s">
        <v>38</v>
      </c>
      <c r="C18" s="434"/>
      <c r="D18" s="434"/>
      <c r="E18" s="435" t="str">
        <f>IF(COUNTIF('RESULTS - Requirements'!H8:H9,"&gt;=0")=0,"",IF(SUM('RESULTS - Requirements'!H8:H9)/COUNTIF('RESULTS - Requirements'!H8:H9,"&gt;0")=0,"",SUM('RESULTS - Requirements'!H8:H9)/COUNTIF('RESULTS - Requirements'!H8:H9,"&gt;0")))</f>
        <v/>
      </c>
      <c r="F18" s="436"/>
      <c r="G18" s="292" t="str">
        <f t="shared" ref="G18:G20" si="3">IF($E18="","",IF(AND($E18&gt;=1,$E18&lt;=1.5),"Non-compliant",IF(AND($E18&gt;1.5,$E18&lt;=2.5),"Indeterminate compliant",IF(AND($E18&gt;2.5),"Fully compliant"))))</f>
        <v/>
      </c>
      <c r="H18" s="43" t="str">
        <f t="shared" ref="H18:H20" si="4">IF($E18&lt;=1.5,$E18,"")</f>
        <v/>
      </c>
      <c r="I18" s="44" t="str">
        <f t="shared" ref="I18:I20" si="5">IF(AND(E18&gt;1.5,E18&lt;=2.5),E18,"")</f>
        <v/>
      </c>
      <c r="J18" s="49" t="str">
        <f t="shared" ref="J18:J20" si="6">IF($E18&gt;2.5,$E18,"")</f>
        <v/>
      </c>
      <c r="K18" s="86"/>
      <c r="L18" s="50"/>
      <c r="M18" s="33"/>
      <c r="N18" s="33"/>
      <c r="O18" s="33"/>
      <c r="P18" s="33"/>
      <c r="Q18" s="33"/>
      <c r="R18" s="33"/>
      <c r="S18" s="34"/>
    </row>
    <row r="19" spans="1:19" ht="24.75" customHeight="1" thickTop="1" thickBot="1" x14ac:dyDescent="0.3">
      <c r="A19" s="40"/>
      <c r="B19" s="433" t="s">
        <v>39</v>
      </c>
      <c r="C19" s="434"/>
      <c r="D19" s="434"/>
      <c r="E19" s="435" t="str">
        <f>IF(COUNTIF('RESULTS - Requirements'!H10:H10,"&gt;=0")=0,"",IF(SUM('RESULTS - Requirements'!H10:H10)/COUNTIF('RESULTS - Requirements'!H10:H10,"&gt;0")=0,"",SUM('RESULTS - Requirements'!H10:H10)/COUNTIF('RESULTS - Requirements'!H10:H10,"&gt;0")))</f>
        <v/>
      </c>
      <c r="F19" s="436"/>
      <c r="G19" s="292" t="str">
        <f t="shared" si="3"/>
        <v/>
      </c>
      <c r="H19" s="43" t="str">
        <f t="shared" si="4"/>
        <v/>
      </c>
      <c r="I19" s="44" t="str">
        <f t="shared" si="5"/>
        <v/>
      </c>
      <c r="J19" s="49" t="str">
        <f t="shared" si="6"/>
        <v/>
      </c>
      <c r="K19" s="87"/>
      <c r="L19" s="51"/>
      <c r="M19" s="52"/>
      <c r="N19" s="52"/>
      <c r="O19" s="52"/>
      <c r="P19" s="52"/>
      <c r="Q19" s="30"/>
      <c r="R19" s="30"/>
      <c r="S19" s="53"/>
    </row>
    <row r="20" spans="1:19" ht="27.75" customHeight="1" thickTop="1" thickBot="1" x14ac:dyDescent="0.3">
      <c r="A20" s="40"/>
      <c r="B20" s="437" t="s">
        <v>40</v>
      </c>
      <c r="C20" s="438"/>
      <c r="D20" s="438"/>
      <c r="E20" s="439" t="str">
        <f>IF(COUNTIF('RESULTS - Requirements'!H11:H13,"&gt;=0")=0,"",IF(SUM('RESULTS - Requirements'!H11:H13)/COUNTIF('RESULTS - Requirements'!H11:H13,"&gt;0")=0,"",SUM('RESULTS - Requirements'!H11:H13)/COUNTIF('RESULTS - Requirements'!H11:H13,"&gt;0")))</f>
        <v/>
      </c>
      <c r="F20" s="440"/>
      <c r="G20" s="293" t="str">
        <f t="shared" si="3"/>
        <v/>
      </c>
      <c r="H20" s="43" t="str">
        <f t="shared" si="4"/>
        <v/>
      </c>
      <c r="I20" s="44" t="str">
        <f t="shared" si="5"/>
        <v/>
      </c>
      <c r="J20" s="49" t="str">
        <f t="shared" si="6"/>
        <v/>
      </c>
      <c r="K20" s="78"/>
      <c r="L20" s="23"/>
      <c r="M20" s="22"/>
      <c r="N20" s="22"/>
      <c r="O20" s="23"/>
      <c r="P20" s="54"/>
      <c r="Q20" s="31"/>
      <c r="R20" s="30"/>
      <c r="S20" s="31"/>
    </row>
    <row r="21" spans="1:19" ht="14.4" thickTop="1" x14ac:dyDescent="0.25">
      <c r="A21" s="40"/>
      <c r="B21" s="21"/>
      <c r="C21" s="21"/>
      <c r="D21" s="21"/>
      <c r="E21" s="21"/>
      <c r="F21" s="21"/>
      <c r="G21" s="21"/>
      <c r="H21" s="21"/>
      <c r="I21" s="55"/>
      <c r="J21" s="88"/>
      <c r="K21" s="89"/>
      <c r="L21" s="89"/>
      <c r="M21" s="89"/>
      <c r="N21" s="90"/>
      <c r="O21" s="91"/>
      <c r="P21" s="89"/>
      <c r="Q21" s="88"/>
      <c r="R21" s="88"/>
      <c r="S21" s="128"/>
    </row>
    <row r="22" spans="1:19" x14ac:dyDescent="0.25">
      <c r="B22" s="22"/>
      <c r="C22" s="23"/>
      <c r="D22" s="23"/>
      <c r="F22" s="22"/>
      <c r="G22" s="23"/>
      <c r="I22" s="22"/>
      <c r="J22" s="126"/>
      <c r="K22" s="126"/>
      <c r="L22" s="127"/>
      <c r="M22" s="127"/>
      <c r="O22" s="126"/>
      <c r="P22" s="127"/>
      <c r="R22" s="127"/>
      <c r="S22" s="89"/>
    </row>
    <row r="23" spans="1:19" ht="27.75" customHeight="1" x14ac:dyDescent="0.25">
      <c r="A23" s="54"/>
      <c r="B23" s="58"/>
      <c r="C23" s="23"/>
      <c r="D23" s="23"/>
      <c r="E23" s="23"/>
      <c r="F23" s="54"/>
      <c r="G23" s="23"/>
      <c r="H23" s="23"/>
      <c r="I23" s="40"/>
      <c r="J23" s="461" t="s">
        <v>48</v>
      </c>
      <c r="K23" s="462"/>
      <c r="L23" s="462"/>
      <c r="M23" s="462"/>
      <c r="N23" s="462"/>
      <c r="O23" s="462"/>
      <c r="P23" s="462"/>
      <c r="Q23" s="462"/>
      <c r="R23" s="462"/>
      <c r="S23" s="463"/>
    </row>
    <row r="24" spans="1:19" x14ac:dyDescent="0.25">
      <c r="A24" s="62"/>
      <c r="B24" s="63"/>
      <c r="C24" s="63"/>
      <c r="D24" s="63"/>
      <c r="E24" s="63"/>
      <c r="F24" s="62"/>
      <c r="G24" s="63"/>
      <c r="H24" s="63"/>
      <c r="J24" s="63"/>
      <c r="K24" s="63"/>
      <c r="L24" s="63"/>
      <c r="M24" s="63"/>
      <c r="N24" s="63"/>
      <c r="O24" s="63"/>
      <c r="Q24" s="63"/>
      <c r="R24" s="64"/>
      <c r="S24" s="64"/>
    </row>
    <row r="25" spans="1:19" ht="15" customHeight="1" x14ac:dyDescent="0.25"/>
    <row r="29" spans="1:19" x14ac:dyDescent="0.25">
      <c r="N29" s="92"/>
    </row>
    <row r="49" spans="10:10" x14ac:dyDescent="0.25">
      <c r="J49" s="37"/>
    </row>
  </sheetData>
  <sheetProtection password="DE2B" sheet="1" selectLockedCells="1" selectUnlockedCells="1"/>
  <mergeCells count="26">
    <mergeCell ref="C7:G7"/>
    <mergeCell ref="C8:G8"/>
    <mergeCell ref="A8:A9"/>
    <mergeCell ref="J23:S23"/>
    <mergeCell ref="B17:D17"/>
    <mergeCell ref="E17:F17"/>
    <mergeCell ref="B18:D18"/>
    <mergeCell ref="E18:F18"/>
    <mergeCell ref="A11:A13"/>
    <mergeCell ref="C13:G13"/>
    <mergeCell ref="A2:S2"/>
    <mergeCell ref="B19:D19"/>
    <mergeCell ref="E19:F19"/>
    <mergeCell ref="B20:D20"/>
    <mergeCell ref="E20:F20"/>
    <mergeCell ref="C9:G9"/>
    <mergeCell ref="C10:G10"/>
    <mergeCell ref="B15:G15"/>
    <mergeCell ref="B16:D16"/>
    <mergeCell ref="E16:F16"/>
    <mergeCell ref="C11:G11"/>
    <mergeCell ref="C12:G12"/>
    <mergeCell ref="C4:G4"/>
    <mergeCell ref="A5:A7"/>
    <mergeCell ref="C5:G5"/>
    <mergeCell ref="C6:G6"/>
  </mergeCells>
  <conditionalFormatting sqref="G17:G20">
    <cfRule type="cellIs" dxfId="67" priority="53" operator="equal">
      <formula>"Non-compliant"</formula>
    </cfRule>
    <cfRule type="cellIs" dxfId="66" priority="54" operator="equal">
      <formula>"Indeterminate compliant"</formula>
    </cfRule>
    <cfRule type="cellIs" dxfId="65" priority="55" operator="equal">
      <formula>"Fully compliant"</formula>
    </cfRule>
  </conditionalFormatting>
  <conditionalFormatting sqref="H11">
    <cfRule type="containsBlanks" dxfId="64" priority="25">
      <formula>LEN(TRIM(H11))=0</formula>
    </cfRule>
    <cfRule type="cellIs" dxfId="63" priority="26" operator="equal">
      <formula>1</formula>
    </cfRule>
    <cfRule type="cellIs" dxfId="62" priority="27" operator="equal">
      <formula>2</formula>
    </cfRule>
    <cfRule type="cellIs" dxfId="61" priority="28" operator="equal">
      <formula>3</formula>
    </cfRule>
  </conditionalFormatting>
  <conditionalFormatting sqref="H5">
    <cfRule type="containsBlanks" dxfId="60" priority="49">
      <formula>LEN(TRIM(H5))=0</formula>
    </cfRule>
    <cfRule type="cellIs" dxfId="59" priority="50" operator="equal">
      <formula>1</formula>
    </cfRule>
    <cfRule type="cellIs" dxfId="58" priority="51" operator="equal">
      <formula>2</formula>
    </cfRule>
    <cfRule type="cellIs" dxfId="57" priority="52" operator="equal">
      <formula>3</formula>
    </cfRule>
  </conditionalFormatting>
  <conditionalFormatting sqref="H6">
    <cfRule type="containsBlanks" dxfId="56" priority="45">
      <formula>LEN(TRIM(H6))=0</formula>
    </cfRule>
    <cfRule type="cellIs" dxfId="55" priority="46" operator="equal">
      <formula>1</formula>
    </cfRule>
    <cfRule type="cellIs" dxfId="54" priority="47" operator="equal">
      <formula>2</formula>
    </cfRule>
    <cfRule type="cellIs" dxfId="53" priority="48" operator="equal">
      <formula>3</formula>
    </cfRule>
  </conditionalFormatting>
  <conditionalFormatting sqref="H7:H8">
    <cfRule type="containsBlanks" dxfId="52" priority="41">
      <formula>LEN(TRIM(H7))=0</formula>
    </cfRule>
    <cfRule type="cellIs" dxfId="51" priority="42" operator="equal">
      <formula>1</formula>
    </cfRule>
    <cfRule type="cellIs" dxfId="50" priority="43" operator="equal">
      <formula>2</formula>
    </cfRule>
    <cfRule type="cellIs" dxfId="49" priority="44" operator="equal">
      <formula>3</formula>
    </cfRule>
  </conditionalFormatting>
  <conditionalFormatting sqref="H9">
    <cfRule type="containsBlanks" dxfId="48" priority="21">
      <formula>LEN(TRIM(H9))=0</formula>
    </cfRule>
    <cfRule type="cellIs" dxfId="47" priority="22" operator="equal">
      <formula>1</formula>
    </cfRule>
    <cfRule type="cellIs" dxfId="46" priority="23" operator="equal">
      <formula>2</formula>
    </cfRule>
    <cfRule type="cellIs" dxfId="45" priority="24" operator="equal">
      <formula>3</formula>
    </cfRule>
  </conditionalFormatting>
  <conditionalFormatting sqref="H10">
    <cfRule type="containsBlanks" dxfId="44" priority="17">
      <formula>LEN(TRIM(H10))=0</formula>
    </cfRule>
    <cfRule type="cellIs" dxfId="43" priority="18" operator="equal">
      <formula>1</formula>
    </cfRule>
    <cfRule type="cellIs" dxfId="42" priority="19" operator="equal">
      <formula>2</formula>
    </cfRule>
    <cfRule type="cellIs" dxfId="41" priority="20" operator="equal">
      <formula>3</formula>
    </cfRule>
  </conditionalFormatting>
  <conditionalFormatting sqref="H12">
    <cfRule type="containsBlanks" dxfId="40" priority="13">
      <formula>LEN(TRIM(H12))=0</formula>
    </cfRule>
    <cfRule type="cellIs" dxfId="39" priority="14" operator="equal">
      <formula>1</formula>
    </cfRule>
    <cfRule type="cellIs" dxfId="38" priority="15" operator="equal">
      <formula>2</formula>
    </cfRule>
    <cfRule type="cellIs" dxfId="37" priority="16" operator="equal">
      <formula>3</formula>
    </cfRule>
  </conditionalFormatting>
  <conditionalFormatting sqref="H13">
    <cfRule type="containsBlanks" dxfId="36" priority="1">
      <formula>LEN(TRIM(H13))=0</formula>
    </cfRule>
    <cfRule type="cellIs" dxfId="35" priority="2" operator="equal">
      <formula>1</formula>
    </cfRule>
    <cfRule type="cellIs" dxfId="34" priority="3" operator="equal">
      <formula>2</formula>
    </cfRule>
    <cfRule type="cellIs" dxfId="33" priority="4" operator="equal">
      <formula>3</formula>
    </cfRule>
  </conditionalFormatting>
  <printOptions horizontalCentered="1" verticalCentered="1"/>
  <pageMargins left="7.874015748031496E-2" right="7.874015748031496E-2" top="0.55118110236220474" bottom="0.55118110236220474" header="0.31496062992125984" footer="0.31496062992125984"/>
  <pageSetup paperSize="9" scale="57" orientation="landscape" r:id="rId1"/>
  <rowBreaks count="1" manualBreakCount="1">
    <brk id="24" max="1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S42"/>
  <sheetViews>
    <sheetView showGridLines="0" topLeftCell="G10" zoomScaleNormal="100" zoomScaleSheetLayoutView="100" workbookViewId="0">
      <selection activeCell="N14" sqref="N14"/>
    </sheetView>
  </sheetViews>
  <sheetFormatPr defaultColWidth="9" defaultRowHeight="13.8" x14ac:dyDescent="0.25"/>
  <cols>
    <col min="1" max="1" width="13.296875" style="25" customWidth="1"/>
    <col min="2" max="4" width="9" style="25"/>
    <col min="5" max="5" width="10.59765625" style="25" customWidth="1"/>
    <col min="6" max="6" width="13.09765625" style="25" customWidth="1"/>
    <col min="7" max="7" width="17" style="25" customWidth="1"/>
    <col min="8" max="8" width="12.5" style="25" customWidth="1"/>
    <col min="9" max="16384" width="9" style="25"/>
  </cols>
  <sheetData>
    <row r="1" spans="1:19" x14ac:dyDescent="0.25">
      <c r="A1" s="20"/>
      <c r="B1" s="21"/>
      <c r="C1" s="21"/>
      <c r="D1" s="21"/>
      <c r="E1" s="21"/>
      <c r="F1" s="21"/>
      <c r="G1" s="22"/>
      <c r="H1" s="22"/>
      <c r="I1" s="22"/>
      <c r="J1" s="22"/>
      <c r="K1" s="23"/>
      <c r="L1" s="21"/>
      <c r="M1" s="21"/>
      <c r="N1" s="21"/>
      <c r="O1" s="21"/>
      <c r="P1" s="21"/>
      <c r="Q1" s="21"/>
      <c r="R1" s="21"/>
      <c r="S1" s="24"/>
    </row>
    <row r="2" spans="1:19" ht="21" x14ac:dyDescent="0.4">
      <c r="A2" s="431" t="s">
        <v>81</v>
      </c>
      <c r="B2" s="432"/>
      <c r="C2" s="432"/>
      <c r="D2" s="432"/>
      <c r="E2" s="432"/>
      <c r="F2" s="432"/>
      <c r="G2" s="432"/>
      <c r="H2" s="432"/>
      <c r="I2" s="432"/>
      <c r="J2" s="432"/>
      <c r="K2" s="432"/>
      <c r="L2" s="432"/>
      <c r="M2" s="432"/>
      <c r="N2" s="432"/>
      <c r="O2" s="432"/>
      <c r="P2" s="432"/>
      <c r="Q2" s="432"/>
      <c r="R2" s="432"/>
      <c r="S2" s="432"/>
    </row>
    <row r="3" spans="1:19" ht="14.4" thickBot="1" x14ac:dyDescent="0.3">
      <c r="A3" s="63"/>
      <c r="B3" s="63"/>
      <c r="C3" s="63"/>
      <c r="D3" s="63"/>
      <c r="E3" s="63"/>
      <c r="F3" s="63"/>
      <c r="G3" s="63"/>
      <c r="H3" s="63"/>
      <c r="I3" s="26"/>
      <c r="J3" s="27"/>
      <c r="K3" s="27"/>
      <c r="M3" s="27"/>
      <c r="N3" s="27"/>
      <c r="O3" s="27"/>
      <c r="P3" s="27"/>
      <c r="Q3" s="27"/>
      <c r="R3" s="27"/>
    </row>
    <row r="4" spans="1:19" ht="30" customHeight="1" thickTop="1" thickBot="1" x14ac:dyDescent="0.3">
      <c r="A4" s="183" t="s">
        <v>15</v>
      </c>
      <c r="B4" s="184" t="s">
        <v>33</v>
      </c>
      <c r="C4" s="455" t="s">
        <v>94</v>
      </c>
      <c r="D4" s="455"/>
      <c r="E4" s="455"/>
      <c r="F4" s="455"/>
      <c r="G4" s="455"/>
      <c r="H4" s="185" t="s">
        <v>10</v>
      </c>
      <c r="I4" s="182" t="s">
        <v>41</v>
      </c>
      <c r="J4" s="28" t="s">
        <v>42</v>
      </c>
      <c r="K4" s="28" t="s">
        <v>43</v>
      </c>
      <c r="L4" s="65"/>
      <c r="M4" s="29"/>
      <c r="N4" s="30"/>
      <c r="O4" s="30"/>
      <c r="P4" s="30"/>
      <c r="Q4" s="30"/>
      <c r="R4" s="30"/>
      <c r="S4" s="31"/>
    </row>
    <row r="5" spans="1:19" ht="45" customHeight="1" thickTop="1" thickBot="1" x14ac:dyDescent="0.3">
      <c r="A5" s="456" t="s">
        <v>34</v>
      </c>
      <c r="B5" s="177" t="str">
        <f>'Performance Assessment '!D18</f>
        <v>D</v>
      </c>
      <c r="C5" s="458" t="str">
        <f>'Performance Assessment '!E18</f>
        <v>The oversight body conducts oversight activities to discuss challenges with each PR and identifies problems, potential reprogramming and corresponding reallocation of funds between program activities, if necessary.</v>
      </c>
      <c r="D5" s="458"/>
      <c r="E5" s="458"/>
      <c r="F5" s="458"/>
      <c r="G5" s="458"/>
      <c r="H5" s="186" t="str">
        <f>IF('Performance Assessment '!J18="1. Non-compliant",1,IF('Performance Assessment '!J18="2. Indeterminate compliant",2,IF('Performance Assessment '!J18="3. Fully compliant",3,IF('Performance Assessment '!J18="",""))))</f>
        <v/>
      </c>
      <c r="I5" s="120" t="str">
        <f>IF($H5=1,$H5,"")</f>
        <v/>
      </c>
      <c r="J5" s="121" t="str">
        <f>IF($H5=2,$H5,"")</f>
        <v/>
      </c>
      <c r="K5" s="122" t="str">
        <f>IF($H5=3,$H5,"")</f>
        <v/>
      </c>
      <c r="L5" s="67"/>
      <c r="M5" s="32"/>
      <c r="N5" s="33"/>
      <c r="O5" s="33"/>
      <c r="P5" s="33"/>
      <c r="Q5" s="33"/>
      <c r="R5" s="33"/>
      <c r="S5" s="34"/>
    </row>
    <row r="6" spans="1:19" ht="36.75" customHeight="1" thickTop="1" thickBot="1" x14ac:dyDescent="0.3">
      <c r="A6" s="457"/>
      <c r="B6" s="177" t="str">
        <f>'Performance Assessment '!D19</f>
        <v>E</v>
      </c>
      <c r="C6" s="458" t="str">
        <f>'Performance Assessment '!E19</f>
        <v>The CCM takes decisions and corrective action whenever problems and challenges are identified</v>
      </c>
      <c r="D6" s="458"/>
      <c r="E6" s="458"/>
      <c r="F6" s="458"/>
      <c r="G6" s="458"/>
      <c r="H6" s="186" t="str">
        <f>IF('Performance Assessment '!J19="1. Non-compliant",1,IF('Performance Assessment '!J19="2. Indeterminate compliant",2,IF('Performance Assessment '!J19="3. Fully compliant",3,IF('Performance Assessment '!J19="",""))))</f>
        <v/>
      </c>
      <c r="I6" s="120" t="str">
        <f t="shared" ref="I6:I14" si="0">IF($H6=1,$H6,"")</f>
        <v/>
      </c>
      <c r="J6" s="121" t="str">
        <f t="shared" ref="J6:J14" si="1">IF($H6=2,$H6,"")</f>
        <v/>
      </c>
      <c r="K6" s="122" t="str">
        <f t="shared" ref="K6:K14" si="2">IF($H6=3,$H6,"")</f>
        <v/>
      </c>
      <c r="L6" s="67"/>
      <c r="M6" s="32"/>
      <c r="N6" s="33"/>
      <c r="O6" s="33"/>
      <c r="P6" s="33"/>
      <c r="Q6" s="33"/>
      <c r="R6" s="33"/>
      <c r="S6" s="34"/>
    </row>
    <row r="7" spans="1:19" ht="34.5" customHeight="1" thickTop="1" thickBot="1" x14ac:dyDescent="0.3">
      <c r="A7" s="476"/>
      <c r="B7" s="178" t="str">
        <f>'Performance Assessment '!D20</f>
        <v>F</v>
      </c>
      <c r="C7" s="441" t="str">
        <f>'Performance Assessment '!E20</f>
        <v>The CCM shares oversight results with the Global Fund Secretariat and in-country stakeholders quarterly through the process defined in its Oversight Plan.</v>
      </c>
      <c r="D7" s="441"/>
      <c r="E7" s="441"/>
      <c r="F7" s="441"/>
      <c r="G7" s="441"/>
      <c r="H7" s="187" t="str">
        <f>IF('Performance Assessment '!J20="1. Non-compliant",1,IF('Performance Assessment '!J20="2. Indeterminate compliant",2,IF('Performance Assessment '!J20="3. Fully compliant",3,IF('Performance Assessment '!J20="",""))))</f>
        <v/>
      </c>
      <c r="I7" s="120" t="str">
        <f t="shared" si="0"/>
        <v/>
      </c>
      <c r="J7" s="121" t="str">
        <f t="shared" si="1"/>
        <v/>
      </c>
      <c r="K7" s="122" t="str">
        <f t="shared" si="2"/>
        <v/>
      </c>
      <c r="L7" s="68"/>
      <c r="M7" s="29"/>
      <c r="N7" s="35"/>
      <c r="O7" s="27"/>
      <c r="P7" s="27"/>
      <c r="Q7" s="27"/>
      <c r="R7" s="27"/>
    </row>
    <row r="8" spans="1:19" ht="43.5" customHeight="1" thickTop="1" thickBot="1" x14ac:dyDescent="0.3">
      <c r="A8" s="181" t="s">
        <v>35</v>
      </c>
      <c r="B8" s="178" t="str">
        <f>'Performance Assessment '!D24</f>
        <v>I</v>
      </c>
      <c r="C8" s="458" t="str">
        <f>'Performance Assessment '!E24</f>
        <v>The CCM has balanced representation of men and women (the Global Fund Gender Equality Strategy clarifies how women and girls are key affected groups in the context of the 3 diseases).</v>
      </c>
      <c r="D8" s="458"/>
      <c r="E8" s="458"/>
      <c r="F8" s="458"/>
      <c r="G8" s="458"/>
      <c r="H8" s="188" t="str">
        <f>IF('Performance Assessment '!J24="1. Non-compliant",1,IF('Performance Assessment '!J24="2. Indeterminate compliant",2,IF('Performance Assessment '!J24="3. Fully compliant",3,IF('Performance Assessment '!J24="",""))))</f>
        <v/>
      </c>
      <c r="I8" s="120" t="str">
        <f t="shared" si="0"/>
        <v/>
      </c>
      <c r="J8" s="121" t="str">
        <f t="shared" si="1"/>
        <v/>
      </c>
      <c r="K8" s="122" t="str">
        <f t="shared" si="2"/>
        <v/>
      </c>
      <c r="L8" s="66"/>
      <c r="M8" s="32"/>
      <c r="N8" s="30"/>
      <c r="O8" s="27"/>
      <c r="P8" s="27"/>
      <c r="Q8" s="27"/>
      <c r="R8" s="27"/>
    </row>
    <row r="9" spans="1:19" ht="37.5" customHeight="1" thickTop="1" thickBot="1" x14ac:dyDescent="0.3">
      <c r="A9" s="457" t="s">
        <v>36</v>
      </c>
      <c r="B9" s="179" t="str">
        <f>'Performance Assessment '!D27</f>
        <v>K</v>
      </c>
      <c r="C9" s="473" t="str">
        <f>'Performance Assessment '!E27</f>
        <v xml:space="preserve">CCM membership comprises a minimum of 40% representation from national civil society sectors.4
</v>
      </c>
      <c r="D9" s="473"/>
      <c r="E9" s="473"/>
      <c r="F9" s="473"/>
      <c r="G9" s="473"/>
      <c r="H9" s="189" t="str">
        <f>IF('Performance Assessment '!J27="1. Non-compliant",1,IF('Performance Assessment '!J27="2. Indeterminate compliant",2,IF('Performance Assessment '!J27="3. Fully compliant",3,IF('Performance Assessment '!J27="",""))))</f>
        <v/>
      </c>
      <c r="I9" s="120" t="str">
        <f t="shared" si="0"/>
        <v/>
      </c>
      <c r="J9" s="121" t="str">
        <f t="shared" si="1"/>
        <v/>
      </c>
      <c r="K9" s="122" t="str">
        <f t="shared" si="2"/>
        <v/>
      </c>
      <c r="L9" s="66"/>
      <c r="M9" s="32"/>
      <c r="N9" s="27"/>
      <c r="O9" s="27"/>
      <c r="P9" s="27"/>
      <c r="Q9" s="27"/>
      <c r="R9" s="27"/>
    </row>
    <row r="10" spans="1:19" ht="43.5" customHeight="1" thickTop="1" thickBot="1" x14ac:dyDescent="0.3">
      <c r="A10" s="457"/>
      <c r="B10" s="180" t="str">
        <f>'Performance Assessment '!D28</f>
        <v>L</v>
      </c>
      <c r="C10" s="458" t="str">
        <f>'Performance Assessment '!E28</f>
        <v>CCM has clearly defined processes of soliciting inputs from and providing feedback to their constituencies that selected them to represent their interests in the CCM</v>
      </c>
      <c r="D10" s="458"/>
      <c r="E10" s="458"/>
      <c r="F10" s="458"/>
      <c r="G10" s="458"/>
      <c r="H10" s="186" t="str">
        <f>IF('Performance Assessment '!J28="1. Non-compliant",1,IF('Performance Assessment '!J28="2. Indeterminate compliant",2,IF('Performance Assessment '!J28="3. Fully compliant",3,IF('Performance Assessment '!J28="",""))))</f>
        <v/>
      </c>
      <c r="I10" s="120" t="str">
        <f t="shared" si="0"/>
        <v/>
      </c>
      <c r="J10" s="121" t="str">
        <f t="shared" si="1"/>
        <v/>
      </c>
      <c r="K10" s="122" t="str">
        <f t="shared" si="2"/>
        <v/>
      </c>
      <c r="L10" s="66"/>
      <c r="M10" s="32"/>
      <c r="N10" s="27"/>
      <c r="O10" s="27"/>
      <c r="P10" s="27"/>
      <c r="Q10" s="27"/>
      <c r="R10" s="27"/>
    </row>
    <row r="11" spans="1:19" ht="43.5" customHeight="1" thickTop="1" thickBot="1" x14ac:dyDescent="0.3">
      <c r="A11" s="457"/>
      <c r="B11" s="298" t="str">
        <f>'Performance Assessment '!D29</f>
        <v>M</v>
      </c>
      <c r="C11" s="458" t="str">
        <f>'Performance Assessment '!E29</f>
        <v>The CCM elects its Chair and Vice-Chair(s) from different sectors (government, national civil society and development partners ) and also follows good governance principles of periodic change and rotation of leadership according to CCM by-laws.</v>
      </c>
      <c r="D11" s="458"/>
      <c r="E11" s="458"/>
      <c r="F11" s="458"/>
      <c r="G11" s="458"/>
      <c r="H11" s="299" t="str">
        <f>IF('Performance Assessment '!J29="1. Non-compliant",1,IF('Performance Assessment '!J29="2. Indeterminate compliant",2,IF('Performance Assessment '!J29="3. Fully compliant",3,IF('Performance Assessment '!J29="",""))))</f>
        <v/>
      </c>
      <c r="I11" s="120" t="str">
        <f t="shared" si="0"/>
        <v/>
      </c>
      <c r="J11" s="121" t="str">
        <f t="shared" si="1"/>
        <v/>
      </c>
      <c r="K11" s="122" t="str">
        <f t="shared" si="2"/>
        <v/>
      </c>
      <c r="L11" s="65"/>
      <c r="M11" s="29"/>
      <c r="N11" s="30"/>
      <c r="O11" s="30"/>
      <c r="P11" s="30"/>
      <c r="Q11" s="30"/>
      <c r="R11" s="30"/>
      <c r="S11" s="31"/>
    </row>
    <row r="12" spans="1:19" ht="57" customHeight="1" thickTop="1" thickBot="1" x14ac:dyDescent="0.3">
      <c r="A12" s="464" t="s">
        <v>37</v>
      </c>
      <c r="B12" s="301" t="str">
        <f>'Performance Assessment '!D34</f>
        <v>P</v>
      </c>
      <c r="C12" s="474" t="str">
        <f>'Performance Assessment '!E34</f>
        <v>To guarantee effective decision making, the CCM ensures that the number of members in the CCM with CoI does not exceed 1 person per constituency (excluding Ex-Officio Members with no voting rights).</v>
      </c>
      <c r="D12" s="474"/>
      <c r="E12" s="474"/>
      <c r="F12" s="474"/>
      <c r="G12" s="474"/>
      <c r="H12" s="302" t="str">
        <f>IF('Performance Assessment '!J34="1. Non-compliant",1,IF('Performance Assessment '!J34="2. Indeterminate compliant",2,IF('Performance Assessment '!J34="3. Fully compliant",3,IF('Performance Assessment '!J34="",""))))</f>
        <v/>
      </c>
      <c r="I12" s="120" t="str">
        <f t="shared" si="0"/>
        <v/>
      </c>
      <c r="J12" s="121" t="str">
        <f t="shared" si="1"/>
        <v/>
      </c>
      <c r="K12" s="122" t="str">
        <f t="shared" si="2"/>
        <v/>
      </c>
      <c r="L12" s="69"/>
      <c r="M12" s="29"/>
      <c r="N12" s="30"/>
      <c r="O12" s="30"/>
      <c r="P12" s="30"/>
      <c r="Q12" s="27"/>
      <c r="R12" s="27"/>
      <c r="S12" s="37"/>
    </row>
    <row r="13" spans="1:19" ht="49.5" customHeight="1" thickTop="1" thickBot="1" x14ac:dyDescent="0.3">
      <c r="A13" s="465"/>
      <c r="B13" s="303" t="str">
        <f>+'Performance Assessment '!D37</f>
        <v>R</v>
      </c>
      <c r="C13" s="475" t="str">
        <f>+'Performance Assessment '!E37</f>
        <v>All CCM Members, Alternates, and CCM Secretariat Staff to take ethics training.</v>
      </c>
      <c r="D13" s="475"/>
      <c r="E13" s="475"/>
      <c r="F13" s="475"/>
      <c r="G13" s="475"/>
      <c r="H13" s="304" t="str">
        <f>IF('Performance Assessment '!J37="1. Non-compliant",1,IF('Performance Assessment '!J37="2. Indeterminate compliant",2,IF('Performance Assessment '!J37="3. Fully compliant",3,IF('Performance Assessment '!J37="",""))))</f>
        <v/>
      </c>
      <c r="I13" s="120" t="str">
        <f t="shared" si="0"/>
        <v/>
      </c>
      <c r="J13" s="121" t="str">
        <f t="shared" si="1"/>
        <v/>
      </c>
      <c r="K13" s="122" t="str">
        <f t="shared" si="2"/>
        <v/>
      </c>
      <c r="L13" s="84"/>
      <c r="M13" s="84"/>
      <c r="N13" s="84"/>
      <c r="O13" s="84"/>
      <c r="P13" s="93"/>
      <c r="Q13" s="37"/>
      <c r="R13" s="84"/>
      <c r="S13" s="84"/>
    </row>
    <row r="14" spans="1:19" ht="45" customHeight="1" thickTop="1" thickBot="1" x14ac:dyDescent="0.3">
      <c r="A14" s="466"/>
      <c r="B14" s="305" t="str">
        <f>+'Performance Assessment '!D38</f>
        <v>S</v>
      </c>
      <c r="C14" s="475" t="str">
        <f>+'Performance Assessment '!E38</f>
        <v>CCMs appoint one CCM member as an Ethics focal point. CCMs may also create a small Ethics Committee (of no more than three members) to share ethics responsibilities.</v>
      </c>
      <c r="D14" s="475"/>
      <c r="E14" s="475"/>
      <c r="F14" s="475"/>
      <c r="G14" s="475"/>
      <c r="H14" s="192" t="str">
        <f>IF('Performance Assessment '!J38="1. Non-compliant",1,IF('Performance Assessment '!J38="2. Indeterminate compliant",2,IF('Performance Assessment '!J38="3. Fully compliant",3,IF('Performance Assessment '!J38="",""))))</f>
        <v/>
      </c>
      <c r="I14" s="120" t="str">
        <f t="shared" si="0"/>
        <v/>
      </c>
      <c r="J14" s="121" t="str">
        <f t="shared" si="1"/>
        <v/>
      </c>
      <c r="K14" s="122" t="str">
        <f t="shared" si="2"/>
        <v/>
      </c>
      <c r="L14" s="24"/>
      <c r="M14" s="57"/>
      <c r="N14" s="57"/>
      <c r="O14" s="57"/>
      <c r="P14" s="57"/>
      <c r="Q14" s="56"/>
      <c r="R14" s="56"/>
      <c r="S14" s="56"/>
    </row>
    <row r="15" spans="1:19" ht="14.4" thickBot="1" x14ac:dyDescent="0.3">
      <c r="A15" s="20"/>
      <c r="B15" s="300"/>
      <c r="C15" s="21"/>
      <c r="D15" s="21"/>
      <c r="E15" s="21"/>
      <c r="F15" s="20"/>
      <c r="G15" s="21"/>
      <c r="H15" s="21"/>
      <c r="I15" s="40"/>
      <c r="J15" s="59"/>
      <c r="K15" s="59"/>
      <c r="L15" s="59"/>
      <c r="M15" s="60"/>
      <c r="N15" s="61"/>
      <c r="O15" s="59"/>
      <c r="P15" s="59"/>
      <c r="Q15" s="59"/>
      <c r="R15" s="59"/>
      <c r="S15" s="59"/>
    </row>
    <row r="16" spans="1:19" ht="14.4" thickBot="1" x14ac:dyDescent="0.3">
      <c r="A16" s="54"/>
      <c r="B16" s="23"/>
      <c r="C16" s="23"/>
      <c r="D16" s="23"/>
      <c r="E16" s="23"/>
      <c r="F16" s="54"/>
      <c r="G16" s="23"/>
      <c r="H16" s="23"/>
      <c r="I16" s="40"/>
      <c r="J16" s="470" t="s">
        <v>48</v>
      </c>
      <c r="K16" s="471"/>
      <c r="L16" s="471"/>
      <c r="M16" s="471"/>
      <c r="N16" s="471"/>
      <c r="O16" s="471"/>
      <c r="P16" s="471"/>
      <c r="Q16" s="471"/>
      <c r="R16" s="471"/>
      <c r="S16" s="472"/>
    </row>
    <row r="17" spans="1:19" x14ac:dyDescent="0.25">
      <c r="A17" s="62"/>
      <c r="B17" s="63"/>
      <c r="C17" s="63"/>
      <c r="D17" s="63"/>
      <c r="E17" s="63"/>
      <c r="F17" s="62"/>
      <c r="G17" s="63"/>
      <c r="H17" s="63"/>
      <c r="J17" s="63"/>
      <c r="K17" s="63"/>
      <c r="L17" s="63"/>
      <c r="M17" s="63"/>
      <c r="N17" s="63"/>
      <c r="O17" s="63"/>
      <c r="Q17" s="63"/>
      <c r="R17" s="64"/>
      <c r="S17" s="64"/>
    </row>
    <row r="18" spans="1:19" ht="15" customHeight="1" x14ac:dyDescent="0.25"/>
    <row r="42" spans="10:10" x14ac:dyDescent="0.25">
      <c r="J42" s="37"/>
    </row>
  </sheetData>
  <sheetProtection password="DE2B" sheet="1" selectLockedCells="1" selectUnlockedCells="1"/>
  <mergeCells count="16">
    <mergeCell ref="A2:S2"/>
    <mergeCell ref="C4:G4"/>
    <mergeCell ref="C6:G6"/>
    <mergeCell ref="C7:G7"/>
    <mergeCell ref="A5:A7"/>
    <mergeCell ref="C5:G5"/>
    <mergeCell ref="C8:G8"/>
    <mergeCell ref="J16:S16"/>
    <mergeCell ref="C10:G10"/>
    <mergeCell ref="A9:A11"/>
    <mergeCell ref="C9:G9"/>
    <mergeCell ref="C11:G11"/>
    <mergeCell ref="C12:G12"/>
    <mergeCell ref="C13:G13"/>
    <mergeCell ref="C14:G14"/>
    <mergeCell ref="A12:A14"/>
  </mergeCells>
  <conditionalFormatting sqref="H6:H12">
    <cfRule type="containsBlanks" dxfId="32" priority="13">
      <formula>LEN(TRIM(H6))=0</formula>
    </cfRule>
    <cfRule type="cellIs" dxfId="31" priority="14" operator="equal">
      <formula>1</formula>
    </cfRule>
    <cfRule type="cellIs" dxfId="30" priority="15" operator="equal">
      <formula>2</formula>
    </cfRule>
    <cfRule type="cellIs" dxfId="29" priority="16" operator="equal">
      <formula>3</formula>
    </cfRule>
  </conditionalFormatting>
  <conditionalFormatting sqref="H5">
    <cfRule type="containsBlanks" dxfId="28" priority="5">
      <formula>LEN(TRIM(H5))=0</formula>
    </cfRule>
    <cfRule type="cellIs" dxfId="27" priority="6" operator="equal">
      <formula>1</formula>
    </cfRule>
    <cfRule type="cellIs" dxfId="26" priority="7" operator="equal">
      <formula>2</formula>
    </cfRule>
    <cfRule type="cellIs" dxfId="25" priority="8" operator="equal">
      <formula>3</formula>
    </cfRule>
  </conditionalFormatting>
  <conditionalFormatting sqref="H13:H14">
    <cfRule type="containsBlanks" dxfId="24" priority="1">
      <formula>LEN(TRIM(H13))=0</formula>
    </cfRule>
    <cfRule type="cellIs" dxfId="23" priority="2" operator="equal">
      <formula>1</formula>
    </cfRule>
    <cfRule type="cellIs" dxfId="22" priority="3" operator="equal">
      <formula>2</formula>
    </cfRule>
    <cfRule type="cellIs" dxfId="21" priority="4" operator="equal">
      <formula>3</formula>
    </cfRule>
  </conditionalFormatting>
  <printOptions horizontalCentered="1" verticalCentered="1"/>
  <pageMargins left="7.874015748031496E-2" right="7.874015748031496E-2" top="0.55118110236220474" bottom="0.55118110236220474" header="0.31496062992125984" footer="0.31496062992125984"/>
  <pageSetup paperSize="9" scale="57" orientation="landscape" r:id="rId1"/>
  <rowBreaks count="1" manualBreakCount="1">
    <brk id="17" max="1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O276"/>
  <sheetViews>
    <sheetView topLeftCell="A16" zoomScale="60" zoomScaleNormal="60" workbookViewId="0">
      <selection activeCell="A25" sqref="A25"/>
    </sheetView>
  </sheetViews>
  <sheetFormatPr defaultRowHeight="13.8" x14ac:dyDescent="0.25"/>
  <cols>
    <col min="1" max="1" width="24.296875" customWidth="1"/>
    <col min="2" max="2" width="24.796875" customWidth="1"/>
    <col min="3" max="3" width="33.69921875" customWidth="1"/>
    <col min="4" max="4" width="16" customWidth="1"/>
    <col min="5" max="5" width="56.09765625" customWidth="1"/>
    <col min="6" max="6" width="30.69921875" customWidth="1"/>
    <col min="7" max="7" width="30.5" style="141" customWidth="1"/>
    <col min="8" max="8" width="25.5" customWidth="1"/>
    <col min="9" max="9" width="25.796875" style="141" customWidth="1"/>
    <col min="10" max="10" width="9.19921875" customWidth="1"/>
    <col min="11" max="11" width="19.09765625" style="141" customWidth="1"/>
    <col min="12" max="12" width="18" customWidth="1"/>
    <col min="13" max="13" width="27.5" style="141" customWidth="1"/>
    <col min="14" max="14" width="29.09765625" style="141" customWidth="1"/>
    <col min="15" max="15" width="15.19921875" hidden="1" customWidth="1"/>
  </cols>
  <sheetData>
    <row r="1" spans="1:14" ht="28.2" x14ac:dyDescent="0.25">
      <c r="A1" s="480" t="s">
        <v>272</v>
      </c>
      <c r="B1" s="480"/>
      <c r="C1" s="480"/>
      <c r="D1" s="480"/>
      <c r="E1" s="480"/>
      <c r="F1" s="480"/>
      <c r="G1" s="480"/>
      <c r="H1" s="480"/>
      <c r="I1" s="480"/>
      <c r="J1" s="481"/>
      <c r="K1" s="482"/>
      <c r="L1" s="482"/>
      <c r="M1" s="482"/>
      <c r="N1" s="482"/>
    </row>
    <row r="2" spans="1:14" ht="14.4" thickBot="1" x14ac:dyDescent="0.3"/>
    <row r="3" spans="1:14" ht="21.75" customHeight="1" thickBot="1" x14ac:dyDescent="0.3">
      <c r="A3" s="490" t="s">
        <v>273</v>
      </c>
      <c r="B3" s="491"/>
      <c r="C3" s="491"/>
      <c r="D3" s="491"/>
      <c r="E3" s="491"/>
      <c r="F3" s="492"/>
    </row>
    <row r="4" spans="1:14" ht="15" customHeight="1" x14ac:dyDescent="0.25">
      <c r="A4" s="505" t="s">
        <v>274</v>
      </c>
      <c r="B4" s="505"/>
      <c r="C4" s="229" t="s">
        <v>331</v>
      </c>
      <c r="D4" s="503" t="s">
        <v>335</v>
      </c>
      <c r="E4" s="144" t="s">
        <v>333</v>
      </c>
      <c r="F4" s="233" t="s">
        <v>331</v>
      </c>
    </row>
    <row r="5" spans="1:14" x14ac:dyDescent="0.25">
      <c r="A5" s="498" t="s">
        <v>275</v>
      </c>
      <c r="B5" s="498"/>
      <c r="C5" s="230"/>
      <c r="D5" s="504"/>
      <c r="E5" s="142" t="s">
        <v>334</v>
      </c>
      <c r="F5" s="232"/>
    </row>
    <row r="6" spans="1:14" x14ac:dyDescent="0.25">
      <c r="A6" s="506" t="s">
        <v>276</v>
      </c>
      <c r="B6" s="506"/>
      <c r="C6" s="230"/>
      <c r="D6" s="504" t="s">
        <v>338</v>
      </c>
      <c r="E6" s="142" t="s">
        <v>333</v>
      </c>
      <c r="F6" s="234" t="s">
        <v>331</v>
      </c>
    </row>
    <row r="7" spans="1:14" x14ac:dyDescent="0.25">
      <c r="A7" s="498" t="s">
        <v>277</v>
      </c>
      <c r="B7" s="498"/>
      <c r="C7" s="231"/>
      <c r="D7" s="504"/>
      <c r="E7" s="142" t="s">
        <v>336</v>
      </c>
      <c r="F7" s="235"/>
    </row>
    <row r="8" spans="1:14" ht="15" customHeight="1" x14ac:dyDescent="0.25">
      <c r="A8" s="502" t="s">
        <v>326</v>
      </c>
      <c r="B8" s="139" t="s">
        <v>278</v>
      </c>
      <c r="C8" s="231"/>
      <c r="D8" s="504"/>
      <c r="E8" s="142" t="s">
        <v>337</v>
      </c>
      <c r="F8" s="236"/>
    </row>
    <row r="9" spans="1:14" x14ac:dyDescent="0.25">
      <c r="A9" s="502"/>
      <c r="B9" s="139" t="s">
        <v>279</v>
      </c>
      <c r="C9" s="231"/>
      <c r="D9" s="493" t="s">
        <v>437</v>
      </c>
      <c r="E9" s="493"/>
      <c r="F9" s="250" t="e">
        <f>HYPERLINK(CCMs!L7, "Link to upload the attachment")</f>
        <v>#N/A</v>
      </c>
    </row>
    <row r="10" spans="1:14" x14ac:dyDescent="0.25">
      <c r="A10" s="502"/>
      <c r="B10" s="139" t="s">
        <v>280</v>
      </c>
      <c r="C10" s="231"/>
      <c r="D10" s="493" t="s">
        <v>425</v>
      </c>
      <c r="E10" s="493"/>
      <c r="F10" s="250" t="e">
        <f>HYPERLINK(CCMs!L7, "Link to upload the attachment")</f>
        <v>#N/A</v>
      </c>
    </row>
    <row r="11" spans="1:14" ht="48.75" customHeight="1" x14ac:dyDescent="0.25">
      <c r="A11" s="498" t="s">
        <v>428</v>
      </c>
      <c r="B11" s="498"/>
      <c r="C11" s="249" t="e">
        <f>HYPERLINK(CCMs!L7, "Link to upload the attachment")</f>
        <v>#N/A</v>
      </c>
      <c r="D11" s="493" t="s">
        <v>426</v>
      </c>
      <c r="E11" s="493"/>
      <c r="F11" s="250" t="e">
        <f>HYPERLINK(CCMs!L7, "Link to upload the attachment")</f>
        <v>#N/A</v>
      </c>
    </row>
    <row r="12" spans="1:14" ht="45" customHeight="1" x14ac:dyDescent="0.25">
      <c r="A12" s="498" t="s">
        <v>424</v>
      </c>
      <c r="B12" s="498"/>
      <c r="C12" s="249" t="e">
        <f>HYPERLINK(CCMs!L7, "Link to upload the attachment")</f>
        <v>#N/A</v>
      </c>
      <c r="D12" s="488" t="s">
        <v>281</v>
      </c>
      <c r="E12" s="488"/>
      <c r="F12" s="232"/>
    </row>
    <row r="13" spans="1:14" ht="20.25" customHeight="1" x14ac:dyDescent="0.25">
      <c r="A13" s="498" t="s">
        <v>332</v>
      </c>
      <c r="B13" s="498"/>
      <c r="C13" s="232" t="s">
        <v>331</v>
      </c>
      <c r="D13" s="494" t="s">
        <v>427</v>
      </c>
      <c r="E13" s="495"/>
      <c r="F13" s="486" t="e">
        <f>HYPERLINK(CCMs!L7,"Link to upload the attachment")</f>
        <v>#N/A</v>
      </c>
    </row>
    <row r="14" spans="1:14" ht="18" customHeight="1" x14ac:dyDescent="0.25">
      <c r="A14" s="498" t="s">
        <v>327</v>
      </c>
      <c r="B14" s="498"/>
      <c r="C14" s="232"/>
      <c r="D14" s="496"/>
      <c r="E14" s="497"/>
      <c r="F14" s="487"/>
    </row>
    <row r="15" spans="1:14" ht="35.25" customHeight="1" x14ac:dyDescent="0.25">
      <c r="A15" s="488" t="s">
        <v>339</v>
      </c>
      <c r="B15" s="488"/>
      <c r="C15" s="488"/>
      <c r="D15" s="488"/>
      <c r="E15" s="488"/>
      <c r="F15" s="236"/>
    </row>
    <row r="17" spans="1:15" x14ac:dyDescent="0.25">
      <c r="A17" s="489" t="s">
        <v>341</v>
      </c>
      <c r="B17" s="489"/>
      <c r="C17" s="489"/>
      <c r="D17" s="489"/>
      <c r="E17" s="489"/>
      <c r="F17" s="237" t="s">
        <v>340</v>
      </c>
    </row>
    <row r="19" spans="1:15" ht="14.4" thickBot="1" x14ac:dyDescent="0.3">
      <c r="A19" s="499" t="s">
        <v>434</v>
      </c>
      <c r="B19" s="500"/>
      <c r="C19" s="500"/>
      <c r="D19" s="500"/>
      <c r="E19" s="501"/>
      <c r="F19" s="269" t="e">
        <f>HYPERLINK(CCMs!L7,"Additional documents only")</f>
        <v>#N/A</v>
      </c>
    </row>
    <row r="20" spans="1:15" ht="16.2" thickBot="1" x14ac:dyDescent="0.35">
      <c r="A20" s="477" t="s">
        <v>465</v>
      </c>
      <c r="B20" s="478"/>
      <c r="C20" s="478"/>
      <c r="D20" s="478"/>
      <c r="E20" s="478"/>
      <c r="F20" s="479"/>
    </row>
    <row r="21" spans="1:15" ht="14.4" thickBot="1" x14ac:dyDescent="0.3"/>
    <row r="22" spans="1:15" ht="24" customHeight="1" x14ac:dyDescent="0.25">
      <c r="A22" s="483" t="s">
        <v>282</v>
      </c>
      <c r="B22" s="484"/>
      <c r="C22" s="484"/>
      <c r="D22" s="484"/>
      <c r="E22" s="484"/>
      <c r="F22" s="484"/>
      <c r="G22" s="484"/>
      <c r="H22" s="484"/>
      <c r="I22" s="484"/>
      <c r="J22" s="484"/>
      <c r="K22" s="484"/>
      <c r="L22" s="484"/>
      <c r="M22" s="484"/>
      <c r="N22" s="485"/>
    </row>
    <row r="23" spans="1:15" ht="33" customHeight="1" x14ac:dyDescent="0.25">
      <c r="A23" s="256" t="s">
        <v>283</v>
      </c>
      <c r="B23" s="257" t="s">
        <v>284</v>
      </c>
      <c r="C23" s="257" t="s">
        <v>342</v>
      </c>
      <c r="D23" s="257" t="s">
        <v>343</v>
      </c>
      <c r="E23" s="257" t="s">
        <v>289</v>
      </c>
      <c r="F23" s="257" t="s">
        <v>285</v>
      </c>
      <c r="G23" s="258" t="s">
        <v>286</v>
      </c>
      <c r="H23" s="257" t="s">
        <v>287</v>
      </c>
      <c r="I23" s="258" t="s">
        <v>345</v>
      </c>
      <c r="J23" s="257" t="s">
        <v>288</v>
      </c>
      <c r="K23" s="258" t="s">
        <v>84</v>
      </c>
      <c r="L23" s="257" t="s">
        <v>353</v>
      </c>
      <c r="M23" s="258" t="s">
        <v>387</v>
      </c>
      <c r="N23" s="258" t="s">
        <v>429</v>
      </c>
      <c r="O23" s="147" t="s">
        <v>356</v>
      </c>
    </row>
    <row r="24" spans="1:15" ht="50.1" customHeight="1" x14ac:dyDescent="0.25">
      <c r="A24" s="206" t="s">
        <v>290</v>
      </c>
      <c r="B24" s="212" t="s">
        <v>291</v>
      </c>
      <c r="C24" s="238"/>
      <c r="D24" s="239"/>
      <c r="E24" s="240" t="s">
        <v>331</v>
      </c>
      <c r="F24" s="240" t="s">
        <v>331</v>
      </c>
      <c r="G24" s="238"/>
      <c r="H24" s="240" t="s">
        <v>331</v>
      </c>
      <c r="I24" s="238"/>
      <c r="J24" s="240" t="s">
        <v>331</v>
      </c>
      <c r="K24" s="238"/>
      <c r="L24" s="239"/>
      <c r="M24" s="238"/>
      <c r="N24" s="251" t="e">
        <f>HYPERLINK(CCMs!L$6, "Link to upload the attachments")</f>
        <v>#N/A</v>
      </c>
      <c r="O24" s="146" t="s">
        <v>17</v>
      </c>
    </row>
    <row r="25" spans="1:15" ht="50.1" customHeight="1" x14ac:dyDescent="0.25">
      <c r="A25" s="206" t="s">
        <v>290</v>
      </c>
      <c r="B25" s="212" t="s">
        <v>292</v>
      </c>
      <c r="C25" s="238"/>
      <c r="D25" s="239"/>
      <c r="E25" s="240" t="s">
        <v>331</v>
      </c>
      <c r="F25" s="240" t="s">
        <v>331</v>
      </c>
      <c r="G25" s="238"/>
      <c r="H25" s="240" t="s">
        <v>331</v>
      </c>
      <c r="I25" s="238"/>
      <c r="J25" s="240" t="s">
        <v>331</v>
      </c>
      <c r="K25" s="238"/>
      <c r="L25" s="239"/>
      <c r="M25" s="238"/>
      <c r="N25" s="251" t="e">
        <f>HYPERLINK(CCMs!L$6, "Link to upload the attachments")</f>
        <v>#N/A</v>
      </c>
      <c r="O25" s="146" t="s">
        <v>18</v>
      </c>
    </row>
    <row r="26" spans="1:15" ht="50.1" customHeight="1" x14ac:dyDescent="0.25">
      <c r="A26" s="206" t="s">
        <v>290</v>
      </c>
      <c r="B26" s="212" t="s">
        <v>293</v>
      </c>
      <c r="C26" s="238"/>
      <c r="D26" s="239"/>
      <c r="E26" s="240" t="s">
        <v>331</v>
      </c>
      <c r="F26" s="240" t="s">
        <v>331</v>
      </c>
      <c r="G26" s="238"/>
      <c r="H26" s="240" t="s">
        <v>331</v>
      </c>
      <c r="I26" s="238"/>
      <c r="J26" s="240" t="s">
        <v>331</v>
      </c>
      <c r="K26" s="238"/>
      <c r="L26" s="239"/>
      <c r="M26" s="238"/>
      <c r="N26" s="251" t="e">
        <f>HYPERLINK(CCMs!L$6, "Link to upload the attachments")</f>
        <v>#N/A</v>
      </c>
      <c r="O26" s="146" t="s">
        <v>357</v>
      </c>
    </row>
    <row r="27" spans="1:15" ht="50.1" customHeight="1" x14ac:dyDescent="0.25">
      <c r="A27" s="206" t="s">
        <v>290</v>
      </c>
      <c r="B27" s="212" t="s">
        <v>294</v>
      </c>
      <c r="C27" s="238"/>
      <c r="D27" s="239"/>
      <c r="E27" s="240" t="s">
        <v>331</v>
      </c>
      <c r="F27" s="240" t="s">
        <v>331</v>
      </c>
      <c r="G27" s="238"/>
      <c r="H27" s="240" t="s">
        <v>331</v>
      </c>
      <c r="I27" s="238"/>
      <c r="J27" s="240" t="s">
        <v>331</v>
      </c>
      <c r="K27" s="238"/>
      <c r="L27" s="239"/>
      <c r="M27" s="238"/>
      <c r="N27" s="251" t="e">
        <f>HYPERLINK(CCMs!L$6, "Link to upload the attachments")</f>
        <v>#N/A</v>
      </c>
      <c r="O27" s="146" t="s">
        <v>358</v>
      </c>
    </row>
    <row r="28" spans="1:15" ht="50.1" customHeight="1" x14ac:dyDescent="0.25">
      <c r="A28" s="206" t="s">
        <v>290</v>
      </c>
      <c r="B28" s="212" t="s">
        <v>295</v>
      </c>
      <c r="C28" s="238"/>
      <c r="D28" s="239"/>
      <c r="E28" s="240" t="s">
        <v>331</v>
      </c>
      <c r="F28" s="240" t="s">
        <v>331</v>
      </c>
      <c r="G28" s="238"/>
      <c r="H28" s="240" t="s">
        <v>331</v>
      </c>
      <c r="I28" s="238"/>
      <c r="J28" s="240" t="s">
        <v>331</v>
      </c>
      <c r="K28" s="238"/>
      <c r="L28" s="239"/>
      <c r="M28" s="238"/>
      <c r="N28" s="251" t="e">
        <f>HYPERLINK(CCMs!L$6, "Link to upload the attachments")</f>
        <v>#N/A</v>
      </c>
      <c r="O28" s="146" t="s">
        <v>93</v>
      </c>
    </row>
    <row r="29" spans="1:15" ht="50.1" customHeight="1" x14ac:dyDescent="0.25">
      <c r="A29" s="207" t="s">
        <v>296</v>
      </c>
      <c r="B29" s="213" t="s">
        <v>297</v>
      </c>
      <c r="C29" s="238"/>
      <c r="D29" s="239"/>
      <c r="E29" s="240" t="s">
        <v>331</v>
      </c>
      <c r="F29" s="240" t="s">
        <v>331</v>
      </c>
      <c r="G29" s="238"/>
      <c r="H29" s="240" t="s">
        <v>331</v>
      </c>
      <c r="I29" s="238"/>
      <c r="J29" s="240" t="s">
        <v>331</v>
      </c>
      <c r="K29" s="238"/>
      <c r="L29" s="239"/>
      <c r="M29" s="238"/>
      <c r="N29" s="251" t="e">
        <f>HYPERLINK(CCMs!L$6, "Link to upload the attachments")</f>
        <v>#N/A</v>
      </c>
      <c r="O29" s="146" t="s">
        <v>359</v>
      </c>
    </row>
    <row r="30" spans="1:15" ht="50.1" customHeight="1" x14ac:dyDescent="0.25">
      <c r="A30" s="207" t="s">
        <v>296</v>
      </c>
      <c r="B30" s="213" t="s">
        <v>298</v>
      </c>
      <c r="C30" s="238"/>
      <c r="D30" s="239"/>
      <c r="E30" s="240" t="s">
        <v>331</v>
      </c>
      <c r="F30" s="240" t="s">
        <v>331</v>
      </c>
      <c r="G30" s="238"/>
      <c r="H30" s="240" t="s">
        <v>331</v>
      </c>
      <c r="I30" s="238"/>
      <c r="J30" s="240" t="s">
        <v>331</v>
      </c>
      <c r="K30" s="238"/>
      <c r="L30" s="239"/>
      <c r="M30" s="238"/>
      <c r="N30" s="251" t="e">
        <f>HYPERLINK(CCMs!L$6, "Link to upload the attachments")</f>
        <v>#N/A</v>
      </c>
      <c r="O30" s="146" t="s">
        <v>359</v>
      </c>
    </row>
    <row r="31" spans="1:15" ht="50.1" customHeight="1" x14ac:dyDescent="0.25">
      <c r="A31" s="207" t="s">
        <v>296</v>
      </c>
      <c r="B31" s="213" t="s">
        <v>299</v>
      </c>
      <c r="C31" s="238"/>
      <c r="D31" s="239"/>
      <c r="E31" s="240" t="s">
        <v>331</v>
      </c>
      <c r="F31" s="240" t="s">
        <v>331</v>
      </c>
      <c r="G31" s="238"/>
      <c r="H31" s="240" t="s">
        <v>331</v>
      </c>
      <c r="I31" s="238"/>
      <c r="J31" s="240" t="s">
        <v>331</v>
      </c>
      <c r="K31" s="238"/>
      <c r="L31" s="239"/>
      <c r="M31" s="238"/>
      <c r="N31" s="251" t="e">
        <f>HYPERLINK(CCMs!L$6, "Link to upload the attachments")</f>
        <v>#N/A</v>
      </c>
      <c r="O31" s="146" t="s">
        <v>359</v>
      </c>
    </row>
    <row r="32" spans="1:15" ht="50.1" customHeight="1" x14ac:dyDescent="0.25">
      <c r="A32" s="207" t="s">
        <v>296</v>
      </c>
      <c r="B32" s="213" t="s">
        <v>300</v>
      </c>
      <c r="C32" s="238"/>
      <c r="D32" s="239"/>
      <c r="E32" s="240" t="s">
        <v>331</v>
      </c>
      <c r="F32" s="240" t="s">
        <v>331</v>
      </c>
      <c r="G32" s="238"/>
      <c r="H32" s="240" t="s">
        <v>331</v>
      </c>
      <c r="I32" s="238"/>
      <c r="J32" s="240" t="s">
        <v>331</v>
      </c>
      <c r="K32" s="238"/>
      <c r="L32" s="239"/>
      <c r="M32" s="238"/>
      <c r="N32" s="251" t="e">
        <f>HYPERLINK(CCMs!L$6, "Link to upload the attachments")</f>
        <v>#N/A</v>
      </c>
      <c r="O32" s="146" t="s">
        <v>360</v>
      </c>
    </row>
    <row r="33" spans="1:15" ht="50.1" customHeight="1" x14ac:dyDescent="0.25">
      <c r="A33" s="207" t="s">
        <v>296</v>
      </c>
      <c r="B33" s="213" t="s">
        <v>301</v>
      </c>
      <c r="C33" s="238"/>
      <c r="D33" s="239"/>
      <c r="E33" s="240" t="s">
        <v>331</v>
      </c>
      <c r="F33" s="240" t="s">
        <v>331</v>
      </c>
      <c r="G33" s="238"/>
      <c r="H33" s="240" t="s">
        <v>331</v>
      </c>
      <c r="I33" s="238"/>
      <c r="J33" s="240" t="s">
        <v>331</v>
      </c>
      <c r="K33" s="238"/>
      <c r="L33" s="239"/>
      <c r="M33" s="238"/>
      <c r="N33" s="251" t="e">
        <f>HYPERLINK(CCMs!L$6, "Link to upload the attachments")</f>
        <v>#N/A</v>
      </c>
      <c r="O33" s="146" t="s">
        <v>359</v>
      </c>
    </row>
    <row r="34" spans="1:15" ht="50.1" customHeight="1" x14ac:dyDescent="0.25">
      <c r="A34" s="208" t="s">
        <v>302</v>
      </c>
      <c r="B34" s="214" t="s">
        <v>303</v>
      </c>
      <c r="C34" s="238"/>
      <c r="D34" s="239"/>
      <c r="E34" s="240" t="s">
        <v>331</v>
      </c>
      <c r="F34" s="240" t="s">
        <v>331</v>
      </c>
      <c r="G34" s="238"/>
      <c r="H34" s="240" t="s">
        <v>331</v>
      </c>
      <c r="I34" s="238"/>
      <c r="J34" s="240" t="s">
        <v>331</v>
      </c>
      <c r="K34" s="238"/>
      <c r="L34" s="239"/>
      <c r="M34" s="238"/>
      <c r="N34" s="251" t="e">
        <f>HYPERLINK(CCMs!L$6, "Link to upload the attachments")</f>
        <v>#N/A</v>
      </c>
      <c r="O34" s="146" t="s">
        <v>29</v>
      </c>
    </row>
    <row r="35" spans="1:15" ht="50.1" customHeight="1" x14ac:dyDescent="0.25">
      <c r="A35" s="208" t="s">
        <v>302</v>
      </c>
      <c r="B35" s="214" t="s">
        <v>304</v>
      </c>
      <c r="C35" s="238"/>
      <c r="D35" s="239"/>
      <c r="E35" s="240" t="s">
        <v>331</v>
      </c>
      <c r="F35" s="240" t="s">
        <v>331</v>
      </c>
      <c r="G35" s="238"/>
      <c r="H35" s="240" t="s">
        <v>331</v>
      </c>
      <c r="I35" s="238"/>
      <c r="J35" s="240" t="s">
        <v>331</v>
      </c>
      <c r="K35" s="238"/>
      <c r="L35" s="239"/>
      <c r="M35" s="238"/>
      <c r="N35" s="251" t="e">
        <f>HYPERLINK(CCMs!L$6, "Link to upload the attachments")</f>
        <v>#N/A</v>
      </c>
      <c r="O35" s="146" t="s">
        <v>44</v>
      </c>
    </row>
    <row r="36" spans="1:15" ht="50.1" customHeight="1" x14ac:dyDescent="0.25">
      <c r="A36" s="208" t="s">
        <v>302</v>
      </c>
      <c r="B36" s="214" t="s">
        <v>301</v>
      </c>
      <c r="C36" s="238"/>
      <c r="D36" s="239"/>
      <c r="E36" s="240" t="s">
        <v>331</v>
      </c>
      <c r="F36" s="240" t="s">
        <v>331</v>
      </c>
      <c r="G36" s="238"/>
      <c r="H36" s="240" t="s">
        <v>331</v>
      </c>
      <c r="I36" s="238"/>
      <c r="J36" s="240" t="s">
        <v>331</v>
      </c>
      <c r="K36" s="238"/>
      <c r="L36" s="239"/>
      <c r="M36" s="238"/>
      <c r="N36" s="251" t="e">
        <f>HYPERLINK(CCMs!L$6, "Link to upload the attachments")</f>
        <v>#N/A</v>
      </c>
      <c r="O36" s="146" t="s">
        <v>44</v>
      </c>
    </row>
    <row r="37" spans="1:15" ht="50.1" customHeight="1" x14ac:dyDescent="0.25">
      <c r="A37" s="209" t="s">
        <v>305</v>
      </c>
      <c r="B37" s="215" t="s">
        <v>306</v>
      </c>
      <c r="C37" s="238"/>
      <c r="D37" s="239"/>
      <c r="E37" s="240" t="s">
        <v>331</v>
      </c>
      <c r="F37" s="240" t="s">
        <v>331</v>
      </c>
      <c r="G37" s="238"/>
      <c r="H37" s="240" t="s">
        <v>331</v>
      </c>
      <c r="I37" s="238"/>
      <c r="J37" s="240" t="s">
        <v>331</v>
      </c>
      <c r="K37" s="238"/>
      <c r="L37" s="239"/>
      <c r="M37" s="238"/>
      <c r="N37" s="251" t="e">
        <f>HYPERLINK(CCMs!L$6, "Link to upload the attachments")</f>
        <v>#N/A</v>
      </c>
      <c r="O37" s="146" t="s">
        <v>18</v>
      </c>
    </row>
    <row r="38" spans="1:15" ht="50.1" customHeight="1" x14ac:dyDescent="0.25">
      <c r="A38" s="209" t="s">
        <v>305</v>
      </c>
      <c r="B38" s="215" t="s">
        <v>307</v>
      </c>
      <c r="C38" s="238"/>
      <c r="D38" s="239"/>
      <c r="E38" s="240" t="s">
        <v>331</v>
      </c>
      <c r="F38" s="240" t="s">
        <v>331</v>
      </c>
      <c r="G38" s="238"/>
      <c r="H38" s="240" t="s">
        <v>331</v>
      </c>
      <c r="I38" s="238"/>
      <c r="J38" s="240" t="s">
        <v>331</v>
      </c>
      <c r="K38" s="238"/>
      <c r="L38" s="239"/>
      <c r="M38" s="238"/>
      <c r="N38" s="251" t="e">
        <f>HYPERLINK(CCMs!L$6, "Link to upload the attachments")</f>
        <v>#N/A</v>
      </c>
      <c r="O38" s="146" t="s">
        <v>18</v>
      </c>
    </row>
    <row r="39" spans="1:15" ht="50.1" customHeight="1" x14ac:dyDescent="0.25">
      <c r="A39" s="209" t="s">
        <v>305</v>
      </c>
      <c r="B39" s="215" t="s">
        <v>301</v>
      </c>
      <c r="C39" s="238"/>
      <c r="D39" s="239"/>
      <c r="E39" s="240" t="s">
        <v>331</v>
      </c>
      <c r="F39" s="240" t="s">
        <v>331</v>
      </c>
      <c r="G39" s="238"/>
      <c r="H39" s="240" t="s">
        <v>331</v>
      </c>
      <c r="I39" s="238"/>
      <c r="J39" s="240" t="s">
        <v>331</v>
      </c>
      <c r="K39" s="238"/>
      <c r="L39" s="239"/>
      <c r="M39" s="238"/>
      <c r="N39" s="251" t="e">
        <f>HYPERLINK(CCMs!L$6, "Link to upload the attachments")</f>
        <v>#N/A</v>
      </c>
      <c r="O39" s="146" t="s">
        <v>18</v>
      </c>
    </row>
    <row r="40" spans="1:15" ht="50.1" customHeight="1" x14ac:dyDescent="0.25">
      <c r="A40" s="210" t="s">
        <v>308</v>
      </c>
      <c r="B40" s="216" t="s">
        <v>309</v>
      </c>
      <c r="C40" s="238"/>
      <c r="D40" s="239"/>
      <c r="E40" s="240" t="s">
        <v>331</v>
      </c>
      <c r="F40" s="240" t="s">
        <v>331</v>
      </c>
      <c r="G40" s="238"/>
      <c r="H40" s="240" t="s">
        <v>331</v>
      </c>
      <c r="I40" s="238"/>
      <c r="J40" s="240" t="s">
        <v>331</v>
      </c>
      <c r="K40" s="238"/>
      <c r="L40" s="239"/>
      <c r="M40" s="238"/>
      <c r="N40" s="251" t="e">
        <f>HYPERLINK(CCMs!L$6, "Link to upload the attachments")</f>
        <v>#N/A</v>
      </c>
      <c r="O40" s="146" t="s">
        <v>358</v>
      </c>
    </row>
    <row r="41" spans="1:15" ht="50.1" customHeight="1" x14ac:dyDescent="0.25">
      <c r="A41" s="210" t="s">
        <v>308</v>
      </c>
      <c r="B41" s="216" t="s">
        <v>310</v>
      </c>
      <c r="C41" s="238"/>
      <c r="D41" s="239"/>
      <c r="E41" s="240" t="s">
        <v>331</v>
      </c>
      <c r="F41" s="240" t="s">
        <v>331</v>
      </c>
      <c r="G41" s="238"/>
      <c r="H41" s="240" t="s">
        <v>331</v>
      </c>
      <c r="I41" s="238"/>
      <c r="J41" s="240" t="s">
        <v>331</v>
      </c>
      <c r="K41" s="238"/>
      <c r="L41" s="239"/>
      <c r="M41" s="238"/>
      <c r="N41" s="251" t="e">
        <f>HYPERLINK(CCMs!L$6, "Link to upload the attachments")</f>
        <v>#N/A</v>
      </c>
      <c r="O41" s="146" t="s">
        <v>358</v>
      </c>
    </row>
    <row r="42" spans="1:15" ht="50.1" customHeight="1" x14ac:dyDescent="0.25">
      <c r="A42" s="210" t="s">
        <v>308</v>
      </c>
      <c r="B42" s="216" t="s">
        <v>311</v>
      </c>
      <c r="C42" s="238"/>
      <c r="D42" s="239"/>
      <c r="E42" s="240" t="s">
        <v>331</v>
      </c>
      <c r="F42" s="240" t="s">
        <v>331</v>
      </c>
      <c r="G42" s="238"/>
      <c r="H42" s="240" t="s">
        <v>331</v>
      </c>
      <c r="I42" s="238"/>
      <c r="J42" s="240" t="s">
        <v>331</v>
      </c>
      <c r="K42" s="238"/>
      <c r="L42" s="239"/>
      <c r="M42" s="238"/>
      <c r="N42" s="251" t="e">
        <f>HYPERLINK(CCMs!L$6, "Link to upload the attachments")</f>
        <v>#N/A</v>
      </c>
      <c r="O42" s="146" t="s">
        <v>358</v>
      </c>
    </row>
    <row r="43" spans="1:15" ht="50.1" customHeight="1" x14ac:dyDescent="0.25">
      <c r="A43" s="211" t="s">
        <v>312</v>
      </c>
      <c r="B43" s="217" t="s">
        <v>313</v>
      </c>
      <c r="C43" s="238"/>
      <c r="D43" s="239"/>
      <c r="E43" s="240" t="s">
        <v>331</v>
      </c>
      <c r="F43" s="240" t="s">
        <v>331</v>
      </c>
      <c r="G43" s="238"/>
      <c r="H43" s="240" t="s">
        <v>331</v>
      </c>
      <c r="I43" s="238"/>
      <c r="J43" s="240" t="s">
        <v>331</v>
      </c>
      <c r="K43" s="238"/>
      <c r="L43" s="239"/>
      <c r="M43" s="238"/>
      <c r="N43" s="251" t="e">
        <f>HYPERLINK(CCMs!L$6, "Link to upload the attachments")</f>
        <v>#N/A</v>
      </c>
      <c r="O43" s="146" t="s">
        <v>27</v>
      </c>
    </row>
    <row r="44" spans="1:15" ht="50.1" customHeight="1" x14ac:dyDescent="0.25">
      <c r="A44" s="211" t="s">
        <v>312</v>
      </c>
      <c r="B44" s="217" t="s">
        <v>314</v>
      </c>
      <c r="C44" s="238"/>
      <c r="D44" s="239"/>
      <c r="E44" s="240" t="s">
        <v>331</v>
      </c>
      <c r="F44" s="240" t="s">
        <v>331</v>
      </c>
      <c r="G44" s="238"/>
      <c r="H44" s="240" t="s">
        <v>331</v>
      </c>
      <c r="I44" s="238"/>
      <c r="J44" s="240" t="s">
        <v>331</v>
      </c>
      <c r="K44" s="238"/>
      <c r="L44" s="239"/>
      <c r="M44" s="238"/>
      <c r="N44" s="251" t="e">
        <f>HYPERLINK(CCMs!L$6, "Link to upload the attachments")</f>
        <v>#N/A</v>
      </c>
      <c r="O44" s="146" t="s">
        <v>361</v>
      </c>
    </row>
    <row r="45" spans="1:15" x14ac:dyDescent="0.25">
      <c r="A45" s="241" t="s">
        <v>344</v>
      </c>
      <c r="B45" s="242"/>
      <c r="C45" s="238"/>
      <c r="D45" s="239"/>
      <c r="E45" s="240"/>
      <c r="F45" s="240"/>
      <c r="G45" s="238"/>
      <c r="H45" s="240"/>
      <c r="I45" s="238"/>
      <c r="J45" s="240"/>
      <c r="K45" s="238"/>
      <c r="L45" s="239"/>
      <c r="M45" s="238"/>
      <c r="N45" s="251" t="e">
        <f>HYPERLINK(CCMs!L$6, "Link to upload the attachments")</f>
        <v>#N/A</v>
      </c>
      <c r="O45" s="146"/>
    </row>
    <row r="46" spans="1:15" x14ac:dyDescent="0.25">
      <c r="A46" s="241"/>
      <c r="B46" s="242"/>
      <c r="C46" s="238"/>
      <c r="D46" s="239"/>
      <c r="E46" s="240"/>
      <c r="F46" s="240"/>
      <c r="G46" s="238"/>
      <c r="H46" s="240"/>
      <c r="I46" s="238"/>
      <c r="J46" s="240"/>
      <c r="K46" s="238"/>
      <c r="L46" s="239"/>
      <c r="M46" s="238"/>
      <c r="N46" s="251" t="e">
        <f>HYPERLINK(CCMs!L$6, "Link to upload the attachments")</f>
        <v>#N/A</v>
      </c>
      <c r="O46" s="146"/>
    </row>
    <row r="47" spans="1:15" x14ac:dyDescent="0.25">
      <c r="A47" s="241"/>
      <c r="B47" s="242"/>
      <c r="C47" s="238"/>
      <c r="D47" s="239"/>
      <c r="E47" s="240"/>
      <c r="F47" s="240"/>
      <c r="G47" s="238"/>
      <c r="H47" s="240"/>
      <c r="I47" s="238"/>
      <c r="J47" s="240"/>
      <c r="K47" s="238"/>
      <c r="L47" s="239"/>
      <c r="M47" s="238"/>
      <c r="N47" s="251" t="e">
        <f>HYPERLINK(CCMs!L$6, "Link to upload the attachments")</f>
        <v>#N/A</v>
      </c>
      <c r="O47" s="146"/>
    </row>
    <row r="48" spans="1:15" x14ac:dyDescent="0.25">
      <c r="A48" s="241"/>
      <c r="B48" s="242"/>
      <c r="C48" s="238"/>
      <c r="D48" s="239"/>
      <c r="E48" s="240"/>
      <c r="F48" s="240"/>
      <c r="G48" s="238"/>
      <c r="H48" s="240"/>
      <c r="I48" s="238"/>
      <c r="J48" s="240"/>
      <c r="K48" s="238"/>
      <c r="L48" s="239"/>
      <c r="M48" s="238"/>
      <c r="N48" s="251" t="e">
        <f>HYPERLINK(CCMs!L$6, "Link to upload the attachments")</f>
        <v>#N/A</v>
      </c>
      <c r="O48" s="146"/>
    </row>
    <row r="49" spans="1:15" x14ac:dyDescent="0.25">
      <c r="A49" s="241"/>
      <c r="B49" s="242"/>
      <c r="C49" s="238"/>
      <c r="D49" s="239"/>
      <c r="E49" s="240"/>
      <c r="F49" s="240"/>
      <c r="G49" s="238"/>
      <c r="H49" s="240"/>
      <c r="I49" s="238"/>
      <c r="J49" s="240"/>
      <c r="K49" s="238"/>
      <c r="L49" s="239"/>
      <c r="M49" s="238"/>
      <c r="N49" s="251" t="e">
        <f>HYPERLINK(CCMs!L$6, "Link to upload the attachments")</f>
        <v>#N/A</v>
      </c>
      <c r="O49" s="146"/>
    </row>
    <row r="50" spans="1:15" x14ac:dyDescent="0.25">
      <c r="A50" s="241"/>
      <c r="B50" s="242"/>
      <c r="C50" s="238"/>
      <c r="D50" s="239"/>
      <c r="E50" s="240"/>
      <c r="F50" s="240"/>
      <c r="G50" s="238"/>
      <c r="H50" s="240"/>
      <c r="I50" s="238"/>
      <c r="J50" s="240"/>
      <c r="K50" s="238"/>
      <c r="L50" s="239"/>
      <c r="M50" s="238"/>
      <c r="N50" s="251" t="e">
        <f>HYPERLINK(CCMs!L$6, "Link to upload the attachments")</f>
        <v>#N/A</v>
      </c>
      <c r="O50" s="146"/>
    </row>
    <row r="51" spans="1:15" x14ac:dyDescent="0.25">
      <c r="A51" s="241"/>
      <c r="B51" s="242"/>
      <c r="C51" s="238"/>
      <c r="D51" s="239"/>
      <c r="E51" s="240"/>
      <c r="F51" s="240"/>
      <c r="G51" s="238"/>
      <c r="H51" s="240"/>
      <c r="I51" s="238"/>
      <c r="J51" s="240"/>
      <c r="K51" s="238"/>
      <c r="L51" s="239"/>
      <c r="M51" s="238"/>
      <c r="N51" s="251" t="e">
        <f>HYPERLINK(CCMs!L$6, "Link to upload the attachments")</f>
        <v>#N/A</v>
      </c>
      <c r="O51" s="146"/>
    </row>
    <row r="52" spans="1:15" x14ac:dyDescent="0.25">
      <c r="A52" s="241"/>
      <c r="B52" s="242"/>
      <c r="C52" s="238"/>
      <c r="D52" s="239"/>
      <c r="E52" s="240"/>
      <c r="F52" s="240"/>
      <c r="G52" s="238"/>
      <c r="H52" s="240"/>
      <c r="I52" s="238"/>
      <c r="J52" s="240"/>
      <c r="K52" s="238"/>
      <c r="L52" s="239"/>
      <c r="M52" s="238"/>
      <c r="N52" s="251" t="e">
        <f>HYPERLINK(CCMs!L$6, "Link to upload the attachments")</f>
        <v>#N/A</v>
      </c>
      <c r="O52" s="146"/>
    </row>
    <row r="53" spans="1:15" x14ac:dyDescent="0.25">
      <c r="A53" s="241"/>
      <c r="B53" s="242"/>
      <c r="C53" s="238"/>
      <c r="D53" s="239"/>
      <c r="E53" s="240"/>
      <c r="F53" s="240"/>
      <c r="G53" s="238"/>
      <c r="H53" s="240"/>
      <c r="I53" s="238"/>
      <c r="J53" s="240"/>
      <c r="K53" s="238"/>
      <c r="L53" s="239"/>
      <c r="M53" s="238"/>
      <c r="N53" s="251" t="e">
        <f>HYPERLINK(CCMs!L$6, "Link to upload the attachments")</f>
        <v>#N/A</v>
      </c>
      <c r="O53" s="146"/>
    </row>
    <row r="54" spans="1:15" x14ac:dyDescent="0.25">
      <c r="A54" s="241"/>
      <c r="B54" s="242"/>
      <c r="C54" s="238"/>
      <c r="D54" s="239"/>
      <c r="E54" s="240"/>
      <c r="F54" s="240"/>
      <c r="G54" s="238"/>
      <c r="H54" s="240"/>
      <c r="I54" s="238"/>
      <c r="J54" s="240"/>
      <c r="K54" s="238"/>
      <c r="L54" s="239"/>
      <c r="M54" s="238"/>
      <c r="N54" s="251" t="e">
        <f>HYPERLINK(CCMs!L$6, "Link to upload the attachments")</f>
        <v>#N/A</v>
      </c>
      <c r="O54" s="146"/>
    </row>
    <row r="55" spans="1:15" x14ac:dyDescent="0.25">
      <c r="A55" s="241"/>
      <c r="B55" s="242"/>
      <c r="C55" s="238"/>
      <c r="D55" s="239"/>
      <c r="E55" s="240"/>
      <c r="F55" s="240"/>
      <c r="G55" s="238"/>
      <c r="H55" s="240"/>
      <c r="I55" s="238"/>
      <c r="J55" s="240"/>
      <c r="K55" s="238"/>
      <c r="L55" s="239"/>
      <c r="M55" s="238"/>
      <c r="N55" s="251" t="e">
        <f>HYPERLINK(CCMs!L$6, "Link to upload the attachments")</f>
        <v>#N/A</v>
      </c>
      <c r="O55" s="146"/>
    </row>
    <row r="56" spans="1:15" x14ac:dyDescent="0.25">
      <c r="A56" s="241"/>
      <c r="B56" s="242"/>
      <c r="C56" s="238"/>
      <c r="D56" s="239"/>
      <c r="E56" s="240"/>
      <c r="F56" s="240"/>
      <c r="G56" s="238"/>
      <c r="H56" s="240"/>
      <c r="I56" s="238"/>
      <c r="J56" s="240"/>
      <c r="K56" s="238"/>
      <c r="L56" s="239"/>
      <c r="M56" s="238"/>
      <c r="N56" s="251" t="e">
        <f>HYPERLINK(CCMs!L$6, "Link to upload the attachments")</f>
        <v>#N/A</v>
      </c>
      <c r="O56" s="146"/>
    </row>
    <row r="57" spans="1:15" x14ac:dyDescent="0.25">
      <c r="A57" s="241"/>
      <c r="B57" s="242"/>
      <c r="C57" s="238"/>
      <c r="D57" s="239"/>
      <c r="E57" s="240"/>
      <c r="F57" s="240"/>
      <c r="G57" s="238"/>
      <c r="H57" s="240"/>
      <c r="I57" s="238"/>
      <c r="J57" s="240"/>
      <c r="K57" s="238"/>
      <c r="L57" s="239"/>
      <c r="M57" s="238"/>
      <c r="N57" s="251" t="e">
        <f>HYPERLINK(CCMs!L$6, "Link to upload the attachments")</f>
        <v>#N/A</v>
      </c>
      <c r="O57" s="146"/>
    </row>
    <row r="58" spans="1:15" x14ac:dyDescent="0.25">
      <c r="A58" s="241"/>
      <c r="B58" s="242"/>
      <c r="C58" s="238"/>
      <c r="D58" s="239"/>
      <c r="E58" s="240"/>
      <c r="F58" s="240"/>
      <c r="G58" s="238"/>
      <c r="H58" s="240"/>
      <c r="I58" s="238"/>
      <c r="J58" s="240"/>
      <c r="K58" s="238"/>
      <c r="L58" s="239"/>
      <c r="M58" s="238"/>
      <c r="N58" s="251" t="e">
        <f>HYPERLINK(CCMs!L$6, "Link to upload the attachments")</f>
        <v>#N/A</v>
      </c>
      <c r="O58" s="146"/>
    </row>
    <row r="59" spans="1:15" x14ac:dyDescent="0.25">
      <c r="A59" s="241"/>
      <c r="B59" s="242"/>
      <c r="C59" s="238"/>
      <c r="D59" s="239"/>
      <c r="E59" s="240"/>
      <c r="F59" s="240"/>
      <c r="G59" s="238"/>
      <c r="H59" s="240"/>
      <c r="I59" s="238"/>
      <c r="J59" s="240"/>
      <c r="K59" s="238"/>
      <c r="L59" s="239"/>
      <c r="M59" s="238"/>
      <c r="N59" s="251" t="e">
        <f>HYPERLINK(CCMs!L$6, "Link to upload the attachments")</f>
        <v>#N/A</v>
      </c>
      <c r="O59" s="146"/>
    </row>
    <row r="60" spans="1:15" x14ac:dyDescent="0.25">
      <c r="A60" s="241"/>
      <c r="B60" s="242"/>
      <c r="C60" s="238"/>
      <c r="D60" s="239"/>
      <c r="E60" s="240"/>
      <c r="F60" s="240"/>
      <c r="G60" s="238"/>
      <c r="H60" s="240"/>
      <c r="I60" s="238"/>
      <c r="J60" s="240"/>
      <c r="K60" s="238"/>
      <c r="L60" s="239"/>
      <c r="M60" s="238"/>
      <c r="N60" s="251" t="e">
        <f>HYPERLINK(CCMs!L$6, "Link to upload the attachments")</f>
        <v>#N/A</v>
      </c>
      <c r="O60" s="146"/>
    </row>
    <row r="61" spans="1:15" x14ac:dyDescent="0.25">
      <c r="A61" s="241"/>
      <c r="B61" s="242"/>
      <c r="C61" s="238"/>
      <c r="D61" s="239"/>
      <c r="E61" s="240"/>
      <c r="F61" s="240"/>
      <c r="G61" s="238"/>
      <c r="H61" s="240"/>
      <c r="I61" s="238"/>
      <c r="J61" s="240"/>
      <c r="K61" s="238"/>
      <c r="L61" s="239"/>
      <c r="M61" s="238"/>
      <c r="N61" s="251" t="e">
        <f>HYPERLINK(CCMs!L$6, "Link to upload the attachments")</f>
        <v>#N/A</v>
      </c>
      <c r="O61" s="146"/>
    </row>
    <row r="62" spans="1:15" x14ac:dyDescent="0.25">
      <c r="A62" s="241"/>
      <c r="B62" s="242"/>
      <c r="C62" s="238"/>
      <c r="D62" s="239"/>
      <c r="E62" s="240"/>
      <c r="F62" s="240"/>
      <c r="G62" s="238"/>
      <c r="H62" s="240"/>
      <c r="I62" s="238"/>
      <c r="J62" s="240"/>
      <c r="K62" s="238"/>
      <c r="L62" s="239"/>
      <c r="M62" s="238"/>
      <c r="N62" s="251" t="e">
        <f>HYPERLINK(CCMs!L$6, "Link to upload the attachments")</f>
        <v>#N/A</v>
      </c>
      <c r="O62" s="146"/>
    </row>
    <row r="63" spans="1:15" x14ac:dyDescent="0.25">
      <c r="A63" s="241"/>
      <c r="B63" s="242"/>
      <c r="C63" s="238"/>
      <c r="D63" s="239"/>
      <c r="E63" s="240"/>
      <c r="F63" s="240"/>
      <c r="G63" s="238"/>
      <c r="H63" s="240"/>
      <c r="I63" s="238"/>
      <c r="J63" s="240"/>
      <c r="K63" s="238"/>
      <c r="L63" s="239"/>
      <c r="M63" s="238"/>
      <c r="N63" s="251" t="e">
        <f>HYPERLINK(CCMs!L$6, "Link to upload the attachments")</f>
        <v>#N/A</v>
      </c>
      <c r="O63" s="146"/>
    </row>
    <row r="64" spans="1:15" x14ac:dyDescent="0.25">
      <c r="A64" s="241"/>
      <c r="B64" s="242"/>
      <c r="C64" s="238"/>
      <c r="D64" s="239"/>
      <c r="E64" s="240"/>
      <c r="F64" s="240"/>
      <c r="G64" s="238"/>
      <c r="H64" s="240"/>
      <c r="I64" s="238"/>
      <c r="J64" s="240"/>
      <c r="K64" s="238"/>
      <c r="L64" s="239"/>
      <c r="M64" s="238"/>
      <c r="N64" s="251" t="e">
        <f>HYPERLINK(CCMs!L$6, "Link to upload the attachments")</f>
        <v>#N/A</v>
      </c>
      <c r="O64" s="146"/>
    </row>
    <row r="65" spans="1:15" x14ac:dyDescent="0.25">
      <c r="A65" s="241"/>
      <c r="B65" s="242"/>
      <c r="C65" s="238"/>
      <c r="D65" s="239"/>
      <c r="E65" s="240"/>
      <c r="F65" s="240"/>
      <c r="G65" s="238"/>
      <c r="H65" s="240"/>
      <c r="I65" s="238"/>
      <c r="J65" s="240"/>
      <c r="K65" s="238"/>
      <c r="L65" s="239"/>
      <c r="M65" s="238"/>
      <c r="N65" s="251" t="e">
        <f>HYPERLINK(CCMs!L$6, "Link to upload the attachments")</f>
        <v>#N/A</v>
      </c>
      <c r="O65" s="146"/>
    </row>
    <row r="66" spans="1:15" x14ac:dyDescent="0.25">
      <c r="A66" s="241"/>
      <c r="B66" s="242"/>
      <c r="C66" s="238"/>
      <c r="D66" s="239"/>
      <c r="E66" s="240"/>
      <c r="F66" s="240"/>
      <c r="G66" s="238"/>
      <c r="H66" s="240"/>
      <c r="I66" s="238"/>
      <c r="J66" s="240"/>
      <c r="K66" s="238"/>
      <c r="L66" s="239"/>
      <c r="M66" s="238"/>
      <c r="N66" s="251" t="e">
        <f>HYPERLINK(CCMs!L$6, "Link to upload the attachments")</f>
        <v>#N/A</v>
      </c>
      <c r="O66" s="146"/>
    </row>
    <row r="67" spans="1:15" x14ac:dyDescent="0.25">
      <c r="A67" s="241"/>
      <c r="B67" s="242"/>
      <c r="C67" s="238"/>
      <c r="D67" s="239"/>
      <c r="E67" s="240"/>
      <c r="F67" s="240"/>
      <c r="G67" s="238"/>
      <c r="H67" s="240"/>
      <c r="I67" s="238"/>
      <c r="J67" s="240"/>
      <c r="K67" s="238"/>
      <c r="L67" s="239"/>
      <c r="M67" s="238"/>
      <c r="N67" s="251" t="e">
        <f>HYPERLINK(CCMs!L$6, "Link to upload the attachments")</f>
        <v>#N/A</v>
      </c>
      <c r="O67" s="146"/>
    </row>
    <row r="68" spans="1:15" x14ac:dyDescent="0.25">
      <c r="A68" s="241"/>
      <c r="B68" s="242"/>
      <c r="C68" s="238"/>
      <c r="D68" s="239"/>
      <c r="E68" s="240"/>
      <c r="F68" s="240"/>
      <c r="G68" s="238"/>
      <c r="H68" s="240"/>
      <c r="I68" s="238"/>
      <c r="J68" s="240"/>
      <c r="K68" s="238"/>
      <c r="L68" s="239"/>
      <c r="M68" s="238"/>
      <c r="N68" s="251" t="e">
        <f>HYPERLINK(CCMs!L$6, "Link to upload the attachments")</f>
        <v>#N/A</v>
      </c>
      <c r="O68" s="146"/>
    </row>
    <row r="69" spans="1:15" x14ac:dyDescent="0.25">
      <c r="A69" s="241"/>
      <c r="B69" s="242"/>
      <c r="C69" s="238"/>
      <c r="D69" s="239"/>
      <c r="E69" s="240"/>
      <c r="F69" s="240"/>
      <c r="G69" s="238"/>
      <c r="H69" s="240"/>
      <c r="I69" s="238"/>
      <c r="J69" s="240"/>
      <c r="K69" s="238"/>
      <c r="L69" s="239"/>
      <c r="M69" s="238"/>
      <c r="N69" s="251" t="e">
        <f>HYPERLINK(CCMs!L$6, "Link to upload the attachments")</f>
        <v>#N/A</v>
      </c>
      <c r="O69" s="146"/>
    </row>
    <row r="70" spans="1:15" x14ac:dyDescent="0.25">
      <c r="A70" s="241"/>
      <c r="B70" s="242"/>
      <c r="C70" s="238"/>
      <c r="D70" s="239"/>
      <c r="E70" s="240"/>
      <c r="F70" s="240"/>
      <c r="G70" s="238"/>
      <c r="H70" s="240"/>
      <c r="I70" s="238"/>
      <c r="J70" s="240"/>
      <c r="K70" s="238"/>
      <c r="L70" s="239"/>
      <c r="M70" s="238"/>
      <c r="N70" s="251" t="e">
        <f>HYPERLINK(CCMs!L$6, "Link to upload the attachments")</f>
        <v>#N/A</v>
      </c>
      <c r="O70" s="146"/>
    </row>
    <row r="71" spans="1:15" x14ac:dyDescent="0.25">
      <c r="A71" s="241"/>
      <c r="B71" s="242"/>
      <c r="C71" s="238"/>
      <c r="D71" s="239"/>
      <c r="E71" s="240"/>
      <c r="F71" s="240"/>
      <c r="G71" s="238"/>
      <c r="H71" s="240"/>
      <c r="I71" s="238"/>
      <c r="J71" s="240"/>
      <c r="K71" s="238"/>
      <c r="L71" s="239"/>
      <c r="M71" s="238"/>
      <c r="N71" s="251" t="e">
        <f>HYPERLINK(CCMs!L$6, "Link to upload the attachments")</f>
        <v>#N/A</v>
      </c>
      <c r="O71" s="146"/>
    </row>
    <row r="72" spans="1:15" x14ac:dyDescent="0.25">
      <c r="A72" s="241"/>
      <c r="B72" s="242"/>
      <c r="C72" s="238"/>
      <c r="D72" s="239"/>
      <c r="E72" s="240"/>
      <c r="F72" s="240"/>
      <c r="G72" s="238"/>
      <c r="H72" s="240"/>
      <c r="I72" s="238"/>
      <c r="J72" s="240"/>
      <c r="K72" s="238"/>
      <c r="L72" s="239"/>
      <c r="M72" s="238"/>
      <c r="N72" s="251" t="e">
        <f>HYPERLINK(CCMs!L$6, "Link to upload the attachments")</f>
        <v>#N/A</v>
      </c>
      <c r="O72" s="146"/>
    </row>
    <row r="73" spans="1:15" x14ac:dyDescent="0.25">
      <c r="A73" s="241"/>
      <c r="B73" s="242"/>
      <c r="C73" s="238"/>
      <c r="D73" s="239"/>
      <c r="E73" s="240"/>
      <c r="F73" s="240"/>
      <c r="G73" s="238"/>
      <c r="H73" s="240"/>
      <c r="I73" s="238"/>
      <c r="J73" s="240"/>
      <c r="K73" s="238"/>
      <c r="L73" s="239"/>
      <c r="M73" s="238"/>
      <c r="N73" s="251" t="e">
        <f>HYPERLINK(CCMs!L$6, "Link to upload the attachments")</f>
        <v>#N/A</v>
      </c>
      <c r="O73" s="146"/>
    </row>
    <row r="74" spans="1:15" x14ac:dyDescent="0.25">
      <c r="A74" s="241"/>
      <c r="B74" s="242"/>
      <c r="C74" s="238"/>
      <c r="D74" s="239"/>
      <c r="E74" s="240"/>
      <c r="F74" s="240"/>
      <c r="G74" s="238"/>
      <c r="H74" s="240"/>
      <c r="I74" s="238"/>
      <c r="J74" s="240"/>
      <c r="K74" s="238"/>
      <c r="L74" s="239"/>
      <c r="M74" s="238"/>
      <c r="N74" s="251" t="e">
        <f>HYPERLINK(CCMs!L$6, "Link to upload the attachments")</f>
        <v>#N/A</v>
      </c>
      <c r="O74" s="146"/>
    </row>
    <row r="75" spans="1:15" x14ac:dyDescent="0.25">
      <c r="A75" s="241"/>
      <c r="B75" s="242"/>
      <c r="C75" s="238"/>
      <c r="D75" s="239"/>
      <c r="E75" s="240"/>
      <c r="F75" s="240"/>
      <c r="G75" s="238"/>
      <c r="H75" s="240"/>
      <c r="I75" s="238"/>
      <c r="J75" s="240"/>
      <c r="K75" s="238"/>
      <c r="L75" s="239"/>
      <c r="M75" s="238"/>
      <c r="N75" s="251" t="e">
        <f>HYPERLINK(CCMs!L$6, "Link to upload the attachments")</f>
        <v>#N/A</v>
      </c>
      <c r="O75" s="146"/>
    </row>
    <row r="76" spans="1:15" x14ac:dyDescent="0.25">
      <c r="A76" s="241"/>
      <c r="B76" s="242"/>
      <c r="C76" s="238"/>
      <c r="D76" s="239"/>
      <c r="E76" s="240"/>
      <c r="F76" s="240"/>
      <c r="G76" s="238"/>
      <c r="H76" s="240"/>
      <c r="I76" s="238"/>
      <c r="J76" s="240"/>
      <c r="K76" s="238"/>
      <c r="L76" s="239"/>
      <c r="M76" s="238"/>
      <c r="N76" s="251" t="e">
        <f>HYPERLINK(CCMs!L$6, "Link to upload the attachments")</f>
        <v>#N/A</v>
      </c>
      <c r="O76" s="146"/>
    </row>
    <row r="77" spans="1:15" x14ac:dyDescent="0.25">
      <c r="A77" s="241"/>
      <c r="B77" s="242"/>
      <c r="C77" s="238"/>
      <c r="D77" s="239"/>
      <c r="E77" s="240"/>
      <c r="F77" s="240"/>
      <c r="G77" s="238"/>
      <c r="H77" s="240"/>
      <c r="I77" s="238"/>
      <c r="J77" s="240"/>
      <c r="K77" s="238"/>
      <c r="L77" s="239"/>
      <c r="M77" s="238"/>
      <c r="N77" s="251" t="e">
        <f>HYPERLINK(CCMs!L$6, "Link to upload the attachments")</f>
        <v>#N/A</v>
      </c>
      <c r="O77" s="146"/>
    </row>
    <row r="78" spans="1:15" x14ac:dyDescent="0.25">
      <c r="A78" s="241"/>
      <c r="B78" s="242"/>
      <c r="C78" s="238"/>
      <c r="D78" s="239"/>
      <c r="E78" s="240"/>
      <c r="F78" s="240"/>
      <c r="G78" s="238"/>
      <c r="H78" s="240"/>
      <c r="I78" s="238"/>
      <c r="J78" s="240"/>
      <c r="K78" s="238"/>
      <c r="L78" s="239"/>
      <c r="M78" s="238"/>
      <c r="N78" s="251" t="e">
        <f>HYPERLINK(CCMs!L$6, "Link to upload the attachments")</f>
        <v>#N/A</v>
      </c>
      <c r="O78" s="146"/>
    </row>
    <row r="79" spans="1:15" x14ac:dyDescent="0.25">
      <c r="A79" s="241"/>
      <c r="B79" s="242"/>
      <c r="C79" s="238"/>
      <c r="D79" s="239"/>
      <c r="E79" s="240"/>
      <c r="F79" s="240"/>
      <c r="G79" s="238"/>
      <c r="H79" s="240"/>
      <c r="I79" s="238"/>
      <c r="J79" s="240"/>
      <c r="K79" s="238"/>
      <c r="L79" s="239"/>
      <c r="M79" s="238"/>
      <c r="N79" s="251" t="e">
        <f>HYPERLINK(CCMs!L$6, "Link to upload the attachments")</f>
        <v>#N/A</v>
      </c>
      <c r="O79" s="146"/>
    </row>
    <row r="80" spans="1:15" x14ac:dyDescent="0.25">
      <c r="A80" s="241"/>
      <c r="B80" s="242"/>
      <c r="C80" s="238"/>
      <c r="D80" s="239"/>
      <c r="E80" s="240"/>
      <c r="F80" s="240"/>
      <c r="G80" s="238"/>
      <c r="H80" s="240"/>
      <c r="I80" s="238"/>
      <c r="J80" s="240"/>
      <c r="K80" s="238"/>
      <c r="L80" s="239"/>
      <c r="M80" s="238"/>
      <c r="N80" s="251" t="e">
        <f>HYPERLINK(CCMs!L$6, "Link to upload the attachments")</f>
        <v>#N/A</v>
      </c>
      <c r="O80" s="146"/>
    </row>
    <row r="81" spans="1:15" x14ac:dyDescent="0.25">
      <c r="A81" s="241"/>
      <c r="B81" s="242"/>
      <c r="C81" s="238"/>
      <c r="D81" s="239"/>
      <c r="E81" s="240"/>
      <c r="F81" s="240"/>
      <c r="G81" s="238"/>
      <c r="H81" s="240"/>
      <c r="I81" s="238"/>
      <c r="J81" s="240"/>
      <c r="K81" s="238"/>
      <c r="L81" s="239"/>
      <c r="M81" s="238"/>
      <c r="N81" s="251" t="e">
        <f>HYPERLINK(CCMs!L$6, "Link to upload the attachments")</f>
        <v>#N/A</v>
      </c>
      <c r="O81" s="146"/>
    </row>
    <row r="82" spans="1:15" x14ac:dyDescent="0.25">
      <c r="A82" s="241"/>
      <c r="B82" s="242"/>
      <c r="C82" s="238"/>
      <c r="D82" s="239"/>
      <c r="E82" s="240"/>
      <c r="F82" s="240"/>
      <c r="G82" s="238"/>
      <c r="H82" s="240"/>
      <c r="I82" s="238"/>
      <c r="J82" s="240"/>
      <c r="K82" s="238"/>
      <c r="L82" s="239"/>
      <c r="M82" s="238"/>
      <c r="N82" s="251" t="e">
        <f>HYPERLINK(CCMs!L$6, "Link to upload the attachments")</f>
        <v>#N/A</v>
      </c>
      <c r="O82" s="146"/>
    </row>
    <row r="83" spans="1:15" x14ac:dyDescent="0.25">
      <c r="A83" s="241"/>
      <c r="B83" s="242"/>
      <c r="C83" s="238"/>
      <c r="D83" s="239"/>
      <c r="E83" s="240"/>
      <c r="F83" s="240"/>
      <c r="G83" s="238"/>
      <c r="H83" s="240"/>
      <c r="I83" s="238"/>
      <c r="J83" s="240"/>
      <c r="K83" s="238"/>
      <c r="L83" s="239"/>
      <c r="M83" s="238"/>
      <c r="N83" s="251" t="e">
        <f>HYPERLINK(CCMs!L$6, "Link to upload the attachments")</f>
        <v>#N/A</v>
      </c>
      <c r="O83" s="146"/>
    </row>
    <row r="84" spans="1:15" x14ac:dyDescent="0.25">
      <c r="A84" s="241"/>
      <c r="B84" s="242"/>
      <c r="C84" s="238"/>
      <c r="D84" s="239"/>
      <c r="E84" s="240"/>
      <c r="F84" s="240"/>
      <c r="G84" s="238"/>
      <c r="H84" s="240"/>
      <c r="I84" s="238"/>
      <c r="J84" s="240"/>
      <c r="K84" s="238"/>
      <c r="L84" s="239"/>
      <c r="M84" s="238"/>
      <c r="N84" s="251" t="e">
        <f>HYPERLINK(CCMs!L$6, "Link to upload the attachments")</f>
        <v>#N/A</v>
      </c>
      <c r="O84" s="146"/>
    </row>
    <row r="85" spans="1:15" x14ac:dyDescent="0.25">
      <c r="A85" s="241"/>
      <c r="B85" s="242"/>
      <c r="C85" s="238"/>
      <c r="D85" s="239"/>
      <c r="E85" s="240"/>
      <c r="F85" s="240"/>
      <c r="G85" s="238"/>
      <c r="H85" s="240"/>
      <c r="I85" s="238"/>
      <c r="J85" s="240"/>
      <c r="K85" s="238"/>
      <c r="L85" s="239"/>
      <c r="M85" s="238"/>
      <c r="N85" s="251" t="e">
        <f>HYPERLINK(CCMs!L$6, "Link to upload the attachments")</f>
        <v>#N/A</v>
      </c>
      <c r="O85" s="146"/>
    </row>
    <row r="86" spans="1:15" x14ac:dyDescent="0.25">
      <c r="A86" s="241"/>
      <c r="B86" s="242"/>
      <c r="C86" s="238"/>
      <c r="D86" s="239"/>
      <c r="E86" s="240"/>
      <c r="F86" s="240"/>
      <c r="G86" s="238"/>
      <c r="H86" s="240"/>
      <c r="I86" s="238"/>
      <c r="J86" s="240"/>
      <c r="K86" s="238"/>
      <c r="L86" s="239"/>
      <c r="M86" s="238"/>
      <c r="N86" s="251" t="e">
        <f>HYPERLINK(CCMs!L$6, "Link to upload the attachments")</f>
        <v>#N/A</v>
      </c>
      <c r="O86" s="146"/>
    </row>
    <row r="87" spans="1:15" x14ac:dyDescent="0.25">
      <c r="A87" s="241"/>
      <c r="B87" s="242"/>
      <c r="C87" s="238"/>
      <c r="D87" s="239"/>
      <c r="E87" s="240"/>
      <c r="F87" s="240"/>
      <c r="G87" s="238"/>
      <c r="H87" s="240"/>
      <c r="I87" s="238"/>
      <c r="J87" s="240"/>
      <c r="K87" s="238"/>
      <c r="L87" s="239"/>
      <c r="M87" s="238"/>
      <c r="N87" s="251" t="e">
        <f>HYPERLINK(CCMs!L$6, "Link to upload the attachments")</f>
        <v>#N/A</v>
      </c>
      <c r="O87" s="146"/>
    </row>
    <row r="88" spans="1:15" x14ac:dyDescent="0.25">
      <c r="A88" s="241"/>
      <c r="B88" s="242"/>
      <c r="C88" s="238"/>
      <c r="D88" s="239"/>
      <c r="E88" s="240"/>
      <c r="F88" s="240"/>
      <c r="G88" s="238"/>
      <c r="H88" s="240"/>
      <c r="I88" s="238"/>
      <c r="J88" s="240"/>
      <c r="K88" s="238"/>
      <c r="L88" s="239"/>
      <c r="M88" s="238"/>
      <c r="N88" s="251" t="e">
        <f>HYPERLINK(CCMs!L$6, "Link to upload the attachments")</f>
        <v>#N/A</v>
      </c>
      <c r="O88" s="146"/>
    </row>
    <row r="89" spans="1:15" x14ac:dyDescent="0.25">
      <c r="A89" s="241"/>
      <c r="B89" s="242"/>
      <c r="C89" s="238"/>
      <c r="D89" s="239"/>
      <c r="E89" s="240"/>
      <c r="F89" s="240"/>
      <c r="G89" s="238"/>
      <c r="H89" s="240"/>
      <c r="I89" s="238"/>
      <c r="J89" s="240"/>
      <c r="K89" s="238"/>
      <c r="L89" s="239"/>
      <c r="M89" s="238"/>
      <c r="N89" s="251" t="e">
        <f>HYPERLINK(CCMs!L$6, "Link to upload the attachments")</f>
        <v>#N/A</v>
      </c>
      <c r="O89" s="146"/>
    </row>
    <row r="90" spans="1:15" x14ac:dyDescent="0.25">
      <c r="A90" s="241"/>
      <c r="B90" s="242"/>
      <c r="C90" s="238"/>
      <c r="D90" s="239"/>
      <c r="E90" s="240"/>
      <c r="F90" s="240"/>
      <c r="G90" s="238"/>
      <c r="H90" s="240"/>
      <c r="I90" s="238"/>
      <c r="J90" s="240"/>
      <c r="K90" s="238"/>
      <c r="L90" s="239"/>
      <c r="M90" s="238"/>
      <c r="N90" s="251" t="e">
        <f>HYPERLINK(CCMs!L$6, "Link to upload the attachments")</f>
        <v>#N/A</v>
      </c>
      <c r="O90" s="146"/>
    </row>
    <row r="91" spans="1:15" x14ac:dyDescent="0.25">
      <c r="A91" s="241"/>
      <c r="B91" s="242"/>
      <c r="C91" s="238"/>
      <c r="D91" s="239"/>
      <c r="E91" s="240"/>
      <c r="F91" s="240"/>
      <c r="G91" s="238"/>
      <c r="H91" s="240"/>
      <c r="I91" s="238"/>
      <c r="J91" s="240"/>
      <c r="K91" s="238"/>
      <c r="L91" s="239"/>
      <c r="M91" s="238"/>
      <c r="N91" s="251" t="e">
        <f>HYPERLINK(CCMs!L$6, "Link to upload the attachments")</f>
        <v>#N/A</v>
      </c>
      <c r="O91" s="146"/>
    </row>
    <row r="92" spans="1:15" x14ac:dyDescent="0.25">
      <c r="A92" s="241"/>
      <c r="B92" s="242"/>
      <c r="C92" s="238"/>
      <c r="D92" s="239"/>
      <c r="E92" s="240"/>
      <c r="F92" s="240"/>
      <c r="G92" s="238"/>
      <c r="H92" s="240"/>
      <c r="I92" s="238"/>
      <c r="J92" s="240"/>
      <c r="K92" s="238"/>
      <c r="L92" s="239"/>
      <c r="M92" s="238"/>
      <c r="N92" s="251" t="e">
        <f>HYPERLINK(CCMs!L$6, "Link to upload the attachments")</f>
        <v>#N/A</v>
      </c>
      <c r="O92" s="146"/>
    </row>
    <row r="93" spans="1:15" x14ac:dyDescent="0.25">
      <c r="A93" s="241"/>
      <c r="B93" s="242"/>
      <c r="C93" s="238"/>
      <c r="D93" s="239"/>
      <c r="E93" s="240"/>
      <c r="F93" s="240"/>
      <c r="G93" s="238"/>
      <c r="H93" s="240"/>
      <c r="I93" s="238"/>
      <c r="J93" s="240"/>
      <c r="K93" s="238"/>
      <c r="L93" s="239"/>
      <c r="M93" s="238"/>
      <c r="N93" s="251" t="e">
        <f>HYPERLINK(CCMs!L$6, "Link to upload the attachments")</f>
        <v>#N/A</v>
      </c>
      <c r="O93" s="146"/>
    </row>
    <row r="94" spans="1:15" x14ac:dyDescent="0.25">
      <c r="A94" s="241"/>
      <c r="B94" s="242"/>
      <c r="C94" s="238"/>
      <c r="D94" s="239"/>
      <c r="E94" s="240"/>
      <c r="F94" s="240"/>
      <c r="G94" s="238"/>
      <c r="H94" s="240"/>
      <c r="I94" s="238"/>
      <c r="J94" s="240"/>
      <c r="K94" s="238"/>
      <c r="L94" s="239"/>
      <c r="M94" s="238"/>
      <c r="N94" s="251" t="e">
        <f>HYPERLINK(CCMs!L$6, "Link to upload the attachments")</f>
        <v>#N/A</v>
      </c>
      <c r="O94" s="146"/>
    </row>
    <row r="95" spans="1:15" x14ac:dyDescent="0.25">
      <c r="A95" s="241"/>
      <c r="B95" s="242"/>
      <c r="C95" s="238"/>
      <c r="D95" s="239"/>
      <c r="E95" s="240"/>
      <c r="F95" s="240"/>
      <c r="G95" s="238"/>
      <c r="H95" s="240"/>
      <c r="I95" s="238"/>
      <c r="J95" s="240"/>
      <c r="K95" s="238"/>
      <c r="L95" s="239"/>
      <c r="M95" s="238"/>
      <c r="N95" s="251" t="e">
        <f>HYPERLINK(CCMs!L$6, "Link to upload the attachments")</f>
        <v>#N/A</v>
      </c>
      <c r="O95" s="146"/>
    </row>
    <row r="96" spans="1:15" x14ac:dyDescent="0.25">
      <c r="A96" s="241"/>
      <c r="B96" s="242"/>
      <c r="C96" s="238"/>
      <c r="D96" s="239"/>
      <c r="E96" s="240"/>
      <c r="F96" s="240"/>
      <c r="G96" s="238"/>
      <c r="H96" s="240"/>
      <c r="I96" s="238"/>
      <c r="J96" s="240"/>
      <c r="K96" s="238"/>
      <c r="L96" s="239"/>
      <c r="M96" s="238"/>
      <c r="N96" s="251" t="e">
        <f>HYPERLINK(CCMs!L$6, "Link to upload the attachments")</f>
        <v>#N/A</v>
      </c>
      <c r="O96" s="146"/>
    </row>
    <row r="97" spans="1:15" x14ac:dyDescent="0.25">
      <c r="A97" s="241"/>
      <c r="B97" s="242"/>
      <c r="C97" s="238"/>
      <c r="D97" s="239"/>
      <c r="E97" s="240"/>
      <c r="F97" s="240"/>
      <c r="G97" s="238"/>
      <c r="H97" s="240"/>
      <c r="I97" s="238"/>
      <c r="J97" s="240"/>
      <c r="K97" s="238"/>
      <c r="L97" s="239"/>
      <c r="M97" s="238"/>
      <c r="N97" s="251" t="e">
        <f>HYPERLINK(CCMs!L$6, "Link to upload the attachments")</f>
        <v>#N/A</v>
      </c>
      <c r="O97" s="146"/>
    </row>
    <row r="98" spans="1:15" x14ac:dyDescent="0.25">
      <c r="A98" s="241"/>
      <c r="B98" s="242"/>
      <c r="C98" s="238"/>
      <c r="D98" s="239"/>
      <c r="E98" s="240"/>
      <c r="F98" s="240"/>
      <c r="G98" s="238"/>
      <c r="H98" s="240"/>
      <c r="I98" s="238"/>
      <c r="J98" s="240"/>
      <c r="K98" s="238"/>
      <c r="L98" s="239"/>
      <c r="M98" s="238"/>
      <c r="N98" s="251" t="e">
        <f>HYPERLINK(CCMs!L$6, "Link to upload the attachments")</f>
        <v>#N/A</v>
      </c>
      <c r="O98" s="146"/>
    </row>
    <row r="99" spans="1:15" x14ac:dyDescent="0.25">
      <c r="A99" s="241"/>
      <c r="B99" s="242"/>
      <c r="C99" s="238"/>
      <c r="D99" s="239"/>
      <c r="E99" s="240"/>
      <c r="F99" s="240"/>
      <c r="G99" s="238"/>
      <c r="H99" s="240"/>
      <c r="I99" s="238"/>
      <c r="J99" s="240"/>
      <c r="K99" s="238"/>
      <c r="L99" s="239"/>
      <c r="M99" s="238"/>
      <c r="N99" s="251" t="e">
        <f>HYPERLINK(CCMs!L$6, "Link to upload the attachments")</f>
        <v>#N/A</v>
      </c>
      <c r="O99" s="146"/>
    </row>
    <row r="100" spans="1:15" x14ac:dyDescent="0.25">
      <c r="A100" s="241"/>
      <c r="B100" s="242"/>
      <c r="C100" s="238"/>
      <c r="D100" s="239"/>
      <c r="E100" s="240"/>
      <c r="F100" s="240"/>
      <c r="G100" s="238"/>
      <c r="H100" s="240"/>
      <c r="I100" s="238"/>
      <c r="J100" s="240"/>
      <c r="K100" s="238"/>
      <c r="L100" s="239"/>
      <c r="M100" s="238"/>
      <c r="N100" s="251" t="e">
        <f>HYPERLINK(CCMs!L$6, "Link to upload the attachments")</f>
        <v>#N/A</v>
      </c>
      <c r="O100" s="146"/>
    </row>
    <row r="101" spans="1:15" x14ac:dyDescent="0.25">
      <c r="A101" s="155"/>
      <c r="B101" s="154"/>
      <c r="C101" s="151"/>
      <c r="D101" s="152"/>
      <c r="E101" s="153"/>
      <c r="F101" s="153"/>
      <c r="G101" s="151"/>
      <c r="H101" s="153"/>
      <c r="I101" s="151"/>
      <c r="J101" s="153"/>
      <c r="K101" s="151"/>
      <c r="L101" s="152"/>
      <c r="M101" s="151"/>
      <c r="N101" s="251" t="e">
        <f>HYPERLINK(CCMs!L$6, "Link to upload the attachments")</f>
        <v>#N/A</v>
      </c>
      <c r="O101" s="146"/>
    </row>
    <row r="102" spans="1:15" x14ac:dyDescent="0.25">
      <c r="A102" s="155"/>
      <c r="B102" s="154"/>
      <c r="C102" s="151"/>
      <c r="D102" s="152"/>
      <c r="E102" s="153"/>
      <c r="F102" s="153"/>
      <c r="G102" s="151"/>
      <c r="H102" s="153"/>
      <c r="I102" s="151"/>
      <c r="J102" s="153"/>
      <c r="K102" s="151"/>
      <c r="L102" s="152"/>
      <c r="M102" s="151"/>
      <c r="N102" s="251" t="e">
        <f>HYPERLINK(CCMs!L$6, "Link to upload the attachments")</f>
        <v>#N/A</v>
      </c>
      <c r="O102" s="146"/>
    </row>
    <row r="103" spans="1:15" x14ac:dyDescent="0.25">
      <c r="A103" s="155"/>
      <c r="B103" s="154"/>
      <c r="C103" s="151"/>
      <c r="D103" s="152"/>
      <c r="E103" s="153"/>
      <c r="F103" s="153"/>
      <c r="G103" s="151"/>
      <c r="H103" s="153"/>
      <c r="I103" s="151"/>
      <c r="J103" s="153"/>
      <c r="K103" s="151"/>
      <c r="L103" s="152"/>
      <c r="M103" s="151"/>
      <c r="N103" s="251" t="e">
        <f>HYPERLINK(CCMs!L$6, "Link to upload the attachments")</f>
        <v>#N/A</v>
      </c>
      <c r="O103" s="146"/>
    </row>
    <row r="104" spans="1:15" x14ac:dyDescent="0.25">
      <c r="A104" s="155"/>
      <c r="B104" s="154"/>
      <c r="C104" s="151"/>
      <c r="D104" s="152"/>
      <c r="E104" s="153"/>
      <c r="F104" s="153"/>
      <c r="G104" s="151"/>
      <c r="H104" s="153"/>
      <c r="I104" s="151"/>
      <c r="J104" s="153"/>
      <c r="K104" s="151"/>
      <c r="L104" s="152"/>
      <c r="M104" s="151"/>
      <c r="N104" s="251" t="e">
        <f>HYPERLINK(CCMs!L$6, "Link to upload the attachments")</f>
        <v>#N/A</v>
      </c>
      <c r="O104" s="146"/>
    </row>
    <row r="105" spans="1:15" x14ac:dyDescent="0.25">
      <c r="A105" s="155"/>
      <c r="B105" s="154"/>
      <c r="C105" s="151"/>
      <c r="D105" s="152"/>
      <c r="E105" s="153"/>
      <c r="F105" s="153"/>
      <c r="G105" s="151"/>
      <c r="H105" s="153"/>
      <c r="I105" s="151"/>
      <c r="J105" s="153"/>
      <c r="K105" s="151"/>
      <c r="L105" s="152"/>
      <c r="M105" s="151"/>
      <c r="N105" s="251" t="e">
        <f>HYPERLINK(CCMs!L$6, "Link to upload the attachments")</f>
        <v>#N/A</v>
      </c>
      <c r="O105" s="146"/>
    </row>
    <row r="106" spans="1:15" x14ac:dyDescent="0.25">
      <c r="A106" s="155"/>
      <c r="B106" s="154"/>
      <c r="C106" s="151"/>
      <c r="D106" s="152"/>
      <c r="E106" s="153"/>
      <c r="F106" s="153"/>
      <c r="G106" s="151"/>
      <c r="H106" s="153"/>
      <c r="I106" s="151"/>
      <c r="J106" s="153"/>
      <c r="K106" s="151"/>
      <c r="L106" s="152"/>
      <c r="M106" s="151"/>
      <c r="N106" s="251" t="e">
        <f>HYPERLINK(CCMs!L$6, "Link to upload the attachments")</f>
        <v>#N/A</v>
      </c>
      <c r="O106" s="146"/>
    </row>
    <row r="107" spans="1:15" x14ac:dyDescent="0.25">
      <c r="A107" s="155"/>
      <c r="B107" s="154"/>
      <c r="C107" s="151"/>
      <c r="D107" s="152"/>
      <c r="E107" s="153"/>
      <c r="F107" s="153"/>
      <c r="G107" s="151"/>
      <c r="H107" s="153"/>
      <c r="I107" s="151"/>
      <c r="J107" s="153"/>
      <c r="K107" s="151"/>
      <c r="L107" s="152"/>
      <c r="M107" s="151"/>
      <c r="N107" s="251" t="e">
        <f>HYPERLINK(CCMs!L$6, "Link to upload the attachments")</f>
        <v>#N/A</v>
      </c>
      <c r="O107" s="146"/>
    </row>
    <row r="108" spans="1:15" x14ac:dyDescent="0.25">
      <c r="A108" s="155"/>
      <c r="B108" s="154"/>
      <c r="C108" s="151"/>
      <c r="D108" s="152"/>
      <c r="E108" s="153"/>
      <c r="F108" s="153"/>
      <c r="G108" s="151"/>
      <c r="H108" s="153"/>
      <c r="I108" s="151"/>
      <c r="J108" s="153"/>
      <c r="K108" s="151"/>
      <c r="L108" s="152"/>
      <c r="M108" s="151"/>
      <c r="N108" s="251" t="e">
        <f>HYPERLINK(CCMs!L$6, "Link to upload the attachments")</f>
        <v>#N/A</v>
      </c>
      <c r="O108" s="146"/>
    </row>
    <row r="109" spans="1:15" x14ac:dyDescent="0.25">
      <c r="A109" s="155"/>
      <c r="B109" s="154"/>
      <c r="C109" s="151"/>
      <c r="D109" s="152"/>
      <c r="E109" s="153"/>
      <c r="F109" s="153"/>
      <c r="G109" s="151"/>
      <c r="H109" s="153"/>
      <c r="I109" s="151"/>
      <c r="J109" s="153"/>
      <c r="K109" s="151"/>
      <c r="L109" s="152"/>
      <c r="M109" s="151"/>
      <c r="N109" s="251" t="e">
        <f>HYPERLINK(CCMs!L$6, "Link to upload the attachments")</f>
        <v>#N/A</v>
      </c>
      <c r="O109" s="146"/>
    </row>
    <row r="110" spans="1:15" x14ac:dyDescent="0.25">
      <c r="A110" s="155"/>
      <c r="B110" s="154"/>
      <c r="C110" s="151"/>
      <c r="D110" s="152"/>
      <c r="E110" s="153"/>
      <c r="F110" s="153"/>
      <c r="G110" s="151"/>
      <c r="H110" s="153"/>
      <c r="I110" s="151"/>
      <c r="J110" s="153"/>
      <c r="K110" s="151"/>
      <c r="L110" s="152"/>
      <c r="M110" s="151"/>
      <c r="N110" s="251" t="e">
        <f>HYPERLINK(CCMs!L$6, "Link to upload the attachments")</f>
        <v>#N/A</v>
      </c>
      <c r="O110" s="146"/>
    </row>
    <row r="111" spans="1:15" x14ac:dyDescent="0.25">
      <c r="A111" s="145"/>
      <c r="B111" s="140"/>
      <c r="C111" s="141"/>
      <c r="D111" s="143"/>
      <c r="L111" s="143"/>
    </row>
    <row r="112" spans="1:15" x14ac:dyDescent="0.25">
      <c r="A112" s="140"/>
      <c r="B112" s="140"/>
      <c r="C112" s="141"/>
      <c r="D112" s="143"/>
      <c r="L112" s="143"/>
    </row>
    <row r="113" spans="1:12" x14ac:dyDescent="0.25">
      <c r="A113" s="140"/>
      <c r="B113" s="140"/>
      <c r="C113" s="141"/>
      <c r="D113" s="143"/>
      <c r="L113" s="143"/>
    </row>
    <row r="114" spans="1:12" x14ac:dyDescent="0.25">
      <c r="A114" s="140"/>
      <c r="B114" s="140"/>
      <c r="C114" s="141"/>
      <c r="D114" s="143"/>
      <c r="L114" s="143"/>
    </row>
    <row r="115" spans="1:12" x14ac:dyDescent="0.25">
      <c r="A115" s="140"/>
      <c r="B115" s="140"/>
      <c r="C115" s="141"/>
      <c r="D115" s="143"/>
      <c r="L115" s="143"/>
    </row>
    <row r="116" spans="1:12" x14ac:dyDescent="0.25">
      <c r="A116" s="140"/>
      <c r="B116" s="140"/>
      <c r="C116" s="141"/>
      <c r="D116" s="143"/>
      <c r="L116" s="143"/>
    </row>
    <row r="117" spans="1:12" x14ac:dyDescent="0.25">
      <c r="A117" s="140"/>
      <c r="B117" s="140"/>
      <c r="C117" s="141"/>
      <c r="D117" s="143"/>
      <c r="L117" s="143"/>
    </row>
    <row r="118" spans="1:12" x14ac:dyDescent="0.25">
      <c r="A118" s="140"/>
      <c r="B118" s="140"/>
      <c r="C118" s="141"/>
      <c r="D118" s="143"/>
      <c r="L118" s="143"/>
    </row>
    <row r="119" spans="1:12" x14ac:dyDescent="0.25">
      <c r="A119" s="140"/>
      <c r="B119" s="140"/>
      <c r="C119" s="141"/>
      <c r="D119" s="143"/>
      <c r="L119" s="143"/>
    </row>
    <row r="120" spans="1:12" x14ac:dyDescent="0.25">
      <c r="A120" s="140"/>
      <c r="B120" s="140"/>
      <c r="C120" s="141"/>
      <c r="D120" s="143"/>
      <c r="L120" s="143"/>
    </row>
    <row r="121" spans="1:12" x14ac:dyDescent="0.25">
      <c r="A121" s="140"/>
      <c r="B121" s="140"/>
      <c r="C121" s="141"/>
      <c r="D121" s="143"/>
      <c r="L121" s="143"/>
    </row>
    <row r="122" spans="1:12" x14ac:dyDescent="0.25">
      <c r="A122" s="140"/>
      <c r="B122" s="140"/>
      <c r="C122" s="141"/>
      <c r="D122" s="143"/>
      <c r="L122" s="143"/>
    </row>
    <row r="123" spans="1:12" x14ac:dyDescent="0.25">
      <c r="A123" s="140"/>
      <c r="B123" s="140"/>
      <c r="C123" s="141"/>
      <c r="D123" s="143"/>
      <c r="L123" s="143"/>
    </row>
    <row r="124" spans="1:12" x14ac:dyDescent="0.25">
      <c r="A124" s="140"/>
      <c r="B124" s="140"/>
      <c r="C124" s="141"/>
      <c r="D124" s="143"/>
      <c r="L124" s="143"/>
    </row>
    <row r="125" spans="1:12" x14ac:dyDescent="0.25">
      <c r="A125" s="140"/>
      <c r="B125" s="140"/>
      <c r="C125" s="141"/>
      <c r="D125" s="143"/>
      <c r="L125" s="143"/>
    </row>
    <row r="126" spans="1:12" x14ac:dyDescent="0.25">
      <c r="A126" s="140"/>
      <c r="B126" s="140"/>
      <c r="C126" s="141"/>
      <c r="D126" s="143"/>
      <c r="L126" s="143"/>
    </row>
    <row r="127" spans="1:12" x14ac:dyDescent="0.25">
      <c r="A127" s="140"/>
      <c r="B127" s="140"/>
      <c r="C127" s="141"/>
      <c r="D127" s="143"/>
      <c r="L127" s="143"/>
    </row>
    <row r="128" spans="1:12" x14ac:dyDescent="0.25">
      <c r="A128" s="140"/>
      <c r="B128" s="140"/>
      <c r="C128" s="141"/>
      <c r="D128" s="143"/>
      <c r="L128" s="143"/>
    </row>
    <row r="129" spans="1:12" x14ac:dyDescent="0.25">
      <c r="A129" s="140"/>
      <c r="B129" s="140"/>
      <c r="C129" s="141"/>
      <c r="D129" s="143"/>
      <c r="L129" s="143"/>
    </row>
    <row r="130" spans="1:12" x14ac:dyDescent="0.25">
      <c r="A130" s="140"/>
      <c r="B130" s="140"/>
      <c r="C130" s="141"/>
      <c r="D130" s="143"/>
      <c r="L130" s="143"/>
    </row>
    <row r="131" spans="1:12" x14ac:dyDescent="0.25">
      <c r="A131" s="140"/>
      <c r="B131" s="140"/>
      <c r="C131" s="140"/>
      <c r="D131" s="143"/>
      <c r="L131" s="143"/>
    </row>
    <row r="132" spans="1:12" x14ac:dyDescent="0.25">
      <c r="A132" s="140"/>
      <c r="B132" s="140"/>
      <c r="C132" s="140"/>
      <c r="D132" s="143"/>
      <c r="L132" s="143"/>
    </row>
    <row r="133" spans="1:12" x14ac:dyDescent="0.25">
      <c r="A133" s="140"/>
      <c r="B133" s="140"/>
      <c r="C133" s="140"/>
      <c r="D133" s="143"/>
      <c r="L133" s="143"/>
    </row>
    <row r="134" spans="1:12" x14ac:dyDescent="0.25">
      <c r="A134" s="140"/>
      <c r="B134" s="140"/>
      <c r="C134" s="140"/>
      <c r="D134" s="143"/>
      <c r="L134" s="143"/>
    </row>
    <row r="135" spans="1:12" x14ac:dyDescent="0.25">
      <c r="A135" s="140"/>
      <c r="B135" s="140"/>
      <c r="C135" s="140"/>
      <c r="D135" s="143"/>
      <c r="L135" s="143"/>
    </row>
    <row r="136" spans="1:12" x14ac:dyDescent="0.25">
      <c r="A136" s="140"/>
      <c r="B136" s="140"/>
      <c r="C136" s="140"/>
      <c r="L136" s="143"/>
    </row>
    <row r="137" spans="1:12" x14ac:dyDescent="0.25">
      <c r="C137" s="140"/>
      <c r="L137" s="143"/>
    </row>
    <row r="138" spans="1:12" x14ac:dyDescent="0.25">
      <c r="C138" s="140"/>
      <c r="L138" s="143"/>
    </row>
    <row r="139" spans="1:12" x14ac:dyDescent="0.25">
      <c r="C139" s="140"/>
      <c r="L139" s="143"/>
    </row>
    <row r="140" spans="1:12" x14ac:dyDescent="0.25">
      <c r="C140" s="140"/>
      <c r="L140" s="143"/>
    </row>
    <row r="141" spans="1:12" x14ac:dyDescent="0.25">
      <c r="C141" s="140"/>
      <c r="L141" s="143"/>
    </row>
    <row r="142" spans="1:12" x14ac:dyDescent="0.25">
      <c r="C142" s="140"/>
      <c r="L142" s="143"/>
    </row>
    <row r="143" spans="1:12" x14ac:dyDescent="0.25">
      <c r="C143" s="140"/>
      <c r="L143" s="143"/>
    </row>
    <row r="144" spans="1:12" x14ac:dyDescent="0.25">
      <c r="C144" s="140"/>
      <c r="L144" s="143"/>
    </row>
    <row r="145" spans="3:3" x14ac:dyDescent="0.25">
      <c r="C145" s="140"/>
    </row>
    <row r="146" spans="3:3" x14ac:dyDescent="0.25">
      <c r="C146" s="140"/>
    </row>
    <row r="147" spans="3:3" x14ac:dyDescent="0.25">
      <c r="C147" s="140"/>
    </row>
    <row r="148" spans="3:3" x14ac:dyDescent="0.25">
      <c r="C148" s="140"/>
    </row>
    <row r="149" spans="3:3" x14ac:dyDescent="0.25">
      <c r="C149" s="140"/>
    </row>
    <row r="150" spans="3:3" x14ac:dyDescent="0.25">
      <c r="C150" s="140"/>
    </row>
    <row r="151" spans="3:3" x14ac:dyDescent="0.25">
      <c r="C151" s="140"/>
    </row>
    <row r="152" spans="3:3" x14ac:dyDescent="0.25">
      <c r="C152" s="140"/>
    </row>
    <row r="153" spans="3:3" x14ac:dyDescent="0.25">
      <c r="C153" s="140"/>
    </row>
    <row r="154" spans="3:3" x14ac:dyDescent="0.25">
      <c r="C154" s="140"/>
    </row>
    <row r="155" spans="3:3" x14ac:dyDescent="0.25">
      <c r="C155" s="140"/>
    </row>
    <row r="156" spans="3:3" x14ac:dyDescent="0.25">
      <c r="C156" s="140"/>
    </row>
    <row r="157" spans="3:3" x14ac:dyDescent="0.25">
      <c r="C157" s="140"/>
    </row>
    <row r="158" spans="3:3" x14ac:dyDescent="0.25">
      <c r="C158" s="140"/>
    </row>
    <row r="159" spans="3:3" x14ac:dyDescent="0.25">
      <c r="C159" s="140"/>
    </row>
    <row r="160" spans="3:3" x14ac:dyDescent="0.25">
      <c r="C160" s="140"/>
    </row>
    <row r="161" spans="3:3" x14ac:dyDescent="0.25">
      <c r="C161" s="140"/>
    </row>
    <row r="162" spans="3:3" x14ac:dyDescent="0.25">
      <c r="C162" s="140"/>
    </row>
    <row r="163" spans="3:3" x14ac:dyDescent="0.25">
      <c r="C163" s="140"/>
    </row>
    <row r="164" spans="3:3" x14ac:dyDescent="0.25">
      <c r="C164" s="140"/>
    </row>
    <row r="165" spans="3:3" x14ac:dyDescent="0.25">
      <c r="C165" s="140"/>
    </row>
    <row r="166" spans="3:3" x14ac:dyDescent="0.25">
      <c r="C166" s="140"/>
    </row>
    <row r="167" spans="3:3" x14ac:dyDescent="0.25">
      <c r="C167" s="140"/>
    </row>
    <row r="168" spans="3:3" x14ac:dyDescent="0.25">
      <c r="C168" s="140"/>
    </row>
    <row r="169" spans="3:3" x14ac:dyDescent="0.25">
      <c r="C169" s="140"/>
    </row>
    <row r="170" spans="3:3" x14ac:dyDescent="0.25">
      <c r="C170" s="140"/>
    </row>
    <row r="171" spans="3:3" x14ac:dyDescent="0.25">
      <c r="C171" s="140"/>
    </row>
    <row r="172" spans="3:3" x14ac:dyDescent="0.25">
      <c r="C172" s="140"/>
    </row>
    <row r="173" spans="3:3" x14ac:dyDescent="0.25">
      <c r="C173" s="140"/>
    </row>
    <row r="174" spans="3:3" x14ac:dyDescent="0.25">
      <c r="C174" s="140"/>
    </row>
    <row r="175" spans="3:3" x14ac:dyDescent="0.25">
      <c r="C175" s="140"/>
    </row>
    <row r="176" spans="3:3" x14ac:dyDescent="0.25">
      <c r="C176" s="140"/>
    </row>
    <row r="177" spans="3:3" x14ac:dyDescent="0.25">
      <c r="C177" s="140"/>
    </row>
    <row r="178" spans="3:3" x14ac:dyDescent="0.25">
      <c r="C178" s="140"/>
    </row>
    <row r="179" spans="3:3" x14ac:dyDescent="0.25">
      <c r="C179" s="140"/>
    </row>
    <row r="180" spans="3:3" x14ac:dyDescent="0.25">
      <c r="C180" s="140"/>
    </row>
    <row r="181" spans="3:3" x14ac:dyDescent="0.25">
      <c r="C181" s="140"/>
    </row>
    <row r="182" spans="3:3" x14ac:dyDescent="0.25">
      <c r="C182" s="140"/>
    </row>
    <row r="183" spans="3:3" x14ac:dyDescent="0.25">
      <c r="C183" s="140"/>
    </row>
    <row r="184" spans="3:3" x14ac:dyDescent="0.25">
      <c r="C184" s="140"/>
    </row>
    <row r="185" spans="3:3" x14ac:dyDescent="0.25">
      <c r="C185" s="140"/>
    </row>
    <row r="186" spans="3:3" x14ac:dyDescent="0.25">
      <c r="C186" s="140"/>
    </row>
    <row r="187" spans="3:3" x14ac:dyDescent="0.25">
      <c r="C187" s="140"/>
    </row>
    <row r="188" spans="3:3" x14ac:dyDescent="0.25">
      <c r="C188" s="140"/>
    </row>
    <row r="189" spans="3:3" x14ac:dyDescent="0.25">
      <c r="C189" s="140"/>
    </row>
    <row r="190" spans="3:3" x14ac:dyDescent="0.25">
      <c r="C190" s="140"/>
    </row>
    <row r="191" spans="3:3" x14ac:dyDescent="0.25">
      <c r="C191" s="140"/>
    </row>
    <row r="192" spans="3:3" x14ac:dyDescent="0.25">
      <c r="C192" s="140"/>
    </row>
    <row r="193" spans="3:3" x14ac:dyDescent="0.25">
      <c r="C193" s="140"/>
    </row>
    <row r="194" spans="3:3" x14ac:dyDescent="0.25">
      <c r="C194" s="140"/>
    </row>
    <row r="195" spans="3:3" x14ac:dyDescent="0.25">
      <c r="C195" s="140"/>
    </row>
    <row r="196" spans="3:3" x14ac:dyDescent="0.25">
      <c r="C196" s="140"/>
    </row>
    <row r="197" spans="3:3" x14ac:dyDescent="0.25">
      <c r="C197" s="140"/>
    </row>
    <row r="198" spans="3:3" x14ac:dyDescent="0.25">
      <c r="C198" s="140"/>
    </row>
    <row r="199" spans="3:3" x14ac:dyDescent="0.25">
      <c r="C199" s="140"/>
    </row>
    <row r="200" spans="3:3" x14ac:dyDescent="0.25">
      <c r="C200" s="140"/>
    </row>
    <row r="201" spans="3:3" x14ac:dyDescent="0.25">
      <c r="C201" s="140"/>
    </row>
    <row r="202" spans="3:3" x14ac:dyDescent="0.25">
      <c r="C202" s="140"/>
    </row>
    <row r="203" spans="3:3" x14ac:dyDescent="0.25">
      <c r="C203" s="140"/>
    </row>
    <row r="204" spans="3:3" x14ac:dyDescent="0.25">
      <c r="C204" s="140"/>
    </row>
    <row r="205" spans="3:3" x14ac:dyDescent="0.25">
      <c r="C205" s="140"/>
    </row>
    <row r="206" spans="3:3" x14ac:dyDescent="0.25">
      <c r="C206" s="140"/>
    </row>
    <row r="207" spans="3:3" x14ac:dyDescent="0.25">
      <c r="C207" s="140"/>
    </row>
    <row r="208" spans="3:3" x14ac:dyDescent="0.25">
      <c r="C208" s="140"/>
    </row>
    <row r="209" spans="3:3" x14ac:dyDescent="0.25">
      <c r="C209" s="140"/>
    </row>
    <row r="210" spans="3:3" x14ac:dyDescent="0.25">
      <c r="C210" s="140"/>
    </row>
    <row r="211" spans="3:3" x14ac:dyDescent="0.25">
      <c r="C211" s="140"/>
    </row>
    <row r="212" spans="3:3" x14ac:dyDescent="0.25">
      <c r="C212" s="140"/>
    </row>
    <row r="213" spans="3:3" x14ac:dyDescent="0.25">
      <c r="C213" s="140"/>
    </row>
    <row r="214" spans="3:3" x14ac:dyDescent="0.25">
      <c r="C214" s="140"/>
    </row>
    <row r="215" spans="3:3" x14ac:dyDescent="0.25">
      <c r="C215" s="140"/>
    </row>
    <row r="216" spans="3:3" x14ac:dyDescent="0.25">
      <c r="C216" s="140"/>
    </row>
    <row r="217" spans="3:3" x14ac:dyDescent="0.25">
      <c r="C217" s="140"/>
    </row>
    <row r="218" spans="3:3" x14ac:dyDescent="0.25">
      <c r="C218" s="140"/>
    </row>
    <row r="219" spans="3:3" x14ac:dyDescent="0.25">
      <c r="C219" s="140"/>
    </row>
    <row r="220" spans="3:3" x14ac:dyDescent="0.25">
      <c r="C220" s="140"/>
    </row>
    <row r="221" spans="3:3" x14ac:dyDescent="0.25">
      <c r="C221" s="140"/>
    </row>
    <row r="222" spans="3:3" x14ac:dyDescent="0.25">
      <c r="C222" s="140"/>
    </row>
    <row r="223" spans="3:3" x14ac:dyDescent="0.25">
      <c r="C223" s="140"/>
    </row>
    <row r="224" spans="3:3" x14ac:dyDescent="0.25">
      <c r="C224" s="140"/>
    </row>
    <row r="225" spans="3:3" x14ac:dyDescent="0.25">
      <c r="C225" s="140"/>
    </row>
    <row r="226" spans="3:3" x14ac:dyDescent="0.25">
      <c r="C226" s="140"/>
    </row>
    <row r="227" spans="3:3" x14ac:dyDescent="0.25">
      <c r="C227" s="140"/>
    </row>
    <row r="228" spans="3:3" x14ac:dyDescent="0.25">
      <c r="C228" s="140"/>
    </row>
    <row r="229" spans="3:3" x14ac:dyDescent="0.25">
      <c r="C229" s="140"/>
    </row>
    <row r="230" spans="3:3" x14ac:dyDescent="0.25">
      <c r="C230" s="140"/>
    </row>
    <row r="231" spans="3:3" x14ac:dyDescent="0.25">
      <c r="C231" s="140"/>
    </row>
    <row r="232" spans="3:3" x14ac:dyDescent="0.25">
      <c r="C232" s="140"/>
    </row>
    <row r="233" spans="3:3" x14ac:dyDescent="0.25">
      <c r="C233" s="140"/>
    </row>
    <row r="234" spans="3:3" x14ac:dyDescent="0.25">
      <c r="C234" s="140"/>
    </row>
    <row r="235" spans="3:3" x14ac:dyDescent="0.25">
      <c r="C235" s="140"/>
    </row>
    <row r="236" spans="3:3" x14ac:dyDescent="0.25">
      <c r="C236" s="140"/>
    </row>
    <row r="237" spans="3:3" x14ac:dyDescent="0.25">
      <c r="C237" s="140"/>
    </row>
    <row r="238" spans="3:3" x14ac:dyDescent="0.25">
      <c r="C238" s="140"/>
    </row>
    <row r="239" spans="3:3" x14ac:dyDescent="0.25">
      <c r="C239" s="140"/>
    </row>
    <row r="240" spans="3:3" x14ac:dyDescent="0.25">
      <c r="C240" s="140"/>
    </row>
    <row r="241" spans="3:3" x14ac:dyDescent="0.25">
      <c r="C241" s="140"/>
    </row>
    <row r="242" spans="3:3" x14ac:dyDescent="0.25">
      <c r="C242" s="140"/>
    </row>
    <row r="243" spans="3:3" x14ac:dyDescent="0.25">
      <c r="C243" s="140"/>
    </row>
    <row r="244" spans="3:3" x14ac:dyDescent="0.25">
      <c r="C244" s="140"/>
    </row>
    <row r="245" spans="3:3" x14ac:dyDescent="0.25">
      <c r="C245" s="140"/>
    </row>
    <row r="246" spans="3:3" x14ac:dyDescent="0.25">
      <c r="C246" s="140"/>
    </row>
    <row r="247" spans="3:3" x14ac:dyDescent="0.25">
      <c r="C247" s="140"/>
    </row>
    <row r="248" spans="3:3" x14ac:dyDescent="0.25">
      <c r="C248" s="140"/>
    </row>
    <row r="249" spans="3:3" x14ac:dyDescent="0.25">
      <c r="C249" s="140"/>
    </row>
    <row r="250" spans="3:3" x14ac:dyDescent="0.25">
      <c r="C250" s="140"/>
    </row>
    <row r="251" spans="3:3" x14ac:dyDescent="0.25">
      <c r="C251" s="140"/>
    </row>
    <row r="252" spans="3:3" x14ac:dyDescent="0.25">
      <c r="C252" s="140"/>
    </row>
    <row r="253" spans="3:3" x14ac:dyDescent="0.25">
      <c r="C253" s="140"/>
    </row>
    <row r="254" spans="3:3" x14ac:dyDescent="0.25">
      <c r="C254" s="140"/>
    </row>
    <row r="255" spans="3:3" x14ac:dyDescent="0.25">
      <c r="C255" s="140"/>
    </row>
    <row r="256" spans="3:3" x14ac:dyDescent="0.25">
      <c r="C256" s="140"/>
    </row>
    <row r="257" spans="3:3" x14ac:dyDescent="0.25">
      <c r="C257" s="140"/>
    </row>
    <row r="258" spans="3:3" x14ac:dyDescent="0.25">
      <c r="C258" s="140"/>
    </row>
    <row r="259" spans="3:3" x14ac:dyDescent="0.25">
      <c r="C259" s="140"/>
    </row>
    <row r="260" spans="3:3" x14ac:dyDescent="0.25">
      <c r="C260" s="140"/>
    </row>
    <row r="261" spans="3:3" x14ac:dyDescent="0.25">
      <c r="C261" s="140"/>
    </row>
    <row r="262" spans="3:3" x14ac:dyDescent="0.25">
      <c r="C262" s="140"/>
    </row>
    <row r="263" spans="3:3" x14ac:dyDescent="0.25">
      <c r="C263" s="140"/>
    </row>
    <row r="264" spans="3:3" x14ac:dyDescent="0.25">
      <c r="C264" s="140"/>
    </row>
    <row r="265" spans="3:3" x14ac:dyDescent="0.25">
      <c r="C265" s="140"/>
    </row>
    <row r="266" spans="3:3" x14ac:dyDescent="0.25">
      <c r="C266" s="140"/>
    </row>
    <row r="267" spans="3:3" x14ac:dyDescent="0.25">
      <c r="C267" s="140"/>
    </row>
    <row r="268" spans="3:3" x14ac:dyDescent="0.25">
      <c r="C268" s="140"/>
    </row>
    <row r="269" spans="3:3" x14ac:dyDescent="0.25">
      <c r="C269" s="140"/>
    </row>
    <row r="270" spans="3:3" x14ac:dyDescent="0.25">
      <c r="C270" s="140"/>
    </row>
    <row r="271" spans="3:3" x14ac:dyDescent="0.25">
      <c r="C271" s="140"/>
    </row>
    <row r="272" spans="3:3" x14ac:dyDescent="0.25">
      <c r="C272" s="140"/>
    </row>
    <row r="273" spans="3:3" x14ac:dyDescent="0.25">
      <c r="C273" s="140"/>
    </row>
    <row r="274" spans="3:3" x14ac:dyDescent="0.25">
      <c r="C274" s="140"/>
    </row>
    <row r="275" spans="3:3" x14ac:dyDescent="0.25">
      <c r="C275" s="140"/>
    </row>
    <row r="276" spans="3:3" x14ac:dyDescent="0.25">
      <c r="C276" s="140"/>
    </row>
  </sheetData>
  <sheetProtection password="DE2B" sheet="1" objects="1" scenarios="1"/>
  <mergeCells count="24">
    <mergeCell ref="D4:D5"/>
    <mergeCell ref="D6:D8"/>
    <mergeCell ref="D9:E9"/>
    <mergeCell ref="D10:E10"/>
    <mergeCell ref="A4:B4"/>
    <mergeCell ref="A5:B5"/>
    <mergeCell ref="A6:B6"/>
    <mergeCell ref="A7:B7"/>
    <mergeCell ref="A20:F20"/>
    <mergeCell ref="A1:N1"/>
    <mergeCell ref="A22:N22"/>
    <mergeCell ref="F13:F14"/>
    <mergeCell ref="A15:E15"/>
    <mergeCell ref="A17:E17"/>
    <mergeCell ref="A3:F3"/>
    <mergeCell ref="D11:E11"/>
    <mergeCell ref="D12:E12"/>
    <mergeCell ref="D13:E14"/>
    <mergeCell ref="A11:B11"/>
    <mergeCell ref="A12:B12"/>
    <mergeCell ref="A13:B13"/>
    <mergeCell ref="A14:B14"/>
    <mergeCell ref="A19:E19"/>
    <mergeCell ref="A8:A10"/>
  </mergeCells>
  <conditionalFormatting sqref="C5">
    <cfRule type="expression" dxfId="20" priority="8">
      <formula>ISBLANK(C5)</formula>
    </cfRule>
  </conditionalFormatting>
  <conditionalFormatting sqref="C6:C12">
    <cfRule type="expression" dxfId="19" priority="7">
      <formula>ISBLANK(C6)</formula>
    </cfRule>
  </conditionalFormatting>
  <conditionalFormatting sqref="F5 C14 F7:F15">
    <cfRule type="expression" dxfId="18" priority="6">
      <formula>ISBLANK(C5)</formula>
    </cfRule>
  </conditionalFormatting>
  <conditionalFormatting sqref="C4">
    <cfRule type="expression" dxfId="17" priority="3">
      <formula>C4 = "Select…"</formula>
    </cfRule>
  </conditionalFormatting>
  <conditionalFormatting sqref="C13">
    <cfRule type="expression" dxfId="16" priority="2">
      <formula>C13 = "Select…"</formula>
    </cfRule>
  </conditionalFormatting>
  <conditionalFormatting sqref="F4 F6">
    <cfRule type="expression" dxfId="15" priority="1">
      <formula>F4 = "Select…"</formula>
    </cfRule>
  </conditionalFormatting>
  <dataValidations count="9">
    <dataValidation type="date" operator="greaterThan" allowBlank="1" showInputMessage="1" showErrorMessage="1" sqref="L24:L110 C6 D24:D110" xr:uid="{00000000-0002-0000-0400-000000000000}">
      <formula1>36526</formula1>
    </dataValidation>
    <dataValidation type="whole" operator="greaterThan" allowBlank="1" showInputMessage="1" showErrorMessage="1" sqref="F7 C7:C10" xr:uid="{00000000-0002-0000-0400-000001000000}">
      <formula1>-100</formula1>
    </dataValidation>
    <dataValidation type="list" allowBlank="1" showInputMessage="1" showErrorMessage="1" sqref="H111:H321 F111:F487" xr:uid="{00000000-0002-0000-0400-000002000000}">
      <formula1>$E$2:$E$4</formula1>
    </dataValidation>
    <dataValidation type="date" operator="greaterThan" allowBlank="1" showInputMessage="1" showErrorMessage="1" errorTitle="Date " error="You must use the format day/month/year" sqref="C5 F8" xr:uid="{00000000-0002-0000-0400-000003000000}">
      <formula1>36526</formula1>
    </dataValidation>
    <dataValidation type="date" operator="greaterThan" allowBlank="1" showInputMessage="1" showErrorMessage="1" errorTitle="Date" error="You must use the format day/month/year" sqref="F15" xr:uid="{00000000-0002-0000-0400-000004000000}">
      <formula1>36526</formula1>
    </dataValidation>
    <dataValidation type="list" showInputMessage="1" showErrorMessage="1" sqref="C4" xr:uid="{00000000-0002-0000-0400-000005000000}">
      <formula1>YesNo</formula1>
    </dataValidation>
    <dataValidation type="list" allowBlank="1" showInputMessage="1" showErrorMessage="1" sqref="F24:F110 H24:H110 C13 F4 F6" xr:uid="{00000000-0002-0000-0400-000006000000}">
      <formula1>YesNo</formula1>
    </dataValidation>
    <dataValidation type="list" allowBlank="1" showInputMessage="1" showErrorMessage="1" sqref="E24:E136" xr:uid="{00000000-0002-0000-0400-000007000000}">
      <formula1>Status</formula1>
    </dataValidation>
    <dataValidation type="list" allowBlank="1" showInputMessage="1" showErrorMessage="1" sqref="J24:J137" xr:uid="{00000000-0002-0000-0400-000008000000}">
      <formula1>Priority</formula1>
    </dataValidation>
  </dataValidations>
  <hyperlinks>
    <hyperlink ref="F17" r:id="rId1" xr:uid="{00000000-0004-0000-0400-000000000000}"/>
  </hyperlinks>
  <pageMargins left="0.39370078740157483" right="0.39370078740157483" top="0.74803149606299213" bottom="0.74803149606299213" header="0.31496062992125984" footer="0.31496062992125984"/>
  <pageSetup paperSize="9" scale="23" orientation="portrait" r:id="rId2"/>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Q138"/>
  <sheetViews>
    <sheetView topLeftCell="H1" zoomScale="106" zoomScaleNormal="106" workbookViewId="0">
      <selection activeCell="Q7" sqref="Q7"/>
    </sheetView>
  </sheetViews>
  <sheetFormatPr defaultColWidth="9" defaultRowHeight="14.4" x14ac:dyDescent="0.3"/>
  <cols>
    <col min="1" max="1" width="39.296875" style="136" customWidth="1"/>
    <col min="2" max="2" width="25.796875" style="136" bestFit="1" customWidth="1"/>
    <col min="3" max="3" width="25.796875" style="245" customWidth="1"/>
    <col min="4" max="4" width="39.09765625" style="136" customWidth="1"/>
    <col min="5" max="5" width="139.5" style="136" customWidth="1"/>
    <col min="6" max="7" width="25.796875" style="136" customWidth="1"/>
    <col min="8" max="8" width="8.69921875"/>
    <col min="9" max="9" width="16.09765625" style="136" bestFit="1" customWidth="1"/>
    <col min="10" max="10" width="9" style="136"/>
    <col min="11" max="11" width="13.5" style="136" customWidth="1"/>
    <col min="12" max="12" width="22.796875" style="136" customWidth="1"/>
    <col min="13" max="14" width="9" style="136"/>
    <col min="15" max="15" width="10.796875" style="136" customWidth="1"/>
    <col min="16" max="16" width="10" style="136" customWidth="1"/>
    <col min="17" max="16384" width="9" style="136"/>
  </cols>
  <sheetData>
    <row r="1" spans="1:17" x14ac:dyDescent="0.3">
      <c r="A1" s="137" t="s">
        <v>140</v>
      </c>
      <c r="B1" s="137" t="s">
        <v>315</v>
      </c>
      <c r="C1" s="243" t="s">
        <v>388</v>
      </c>
      <c r="D1" s="137" t="s">
        <v>398</v>
      </c>
      <c r="E1" s="137" t="s">
        <v>400</v>
      </c>
      <c r="F1" s="137" t="s">
        <v>402</v>
      </c>
      <c r="G1" s="137" t="s">
        <v>401</v>
      </c>
      <c r="I1" s="137" t="s">
        <v>330</v>
      </c>
      <c r="K1" s="138" t="s">
        <v>354</v>
      </c>
      <c r="L1" s="148">
        <f>'Performance Assessment '!A6</f>
        <v>0</v>
      </c>
      <c r="N1" s="137" t="s">
        <v>471</v>
      </c>
      <c r="O1" s="137" t="s">
        <v>473</v>
      </c>
      <c r="P1" s="137" t="s">
        <v>474</v>
      </c>
      <c r="Q1" s="137" t="s">
        <v>472</v>
      </c>
    </row>
    <row r="2" spans="1:17" x14ac:dyDescent="0.3">
      <c r="A2" s="136" t="s">
        <v>141</v>
      </c>
      <c r="B2" s="136" t="s">
        <v>316</v>
      </c>
      <c r="C2" s="244" t="str">
        <f xml:space="preserve"> RIGHT(A2,LEN(A2)-FIND(" ",A2))</f>
        <v>Afghanistan</v>
      </c>
      <c r="D2" s="136" t="str">
        <f>CONCATENATE("https://external.theglobalfund.org/sites/IFORMS/ccms/CCM Performance Assessments Documents/",C2)</f>
        <v>https://external.theglobalfund.org/sites/IFORMS/ccms/CCM Performance Assessments Documents/Afghanistan</v>
      </c>
      <c r="E2" s="247" t="str">
        <f>CONCATENATE(D2,"/EPA_",L$4)</f>
        <v>https://external.theglobalfund.org/sites/IFORMS/ccms/CCM Performance Assessments Documents/Afghanistan/EPA_0</v>
      </c>
      <c r="F2" s="247" t="str">
        <f>CONCATENATE(E2,"/ImprovementPlan")</f>
        <v>https://external.theglobalfund.org/sites/IFORMS/ccms/CCM Performance Assessments Documents/Afghanistan/EPA_0/ImprovementPlan</v>
      </c>
      <c r="G2" s="247" t="str">
        <f>CONCATENATE(E2,"/Other")</f>
        <v>https://external.theglobalfund.org/sites/IFORMS/ccms/CCM Performance Assessments Documents/Afghanistan/EPA_0/Other</v>
      </c>
      <c r="H2" s="136"/>
      <c r="I2" s="138" t="s">
        <v>331</v>
      </c>
      <c r="K2" s="138" t="s">
        <v>355</v>
      </c>
      <c r="L2" s="148" t="e">
        <f>VLOOKUP(L1,A:B,2,TRUE)</f>
        <v>#N/A</v>
      </c>
      <c r="N2" s="136">
        <v>1</v>
      </c>
      <c r="O2" s="274" t="s">
        <v>475</v>
      </c>
      <c r="P2" s="136">
        <v>1</v>
      </c>
      <c r="Q2" s="136">
        <v>2016</v>
      </c>
    </row>
    <row r="3" spans="1:17" x14ac:dyDescent="0.3">
      <c r="A3" s="136" t="s">
        <v>142</v>
      </c>
      <c r="B3" s="136" t="s">
        <v>317</v>
      </c>
      <c r="C3" s="244" t="str">
        <f t="shared" ref="C3:C66" si="0" xml:space="preserve"> RIGHT(A3,LEN(A3)-FIND(" ",A3))</f>
        <v>Albania</v>
      </c>
      <c r="D3" s="136" t="str">
        <f t="shared" ref="D3:D66" si="1">CONCATENATE("https://external.theglobalfund.org/sites/IFORMS/ccms/CCM Performance Assessments Documents/",C3)</f>
        <v>https://external.theglobalfund.org/sites/IFORMS/ccms/CCM Performance Assessments Documents/Albania</v>
      </c>
      <c r="E3" s="247" t="str">
        <f t="shared" ref="E3:E66" si="2">CONCATENATE(D3,"/EPA_",L$4)</f>
        <v>https://external.theglobalfund.org/sites/IFORMS/ccms/CCM Performance Assessments Documents/Albania/EPA_0</v>
      </c>
      <c r="F3" s="247" t="str">
        <f t="shared" ref="F3:F66" si="3">CONCATENATE(E3,"/ImprovementPlan")</f>
        <v>https://external.theglobalfund.org/sites/IFORMS/ccms/CCM Performance Assessments Documents/Albania/EPA_0/ImprovementPlan</v>
      </c>
      <c r="G3" s="247" t="str">
        <f t="shared" ref="G3:G66" si="4">CONCATENATE(E3,"/Other")</f>
        <v>https://external.theglobalfund.org/sites/IFORMS/ccms/CCM Performance Assessments Documents/Albania/EPA_0/Other</v>
      </c>
      <c r="I3" s="138" t="s">
        <v>328</v>
      </c>
      <c r="K3" s="138" t="s">
        <v>362</v>
      </c>
      <c r="L3" s="149" t="e">
        <f>DATE('Performance Assessment '!E8,VLOOKUP('Performance Assessment '!E7,CCMs!O1:P13,2,FALSE),'Performance Assessment '!E6)</f>
        <v>#N/A</v>
      </c>
      <c r="N3" s="136">
        <v>2</v>
      </c>
      <c r="O3" s="274" t="s">
        <v>476</v>
      </c>
      <c r="P3" s="136">
        <v>2</v>
      </c>
      <c r="Q3" s="136">
        <v>2017</v>
      </c>
    </row>
    <row r="4" spans="1:17" x14ac:dyDescent="0.3">
      <c r="A4" s="136" t="s">
        <v>143</v>
      </c>
      <c r="B4" s="136" t="s">
        <v>318</v>
      </c>
      <c r="C4" s="244" t="str">
        <f t="shared" si="0"/>
        <v>Angola</v>
      </c>
      <c r="D4" s="136" t="str">
        <f t="shared" si="1"/>
        <v>https://external.theglobalfund.org/sites/IFORMS/ccms/CCM Performance Assessments Documents/Angola</v>
      </c>
      <c r="E4" s="247" t="str">
        <f t="shared" si="2"/>
        <v>https://external.theglobalfund.org/sites/IFORMS/ccms/CCM Performance Assessments Documents/Angola/EPA_0</v>
      </c>
      <c r="F4" s="247" t="str">
        <f t="shared" si="3"/>
        <v>https://external.theglobalfund.org/sites/IFORMS/ccms/CCM Performance Assessments Documents/Angola/EPA_0/ImprovementPlan</v>
      </c>
      <c r="G4" s="247" t="str">
        <f t="shared" si="4"/>
        <v>https://external.theglobalfund.org/sites/IFORMS/ccms/CCM Performance Assessments Documents/Angola/EPA_0/Other</v>
      </c>
      <c r="I4" s="138" t="s">
        <v>329</v>
      </c>
      <c r="K4" s="246" t="s">
        <v>399</v>
      </c>
      <c r="L4" s="275">
        <f>'Performance Assessment '!E8</f>
        <v>0</v>
      </c>
      <c r="N4" s="136">
        <v>3</v>
      </c>
      <c r="O4" s="274" t="s">
        <v>477</v>
      </c>
      <c r="P4" s="136">
        <v>3</v>
      </c>
      <c r="Q4" s="136">
        <v>2018</v>
      </c>
    </row>
    <row r="5" spans="1:17" x14ac:dyDescent="0.3">
      <c r="A5" s="136" t="s">
        <v>144</v>
      </c>
      <c r="B5" s="136" t="s">
        <v>317</v>
      </c>
      <c r="C5" s="244" t="str">
        <f t="shared" si="0"/>
        <v>Armenia</v>
      </c>
      <c r="D5" s="136" t="str">
        <f t="shared" si="1"/>
        <v>https://external.theglobalfund.org/sites/IFORMS/ccms/CCM Performance Assessments Documents/Armenia</v>
      </c>
      <c r="E5" s="247" t="str">
        <f t="shared" si="2"/>
        <v>https://external.theglobalfund.org/sites/IFORMS/ccms/CCM Performance Assessments Documents/Armenia/EPA_0</v>
      </c>
      <c r="F5" s="247" t="str">
        <f t="shared" si="3"/>
        <v>https://external.theglobalfund.org/sites/IFORMS/ccms/CCM Performance Assessments Documents/Armenia/EPA_0/ImprovementPlan</v>
      </c>
      <c r="G5" s="247" t="str">
        <f t="shared" si="4"/>
        <v>https://external.theglobalfund.org/sites/IFORMS/ccms/CCM Performance Assessments Documents/Armenia/EPA_0/Other</v>
      </c>
      <c r="K5" s="248" t="s">
        <v>404</v>
      </c>
      <c r="L5" s="136" t="e">
        <f>VLOOKUP(L1,A:G,5,FALSE)</f>
        <v>#N/A</v>
      </c>
      <c r="N5" s="136">
        <v>4</v>
      </c>
      <c r="O5" s="274" t="s">
        <v>478</v>
      </c>
      <c r="P5" s="136">
        <v>4</v>
      </c>
      <c r="Q5" s="136">
        <v>2019</v>
      </c>
    </row>
    <row r="6" spans="1:17" x14ac:dyDescent="0.3">
      <c r="A6" s="136" t="s">
        <v>145</v>
      </c>
      <c r="B6" s="136" t="s">
        <v>317</v>
      </c>
      <c r="C6" s="244" t="str">
        <f t="shared" si="0"/>
        <v>Azerbaijan</v>
      </c>
      <c r="D6" s="136" t="str">
        <f t="shared" si="1"/>
        <v>https://external.theglobalfund.org/sites/IFORMS/ccms/CCM Performance Assessments Documents/Azerbaijan</v>
      </c>
      <c r="E6" s="247" t="str">
        <f t="shared" si="2"/>
        <v>https://external.theglobalfund.org/sites/IFORMS/ccms/CCM Performance Assessments Documents/Azerbaijan/EPA_0</v>
      </c>
      <c r="F6" s="247" t="str">
        <f t="shared" si="3"/>
        <v>https://external.theglobalfund.org/sites/IFORMS/ccms/CCM Performance Assessments Documents/Azerbaijan/EPA_0/ImprovementPlan</v>
      </c>
      <c r="G6" s="247" t="str">
        <f t="shared" si="4"/>
        <v>https://external.theglobalfund.org/sites/IFORMS/ccms/CCM Performance Assessments Documents/Azerbaijan/EPA_0/Other</v>
      </c>
      <c r="I6" s="137" t="s">
        <v>349</v>
      </c>
      <c r="K6" s="248" t="s">
        <v>405</v>
      </c>
      <c r="L6" s="136" t="e">
        <f>VLOOKUP(L1,A:G,6,FALSE)</f>
        <v>#N/A</v>
      </c>
      <c r="N6" s="136">
        <v>5</v>
      </c>
      <c r="O6" s="274" t="s">
        <v>479</v>
      </c>
      <c r="P6" s="136">
        <v>5</v>
      </c>
      <c r="Q6" s="136">
        <v>2020</v>
      </c>
    </row>
    <row r="7" spans="1:17" x14ac:dyDescent="0.3">
      <c r="A7" s="136" t="s">
        <v>146</v>
      </c>
      <c r="B7" s="136" t="s">
        <v>319</v>
      </c>
      <c r="C7" s="244" t="str">
        <f t="shared" si="0"/>
        <v>Bangladesh</v>
      </c>
      <c r="D7" s="136" t="str">
        <f t="shared" si="1"/>
        <v>https://external.theglobalfund.org/sites/IFORMS/ccms/CCM Performance Assessments Documents/Bangladesh</v>
      </c>
      <c r="E7" s="247" t="str">
        <f t="shared" si="2"/>
        <v>https://external.theglobalfund.org/sites/IFORMS/ccms/CCM Performance Assessments Documents/Bangladesh/EPA_0</v>
      </c>
      <c r="F7" s="247" t="str">
        <f t="shared" si="3"/>
        <v>https://external.theglobalfund.org/sites/IFORMS/ccms/CCM Performance Assessments Documents/Bangladesh/EPA_0/ImprovementPlan</v>
      </c>
      <c r="G7" s="247" t="str">
        <f t="shared" si="4"/>
        <v>https://external.theglobalfund.org/sites/IFORMS/ccms/CCM Performance Assessments Documents/Bangladesh/EPA_0/Other</v>
      </c>
      <c r="I7" s="138" t="s">
        <v>331</v>
      </c>
      <c r="K7" s="248" t="s">
        <v>403</v>
      </c>
      <c r="L7" s="136" t="e">
        <f>VLOOKUP(L1,A:G,7,FALSE)</f>
        <v>#N/A</v>
      </c>
      <c r="N7" s="136">
        <v>6</v>
      </c>
      <c r="O7" s="274" t="s">
        <v>470</v>
      </c>
      <c r="P7" s="136">
        <v>6</v>
      </c>
      <c r="Q7" s="136">
        <v>2021</v>
      </c>
    </row>
    <row r="8" spans="1:17" x14ac:dyDescent="0.3">
      <c r="A8" s="136" t="s">
        <v>147</v>
      </c>
      <c r="B8" s="136" t="s">
        <v>317</v>
      </c>
      <c r="C8" s="244" t="str">
        <f t="shared" si="0"/>
        <v>Belarus</v>
      </c>
      <c r="D8" s="136" t="str">
        <f t="shared" si="1"/>
        <v>https://external.theglobalfund.org/sites/IFORMS/ccms/CCM Performance Assessments Documents/Belarus</v>
      </c>
      <c r="E8" s="247" t="str">
        <f t="shared" si="2"/>
        <v>https://external.theglobalfund.org/sites/IFORMS/ccms/CCM Performance Assessments Documents/Belarus/EPA_0</v>
      </c>
      <c r="F8" s="247" t="str">
        <f t="shared" si="3"/>
        <v>https://external.theglobalfund.org/sites/IFORMS/ccms/CCM Performance Assessments Documents/Belarus/EPA_0/ImprovementPlan</v>
      </c>
      <c r="G8" s="247" t="str">
        <f t="shared" si="4"/>
        <v>https://external.theglobalfund.org/sites/IFORMS/ccms/CCM Performance Assessments Documents/Belarus/EPA_0/Other</v>
      </c>
      <c r="I8" s="138" t="s">
        <v>346</v>
      </c>
      <c r="K8" s="248" t="s">
        <v>406</v>
      </c>
      <c r="L8" s="136" t="e">
        <f>CONCATENATE(L5,"/Indicator_A")</f>
        <v>#N/A</v>
      </c>
      <c r="N8" s="136">
        <v>7</v>
      </c>
      <c r="O8" s="274" t="s">
        <v>480</v>
      </c>
      <c r="P8" s="136">
        <v>7</v>
      </c>
      <c r="Q8" s="136">
        <v>2022</v>
      </c>
    </row>
    <row r="9" spans="1:17" x14ac:dyDescent="0.3">
      <c r="A9" s="136" t="s">
        <v>148</v>
      </c>
      <c r="B9" s="136" t="s">
        <v>320</v>
      </c>
      <c r="C9" s="244" t="str">
        <f t="shared" si="0"/>
        <v>Belize</v>
      </c>
      <c r="D9" s="136" t="str">
        <f t="shared" si="1"/>
        <v>https://external.theglobalfund.org/sites/IFORMS/ccms/CCM Performance Assessments Documents/Belize</v>
      </c>
      <c r="E9" s="247" t="str">
        <f t="shared" si="2"/>
        <v>https://external.theglobalfund.org/sites/IFORMS/ccms/CCM Performance Assessments Documents/Belize/EPA_0</v>
      </c>
      <c r="F9" s="247" t="str">
        <f t="shared" si="3"/>
        <v>https://external.theglobalfund.org/sites/IFORMS/ccms/CCM Performance Assessments Documents/Belize/EPA_0/ImprovementPlan</v>
      </c>
      <c r="G9" s="247" t="str">
        <f t="shared" si="4"/>
        <v>https://external.theglobalfund.org/sites/IFORMS/ccms/CCM Performance Assessments Documents/Belize/EPA_0/Other</v>
      </c>
      <c r="I9" s="138" t="s">
        <v>347</v>
      </c>
      <c r="K9" s="248" t="s">
        <v>407</v>
      </c>
      <c r="L9" s="136" t="e">
        <f>CONCATENATE(L5,"/Indicator_B1")</f>
        <v>#N/A</v>
      </c>
      <c r="N9" s="136">
        <v>8</v>
      </c>
      <c r="O9" s="274" t="s">
        <v>481</v>
      </c>
      <c r="P9" s="136">
        <v>8</v>
      </c>
    </row>
    <row r="10" spans="1:17" x14ac:dyDescent="0.3">
      <c r="A10" s="136" t="s">
        <v>149</v>
      </c>
      <c r="B10" s="136" t="s">
        <v>321</v>
      </c>
      <c r="C10" s="244" t="str">
        <f t="shared" si="0"/>
        <v>Benin</v>
      </c>
      <c r="D10" s="136" t="str">
        <f t="shared" si="1"/>
        <v>https://external.theglobalfund.org/sites/IFORMS/ccms/CCM Performance Assessments Documents/Benin</v>
      </c>
      <c r="E10" s="247" t="str">
        <f t="shared" si="2"/>
        <v>https://external.theglobalfund.org/sites/IFORMS/ccms/CCM Performance Assessments Documents/Benin/EPA_0</v>
      </c>
      <c r="F10" s="247" t="str">
        <f t="shared" si="3"/>
        <v>https://external.theglobalfund.org/sites/IFORMS/ccms/CCM Performance Assessments Documents/Benin/EPA_0/ImprovementPlan</v>
      </c>
      <c r="G10" s="247" t="str">
        <f t="shared" si="4"/>
        <v>https://external.theglobalfund.org/sites/IFORMS/ccms/CCM Performance Assessments Documents/Benin/EPA_0/Other</v>
      </c>
      <c r="I10" s="138" t="s">
        <v>348</v>
      </c>
      <c r="K10" s="248" t="s">
        <v>408</v>
      </c>
      <c r="L10" s="136" t="e">
        <f>CONCATENATE(L5,"/Indicator_B2")</f>
        <v>#N/A</v>
      </c>
      <c r="N10" s="136">
        <v>9</v>
      </c>
      <c r="O10" s="274" t="s">
        <v>482</v>
      </c>
      <c r="P10" s="136">
        <v>9</v>
      </c>
    </row>
    <row r="11" spans="1:17" x14ac:dyDescent="0.3">
      <c r="A11" s="136" t="s">
        <v>150</v>
      </c>
      <c r="B11" s="136" t="s">
        <v>316</v>
      </c>
      <c r="C11" s="244" t="str">
        <f t="shared" si="0"/>
        <v>Bhutan</v>
      </c>
      <c r="D11" s="136" t="str">
        <f t="shared" si="1"/>
        <v>https://external.theglobalfund.org/sites/IFORMS/ccms/CCM Performance Assessments Documents/Bhutan</v>
      </c>
      <c r="E11" s="247" t="str">
        <f t="shared" si="2"/>
        <v>https://external.theglobalfund.org/sites/IFORMS/ccms/CCM Performance Assessments Documents/Bhutan/EPA_0</v>
      </c>
      <c r="F11" s="247" t="str">
        <f t="shared" si="3"/>
        <v>https://external.theglobalfund.org/sites/IFORMS/ccms/CCM Performance Assessments Documents/Bhutan/EPA_0/ImprovementPlan</v>
      </c>
      <c r="G11" s="247" t="str">
        <f t="shared" si="4"/>
        <v>https://external.theglobalfund.org/sites/IFORMS/ccms/CCM Performance Assessments Documents/Bhutan/EPA_0/Other</v>
      </c>
      <c r="K11" s="248" t="s">
        <v>409</v>
      </c>
      <c r="L11" s="136" t="e">
        <f>CONCATENATE(L5,"/Indicator_C")</f>
        <v>#N/A</v>
      </c>
      <c r="N11" s="136">
        <v>10</v>
      </c>
      <c r="O11" s="274" t="s">
        <v>483</v>
      </c>
      <c r="P11" s="136">
        <v>10</v>
      </c>
    </row>
    <row r="12" spans="1:17" x14ac:dyDescent="0.3">
      <c r="A12" s="136" t="s">
        <v>151</v>
      </c>
      <c r="B12" s="136" t="s">
        <v>320</v>
      </c>
      <c r="C12" s="244" t="str">
        <f t="shared" si="0"/>
        <v>Bolivia</v>
      </c>
      <c r="D12" s="136" t="str">
        <f t="shared" si="1"/>
        <v>https://external.theglobalfund.org/sites/IFORMS/ccms/CCM Performance Assessments Documents/Bolivia</v>
      </c>
      <c r="E12" s="247" t="str">
        <f t="shared" si="2"/>
        <v>https://external.theglobalfund.org/sites/IFORMS/ccms/CCM Performance Assessments Documents/Bolivia/EPA_0</v>
      </c>
      <c r="F12" s="247" t="str">
        <f t="shared" si="3"/>
        <v>https://external.theglobalfund.org/sites/IFORMS/ccms/CCM Performance Assessments Documents/Bolivia/EPA_0/ImprovementPlan</v>
      </c>
      <c r="G12" s="247" t="str">
        <f t="shared" si="4"/>
        <v>https://external.theglobalfund.org/sites/IFORMS/ccms/CCM Performance Assessments Documents/Bolivia/EPA_0/Other</v>
      </c>
      <c r="I12" s="137" t="s">
        <v>288</v>
      </c>
      <c r="K12" s="248" t="s">
        <v>410</v>
      </c>
      <c r="L12" s="136" t="e">
        <f>CONCATENATE(L5,"/Indicator_D")</f>
        <v>#N/A</v>
      </c>
      <c r="N12" s="136">
        <v>11</v>
      </c>
      <c r="O12" s="274" t="s">
        <v>484</v>
      </c>
      <c r="P12" s="136">
        <v>11</v>
      </c>
    </row>
    <row r="13" spans="1:17" x14ac:dyDescent="0.3">
      <c r="A13" s="246" t="s">
        <v>152</v>
      </c>
      <c r="B13" s="136" t="s">
        <v>317</v>
      </c>
      <c r="C13" s="244" t="str">
        <f t="shared" si="0"/>
        <v>Bosnia and Herzegovina</v>
      </c>
      <c r="D13" s="136" t="str">
        <f t="shared" si="1"/>
        <v>https://external.theglobalfund.org/sites/IFORMS/ccms/CCM Performance Assessments Documents/Bosnia and Herzegovina</v>
      </c>
      <c r="E13" s="247" t="str">
        <f t="shared" si="2"/>
        <v>https://external.theglobalfund.org/sites/IFORMS/ccms/CCM Performance Assessments Documents/Bosnia and Herzegovina/EPA_0</v>
      </c>
      <c r="F13" s="247" t="str">
        <f t="shared" si="3"/>
        <v>https://external.theglobalfund.org/sites/IFORMS/ccms/CCM Performance Assessments Documents/Bosnia and Herzegovina/EPA_0/ImprovementPlan</v>
      </c>
      <c r="G13" s="247" t="str">
        <f t="shared" si="4"/>
        <v>https://external.theglobalfund.org/sites/IFORMS/ccms/CCM Performance Assessments Documents/Bosnia and Herzegovina/EPA_0/Other</v>
      </c>
      <c r="I13" s="138" t="s">
        <v>331</v>
      </c>
      <c r="K13" s="248" t="s">
        <v>411</v>
      </c>
      <c r="L13" s="136" t="e">
        <f>CONCATENATE(L5,"/Indicator_E")</f>
        <v>#N/A</v>
      </c>
      <c r="N13" s="136">
        <v>12</v>
      </c>
      <c r="O13" s="274" t="s">
        <v>485</v>
      </c>
      <c r="P13" s="136">
        <v>12</v>
      </c>
    </row>
    <row r="14" spans="1:17" x14ac:dyDescent="0.3">
      <c r="A14" s="136" t="s">
        <v>153</v>
      </c>
      <c r="B14" s="136" t="s">
        <v>318</v>
      </c>
      <c r="C14" s="244" t="str">
        <f t="shared" si="0"/>
        <v>Botswana</v>
      </c>
      <c r="D14" s="136" t="str">
        <f t="shared" si="1"/>
        <v>https://external.theglobalfund.org/sites/IFORMS/ccms/CCM Performance Assessments Documents/Botswana</v>
      </c>
      <c r="E14" s="247" t="str">
        <f t="shared" si="2"/>
        <v>https://external.theglobalfund.org/sites/IFORMS/ccms/CCM Performance Assessments Documents/Botswana/EPA_0</v>
      </c>
      <c r="F14" s="247" t="str">
        <f t="shared" si="3"/>
        <v>https://external.theglobalfund.org/sites/IFORMS/ccms/CCM Performance Assessments Documents/Botswana/EPA_0/ImprovementPlan</v>
      </c>
      <c r="G14" s="247" t="str">
        <f t="shared" si="4"/>
        <v>https://external.theglobalfund.org/sites/IFORMS/ccms/CCM Performance Assessments Documents/Botswana/EPA_0/Other</v>
      </c>
      <c r="I14" s="138" t="s">
        <v>350</v>
      </c>
      <c r="K14" s="248" t="s">
        <v>412</v>
      </c>
      <c r="L14" s="136" t="e">
        <f>CONCATENATE(L5,"/Indicator_F")</f>
        <v>#N/A</v>
      </c>
      <c r="N14" s="136">
        <v>13</v>
      </c>
    </row>
    <row r="15" spans="1:17" x14ac:dyDescent="0.3">
      <c r="A15" s="136" t="s">
        <v>154</v>
      </c>
      <c r="B15" s="136" t="s">
        <v>317</v>
      </c>
      <c r="C15" s="244" t="str">
        <f t="shared" si="0"/>
        <v>Bulgaria</v>
      </c>
      <c r="D15" s="136" t="str">
        <f t="shared" si="1"/>
        <v>https://external.theglobalfund.org/sites/IFORMS/ccms/CCM Performance Assessments Documents/Bulgaria</v>
      </c>
      <c r="E15" s="247" t="str">
        <f t="shared" si="2"/>
        <v>https://external.theglobalfund.org/sites/IFORMS/ccms/CCM Performance Assessments Documents/Bulgaria/EPA_0</v>
      </c>
      <c r="F15" s="247" t="str">
        <f t="shared" si="3"/>
        <v>https://external.theglobalfund.org/sites/IFORMS/ccms/CCM Performance Assessments Documents/Bulgaria/EPA_0/ImprovementPlan</v>
      </c>
      <c r="G15" s="247" t="str">
        <f t="shared" si="4"/>
        <v>https://external.theglobalfund.org/sites/IFORMS/ccms/CCM Performance Assessments Documents/Bulgaria/EPA_0/Other</v>
      </c>
      <c r="I15" s="138" t="s">
        <v>351</v>
      </c>
      <c r="K15" s="248" t="s">
        <v>413</v>
      </c>
      <c r="L15" s="136" t="e">
        <f>CONCATENATE(L5,"/Indicator_G")</f>
        <v>#N/A</v>
      </c>
      <c r="N15" s="136">
        <v>14</v>
      </c>
    </row>
    <row r="16" spans="1:17" x14ac:dyDescent="0.3">
      <c r="A16" s="136" t="s">
        <v>155</v>
      </c>
      <c r="B16" s="136" t="s">
        <v>321</v>
      </c>
      <c r="C16" s="244" t="str">
        <f t="shared" si="0"/>
        <v>Burkina Faso</v>
      </c>
      <c r="D16" s="136" t="str">
        <f t="shared" si="1"/>
        <v>https://external.theglobalfund.org/sites/IFORMS/ccms/CCM Performance Assessments Documents/Burkina Faso</v>
      </c>
      <c r="E16" s="247" t="str">
        <f t="shared" si="2"/>
        <v>https://external.theglobalfund.org/sites/IFORMS/ccms/CCM Performance Assessments Documents/Burkina Faso/EPA_0</v>
      </c>
      <c r="F16" s="247" t="str">
        <f t="shared" si="3"/>
        <v>https://external.theglobalfund.org/sites/IFORMS/ccms/CCM Performance Assessments Documents/Burkina Faso/EPA_0/ImprovementPlan</v>
      </c>
      <c r="G16" s="247" t="str">
        <f t="shared" si="4"/>
        <v>https://external.theglobalfund.org/sites/IFORMS/ccms/CCM Performance Assessments Documents/Burkina Faso/EPA_0/Other</v>
      </c>
      <c r="I16" s="138" t="s">
        <v>352</v>
      </c>
      <c r="K16" s="248" t="s">
        <v>414</v>
      </c>
      <c r="L16" s="136" t="e">
        <f>CONCATENATE(L5,"/Indicator_H")</f>
        <v>#N/A</v>
      </c>
      <c r="N16" s="136">
        <v>15</v>
      </c>
    </row>
    <row r="17" spans="1:15" x14ac:dyDescent="0.3">
      <c r="A17" s="136" t="s">
        <v>156</v>
      </c>
      <c r="B17" s="136" t="s">
        <v>321</v>
      </c>
      <c r="C17" s="244" t="str">
        <f t="shared" si="0"/>
        <v>Burundi</v>
      </c>
      <c r="D17" s="136" t="str">
        <f t="shared" si="1"/>
        <v>https://external.theglobalfund.org/sites/IFORMS/ccms/CCM Performance Assessments Documents/Burundi</v>
      </c>
      <c r="E17" s="247" t="str">
        <f t="shared" si="2"/>
        <v>https://external.theglobalfund.org/sites/IFORMS/ccms/CCM Performance Assessments Documents/Burundi/EPA_0</v>
      </c>
      <c r="F17" s="247" t="str">
        <f t="shared" si="3"/>
        <v>https://external.theglobalfund.org/sites/IFORMS/ccms/CCM Performance Assessments Documents/Burundi/EPA_0/ImprovementPlan</v>
      </c>
      <c r="G17" s="247" t="str">
        <f t="shared" si="4"/>
        <v>https://external.theglobalfund.org/sites/IFORMS/ccms/CCM Performance Assessments Documents/Burundi/EPA_0/Other</v>
      </c>
      <c r="K17" s="248" t="s">
        <v>415</v>
      </c>
      <c r="L17" s="136" t="e">
        <f>CONCATENATE(L5,"/Indicator_I")</f>
        <v>#N/A</v>
      </c>
      <c r="N17" s="136">
        <v>16</v>
      </c>
    </row>
    <row r="18" spans="1:15" x14ac:dyDescent="0.3">
      <c r="A18" s="136" t="s">
        <v>157</v>
      </c>
      <c r="B18" s="138" t="s">
        <v>319</v>
      </c>
      <c r="C18" s="244" t="str">
        <f t="shared" si="0"/>
        <v>Cambodia</v>
      </c>
      <c r="D18" s="136" t="str">
        <f t="shared" si="1"/>
        <v>https://external.theglobalfund.org/sites/IFORMS/ccms/CCM Performance Assessments Documents/Cambodia</v>
      </c>
      <c r="E18" s="247" t="str">
        <f t="shared" si="2"/>
        <v>https://external.theglobalfund.org/sites/IFORMS/ccms/CCM Performance Assessments Documents/Cambodia/EPA_0</v>
      </c>
      <c r="F18" s="247" t="str">
        <f t="shared" si="3"/>
        <v>https://external.theglobalfund.org/sites/IFORMS/ccms/CCM Performance Assessments Documents/Cambodia/EPA_0/ImprovementPlan</v>
      </c>
      <c r="G18" s="247" t="str">
        <f>CONCATENATE(E18,"/Other")</f>
        <v>https://external.theglobalfund.org/sites/IFORMS/ccms/CCM Performance Assessments Documents/Cambodia/EPA_0/Other</v>
      </c>
      <c r="K18" s="248" t="s">
        <v>416</v>
      </c>
      <c r="L18" s="136" t="e">
        <f>CONCATENATE(L5,"/Indicator_J")</f>
        <v>#N/A</v>
      </c>
      <c r="N18" s="136">
        <v>17</v>
      </c>
    </row>
    <row r="19" spans="1:15" x14ac:dyDescent="0.3">
      <c r="A19" s="136" t="s">
        <v>158</v>
      </c>
      <c r="B19" s="136" t="s">
        <v>322</v>
      </c>
      <c r="C19" s="244" t="str">
        <f t="shared" si="0"/>
        <v>Cameroon</v>
      </c>
      <c r="D19" s="136" t="str">
        <f t="shared" si="1"/>
        <v>https://external.theglobalfund.org/sites/IFORMS/ccms/CCM Performance Assessments Documents/Cameroon</v>
      </c>
      <c r="E19" s="247" t="str">
        <f t="shared" si="2"/>
        <v>https://external.theglobalfund.org/sites/IFORMS/ccms/CCM Performance Assessments Documents/Cameroon/EPA_0</v>
      </c>
      <c r="F19" s="247" t="str">
        <f t="shared" si="3"/>
        <v>https://external.theglobalfund.org/sites/IFORMS/ccms/CCM Performance Assessments Documents/Cameroon/EPA_0/ImprovementPlan</v>
      </c>
      <c r="G19" s="247" t="str">
        <f t="shared" si="4"/>
        <v>https://external.theglobalfund.org/sites/IFORMS/ccms/CCM Performance Assessments Documents/Cameroon/EPA_0/Other</v>
      </c>
      <c r="K19" s="248" t="s">
        <v>417</v>
      </c>
      <c r="L19" s="136" t="e">
        <f>CONCATENATE(L5,"/Indicator_K")</f>
        <v>#N/A</v>
      </c>
      <c r="N19" s="136">
        <v>18</v>
      </c>
      <c r="O19" s="274"/>
    </row>
    <row r="20" spans="1:15" x14ac:dyDescent="0.3">
      <c r="A20" s="136" t="s">
        <v>159</v>
      </c>
      <c r="B20" s="136" t="s">
        <v>322</v>
      </c>
      <c r="C20" s="244" t="str">
        <f t="shared" si="0"/>
        <v>Cape Verde</v>
      </c>
      <c r="D20" s="136" t="str">
        <f t="shared" si="1"/>
        <v>https://external.theglobalfund.org/sites/IFORMS/ccms/CCM Performance Assessments Documents/Cape Verde</v>
      </c>
      <c r="E20" s="247" t="str">
        <f t="shared" si="2"/>
        <v>https://external.theglobalfund.org/sites/IFORMS/ccms/CCM Performance Assessments Documents/Cape Verde/EPA_0</v>
      </c>
      <c r="F20" s="247" t="str">
        <f t="shared" si="3"/>
        <v>https://external.theglobalfund.org/sites/IFORMS/ccms/CCM Performance Assessments Documents/Cape Verde/EPA_0/ImprovementPlan</v>
      </c>
      <c r="G20" s="247" t="str">
        <f t="shared" si="4"/>
        <v>https://external.theglobalfund.org/sites/IFORMS/ccms/CCM Performance Assessments Documents/Cape Verde/EPA_0/Other</v>
      </c>
      <c r="K20" s="248" t="s">
        <v>418</v>
      </c>
      <c r="L20" s="136" t="e">
        <f>CONCATENATE(L5,"/Indicator_L")</f>
        <v>#N/A</v>
      </c>
      <c r="N20" s="136">
        <v>19</v>
      </c>
    </row>
    <row r="21" spans="1:15" x14ac:dyDescent="0.3">
      <c r="A21" s="136" t="s">
        <v>160</v>
      </c>
      <c r="B21" s="136" t="s">
        <v>323</v>
      </c>
      <c r="C21" s="244" t="str">
        <f t="shared" si="0"/>
        <v>Central African Republic</v>
      </c>
      <c r="D21" s="136" t="str">
        <f t="shared" si="1"/>
        <v>https://external.theglobalfund.org/sites/IFORMS/ccms/CCM Performance Assessments Documents/Central African Republic</v>
      </c>
      <c r="E21" s="247" t="str">
        <f t="shared" si="2"/>
        <v>https://external.theglobalfund.org/sites/IFORMS/ccms/CCM Performance Assessments Documents/Central African Republic/EPA_0</v>
      </c>
      <c r="F21" s="247" t="str">
        <f t="shared" si="3"/>
        <v>https://external.theglobalfund.org/sites/IFORMS/ccms/CCM Performance Assessments Documents/Central African Republic/EPA_0/ImprovementPlan</v>
      </c>
      <c r="G21" s="247" t="str">
        <f t="shared" si="4"/>
        <v>https://external.theglobalfund.org/sites/IFORMS/ccms/CCM Performance Assessments Documents/Central African Republic/EPA_0/Other</v>
      </c>
      <c r="K21" s="248" t="s">
        <v>419</v>
      </c>
      <c r="L21" s="136" t="e">
        <f>CONCATENATE(L5,"/Indicator_M")</f>
        <v>#N/A</v>
      </c>
      <c r="N21" s="136">
        <v>20</v>
      </c>
    </row>
    <row r="22" spans="1:15" x14ac:dyDescent="0.3">
      <c r="A22" s="136" t="s">
        <v>161</v>
      </c>
      <c r="B22" s="136" t="s">
        <v>322</v>
      </c>
      <c r="C22" s="244" t="str">
        <f t="shared" si="0"/>
        <v>Chad</v>
      </c>
      <c r="D22" s="136" t="str">
        <f t="shared" si="1"/>
        <v>https://external.theglobalfund.org/sites/IFORMS/ccms/CCM Performance Assessments Documents/Chad</v>
      </c>
      <c r="E22" s="247" t="str">
        <f t="shared" si="2"/>
        <v>https://external.theglobalfund.org/sites/IFORMS/ccms/CCM Performance Assessments Documents/Chad/EPA_0</v>
      </c>
      <c r="F22" s="247" t="str">
        <f t="shared" si="3"/>
        <v>https://external.theglobalfund.org/sites/IFORMS/ccms/CCM Performance Assessments Documents/Chad/EPA_0/ImprovementPlan</v>
      </c>
      <c r="G22" s="247" t="str">
        <f t="shared" si="4"/>
        <v>https://external.theglobalfund.org/sites/IFORMS/ccms/CCM Performance Assessments Documents/Chad/EPA_0/Other</v>
      </c>
      <c r="K22" s="248" t="s">
        <v>420</v>
      </c>
      <c r="L22" s="136" t="e">
        <f>CONCATENATE(L5,"/Indicator_N1")</f>
        <v>#N/A</v>
      </c>
      <c r="N22" s="136">
        <v>21</v>
      </c>
    </row>
    <row r="23" spans="1:15" x14ac:dyDescent="0.3">
      <c r="A23" s="136" t="s">
        <v>162</v>
      </c>
      <c r="B23" s="136" t="s">
        <v>319</v>
      </c>
      <c r="C23" s="244" t="str">
        <f t="shared" si="0"/>
        <v>China</v>
      </c>
      <c r="D23" s="136" t="str">
        <f t="shared" si="1"/>
        <v>https://external.theglobalfund.org/sites/IFORMS/ccms/CCM Performance Assessments Documents/China</v>
      </c>
      <c r="E23" s="247" t="str">
        <f t="shared" si="2"/>
        <v>https://external.theglobalfund.org/sites/IFORMS/ccms/CCM Performance Assessments Documents/China/EPA_0</v>
      </c>
      <c r="F23" s="247" t="str">
        <f t="shared" si="3"/>
        <v>https://external.theglobalfund.org/sites/IFORMS/ccms/CCM Performance Assessments Documents/China/EPA_0/ImprovementPlan</v>
      </c>
      <c r="G23" s="247" t="str">
        <f t="shared" si="4"/>
        <v>https://external.theglobalfund.org/sites/IFORMS/ccms/CCM Performance Assessments Documents/China/EPA_0/Other</v>
      </c>
      <c r="K23" s="248" t="s">
        <v>421</v>
      </c>
      <c r="L23" s="136" t="e">
        <f>CONCATENATE(L5,"/Indicator_N2")</f>
        <v>#N/A</v>
      </c>
      <c r="N23" s="136">
        <v>22</v>
      </c>
    </row>
    <row r="24" spans="1:15" x14ac:dyDescent="0.3">
      <c r="A24" s="136" t="s">
        <v>163</v>
      </c>
      <c r="B24" s="136" t="s">
        <v>320</v>
      </c>
      <c r="C24" s="244" t="str">
        <f t="shared" si="0"/>
        <v>Colombia</v>
      </c>
      <c r="D24" s="136" t="str">
        <f t="shared" si="1"/>
        <v>https://external.theglobalfund.org/sites/IFORMS/ccms/CCM Performance Assessments Documents/Colombia</v>
      </c>
      <c r="E24" s="247" t="str">
        <f t="shared" si="2"/>
        <v>https://external.theglobalfund.org/sites/IFORMS/ccms/CCM Performance Assessments Documents/Colombia/EPA_0</v>
      </c>
      <c r="F24" s="247" t="str">
        <f t="shared" si="3"/>
        <v>https://external.theglobalfund.org/sites/IFORMS/ccms/CCM Performance Assessments Documents/Colombia/EPA_0/ImprovementPlan</v>
      </c>
      <c r="G24" s="247" t="str">
        <f t="shared" si="4"/>
        <v>https://external.theglobalfund.org/sites/IFORMS/ccms/CCM Performance Assessments Documents/Colombia/EPA_0/Other</v>
      </c>
      <c r="K24" s="248" t="s">
        <v>422</v>
      </c>
      <c r="L24" s="136" t="e">
        <f>CONCATENATE(L5,"/Indicator_O")</f>
        <v>#N/A</v>
      </c>
      <c r="N24" s="136">
        <v>23</v>
      </c>
    </row>
    <row r="25" spans="1:15" x14ac:dyDescent="0.3">
      <c r="A25" s="136" t="s">
        <v>164</v>
      </c>
      <c r="B25" s="136" t="s">
        <v>318</v>
      </c>
      <c r="C25" s="244" t="str">
        <f t="shared" si="0"/>
        <v>Comoros</v>
      </c>
      <c r="D25" s="136" t="str">
        <f t="shared" si="1"/>
        <v>https://external.theglobalfund.org/sites/IFORMS/ccms/CCM Performance Assessments Documents/Comoros</v>
      </c>
      <c r="E25" s="247" t="str">
        <f t="shared" si="2"/>
        <v>https://external.theglobalfund.org/sites/IFORMS/ccms/CCM Performance Assessments Documents/Comoros/EPA_0</v>
      </c>
      <c r="F25" s="247" t="str">
        <f t="shared" si="3"/>
        <v>https://external.theglobalfund.org/sites/IFORMS/ccms/CCM Performance Assessments Documents/Comoros/EPA_0/ImprovementPlan</v>
      </c>
      <c r="G25" s="247" t="str">
        <f t="shared" si="4"/>
        <v>https://external.theglobalfund.org/sites/IFORMS/ccms/CCM Performance Assessments Documents/Comoros/EPA_0/Other</v>
      </c>
      <c r="K25" s="248" t="s">
        <v>423</v>
      </c>
      <c r="L25" s="136" t="e">
        <f>CONCATENATE(L5,"/Indicator_P")</f>
        <v>#N/A</v>
      </c>
      <c r="N25" s="136">
        <v>24</v>
      </c>
    </row>
    <row r="26" spans="1:15" x14ac:dyDescent="0.3">
      <c r="A26" s="136" t="s">
        <v>165</v>
      </c>
      <c r="B26" s="136" t="s">
        <v>324</v>
      </c>
      <c r="C26" s="244" t="s">
        <v>390</v>
      </c>
      <c r="D26" s="136" t="str">
        <f t="shared" si="1"/>
        <v>https://external.theglobalfund.org/sites/IFORMS/ccms/CCM Performance Assessments Documents/Congo (DRC)</v>
      </c>
      <c r="E26" s="247" t="str">
        <f t="shared" si="2"/>
        <v>https://external.theglobalfund.org/sites/IFORMS/ccms/CCM Performance Assessments Documents/Congo (DRC)/EPA_0</v>
      </c>
      <c r="F26" s="247" t="str">
        <f t="shared" si="3"/>
        <v>https://external.theglobalfund.org/sites/IFORMS/ccms/CCM Performance Assessments Documents/Congo (DRC)/EPA_0/ImprovementPlan</v>
      </c>
      <c r="G26" s="247" t="str">
        <f t="shared" si="4"/>
        <v>https://external.theglobalfund.org/sites/IFORMS/ccms/CCM Performance Assessments Documents/Congo (DRC)/EPA_0/Other</v>
      </c>
      <c r="K26" s="306" t="s">
        <v>505</v>
      </c>
      <c r="L26" s="136" t="e">
        <f>CONCATENATE(L5,"/Indicator_Q1")</f>
        <v>#N/A</v>
      </c>
      <c r="N26" s="136">
        <v>25</v>
      </c>
    </row>
    <row r="27" spans="1:15" x14ac:dyDescent="0.3">
      <c r="A27" s="136" t="s">
        <v>166</v>
      </c>
      <c r="B27" s="136" t="s">
        <v>321</v>
      </c>
      <c r="C27" s="244" t="s">
        <v>391</v>
      </c>
      <c r="D27" s="136" t="str">
        <f t="shared" si="1"/>
        <v>https://external.theglobalfund.org/sites/IFORMS/ccms/CCM Performance Assessments Documents/Congo (Republic Of)</v>
      </c>
      <c r="E27" s="247" t="str">
        <f t="shared" si="2"/>
        <v>https://external.theglobalfund.org/sites/IFORMS/ccms/CCM Performance Assessments Documents/Congo (Republic Of)/EPA_0</v>
      </c>
      <c r="F27" s="247" t="str">
        <f t="shared" si="3"/>
        <v>https://external.theglobalfund.org/sites/IFORMS/ccms/CCM Performance Assessments Documents/Congo (Republic Of)/EPA_0/ImprovementPlan</v>
      </c>
      <c r="G27" s="247" t="str">
        <f t="shared" si="4"/>
        <v>https://external.theglobalfund.org/sites/IFORMS/ccms/CCM Performance Assessments Documents/Congo (Republic Of)/EPA_0/Other</v>
      </c>
      <c r="K27" s="306" t="s">
        <v>506</v>
      </c>
      <c r="L27" s="136" t="e">
        <f>CONCATENATE(L5,"/Indicator_Q2")</f>
        <v>#N/A</v>
      </c>
      <c r="N27" s="136">
        <v>26</v>
      </c>
    </row>
    <row r="28" spans="1:15" x14ac:dyDescent="0.3">
      <c r="A28" s="136" t="s">
        <v>167</v>
      </c>
      <c r="B28" s="136" t="s">
        <v>320</v>
      </c>
      <c r="C28" s="244" t="str">
        <f t="shared" si="0"/>
        <v>Costa Rica</v>
      </c>
      <c r="D28" s="136" t="str">
        <f t="shared" si="1"/>
        <v>https://external.theglobalfund.org/sites/IFORMS/ccms/CCM Performance Assessments Documents/Costa Rica</v>
      </c>
      <c r="E28" s="247" t="str">
        <f t="shared" si="2"/>
        <v>https://external.theglobalfund.org/sites/IFORMS/ccms/CCM Performance Assessments Documents/Costa Rica/EPA_0</v>
      </c>
      <c r="F28" s="247" t="str">
        <f t="shared" si="3"/>
        <v>https://external.theglobalfund.org/sites/IFORMS/ccms/CCM Performance Assessments Documents/Costa Rica/EPA_0/ImprovementPlan</v>
      </c>
      <c r="G28" s="247" t="str">
        <f t="shared" si="4"/>
        <v>https://external.theglobalfund.org/sites/IFORMS/ccms/CCM Performance Assessments Documents/Costa Rica/EPA_0/Other</v>
      </c>
      <c r="K28" s="306" t="s">
        <v>507</v>
      </c>
      <c r="L28" s="136" t="e">
        <f>CONCATENATE(L5,"/Indicator_R")</f>
        <v>#N/A</v>
      </c>
      <c r="N28" s="136">
        <v>27</v>
      </c>
    </row>
    <row r="29" spans="1:15" x14ac:dyDescent="0.3">
      <c r="A29" s="136" t="s">
        <v>168</v>
      </c>
      <c r="B29" s="136" t="s">
        <v>324</v>
      </c>
      <c r="C29" s="244" t="str">
        <f t="shared" si="0"/>
        <v>Côte d'Ivoire</v>
      </c>
      <c r="D29" s="136" t="str">
        <f t="shared" si="1"/>
        <v>https://external.theglobalfund.org/sites/IFORMS/ccms/CCM Performance Assessments Documents/Côte d'Ivoire</v>
      </c>
      <c r="E29" s="247" t="str">
        <f t="shared" si="2"/>
        <v>https://external.theglobalfund.org/sites/IFORMS/ccms/CCM Performance Assessments Documents/Côte d'Ivoire/EPA_0</v>
      </c>
      <c r="F29" s="247" t="str">
        <f t="shared" si="3"/>
        <v>https://external.theglobalfund.org/sites/IFORMS/ccms/CCM Performance Assessments Documents/Côte d'Ivoire/EPA_0/ImprovementPlan</v>
      </c>
      <c r="G29" s="247" t="str">
        <f t="shared" si="4"/>
        <v>https://external.theglobalfund.org/sites/IFORMS/ccms/CCM Performance Assessments Documents/Côte d'Ivoire/EPA_0/Other</v>
      </c>
      <c r="K29" s="306" t="s">
        <v>508</v>
      </c>
      <c r="L29" s="136" t="e">
        <f>CONCATENATE(L5,"/Indicator_S")</f>
        <v>#N/A</v>
      </c>
      <c r="N29" s="136">
        <v>28</v>
      </c>
    </row>
    <row r="30" spans="1:15" x14ac:dyDescent="0.3">
      <c r="A30" s="136" t="s">
        <v>169</v>
      </c>
      <c r="B30" s="136" t="s">
        <v>320</v>
      </c>
      <c r="C30" s="244" t="str">
        <f t="shared" si="0"/>
        <v>Cuba</v>
      </c>
      <c r="D30" s="136" t="str">
        <f t="shared" si="1"/>
        <v>https://external.theglobalfund.org/sites/IFORMS/ccms/CCM Performance Assessments Documents/Cuba</v>
      </c>
      <c r="E30" s="247" t="str">
        <f t="shared" si="2"/>
        <v>https://external.theglobalfund.org/sites/IFORMS/ccms/CCM Performance Assessments Documents/Cuba/EPA_0</v>
      </c>
      <c r="F30" s="247" t="str">
        <f t="shared" si="3"/>
        <v>https://external.theglobalfund.org/sites/IFORMS/ccms/CCM Performance Assessments Documents/Cuba/EPA_0/ImprovementPlan</v>
      </c>
      <c r="G30" s="247" t="str">
        <f t="shared" si="4"/>
        <v>https://external.theglobalfund.org/sites/IFORMS/ccms/CCM Performance Assessments Documents/Cuba/EPA_0/Other</v>
      </c>
      <c r="K30" s="270" t="s">
        <v>460</v>
      </c>
      <c r="L30" s="280" t="s">
        <v>461</v>
      </c>
      <c r="N30" s="136">
        <v>29</v>
      </c>
    </row>
    <row r="31" spans="1:15" x14ac:dyDescent="0.3">
      <c r="A31" s="136" t="s">
        <v>170</v>
      </c>
      <c r="B31" s="136" t="s">
        <v>323</v>
      </c>
      <c r="C31" s="244" t="str">
        <f t="shared" si="0"/>
        <v>Djibouti</v>
      </c>
      <c r="D31" s="136" t="str">
        <f t="shared" si="1"/>
        <v>https://external.theglobalfund.org/sites/IFORMS/ccms/CCM Performance Assessments Documents/Djibouti</v>
      </c>
      <c r="E31" s="247" t="str">
        <f t="shared" si="2"/>
        <v>https://external.theglobalfund.org/sites/IFORMS/ccms/CCM Performance Assessments Documents/Djibouti/EPA_0</v>
      </c>
      <c r="F31" s="247" t="str">
        <f t="shared" si="3"/>
        <v>https://external.theglobalfund.org/sites/IFORMS/ccms/CCM Performance Assessments Documents/Djibouti/EPA_0/ImprovementPlan</v>
      </c>
      <c r="G31" s="247" t="str">
        <f t="shared" si="4"/>
        <v>https://external.theglobalfund.org/sites/IFORMS/ccms/CCM Performance Assessments Documents/Djibouti/EPA_0/Other</v>
      </c>
      <c r="K31" s="273" t="s">
        <v>466</v>
      </c>
      <c r="L31" s="148" t="e">
        <f>CONCATENATE(L1,"-",VLOOKUP('Performance Assessment '!E7,CCMs!O1:P13,2,FALSE),"-",L4)</f>
        <v>#N/A</v>
      </c>
      <c r="N31" s="136">
        <v>30</v>
      </c>
    </row>
    <row r="32" spans="1:15" x14ac:dyDescent="0.3">
      <c r="A32" s="136" t="s">
        <v>171</v>
      </c>
      <c r="B32" s="136" t="s">
        <v>320</v>
      </c>
      <c r="C32" s="244" t="str">
        <f t="shared" si="0"/>
        <v>Dominican Republic</v>
      </c>
      <c r="D32" s="136" t="str">
        <f t="shared" si="1"/>
        <v>https://external.theglobalfund.org/sites/IFORMS/ccms/CCM Performance Assessments Documents/Dominican Republic</v>
      </c>
      <c r="E32" s="247" t="str">
        <f t="shared" si="2"/>
        <v>https://external.theglobalfund.org/sites/IFORMS/ccms/CCM Performance Assessments Documents/Dominican Republic/EPA_0</v>
      </c>
      <c r="F32" s="247" t="str">
        <f t="shared" si="3"/>
        <v>https://external.theglobalfund.org/sites/IFORMS/ccms/CCM Performance Assessments Documents/Dominican Republic/EPA_0/ImprovementPlan</v>
      </c>
      <c r="G32" s="247" t="str">
        <f t="shared" si="4"/>
        <v>https://external.theglobalfund.org/sites/IFORMS/ccms/CCM Performance Assessments Documents/Dominican Republic/EPA_0/Other</v>
      </c>
      <c r="N32" s="136">
        <v>31</v>
      </c>
    </row>
    <row r="33" spans="1:12" x14ac:dyDescent="0.3">
      <c r="A33" s="246" t="s">
        <v>172</v>
      </c>
      <c r="B33" s="136" t="s">
        <v>316</v>
      </c>
      <c r="C33" s="244" t="str">
        <f t="shared" si="0"/>
        <v>DPR of Korea</v>
      </c>
      <c r="D33" s="136" t="str">
        <f t="shared" si="1"/>
        <v>https://external.theglobalfund.org/sites/IFORMS/ccms/CCM Performance Assessments Documents/DPR of Korea</v>
      </c>
      <c r="E33" s="247" t="str">
        <f t="shared" si="2"/>
        <v>https://external.theglobalfund.org/sites/IFORMS/ccms/CCM Performance Assessments Documents/DPR of Korea/EPA_0</v>
      </c>
      <c r="F33" s="247" t="str">
        <f t="shared" si="3"/>
        <v>https://external.theglobalfund.org/sites/IFORMS/ccms/CCM Performance Assessments Documents/DPR of Korea/EPA_0/ImprovementPlan</v>
      </c>
      <c r="G33" s="247" t="str">
        <f t="shared" si="4"/>
        <v>https://external.theglobalfund.org/sites/IFORMS/ccms/CCM Performance Assessments Documents/DPR of Korea/EPA_0/Other</v>
      </c>
    </row>
    <row r="34" spans="1:12" x14ac:dyDescent="0.3">
      <c r="A34" s="136" t="s">
        <v>173</v>
      </c>
      <c r="B34" s="136" t="s">
        <v>320</v>
      </c>
      <c r="C34" s="244" t="str">
        <f t="shared" si="0"/>
        <v>Ecuador</v>
      </c>
      <c r="D34" s="136" t="str">
        <f t="shared" si="1"/>
        <v>https://external.theglobalfund.org/sites/IFORMS/ccms/CCM Performance Assessments Documents/Ecuador</v>
      </c>
      <c r="E34" s="247" t="str">
        <f t="shared" si="2"/>
        <v>https://external.theglobalfund.org/sites/IFORMS/ccms/CCM Performance Assessments Documents/Ecuador/EPA_0</v>
      </c>
      <c r="F34" s="247" t="str">
        <f t="shared" si="3"/>
        <v>https://external.theglobalfund.org/sites/IFORMS/ccms/CCM Performance Assessments Documents/Ecuador/EPA_0/ImprovementPlan</v>
      </c>
      <c r="G34" s="247" t="str">
        <f t="shared" si="4"/>
        <v>https://external.theglobalfund.org/sites/IFORMS/ccms/CCM Performance Assessments Documents/Ecuador/EPA_0/Other</v>
      </c>
    </row>
    <row r="35" spans="1:12" x14ac:dyDescent="0.3">
      <c r="A35" s="136" t="s">
        <v>174</v>
      </c>
      <c r="B35" s="136" t="s">
        <v>323</v>
      </c>
      <c r="C35" s="244" t="str">
        <f t="shared" si="0"/>
        <v>Egypt</v>
      </c>
      <c r="D35" s="136" t="str">
        <f t="shared" si="1"/>
        <v>https://external.theglobalfund.org/sites/IFORMS/ccms/CCM Performance Assessments Documents/Egypt</v>
      </c>
      <c r="E35" s="247" t="str">
        <f t="shared" si="2"/>
        <v>https://external.theglobalfund.org/sites/IFORMS/ccms/CCM Performance Assessments Documents/Egypt/EPA_0</v>
      </c>
      <c r="F35" s="247" t="str">
        <f t="shared" si="3"/>
        <v>https://external.theglobalfund.org/sites/IFORMS/ccms/CCM Performance Assessments Documents/Egypt/EPA_0/ImprovementPlan</v>
      </c>
      <c r="G35" s="247" t="str">
        <f t="shared" si="4"/>
        <v>https://external.theglobalfund.org/sites/IFORMS/ccms/CCM Performance Assessments Documents/Egypt/EPA_0/Other</v>
      </c>
    </row>
    <row r="36" spans="1:12" x14ac:dyDescent="0.3">
      <c r="A36" s="136" t="s">
        <v>175</v>
      </c>
      <c r="B36" s="136" t="s">
        <v>320</v>
      </c>
      <c r="C36" s="244" t="str">
        <f t="shared" si="0"/>
        <v>El Salvador</v>
      </c>
      <c r="D36" s="136" t="str">
        <f t="shared" si="1"/>
        <v>https://external.theglobalfund.org/sites/IFORMS/ccms/CCM Performance Assessments Documents/El Salvador</v>
      </c>
      <c r="E36" s="247" t="str">
        <f t="shared" si="2"/>
        <v>https://external.theglobalfund.org/sites/IFORMS/ccms/CCM Performance Assessments Documents/El Salvador/EPA_0</v>
      </c>
      <c r="F36" s="247" t="str">
        <f t="shared" si="3"/>
        <v>https://external.theglobalfund.org/sites/IFORMS/ccms/CCM Performance Assessments Documents/El Salvador/EPA_0/ImprovementPlan</v>
      </c>
      <c r="G36" s="247" t="str">
        <f t="shared" si="4"/>
        <v>https://external.theglobalfund.org/sites/IFORMS/ccms/CCM Performance Assessments Documents/El Salvador/EPA_0/Other</v>
      </c>
      <c r="L36" s="248"/>
    </row>
    <row r="37" spans="1:12" x14ac:dyDescent="0.3">
      <c r="A37" s="136" t="s">
        <v>176</v>
      </c>
      <c r="B37" s="136" t="s">
        <v>323</v>
      </c>
      <c r="C37" s="244" t="str">
        <f t="shared" si="0"/>
        <v>Eritrea</v>
      </c>
      <c r="D37" s="136" t="str">
        <f t="shared" si="1"/>
        <v>https://external.theglobalfund.org/sites/IFORMS/ccms/CCM Performance Assessments Documents/Eritrea</v>
      </c>
      <c r="E37" s="247" t="str">
        <f t="shared" si="2"/>
        <v>https://external.theglobalfund.org/sites/IFORMS/ccms/CCM Performance Assessments Documents/Eritrea/EPA_0</v>
      </c>
      <c r="F37" s="247" t="str">
        <f t="shared" si="3"/>
        <v>https://external.theglobalfund.org/sites/IFORMS/ccms/CCM Performance Assessments Documents/Eritrea/EPA_0/ImprovementPlan</v>
      </c>
      <c r="G37" s="247" t="str">
        <f t="shared" si="4"/>
        <v>https://external.theglobalfund.org/sites/IFORMS/ccms/CCM Performance Assessments Documents/Eritrea/EPA_0/Other</v>
      </c>
      <c r="L37" s="248"/>
    </row>
    <row r="38" spans="1:12" x14ac:dyDescent="0.3">
      <c r="A38" s="136" t="s">
        <v>177</v>
      </c>
      <c r="B38" s="136" t="s">
        <v>325</v>
      </c>
      <c r="C38" s="244" t="str">
        <f t="shared" si="0"/>
        <v>Ethiopia</v>
      </c>
      <c r="D38" s="136" t="str">
        <f t="shared" si="1"/>
        <v>https://external.theglobalfund.org/sites/IFORMS/ccms/CCM Performance Assessments Documents/Ethiopia</v>
      </c>
      <c r="E38" s="247" t="str">
        <f t="shared" si="2"/>
        <v>https://external.theglobalfund.org/sites/IFORMS/ccms/CCM Performance Assessments Documents/Ethiopia/EPA_0</v>
      </c>
      <c r="F38" s="247" t="str">
        <f t="shared" si="3"/>
        <v>https://external.theglobalfund.org/sites/IFORMS/ccms/CCM Performance Assessments Documents/Ethiopia/EPA_0/ImprovementPlan</v>
      </c>
      <c r="G38" s="247" t="str">
        <f t="shared" si="4"/>
        <v>https://external.theglobalfund.org/sites/IFORMS/ccms/CCM Performance Assessments Documents/Ethiopia/EPA_0/Other</v>
      </c>
      <c r="L38" s="248"/>
    </row>
    <row r="39" spans="1:12" x14ac:dyDescent="0.3">
      <c r="A39" s="136" t="s">
        <v>178</v>
      </c>
      <c r="C39" s="244" t="str">
        <f t="shared" si="0"/>
        <v>Ficticia</v>
      </c>
      <c r="D39" s="136" t="str">
        <f t="shared" si="1"/>
        <v>https://external.theglobalfund.org/sites/IFORMS/ccms/CCM Performance Assessments Documents/Ficticia</v>
      </c>
      <c r="E39" s="247" t="str">
        <f t="shared" si="2"/>
        <v>https://external.theglobalfund.org/sites/IFORMS/ccms/CCM Performance Assessments Documents/Ficticia/EPA_0</v>
      </c>
      <c r="F39" s="247" t="str">
        <f t="shared" si="3"/>
        <v>https://external.theglobalfund.org/sites/IFORMS/ccms/CCM Performance Assessments Documents/Ficticia/EPA_0/ImprovementPlan</v>
      </c>
      <c r="G39" s="247" t="str">
        <f t="shared" si="4"/>
        <v>https://external.theglobalfund.org/sites/IFORMS/ccms/CCM Performance Assessments Documents/Ficticia/EPA_0/Other</v>
      </c>
      <c r="L39" s="248"/>
    </row>
    <row r="40" spans="1:12" x14ac:dyDescent="0.3">
      <c r="A40" s="136" t="s">
        <v>179</v>
      </c>
      <c r="B40" s="136" t="s">
        <v>316</v>
      </c>
      <c r="C40" s="244" t="str">
        <f t="shared" si="0"/>
        <v>Fiji</v>
      </c>
      <c r="D40" s="136" t="str">
        <f t="shared" si="1"/>
        <v>https://external.theglobalfund.org/sites/IFORMS/ccms/CCM Performance Assessments Documents/Fiji</v>
      </c>
      <c r="E40" s="247" t="str">
        <f t="shared" si="2"/>
        <v>https://external.theglobalfund.org/sites/IFORMS/ccms/CCM Performance Assessments Documents/Fiji/EPA_0</v>
      </c>
      <c r="F40" s="247" t="str">
        <f t="shared" si="3"/>
        <v>https://external.theglobalfund.org/sites/IFORMS/ccms/CCM Performance Assessments Documents/Fiji/EPA_0/ImprovementPlan</v>
      </c>
      <c r="G40" s="247" t="str">
        <f t="shared" si="4"/>
        <v>https://external.theglobalfund.org/sites/IFORMS/ccms/CCM Performance Assessments Documents/Fiji/EPA_0/Other</v>
      </c>
      <c r="L40" s="248"/>
    </row>
    <row r="41" spans="1:12" x14ac:dyDescent="0.3">
      <c r="A41" s="136" t="s">
        <v>180</v>
      </c>
      <c r="B41" s="136" t="s">
        <v>321</v>
      </c>
      <c r="C41" s="244" t="str">
        <f t="shared" si="0"/>
        <v>Gabon</v>
      </c>
      <c r="D41" s="136" t="str">
        <f t="shared" si="1"/>
        <v>https://external.theglobalfund.org/sites/IFORMS/ccms/CCM Performance Assessments Documents/Gabon</v>
      </c>
      <c r="E41" s="247" t="str">
        <f t="shared" si="2"/>
        <v>https://external.theglobalfund.org/sites/IFORMS/ccms/CCM Performance Assessments Documents/Gabon/EPA_0</v>
      </c>
      <c r="F41" s="247" t="str">
        <f t="shared" si="3"/>
        <v>https://external.theglobalfund.org/sites/IFORMS/ccms/CCM Performance Assessments Documents/Gabon/EPA_0/ImprovementPlan</v>
      </c>
      <c r="G41" s="247" t="str">
        <f t="shared" si="4"/>
        <v>https://external.theglobalfund.org/sites/IFORMS/ccms/CCM Performance Assessments Documents/Gabon/EPA_0/Other</v>
      </c>
    </row>
    <row r="42" spans="1:12" x14ac:dyDescent="0.3">
      <c r="A42" s="136" t="s">
        <v>181</v>
      </c>
      <c r="B42" s="136" t="s">
        <v>322</v>
      </c>
      <c r="C42" s="244" t="str">
        <f t="shared" si="0"/>
        <v>Gambia</v>
      </c>
      <c r="D42" s="136" t="str">
        <f t="shared" si="1"/>
        <v>https://external.theglobalfund.org/sites/IFORMS/ccms/CCM Performance Assessments Documents/Gambia</v>
      </c>
      <c r="E42" s="247" t="str">
        <f t="shared" si="2"/>
        <v>https://external.theglobalfund.org/sites/IFORMS/ccms/CCM Performance Assessments Documents/Gambia/EPA_0</v>
      </c>
      <c r="F42" s="247" t="str">
        <f t="shared" si="3"/>
        <v>https://external.theglobalfund.org/sites/IFORMS/ccms/CCM Performance Assessments Documents/Gambia/EPA_0/ImprovementPlan</v>
      </c>
      <c r="G42" s="247" t="str">
        <f t="shared" si="4"/>
        <v>https://external.theglobalfund.org/sites/IFORMS/ccms/CCM Performance Assessments Documents/Gambia/EPA_0/Other</v>
      </c>
    </row>
    <row r="43" spans="1:12" x14ac:dyDescent="0.3">
      <c r="A43" s="136" t="s">
        <v>182</v>
      </c>
      <c r="B43" s="136" t="s">
        <v>317</v>
      </c>
      <c r="C43" s="244" t="str">
        <f t="shared" si="0"/>
        <v>Georgia</v>
      </c>
      <c r="D43" s="136" t="str">
        <f t="shared" si="1"/>
        <v>https://external.theglobalfund.org/sites/IFORMS/ccms/CCM Performance Assessments Documents/Georgia</v>
      </c>
      <c r="E43" s="247" t="str">
        <f t="shared" si="2"/>
        <v>https://external.theglobalfund.org/sites/IFORMS/ccms/CCM Performance Assessments Documents/Georgia/EPA_0</v>
      </c>
      <c r="F43" s="247" t="str">
        <f t="shared" si="3"/>
        <v>https://external.theglobalfund.org/sites/IFORMS/ccms/CCM Performance Assessments Documents/Georgia/EPA_0/ImprovementPlan</v>
      </c>
      <c r="G43" s="247" t="str">
        <f t="shared" si="4"/>
        <v>https://external.theglobalfund.org/sites/IFORMS/ccms/CCM Performance Assessments Documents/Georgia/EPA_0/Other</v>
      </c>
    </row>
    <row r="44" spans="1:12" x14ac:dyDescent="0.3">
      <c r="A44" s="136" t="s">
        <v>183</v>
      </c>
      <c r="B44" s="136" t="s">
        <v>324</v>
      </c>
      <c r="C44" s="244" t="str">
        <f t="shared" si="0"/>
        <v>Ghana</v>
      </c>
      <c r="D44" s="136" t="str">
        <f t="shared" si="1"/>
        <v>https://external.theglobalfund.org/sites/IFORMS/ccms/CCM Performance Assessments Documents/Ghana</v>
      </c>
      <c r="E44" s="247" t="str">
        <f t="shared" si="2"/>
        <v>https://external.theglobalfund.org/sites/IFORMS/ccms/CCM Performance Assessments Documents/Ghana/EPA_0</v>
      </c>
      <c r="F44" s="247" t="str">
        <f t="shared" si="3"/>
        <v>https://external.theglobalfund.org/sites/IFORMS/ccms/CCM Performance Assessments Documents/Ghana/EPA_0/ImprovementPlan</v>
      </c>
      <c r="G44" s="247" t="str">
        <f t="shared" si="4"/>
        <v>https://external.theglobalfund.org/sites/IFORMS/ccms/CCM Performance Assessments Documents/Ghana/EPA_0/Other</v>
      </c>
    </row>
    <row r="45" spans="1:12" x14ac:dyDescent="0.3">
      <c r="A45" s="136" t="s">
        <v>184</v>
      </c>
      <c r="B45" s="136" t="s">
        <v>320</v>
      </c>
      <c r="C45" s="244" t="str">
        <f t="shared" si="0"/>
        <v>Guatemala</v>
      </c>
      <c r="D45" s="136" t="str">
        <f t="shared" si="1"/>
        <v>https://external.theglobalfund.org/sites/IFORMS/ccms/CCM Performance Assessments Documents/Guatemala</v>
      </c>
      <c r="E45" s="247" t="str">
        <f t="shared" si="2"/>
        <v>https://external.theglobalfund.org/sites/IFORMS/ccms/CCM Performance Assessments Documents/Guatemala/EPA_0</v>
      </c>
      <c r="F45" s="247" t="str">
        <f t="shared" si="3"/>
        <v>https://external.theglobalfund.org/sites/IFORMS/ccms/CCM Performance Assessments Documents/Guatemala/EPA_0/ImprovementPlan</v>
      </c>
      <c r="G45" s="247" t="str">
        <f t="shared" si="4"/>
        <v>https://external.theglobalfund.org/sites/IFORMS/ccms/CCM Performance Assessments Documents/Guatemala/EPA_0/Other</v>
      </c>
    </row>
    <row r="46" spans="1:12" x14ac:dyDescent="0.3">
      <c r="A46" s="136" t="s">
        <v>185</v>
      </c>
      <c r="B46" s="136" t="s">
        <v>322</v>
      </c>
      <c r="C46" s="244" t="str">
        <f t="shared" si="0"/>
        <v>Guinea</v>
      </c>
      <c r="D46" s="136" t="str">
        <f t="shared" si="1"/>
        <v>https://external.theglobalfund.org/sites/IFORMS/ccms/CCM Performance Assessments Documents/Guinea</v>
      </c>
      <c r="E46" s="247" t="str">
        <f t="shared" si="2"/>
        <v>https://external.theglobalfund.org/sites/IFORMS/ccms/CCM Performance Assessments Documents/Guinea/EPA_0</v>
      </c>
      <c r="F46" s="247" t="str">
        <f t="shared" si="3"/>
        <v>https://external.theglobalfund.org/sites/IFORMS/ccms/CCM Performance Assessments Documents/Guinea/EPA_0/ImprovementPlan</v>
      </c>
      <c r="G46" s="247" t="str">
        <f t="shared" si="4"/>
        <v>https://external.theglobalfund.org/sites/IFORMS/ccms/CCM Performance Assessments Documents/Guinea/EPA_0/Other</v>
      </c>
    </row>
    <row r="47" spans="1:12" x14ac:dyDescent="0.3">
      <c r="A47" s="136" t="s">
        <v>186</v>
      </c>
      <c r="B47" s="136" t="s">
        <v>322</v>
      </c>
      <c r="C47" s="244" t="str">
        <f t="shared" si="0"/>
        <v>Guinea-Bissau</v>
      </c>
      <c r="D47" s="136" t="str">
        <f t="shared" si="1"/>
        <v>https://external.theglobalfund.org/sites/IFORMS/ccms/CCM Performance Assessments Documents/Guinea-Bissau</v>
      </c>
      <c r="E47" s="247" t="str">
        <f t="shared" si="2"/>
        <v>https://external.theglobalfund.org/sites/IFORMS/ccms/CCM Performance Assessments Documents/Guinea-Bissau/EPA_0</v>
      </c>
      <c r="F47" s="247" t="str">
        <f t="shared" si="3"/>
        <v>https://external.theglobalfund.org/sites/IFORMS/ccms/CCM Performance Assessments Documents/Guinea-Bissau/EPA_0/ImprovementPlan</v>
      </c>
      <c r="G47" s="247" t="str">
        <f t="shared" si="4"/>
        <v>https://external.theglobalfund.org/sites/IFORMS/ccms/CCM Performance Assessments Documents/Guinea-Bissau/EPA_0/Other</v>
      </c>
    </row>
    <row r="48" spans="1:12" x14ac:dyDescent="0.3">
      <c r="A48" s="136" t="s">
        <v>187</v>
      </c>
      <c r="B48" s="136" t="s">
        <v>320</v>
      </c>
      <c r="C48" s="244" t="str">
        <f t="shared" si="0"/>
        <v>Guyana</v>
      </c>
      <c r="D48" s="136" t="str">
        <f t="shared" si="1"/>
        <v>https://external.theglobalfund.org/sites/IFORMS/ccms/CCM Performance Assessments Documents/Guyana</v>
      </c>
      <c r="E48" s="247" t="str">
        <f t="shared" si="2"/>
        <v>https://external.theglobalfund.org/sites/IFORMS/ccms/CCM Performance Assessments Documents/Guyana/EPA_0</v>
      </c>
      <c r="F48" s="247" t="str">
        <f t="shared" si="3"/>
        <v>https://external.theglobalfund.org/sites/IFORMS/ccms/CCM Performance Assessments Documents/Guyana/EPA_0/ImprovementPlan</v>
      </c>
      <c r="G48" s="247" t="str">
        <f t="shared" si="4"/>
        <v>https://external.theglobalfund.org/sites/IFORMS/ccms/CCM Performance Assessments Documents/Guyana/EPA_0/Other</v>
      </c>
    </row>
    <row r="49" spans="1:7" x14ac:dyDescent="0.3">
      <c r="A49" s="136" t="s">
        <v>188</v>
      </c>
      <c r="B49" s="136" t="s">
        <v>320</v>
      </c>
      <c r="C49" s="244" t="str">
        <f t="shared" si="0"/>
        <v>Haiti</v>
      </c>
      <c r="D49" s="136" t="str">
        <f t="shared" si="1"/>
        <v>https://external.theglobalfund.org/sites/IFORMS/ccms/CCM Performance Assessments Documents/Haiti</v>
      </c>
      <c r="E49" s="247" t="str">
        <f t="shared" si="2"/>
        <v>https://external.theglobalfund.org/sites/IFORMS/ccms/CCM Performance Assessments Documents/Haiti/EPA_0</v>
      </c>
      <c r="F49" s="247" t="str">
        <f t="shared" si="3"/>
        <v>https://external.theglobalfund.org/sites/IFORMS/ccms/CCM Performance Assessments Documents/Haiti/EPA_0/ImprovementPlan</v>
      </c>
      <c r="G49" s="247" t="str">
        <f t="shared" si="4"/>
        <v>https://external.theglobalfund.org/sites/IFORMS/ccms/CCM Performance Assessments Documents/Haiti/EPA_0/Other</v>
      </c>
    </row>
    <row r="50" spans="1:7" x14ac:dyDescent="0.3">
      <c r="A50" s="136" t="s">
        <v>189</v>
      </c>
      <c r="B50" s="136" t="s">
        <v>320</v>
      </c>
      <c r="C50" s="244" t="str">
        <f t="shared" si="0"/>
        <v>Honduras</v>
      </c>
      <c r="D50" s="136" t="str">
        <f t="shared" si="1"/>
        <v>https://external.theglobalfund.org/sites/IFORMS/ccms/CCM Performance Assessments Documents/Honduras</v>
      </c>
      <c r="E50" s="247" t="str">
        <f t="shared" si="2"/>
        <v>https://external.theglobalfund.org/sites/IFORMS/ccms/CCM Performance Assessments Documents/Honduras/EPA_0</v>
      </c>
      <c r="F50" s="247" t="str">
        <f t="shared" si="3"/>
        <v>https://external.theglobalfund.org/sites/IFORMS/ccms/CCM Performance Assessments Documents/Honduras/EPA_0/ImprovementPlan</v>
      </c>
      <c r="G50" s="247" t="str">
        <f t="shared" si="4"/>
        <v>https://external.theglobalfund.org/sites/IFORMS/ccms/CCM Performance Assessments Documents/Honduras/EPA_0/Other</v>
      </c>
    </row>
    <row r="51" spans="1:7" x14ac:dyDescent="0.3">
      <c r="A51" s="136" t="s">
        <v>190</v>
      </c>
      <c r="B51" s="136" t="s">
        <v>319</v>
      </c>
      <c r="C51" s="244" t="str">
        <f t="shared" si="0"/>
        <v>India</v>
      </c>
      <c r="D51" s="136" t="str">
        <f t="shared" si="1"/>
        <v>https://external.theglobalfund.org/sites/IFORMS/ccms/CCM Performance Assessments Documents/India</v>
      </c>
      <c r="E51" s="247" t="str">
        <f t="shared" si="2"/>
        <v>https://external.theglobalfund.org/sites/IFORMS/ccms/CCM Performance Assessments Documents/India/EPA_0</v>
      </c>
      <c r="F51" s="247" t="str">
        <f t="shared" si="3"/>
        <v>https://external.theglobalfund.org/sites/IFORMS/ccms/CCM Performance Assessments Documents/India/EPA_0/ImprovementPlan</v>
      </c>
      <c r="G51" s="247" t="str">
        <f t="shared" si="4"/>
        <v>https://external.theglobalfund.org/sites/IFORMS/ccms/CCM Performance Assessments Documents/India/EPA_0/Other</v>
      </c>
    </row>
    <row r="52" spans="1:7" x14ac:dyDescent="0.3">
      <c r="A52" s="136" t="s">
        <v>191</v>
      </c>
      <c r="B52" s="136" t="s">
        <v>319</v>
      </c>
      <c r="C52" s="244" t="str">
        <f t="shared" si="0"/>
        <v>Indonesia</v>
      </c>
      <c r="D52" s="136" t="str">
        <f t="shared" si="1"/>
        <v>https://external.theglobalfund.org/sites/IFORMS/ccms/CCM Performance Assessments Documents/Indonesia</v>
      </c>
      <c r="E52" s="247" t="str">
        <f t="shared" si="2"/>
        <v>https://external.theglobalfund.org/sites/IFORMS/ccms/CCM Performance Assessments Documents/Indonesia/EPA_0</v>
      </c>
      <c r="F52" s="247" t="str">
        <f t="shared" si="3"/>
        <v>https://external.theglobalfund.org/sites/IFORMS/ccms/CCM Performance Assessments Documents/Indonesia/EPA_0/ImprovementPlan</v>
      </c>
      <c r="G52" s="247" t="str">
        <f t="shared" si="4"/>
        <v>https://external.theglobalfund.org/sites/IFORMS/ccms/CCM Performance Assessments Documents/Indonesia/EPA_0/Other</v>
      </c>
    </row>
    <row r="53" spans="1:7" x14ac:dyDescent="0.3">
      <c r="A53" s="136" t="s">
        <v>192</v>
      </c>
      <c r="B53" s="136" t="s">
        <v>316</v>
      </c>
      <c r="C53" s="244" t="s">
        <v>392</v>
      </c>
      <c r="D53" s="136" t="str">
        <f t="shared" si="1"/>
        <v>https://external.theglobalfund.org/sites/IFORMS/ccms/CCM Performance Assessments Documents/Iran</v>
      </c>
      <c r="E53" s="247" t="str">
        <f t="shared" si="2"/>
        <v>https://external.theglobalfund.org/sites/IFORMS/ccms/CCM Performance Assessments Documents/Iran/EPA_0</v>
      </c>
      <c r="F53" s="247" t="str">
        <f t="shared" si="3"/>
        <v>https://external.theglobalfund.org/sites/IFORMS/ccms/CCM Performance Assessments Documents/Iran/EPA_0/ImprovementPlan</v>
      </c>
      <c r="G53" s="247" t="str">
        <f t="shared" si="4"/>
        <v>https://external.theglobalfund.org/sites/IFORMS/ccms/CCM Performance Assessments Documents/Iran/EPA_0/Other</v>
      </c>
    </row>
    <row r="54" spans="1:7" x14ac:dyDescent="0.3">
      <c r="A54" s="136" t="s">
        <v>193</v>
      </c>
      <c r="B54" s="136" t="s">
        <v>323</v>
      </c>
      <c r="C54" s="244" t="str">
        <f t="shared" si="0"/>
        <v>Iraq</v>
      </c>
      <c r="D54" s="136" t="str">
        <f t="shared" si="1"/>
        <v>https://external.theglobalfund.org/sites/IFORMS/ccms/CCM Performance Assessments Documents/Iraq</v>
      </c>
      <c r="E54" s="247" t="str">
        <f t="shared" si="2"/>
        <v>https://external.theglobalfund.org/sites/IFORMS/ccms/CCM Performance Assessments Documents/Iraq/EPA_0</v>
      </c>
      <c r="F54" s="247" t="str">
        <f t="shared" si="3"/>
        <v>https://external.theglobalfund.org/sites/IFORMS/ccms/CCM Performance Assessments Documents/Iraq/EPA_0/ImprovementPlan</v>
      </c>
      <c r="G54" s="247" t="str">
        <f t="shared" si="4"/>
        <v>https://external.theglobalfund.org/sites/IFORMS/ccms/CCM Performance Assessments Documents/Iraq/EPA_0/Other</v>
      </c>
    </row>
    <row r="55" spans="1:7" x14ac:dyDescent="0.3">
      <c r="A55" s="136" t="s">
        <v>194</v>
      </c>
      <c r="B55" s="136" t="s">
        <v>320</v>
      </c>
      <c r="C55" s="244" t="str">
        <f t="shared" si="0"/>
        <v>Jamaica</v>
      </c>
      <c r="D55" s="136" t="str">
        <f t="shared" si="1"/>
        <v>https://external.theglobalfund.org/sites/IFORMS/ccms/CCM Performance Assessments Documents/Jamaica</v>
      </c>
      <c r="E55" s="247" t="str">
        <f t="shared" si="2"/>
        <v>https://external.theglobalfund.org/sites/IFORMS/ccms/CCM Performance Assessments Documents/Jamaica/EPA_0</v>
      </c>
      <c r="F55" s="247" t="str">
        <f t="shared" si="3"/>
        <v>https://external.theglobalfund.org/sites/IFORMS/ccms/CCM Performance Assessments Documents/Jamaica/EPA_0/ImprovementPlan</v>
      </c>
      <c r="G55" s="247" t="str">
        <f t="shared" si="4"/>
        <v>https://external.theglobalfund.org/sites/IFORMS/ccms/CCM Performance Assessments Documents/Jamaica/EPA_0/Other</v>
      </c>
    </row>
    <row r="56" spans="1:7" x14ac:dyDescent="0.3">
      <c r="A56" s="136" t="s">
        <v>195</v>
      </c>
      <c r="B56" s="136" t="s">
        <v>317</v>
      </c>
      <c r="C56" s="244" t="str">
        <f t="shared" si="0"/>
        <v>Kazakhstan</v>
      </c>
      <c r="D56" s="136" t="str">
        <f t="shared" si="1"/>
        <v>https://external.theglobalfund.org/sites/IFORMS/ccms/CCM Performance Assessments Documents/Kazakhstan</v>
      </c>
      <c r="E56" s="247" t="str">
        <f t="shared" si="2"/>
        <v>https://external.theglobalfund.org/sites/IFORMS/ccms/CCM Performance Assessments Documents/Kazakhstan/EPA_0</v>
      </c>
      <c r="F56" s="247" t="str">
        <f t="shared" si="3"/>
        <v>https://external.theglobalfund.org/sites/IFORMS/ccms/CCM Performance Assessments Documents/Kazakhstan/EPA_0/ImprovementPlan</v>
      </c>
      <c r="G56" s="247" t="str">
        <f t="shared" si="4"/>
        <v>https://external.theglobalfund.org/sites/IFORMS/ccms/CCM Performance Assessments Documents/Kazakhstan/EPA_0/Other</v>
      </c>
    </row>
    <row r="57" spans="1:7" x14ac:dyDescent="0.3">
      <c r="A57" s="136" t="s">
        <v>196</v>
      </c>
      <c r="B57" s="136" t="s">
        <v>325</v>
      </c>
      <c r="C57" s="244" t="str">
        <f t="shared" si="0"/>
        <v>Kenya</v>
      </c>
      <c r="D57" s="136" t="str">
        <f t="shared" si="1"/>
        <v>https://external.theglobalfund.org/sites/IFORMS/ccms/CCM Performance Assessments Documents/Kenya</v>
      </c>
      <c r="E57" s="247" t="str">
        <f t="shared" si="2"/>
        <v>https://external.theglobalfund.org/sites/IFORMS/ccms/CCM Performance Assessments Documents/Kenya/EPA_0</v>
      </c>
      <c r="F57" s="247" t="str">
        <f t="shared" si="3"/>
        <v>https://external.theglobalfund.org/sites/IFORMS/ccms/CCM Performance Assessments Documents/Kenya/EPA_0/ImprovementPlan</v>
      </c>
      <c r="G57" s="247" t="str">
        <f t="shared" si="4"/>
        <v>https://external.theglobalfund.org/sites/IFORMS/ccms/CCM Performance Assessments Documents/Kenya/EPA_0/Other</v>
      </c>
    </row>
    <row r="58" spans="1:7" x14ac:dyDescent="0.3">
      <c r="A58" s="136" t="s">
        <v>197</v>
      </c>
      <c r="B58" s="136" t="s">
        <v>317</v>
      </c>
      <c r="C58" s="244" t="str">
        <f t="shared" si="0"/>
        <v>Kosovo</v>
      </c>
      <c r="D58" s="136" t="str">
        <f t="shared" si="1"/>
        <v>https://external.theglobalfund.org/sites/IFORMS/ccms/CCM Performance Assessments Documents/Kosovo</v>
      </c>
      <c r="E58" s="247" t="str">
        <f t="shared" si="2"/>
        <v>https://external.theglobalfund.org/sites/IFORMS/ccms/CCM Performance Assessments Documents/Kosovo/EPA_0</v>
      </c>
      <c r="F58" s="247" t="str">
        <f t="shared" si="3"/>
        <v>https://external.theglobalfund.org/sites/IFORMS/ccms/CCM Performance Assessments Documents/Kosovo/EPA_0/ImprovementPlan</v>
      </c>
      <c r="G58" s="247" t="str">
        <f t="shared" si="4"/>
        <v>https://external.theglobalfund.org/sites/IFORMS/ccms/CCM Performance Assessments Documents/Kosovo/EPA_0/Other</v>
      </c>
    </row>
    <row r="59" spans="1:7" x14ac:dyDescent="0.3">
      <c r="A59" s="136" t="s">
        <v>198</v>
      </c>
      <c r="B59" s="136" t="s">
        <v>317</v>
      </c>
      <c r="C59" s="244" t="str">
        <f t="shared" si="0"/>
        <v>Kyrgyzstan</v>
      </c>
      <c r="D59" s="136" t="str">
        <f t="shared" si="1"/>
        <v>https://external.theglobalfund.org/sites/IFORMS/ccms/CCM Performance Assessments Documents/Kyrgyzstan</v>
      </c>
      <c r="E59" s="247" t="str">
        <f t="shared" si="2"/>
        <v>https://external.theglobalfund.org/sites/IFORMS/ccms/CCM Performance Assessments Documents/Kyrgyzstan/EPA_0</v>
      </c>
      <c r="F59" s="247" t="str">
        <f t="shared" si="3"/>
        <v>https://external.theglobalfund.org/sites/IFORMS/ccms/CCM Performance Assessments Documents/Kyrgyzstan/EPA_0/ImprovementPlan</v>
      </c>
      <c r="G59" s="247" t="str">
        <f t="shared" si="4"/>
        <v>https://external.theglobalfund.org/sites/IFORMS/ccms/CCM Performance Assessments Documents/Kyrgyzstan/EPA_0/Other</v>
      </c>
    </row>
    <row r="60" spans="1:7" x14ac:dyDescent="0.3">
      <c r="A60" s="136" t="s">
        <v>199</v>
      </c>
      <c r="B60" s="136" t="s">
        <v>316</v>
      </c>
      <c r="C60" s="244" t="s">
        <v>393</v>
      </c>
      <c r="D60" s="136" t="str">
        <f t="shared" si="1"/>
        <v>https://external.theglobalfund.org/sites/IFORMS/ccms/CCM Performance Assessments Documents/LAO PDR</v>
      </c>
      <c r="E60" s="247" t="str">
        <f t="shared" si="2"/>
        <v>https://external.theglobalfund.org/sites/IFORMS/ccms/CCM Performance Assessments Documents/LAO PDR/EPA_0</v>
      </c>
      <c r="F60" s="247" t="str">
        <f t="shared" si="3"/>
        <v>https://external.theglobalfund.org/sites/IFORMS/ccms/CCM Performance Assessments Documents/LAO PDR/EPA_0/ImprovementPlan</v>
      </c>
      <c r="G60" s="247" t="str">
        <f t="shared" si="4"/>
        <v>https://external.theglobalfund.org/sites/IFORMS/ccms/CCM Performance Assessments Documents/LAO PDR/EPA_0/Other</v>
      </c>
    </row>
    <row r="61" spans="1:7" x14ac:dyDescent="0.3">
      <c r="A61" s="136" t="s">
        <v>200</v>
      </c>
      <c r="B61" s="136" t="s">
        <v>318</v>
      </c>
      <c r="C61" s="244" t="str">
        <f t="shared" si="0"/>
        <v>Lesotho</v>
      </c>
      <c r="D61" s="136" t="str">
        <f t="shared" si="1"/>
        <v>https://external.theglobalfund.org/sites/IFORMS/ccms/CCM Performance Assessments Documents/Lesotho</v>
      </c>
      <c r="E61" s="247" t="str">
        <f t="shared" si="2"/>
        <v>https://external.theglobalfund.org/sites/IFORMS/ccms/CCM Performance Assessments Documents/Lesotho/EPA_0</v>
      </c>
      <c r="F61" s="247" t="str">
        <f t="shared" si="3"/>
        <v>https://external.theglobalfund.org/sites/IFORMS/ccms/CCM Performance Assessments Documents/Lesotho/EPA_0/ImprovementPlan</v>
      </c>
      <c r="G61" s="247" t="str">
        <f t="shared" si="4"/>
        <v>https://external.theglobalfund.org/sites/IFORMS/ccms/CCM Performance Assessments Documents/Lesotho/EPA_0/Other</v>
      </c>
    </row>
    <row r="62" spans="1:7" x14ac:dyDescent="0.3">
      <c r="A62" s="136" t="s">
        <v>201</v>
      </c>
      <c r="B62" s="136" t="s">
        <v>321</v>
      </c>
      <c r="C62" s="244" t="str">
        <f t="shared" si="0"/>
        <v>Liberia</v>
      </c>
      <c r="D62" s="136" t="str">
        <f t="shared" si="1"/>
        <v>https://external.theglobalfund.org/sites/IFORMS/ccms/CCM Performance Assessments Documents/Liberia</v>
      </c>
      <c r="E62" s="247" t="str">
        <f t="shared" si="2"/>
        <v>https://external.theglobalfund.org/sites/IFORMS/ccms/CCM Performance Assessments Documents/Liberia/EPA_0</v>
      </c>
      <c r="F62" s="247" t="str">
        <f t="shared" si="3"/>
        <v>https://external.theglobalfund.org/sites/IFORMS/ccms/CCM Performance Assessments Documents/Liberia/EPA_0/ImprovementPlan</v>
      </c>
      <c r="G62" s="247" t="str">
        <f t="shared" si="4"/>
        <v>https://external.theglobalfund.org/sites/IFORMS/ccms/CCM Performance Assessments Documents/Liberia/EPA_0/Other</v>
      </c>
    </row>
    <row r="63" spans="1:7" x14ac:dyDescent="0.3">
      <c r="A63" s="136" t="s">
        <v>202</v>
      </c>
      <c r="B63" s="136" t="s">
        <v>317</v>
      </c>
      <c r="C63" s="244" t="str">
        <f t="shared" si="0"/>
        <v>Macedonia</v>
      </c>
      <c r="D63" s="136" t="str">
        <f t="shared" si="1"/>
        <v>https://external.theglobalfund.org/sites/IFORMS/ccms/CCM Performance Assessments Documents/Macedonia</v>
      </c>
      <c r="E63" s="247" t="str">
        <f t="shared" si="2"/>
        <v>https://external.theglobalfund.org/sites/IFORMS/ccms/CCM Performance Assessments Documents/Macedonia/EPA_0</v>
      </c>
      <c r="F63" s="247" t="str">
        <f t="shared" si="3"/>
        <v>https://external.theglobalfund.org/sites/IFORMS/ccms/CCM Performance Assessments Documents/Macedonia/EPA_0/ImprovementPlan</v>
      </c>
      <c r="G63" s="247" t="str">
        <f t="shared" si="4"/>
        <v>https://external.theglobalfund.org/sites/IFORMS/ccms/CCM Performance Assessments Documents/Macedonia/EPA_0/Other</v>
      </c>
    </row>
    <row r="64" spans="1:7" x14ac:dyDescent="0.3">
      <c r="A64" s="136" t="s">
        <v>203</v>
      </c>
      <c r="B64" s="136" t="s">
        <v>318</v>
      </c>
      <c r="C64" s="244" t="str">
        <f t="shared" si="0"/>
        <v>Madagascar</v>
      </c>
      <c r="D64" s="136" t="str">
        <f t="shared" si="1"/>
        <v>https://external.theglobalfund.org/sites/IFORMS/ccms/CCM Performance Assessments Documents/Madagascar</v>
      </c>
      <c r="E64" s="247" t="str">
        <f t="shared" si="2"/>
        <v>https://external.theglobalfund.org/sites/IFORMS/ccms/CCM Performance Assessments Documents/Madagascar/EPA_0</v>
      </c>
      <c r="F64" s="247" t="str">
        <f t="shared" si="3"/>
        <v>https://external.theglobalfund.org/sites/IFORMS/ccms/CCM Performance Assessments Documents/Madagascar/EPA_0/ImprovementPlan</v>
      </c>
      <c r="G64" s="247" t="str">
        <f t="shared" si="4"/>
        <v>https://external.theglobalfund.org/sites/IFORMS/ccms/CCM Performance Assessments Documents/Madagascar/EPA_0/Other</v>
      </c>
    </row>
    <row r="65" spans="1:7" x14ac:dyDescent="0.3">
      <c r="A65" s="136" t="s">
        <v>204</v>
      </c>
      <c r="B65" s="136" t="s">
        <v>318</v>
      </c>
      <c r="C65" s="244" t="str">
        <f t="shared" si="0"/>
        <v>Malawi</v>
      </c>
      <c r="D65" s="136" t="str">
        <f t="shared" si="1"/>
        <v>https://external.theglobalfund.org/sites/IFORMS/ccms/CCM Performance Assessments Documents/Malawi</v>
      </c>
      <c r="E65" s="247" t="str">
        <f t="shared" si="2"/>
        <v>https://external.theglobalfund.org/sites/IFORMS/ccms/CCM Performance Assessments Documents/Malawi/EPA_0</v>
      </c>
      <c r="F65" s="247" t="str">
        <f t="shared" si="3"/>
        <v>https://external.theglobalfund.org/sites/IFORMS/ccms/CCM Performance Assessments Documents/Malawi/EPA_0/ImprovementPlan</v>
      </c>
      <c r="G65" s="247" t="str">
        <f t="shared" si="4"/>
        <v>https://external.theglobalfund.org/sites/IFORMS/ccms/CCM Performance Assessments Documents/Malawi/EPA_0/Other</v>
      </c>
    </row>
    <row r="66" spans="1:7" x14ac:dyDescent="0.3">
      <c r="A66" s="136" t="s">
        <v>206</v>
      </c>
      <c r="B66" s="136" t="s">
        <v>322</v>
      </c>
      <c r="C66" s="244" t="str">
        <f t="shared" si="0"/>
        <v>Mali</v>
      </c>
      <c r="D66" s="136" t="str">
        <f t="shared" si="1"/>
        <v>https://external.theglobalfund.org/sites/IFORMS/ccms/CCM Performance Assessments Documents/Mali</v>
      </c>
      <c r="E66" s="247" t="str">
        <f t="shared" si="2"/>
        <v>https://external.theglobalfund.org/sites/IFORMS/ccms/CCM Performance Assessments Documents/Mali/EPA_0</v>
      </c>
      <c r="F66" s="247" t="str">
        <f t="shared" si="3"/>
        <v>https://external.theglobalfund.org/sites/IFORMS/ccms/CCM Performance Assessments Documents/Mali/EPA_0/ImprovementPlan</v>
      </c>
      <c r="G66" s="247" t="str">
        <f t="shared" si="4"/>
        <v>https://external.theglobalfund.org/sites/IFORMS/ccms/CCM Performance Assessments Documents/Mali/EPA_0/Other</v>
      </c>
    </row>
    <row r="67" spans="1:7" x14ac:dyDescent="0.3">
      <c r="A67" s="136" t="s">
        <v>207</v>
      </c>
      <c r="B67" s="136" t="s">
        <v>323</v>
      </c>
      <c r="C67" s="244" t="str">
        <f t="shared" ref="C67:C129" si="5" xml:space="preserve"> RIGHT(A67,LEN(A67)-FIND(" ",A67))</f>
        <v>Mauritania</v>
      </c>
      <c r="D67" s="136" t="str">
        <f t="shared" ref="D67:D130" si="6">CONCATENATE("https://external.theglobalfund.org/sites/IFORMS/ccms/CCM Performance Assessments Documents/",C67)</f>
        <v>https://external.theglobalfund.org/sites/IFORMS/ccms/CCM Performance Assessments Documents/Mauritania</v>
      </c>
      <c r="E67" s="247" t="str">
        <f t="shared" ref="E67:E130" si="7">CONCATENATE(D67,"/EPA_",L$4)</f>
        <v>https://external.theglobalfund.org/sites/IFORMS/ccms/CCM Performance Assessments Documents/Mauritania/EPA_0</v>
      </c>
      <c r="F67" s="247" t="str">
        <f t="shared" ref="F67:F130" si="8">CONCATENATE(E67,"/ImprovementPlan")</f>
        <v>https://external.theglobalfund.org/sites/IFORMS/ccms/CCM Performance Assessments Documents/Mauritania/EPA_0/ImprovementPlan</v>
      </c>
      <c r="G67" s="247" t="str">
        <f t="shared" ref="G67:G130" si="9">CONCATENATE(E67,"/Other")</f>
        <v>https://external.theglobalfund.org/sites/IFORMS/ccms/CCM Performance Assessments Documents/Mauritania/EPA_0/Other</v>
      </c>
    </row>
    <row r="68" spans="1:7" x14ac:dyDescent="0.3">
      <c r="A68" s="136" t="s">
        <v>208</v>
      </c>
      <c r="B68" s="136" t="s">
        <v>318</v>
      </c>
      <c r="C68" s="244" t="str">
        <f t="shared" si="5"/>
        <v>Mauritius</v>
      </c>
      <c r="D68" s="136" t="str">
        <f t="shared" si="6"/>
        <v>https://external.theglobalfund.org/sites/IFORMS/ccms/CCM Performance Assessments Documents/Mauritius</v>
      </c>
      <c r="E68" s="247" t="str">
        <f t="shared" si="7"/>
        <v>https://external.theglobalfund.org/sites/IFORMS/ccms/CCM Performance Assessments Documents/Mauritius/EPA_0</v>
      </c>
      <c r="F68" s="247" t="str">
        <f t="shared" si="8"/>
        <v>https://external.theglobalfund.org/sites/IFORMS/ccms/CCM Performance Assessments Documents/Mauritius/EPA_0/ImprovementPlan</v>
      </c>
      <c r="G68" s="247" t="str">
        <f t="shared" si="9"/>
        <v>https://external.theglobalfund.org/sites/IFORMS/ccms/CCM Performance Assessments Documents/Mauritius/EPA_0/Other</v>
      </c>
    </row>
    <row r="69" spans="1:7" x14ac:dyDescent="0.3">
      <c r="A69" s="136" t="s">
        <v>209</v>
      </c>
      <c r="B69" s="136" t="s">
        <v>317</v>
      </c>
      <c r="C69" s="244" t="str">
        <f t="shared" si="5"/>
        <v>Moldova</v>
      </c>
      <c r="D69" s="136" t="str">
        <f t="shared" si="6"/>
        <v>https://external.theglobalfund.org/sites/IFORMS/ccms/CCM Performance Assessments Documents/Moldova</v>
      </c>
      <c r="E69" s="247" t="str">
        <f t="shared" si="7"/>
        <v>https://external.theglobalfund.org/sites/IFORMS/ccms/CCM Performance Assessments Documents/Moldova/EPA_0</v>
      </c>
      <c r="F69" s="247" t="str">
        <f t="shared" si="8"/>
        <v>https://external.theglobalfund.org/sites/IFORMS/ccms/CCM Performance Assessments Documents/Moldova/EPA_0/ImprovementPlan</v>
      </c>
      <c r="G69" s="247" t="str">
        <f t="shared" si="9"/>
        <v>https://external.theglobalfund.org/sites/IFORMS/ccms/CCM Performance Assessments Documents/Moldova/EPA_0/Other</v>
      </c>
    </row>
    <row r="70" spans="1:7" x14ac:dyDescent="0.3">
      <c r="A70" s="136" t="s">
        <v>210</v>
      </c>
      <c r="B70" s="136" t="s">
        <v>316</v>
      </c>
      <c r="C70" s="244" t="str">
        <f t="shared" si="5"/>
        <v>Mongolia</v>
      </c>
      <c r="D70" s="136" t="str">
        <f t="shared" si="6"/>
        <v>https://external.theglobalfund.org/sites/IFORMS/ccms/CCM Performance Assessments Documents/Mongolia</v>
      </c>
      <c r="E70" s="247" t="str">
        <f t="shared" si="7"/>
        <v>https://external.theglobalfund.org/sites/IFORMS/ccms/CCM Performance Assessments Documents/Mongolia/EPA_0</v>
      </c>
      <c r="F70" s="247" t="str">
        <f t="shared" si="8"/>
        <v>https://external.theglobalfund.org/sites/IFORMS/ccms/CCM Performance Assessments Documents/Mongolia/EPA_0/ImprovementPlan</v>
      </c>
      <c r="G70" s="247" t="str">
        <f t="shared" si="9"/>
        <v>https://external.theglobalfund.org/sites/IFORMS/ccms/CCM Performance Assessments Documents/Mongolia/EPA_0/Other</v>
      </c>
    </row>
    <row r="71" spans="1:7" x14ac:dyDescent="0.3">
      <c r="A71" s="136" t="s">
        <v>211</v>
      </c>
      <c r="B71" s="136" t="s">
        <v>317</v>
      </c>
      <c r="C71" s="244" t="str">
        <f t="shared" si="5"/>
        <v>Montenegro</v>
      </c>
      <c r="D71" s="136" t="str">
        <f t="shared" si="6"/>
        <v>https://external.theglobalfund.org/sites/IFORMS/ccms/CCM Performance Assessments Documents/Montenegro</v>
      </c>
      <c r="E71" s="247" t="str">
        <f t="shared" si="7"/>
        <v>https://external.theglobalfund.org/sites/IFORMS/ccms/CCM Performance Assessments Documents/Montenegro/EPA_0</v>
      </c>
      <c r="F71" s="247" t="str">
        <f t="shared" si="8"/>
        <v>https://external.theglobalfund.org/sites/IFORMS/ccms/CCM Performance Assessments Documents/Montenegro/EPA_0/ImprovementPlan</v>
      </c>
      <c r="G71" s="247" t="str">
        <f t="shared" si="9"/>
        <v>https://external.theglobalfund.org/sites/IFORMS/ccms/CCM Performance Assessments Documents/Montenegro/EPA_0/Other</v>
      </c>
    </row>
    <row r="72" spans="1:7" x14ac:dyDescent="0.3">
      <c r="A72" s="136" t="s">
        <v>212</v>
      </c>
      <c r="B72" s="136" t="s">
        <v>323</v>
      </c>
      <c r="C72" s="244" t="str">
        <f t="shared" si="5"/>
        <v>Morocco</v>
      </c>
      <c r="D72" s="136" t="str">
        <f t="shared" si="6"/>
        <v>https://external.theglobalfund.org/sites/IFORMS/ccms/CCM Performance Assessments Documents/Morocco</v>
      </c>
      <c r="E72" s="247" t="str">
        <f t="shared" si="7"/>
        <v>https://external.theglobalfund.org/sites/IFORMS/ccms/CCM Performance Assessments Documents/Morocco/EPA_0</v>
      </c>
      <c r="F72" s="247" t="str">
        <f t="shared" si="8"/>
        <v>https://external.theglobalfund.org/sites/IFORMS/ccms/CCM Performance Assessments Documents/Morocco/EPA_0/ImprovementPlan</v>
      </c>
      <c r="G72" s="247" t="str">
        <f t="shared" si="9"/>
        <v>https://external.theglobalfund.org/sites/IFORMS/ccms/CCM Performance Assessments Documents/Morocco/EPA_0/Other</v>
      </c>
    </row>
    <row r="73" spans="1:7" x14ac:dyDescent="0.3">
      <c r="A73" s="136" t="s">
        <v>213</v>
      </c>
      <c r="B73" s="136" t="s">
        <v>325</v>
      </c>
      <c r="C73" s="244" t="str">
        <f t="shared" si="5"/>
        <v>Mozambique</v>
      </c>
      <c r="D73" s="136" t="str">
        <f t="shared" si="6"/>
        <v>https://external.theglobalfund.org/sites/IFORMS/ccms/CCM Performance Assessments Documents/Mozambique</v>
      </c>
      <c r="E73" s="247" t="str">
        <f t="shared" si="7"/>
        <v>https://external.theglobalfund.org/sites/IFORMS/ccms/CCM Performance Assessments Documents/Mozambique/EPA_0</v>
      </c>
      <c r="F73" s="247" t="str">
        <f t="shared" si="8"/>
        <v>https://external.theglobalfund.org/sites/IFORMS/ccms/CCM Performance Assessments Documents/Mozambique/EPA_0/ImprovementPlan</v>
      </c>
      <c r="G73" s="247" t="str">
        <f t="shared" si="9"/>
        <v>https://external.theglobalfund.org/sites/IFORMS/ccms/CCM Performance Assessments Documents/Mozambique/EPA_0/Other</v>
      </c>
    </row>
    <row r="74" spans="1:7" x14ac:dyDescent="0.3">
      <c r="A74" s="136" t="s">
        <v>214</v>
      </c>
      <c r="C74" s="244" t="str">
        <f t="shared" si="5"/>
        <v>Multicountry South Asia</v>
      </c>
      <c r="D74" s="136" t="str">
        <f t="shared" si="6"/>
        <v>https://external.theglobalfund.org/sites/IFORMS/ccms/CCM Performance Assessments Documents/Multicountry South Asia</v>
      </c>
      <c r="E74" s="247" t="str">
        <f t="shared" si="7"/>
        <v>https://external.theglobalfund.org/sites/IFORMS/ccms/CCM Performance Assessments Documents/Multicountry South Asia/EPA_0</v>
      </c>
      <c r="F74" s="247" t="str">
        <f t="shared" si="8"/>
        <v>https://external.theglobalfund.org/sites/IFORMS/ccms/CCM Performance Assessments Documents/Multicountry South Asia/EPA_0/ImprovementPlan</v>
      </c>
      <c r="G74" s="247" t="str">
        <f t="shared" si="9"/>
        <v>https://external.theglobalfund.org/sites/IFORMS/ccms/CCM Performance Assessments Documents/Multicountry South Asia/EPA_0/Other</v>
      </c>
    </row>
    <row r="75" spans="1:7" x14ac:dyDescent="0.3">
      <c r="A75" s="136" t="s">
        <v>215</v>
      </c>
      <c r="B75" s="136" t="s">
        <v>319</v>
      </c>
      <c r="C75" s="244" t="str">
        <f t="shared" si="5"/>
        <v>Myanmar</v>
      </c>
      <c r="D75" s="136" t="str">
        <f t="shared" si="6"/>
        <v>https://external.theglobalfund.org/sites/IFORMS/ccms/CCM Performance Assessments Documents/Myanmar</v>
      </c>
      <c r="E75" s="247" t="str">
        <f t="shared" si="7"/>
        <v>https://external.theglobalfund.org/sites/IFORMS/ccms/CCM Performance Assessments Documents/Myanmar/EPA_0</v>
      </c>
      <c r="F75" s="247" t="str">
        <f t="shared" si="8"/>
        <v>https://external.theglobalfund.org/sites/IFORMS/ccms/CCM Performance Assessments Documents/Myanmar/EPA_0/ImprovementPlan</v>
      </c>
      <c r="G75" s="247" t="str">
        <f t="shared" si="9"/>
        <v>https://external.theglobalfund.org/sites/IFORMS/ccms/CCM Performance Assessments Documents/Myanmar/EPA_0/Other</v>
      </c>
    </row>
    <row r="76" spans="1:7" x14ac:dyDescent="0.3">
      <c r="A76" s="136" t="s">
        <v>216</v>
      </c>
      <c r="B76" s="136" t="s">
        <v>318</v>
      </c>
      <c r="C76" s="244" t="str">
        <f t="shared" si="5"/>
        <v>Namibia</v>
      </c>
      <c r="D76" s="136" t="str">
        <f t="shared" si="6"/>
        <v>https://external.theglobalfund.org/sites/IFORMS/ccms/CCM Performance Assessments Documents/Namibia</v>
      </c>
      <c r="E76" s="247" t="str">
        <f t="shared" si="7"/>
        <v>https://external.theglobalfund.org/sites/IFORMS/ccms/CCM Performance Assessments Documents/Namibia/EPA_0</v>
      </c>
      <c r="F76" s="247" t="str">
        <f t="shared" si="8"/>
        <v>https://external.theglobalfund.org/sites/IFORMS/ccms/CCM Performance Assessments Documents/Namibia/EPA_0/ImprovementPlan</v>
      </c>
      <c r="G76" s="247" t="str">
        <f t="shared" si="9"/>
        <v>https://external.theglobalfund.org/sites/IFORMS/ccms/CCM Performance Assessments Documents/Namibia/EPA_0/Other</v>
      </c>
    </row>
    <row r="77" spans="1:7" x14ac:dyDescent="0.3">
      <c r="A77" s="136" t="s">
        <v>217</v>
      </c>
      <c r="B77" s="136" t="s">
        <v>316</v>
      </c>
      <c r="C77" s="244" t="str">
        <f t="shared" si="5"/>
        <v>Nepal</v>
      </c>
      <c r="D77" s="136" t="str">
        <f t="shared" si="6"/>
        <v>https://external.theglobalfund.org/sites/IFORMS/ccms/CCM Performance Assessments Documents/Nepal</v>
      </c>
      <c r="E77" s="247" t="str">
        <f t="shared" si="7"/>
        <v>https://external.theglobalfund.org/sites/IFORMS/ccms/CCM Performance Assessments Documents/Nepal/EPA_0</v>
      </c>
      <c r="F77" s="247" t="str">
        <f t="shared" si="8"/>
        <v>https://external.theglobalfund.org/sites/IFORMS/ccms/CCM Performance Assessments Documents/Nepal/EPA_0/ImprovementPlan</v>
      </c>
      <c r="G77" s="247" t="str">
        <f t="shared" si="9"/>
        <v>https://external.theglobalfund.org/sites/IFORMS/ccms/CCM Performance Assessments Documents/Nepal/EPA_0/Other</v>
      </c>
    </row>
    <row r="78" spans="1:7" x14ac:dyDescent="0.3">
      <c r="A78" s="136" t="s">
        <v>218</v>
      </c>
      <c r="B78" s="136" t="s">
        <v>320</v>
      </c>
      <c r="C78" s="244" t="str">
        <f t="shared" si="5"/>
        <v>Nicaragua</v>
      </c>
      <c r="D78" s="136" t="str">
        <f t="shared" si="6"/>
        <v>https://external.theglobalfund.org/sites/IFORMS/ccms/CCM Performance Assessments Documents/Nicaragua</v>
      </c>
      <c r="E78" s="247" t="str">
        <f t="shared" si="7"/>
        <v>https://external.theglobalfund.org/sites/IFORMS/ccms/CCM Performance Assessments Documents/Nicaragua/EPA_0</v>
      </c>
      <c r="F78" s="247" t="str">
        <f t="shared" si="8"/>
        <v>https://external.theglobalfund.org/sites/IFORMS/ccms/CCM Performance Assessments Documents/Nicaragua/EPA_0/ImprovementPlan</v>
      </c>
      <c r="G78" s="247" t="str">
        <f t="shared" si="9"/>
        <v>https://external.theglobalfund.org/sites/IFORMS/ccms/CCM Performance Assessments Documents/Nicaragua/EPA_0/Other</v>
      </c>
    </row>
    <row r="79" spans="1:7" x14ac:dyDescent="0.3">
      <c r="A79" s="136" t="s">
        <v>219</v>
      </c>
      <c r="B79" s="136" t="s">
        <v>322</v>
      </c>
      <c r="C79" s="244" t="str">
        <f t="shared" si="5"/>
        <v>Niger</v>
      </c>
      <c r="D79" s="136" t="str">
        <f t="shared" si="6"/>
        <v>https://external.theglobalfund.org/sites/IFORMS/ccms/CCM Performance Assessments Documents/Niger</v>
      </c>
      <c r="E79" s="247" t="str">
        <f t="shared" si="7"/>
        <v>https://external.theglobalfund.org/sites/IFORMS/ccms/CCM Performance Assessments Documents/Niger/EPA_0</v>
      </c>
      <c r="F79" s="247" t="str">
        <f t="shared" si="8"/>
        <v>https://external.theglobalfund.org/sites/IFORMS/ccms/CCM Performance Assessments Documents/Niger/EPA_0/ImprovementPlan</v>
      </c>
      <c r="G79" s="247" t="str">
        <f t="shared" si="9"/>
        <v>https://external.theglobalfund.org/sites/IFORMS/ccms/CCM Performance Assessments Documents/Niger/EPA_0/Other</v>
      </c>
    </row>
    <row r="80" spans="1:7" x14ac:dyDescent="0.3">
      <c r="A80" s="136" t="s">
        <v>220</v>
      </c>
      <c r="B80" s="136" t="s">
        <v>324</v>
      </c>
      <c r="C80" s="244" t="str">
        <f t="shared" si="5"/>
        <v>Nigeria</v>
      </c>
      <c r="D80" s="136" t="str">
        <f t="shared" si="6"/>
        <v>https://external.theglobalfund.org/sites/IFORMS/ccms/CCM Performance Assessments Documents/Nigeria</v>
      </c>
      <c r="E80" s="247" t="str">
        <f t="shared" si="7"/>
        <v>https://external.theglobalfund.org/sites/IFORMS/ccms/CCM Performance Assessments Documents/Nigeria/EPA_0</v>
      </c>
      <c r="F80" s="247" t="str">
        <f t="shared" si="8"/>
        <v>https://external.theglobalfund.org/sites/IFORMS/ccms/CCM Performance Assessments Documents/Nigeria/EPA_0/ImprovementPlan</v>
      </c>
      <c r="G80" s="247" t="str">
        <f t="shared" si="9"/>
        <v>https://external.theglobalfund.org/sites/IFORMS/ccms/CCM Performance Assessments Documents/Nigeria/EPA_0/Other</v>
      </c>
    </row>
    <row r="81" spans="1:7" x14ac:dyDescent="0.3">
      <c r="A81" s="136" t="s">
        <v>221</v>
      </c>
      <c r="B81" s="136" t="s">
        <v>319</v>
      </c>
      <c r="C81" s="244" t="str">
        <f t="shared" si="5"/>
        <v>Pakistan</v>
      </c>
      <c r="D81" s="136" t="str">
        <f t="shared" si="6"/>
        <v>https://external.theglobalfund.org/sites/IFORMS/ccms/CCM Performance Assessments Documents/Pakistan</v>
      </c>
      <c r="E81" s="247" t="str">
        <f t="shared" si="7"/>
        <v>https://external.theglobalfund.org/sites/IFORMS/ccms/CCM Performance Assessments Documents/Pakistan/EPA_0</v>
      </c>
      <c r="F81" s="247" t="str">
        <f t="shared" si="8"/>
        <v>https://external.theglobalfund.org/sites/IFORMS/ccms/CCM Performance Assessments Documents/Pakistan/EPA_0/ImprovementPlan</v>
      </c>
      <c r="G81" s="247" t="str">
        <f t="shared" si="9"/>
        <v>https://external.theglobalfund.org/sites/IFORMS/ccms/CCM Performance Assessments Documents/Pakistan/EPA_0/Other</v>
      </c>
    </row>
    <row r="82" spans="1:7" x14ac:dyDescent="0.3">
      <c r="A82" s="136" t="s">
        <v>222</v>
      </c>
      <c r="B82" s="136" t="s">
        <v>320</v>
      </c>
      <c r="C82" s="244" t="str">
        <f t="shared" si="5"/>
        <v>Panama</v>
      </c>
      <c r="D82" s="136" t="str">
        <f t="shared" si="6"/>
        <v>https://external.theglobalfund.org/sites/IFORMS/ccms/CCM Performance Assessments Documents/Panama</v>
      </c>
      <c r="E82" s="247" t="str">
        <f t="shared" si="7"/>
        <v>https://external.theglobalfund.org/sites/IFORMS/ccms/CCM Performance Assessments Documents/Panama/EPA_0</v>
      </c>
      <c r="F82" s="247" t="str">
        <f t="shared" si="8"/>
        <v>https://external.theglobalfund.org/sites/IFORMS/ccms/CCM Performance Assessments Documents/Panama/EPA_0/ImprovementPlan</v>
      </c>
      <c r="G82" s="247" t="str">
        <f t="shared" si="9"/>
        <v>https://external.theglobalfund.org/sites/IFORMS/ccms/CCM Performance Assessments Documents/Panama/EPA_0/Other</v>
      </c>
    </row>
    <row r="83" spans="1:7" x14ac:dyDescent="0.3">
      <c r="A83" s="136" t="s">
        <v>223</v>
      </c>
      <c r="B83" s="136" t="s">
        <v>316</v>
      </c>
      <c r="C83" s="244" t="str">
        <f t="shared" si="5"/>
        <v>Papua New Guinea</v>
      </c>
      <c r="D83" s="136" t="str">
        <f t="shared" si="6"/>
        <v>https://external.theglobalfund.org/sites/IFORMS/ccms/CCM Performance Assessments Documents/Papua New Guinea</v>
      </c>
      <c r="E83" s="247" t="str">
        <f t="shared" si="7"/>
        <v>https://external.theglobalfund.org/sites/IFORMS/ccms/CCM Performance Assessments Documents/Papua New Guinea/EPA_0</v>
      </c>
      <c r="F83" s="247" t="str">
        <f t="shared" si="8"/>
        <v>https://external.theglobalfund.org/sites/IFORMS/ccms/CCM Performance Assessments Documents/Papua New Guinea/EPA_0/ImprovementPlan</v>
      </c>
      <c r="G83" s="247" t="str">
        <f t="shared" si="9"/>
        <v>https://external.theglobalfund.org/sites/IFORMS/ccms/CCM Performance Assessments Documents/Papua New Guinea/EPA_0/Other</v>
      </c>
    </row>
    <row r="84" spans="1:7" x14ac:dyDescent="0.3">
      <c r="A84" s="136" t="s">
        <v>224</v>
      </c>
      <c r="B84" s="136" t="s">
        <v>320</v>
      </c>
      <c r="C84" s="244" t="str">
        <f t="shared" si="5"/>
        <v>Paraguay</v>
      </c>
      <c r="D84" s="136" t="str">
        <f t="shared" si="6"/>
        <v>https://external.theglobalfund.org/sites/IFORMS/ccms/CCM Performance Assessments Documents/Paraguay</v>
      </c>
      <c r="E84" s="247" t="str">
        <f t="shared" si="7"/>
        <v>https://external.theglobalfund.org/sites/IFORMS/ccms/CCM Performance Assessments Documents/Paraguay/EPA_0</v>
      </c>
      <c r="F84" s="247" t="str">
        <f t="shared" si="8"/>
        <v>https://external.theglobalfund.org/sites/IFORMS/ccms/CCM Performance Assessments Documents/Paraguay/EPA_0/ImprovementPlan</v>
      </c>
      <c r="G84" s="247" t="str">
        <f t="shared" si="9"/>
        <v>https://external.theglobalfund.org/sites/IFORMS/ccms/CCM Performance Assessments Documents/Paraguay/EPA_0/Other</v>
      </c>
    </row>
    <row r="85" spans="1:7" x14ac:dyDescent="0.3">
      <c r="A85" s="136" t="s">
        <v>225</v>
      </c>
      <c r="B85" s="136" t="s">
        <v>320</v>
      </c>
      <c r="C85" s="244" t="str">
        <f t="shared" si="5"/>
        <v>Peru</v>
      </c>
      <c r="D85" s="136" t="str">
        <f t="shared" si="6"/>
        <v>https://external.theglobalfund.org/sites/IFORMS/ccms/CCM Performance Assessments Documents/Peru</v>
      </c>
      <c r="E85" s="247" t="str">
        <f t="shared" si="7"/>
        <v>https://external.theglobalfund.org/sites/IFORMS/ccms/CCM Performance Assessments Documents/Peru/EPA_0</v>
      </c>
      <c r="F85" s="247" t="str">
        <f t="shared" si="8"/>
        <v>https://external.theglobalfund.org/sites/IFORMS/ccms/CCM Performance Assessments Documents/Peru/EPA_0/ImprovementPlan</v>
      </c>
      <c r="G85" s="247" t="str">
        <f t="shared" si="9"/>
        <v>https://external.theglobalfund.org/sites/IFORMS/ccms/CCM Performance Assessments Documents/Peru/EPA_0/Other</v>
      </c>
    </row>
    <row r="86" spans="1:7" x14ac:dyDescent="0.3">
      <c r="A86" s="136" t="s">
        <v>226</v>
      </c>
      <c r="B86" s="136" t="s">
        <v>319</v>
      </c>
      <c r="C86" s="244" t="str">
        <f t="shared" si="5"/>
        <v>Philippines</v>
      </c>
      <c r="D86" s="136" t="str">
        <f t="shared" si="6"/>
        <v>https://external.theglobalfund.org/sites/IFORMS/ccms/CCM Performance Assessments Documents/Philippines</v>
      </c>
      <c r="E86" s="247" t="str">
        <f t="shared" si="7"/>
        <v>https://external.theglobalfund.org/sites/IFORMS/ccms/CCM Performance Assessments Documents/Philippines/EPA_0</v>
      </c>
      <c r="F86" s="247" t="str">
        <f t="shared" si="8"/>
        <v>https://external.theglobalfund.org/sites/IFORMS/ccms/CCM Performance Assessments Documents/Philippines/EPA_0/ImprovementPlan</v>
      </c>
      <c r="G86" s="247" t="str">
        <f t="shared" si="9"/>
        <v>https://external.theglobalfund.org/sites/IFORMS/ccms/CCM Performance Assessments Documents/Philippines/EPA_0/Other</v>
      </c>
    </row>
    <row r="87" spans="1:7" x14ac:dyDescent="0.3">
      <c r="A87" s="136" t="s">
        <v>227</v>
      </c>
      <c r="B87" s="136" t="s">
        <v>317</v>
      </c>
      <c r="C87" s="244" t="str">
        <f t="shared" si="5"/>
        <v>Romania</v>
      </c>
      <c r="D87" s="136" t="str">
        <f t="shared" si="6"/>
        <v>https://external.theglobalfund.org/sites/IFORMS/ccms/CCM Performance Assessments Documents/Romania</v>
      </c>
      <c r="E87" s="247" t="str">
        <f t="shared" si="7"/>
        <v>https://external.theglobalfund.org/sites/IFORMS/ccms/CCM Performance Assessments Documents/Romania/EPA_0</v>
      </c>
      <c r="F87" s="247" t="str">
        <f t="shared" si="8"/>
        <v>https://external.theglobalfund.org/sites/IFORMS/ccms/CCM Performance Assessments Documents/Romania/EPA_0/ImprovementPlan</v>
      </c>
      <c r="G87" s="247" t="str">
        <f t="shared" si="9"/>
        <v>https://external.theglobalfund.org/sites/IFORMS/ccms/CCM Performance Assessments Documents/Romania/EPA_0/Other</v>
      </c>
    </row>
    <row r="88" spans="1:7" x14ac:dyDescent="0.3">
      <c r="A88" s="136" t="s">
        <v>228</v>
      </c>
      <c r="B88" s="136" t="s">
        <v>318</v>
      </c>
      <c r="C88" s="244" t="str">
        <f t="shared" si="5"/>
        <v>Rwanda</v>
      </c>
      <c r="D88" s="136" t="str">
        <f t="shared" si="6"/>
        <v>https://external.theglobalfund.org/sites/IFORMS/ccms/CCM Performance Assessments Documents/Rwanda</v>
      </c>
      <c r="E88" s="247" t="str">
        <f t="shared" si="7"/>
        <v>https://external.theglobalfund.org/sites/IFORMS/ccms/CCM Performance Assessments Documents/Rwanda/EPA_0</v>
      </c>
      <c r="F88" s="247" t="str">
        <f t="shared" si="8"/>
        <v>https://external.theglobalfund.org/sites/IFORMS/ccms/CCM Performance Assessments Documents/Rwanda/EPA_0/ImprovementPlan</v>
      </c>
      <c r="G88" s="247" t="str">
        <f t="shared" si="9"/>
        <v>https://external.theglobalfund.org/sites/IFORMS/ccms/CCM Performance Assessments Documents/Rwanda/EPA_0/Other</v>
      </c>
    </row>
    <row r="89" spans="1:7" x14ac:dyDescent="0.3">
      <c r="A89" s="136" t="s">
        <v>229</v>
      </c>
      <c r="B89" s="136" t="s">
        <v>322</v>
      </c>
      <c r="C89" s="244" t="s">
        <v>396</v>
      </c>
      <c r="D89" s="136" t="str">
        <f t="shared" si="6"/>
        <v>https://external.theglobalfund.org/sites/IFORMS/ccms/CCM Performance Assessments Documents/Sao Tome and Principe</v>
      </c>
      <c r="E89" s="247" t="str">
        <f t="shared" si="7"/>
        <v>https://external.theglobalfund.org/sites/IFORMS/ccms/CCM Performance Assessments Documents/Sao Tome and Principe/EPA_0</v>
      </c>
      <c r="F89" s="247" t="str">
        <f t="shared" si="8"/>
        <v>https://external.theglobalfund.org/sites/IFORMS/ccms/CCM Performance Assessments Documents/Sao Tome and Principe/EPA_0/ImprovementPlan</v>
      </c>
      <c r="G89" s="247" t="str">
        <f t="shared" si="9"/>
        <v>https://external.theglobalfund.org/sites/IFORMS/ccms/CCM Performance Assessments Documents/Sao Tome and Principe/EPA_0/Other</v>
      </c>
    </row>
    <row r="90" spans="1:7" x14ac:dyDescent="0.3">
      <c r="A90" s="136" t="s">
        <v>230</v>
      </c>
      <c r="B90" s="136" t="s">
        <v>322</v>
      </c>
      <c r="C90" s="244" t="str">
        <f t="shared" si="5"/>
        <v>Senegal</v>
      </c>
      <c r="D90" s="136" t="str">
        <f t="shared" si="6"/>
        <v>https://external.theglobalfund.org/sites/IFORMS/ccms/CCM Performance Assessments Documents/Senegal</v>
      </c>
      <c r="E90" s="247" t="str">
        <f t="shared" si="7"/>
        <v>https://external.theglobalfund.org/sites/IFORMS/ccms/CCM Performance Assessments Documents/Senegal/EPA_0</v>
      </c>
      <c r="F90" s="247" t="str">
        <f t="shared" si="8"/>
        <v>https://external.theglobalfund.org/sites/IFORMS/ccms/CCM Performance Assessments Documents/Senegal/EPA_0/ImprovementPlan</v>
      </c>
      <c r="G90" s="247" t="str">
        <f t="shared" si="9"/>
        <v>https://external.theglobalfund.org/sites/IFORMS/ccms/CCM Performance Assessments Documents/Senegal/EPA_0/Other</v>
      </c>
    </row>
    <row r="91" spans="1:7" x14ac:dyDescent="0.3">
      <c r="A91" s="136" t="s">
        <v>231</v>
      </c>
      <c r="B91" s="136" t="s">
        <v>317</v>
      </c>
      <c r="C91" s="244" t="str">
        <f t="shared" si="5"/>
        <v>Serbia</v>
      </c>
      <c r="D91" s="136" t="str">
        <f t="shared" si="6"/>
        <v>https://external.theglobalfund.org/sites/IFORMS/ccms/CCM Performance Assessments Documents/Serbia</v>
      </c>
      <c r="E91" s="247" t="str">
        <f t="shared" si="7"/>
        <v>https://external.theglobalfund.org/sites/IFORMS/ccms/CCM Performance Assessments Documents/Serbia/EPA_0</v>
      </c>
      <c r="F91" s="247" t="str">
        <f t="shared" si="8"/>
        <v>https://external.theglobalfund.org/sites/IFORMS/ccms/CCM Performance Assessments Documents/Serbia/EPA_0/ImprovementPlan</v>
      </c>
      <c r="G91" s="247" t="str">
        <f t="shared" si="9"/>
        <v>https://external.theglobalfund.org/sites/IFORMS/ccms/CCM Performance Assessments Documents/Serbia/EPA_0/Other</v>
      </c>
    </row>
    <row r="92" spans="1:7" x14ac:dyDescent="0.3">
      <c r="A92" s="136" t="s">
        <v>232</v>
      </c>
      <c r="B92" s="136" t="s">
        <v>321</v>
      </c>
      <c r="C92" s="244" t="str">
        <f t="shared" si="5"/>
        <v>Sierra Leone</v>
      </c>
      <c r="D92" s="136" t="str">
        <f t="shared" si="6"/>
        <v>https://external.theglobalfund.org/sites/IFORMS/ccms/CCM Performance Assessments Documents/Sierra Leone</v>
      </c>
      <c r="E92" s="247" t="str">
        <f t="shared" si="7"/>
        <v>https://external.theglobalfund.org/sites/IFORMS/ccms/CCM Performance Assessments Documents/Sierra Leone/EPA_0</v>
      </c>
      <c r="F92" s="247" t="str">
        <f t="shared" si="8"/>
        <v>https://external.theglobalfund.org/sites/IFORMS/ccms/CCM Performance Assessments Documents/Sierra Leone/EPA_0/ImprovementPlan</v>
      </c>
      <c r="G92" s="247" t="str">
        <f t="shared" si="9"/>
        <v>https://external.theglobalfund.org/sites/IFORMS/ccms/CCM Performance Assessments Documents/Sierra Leone/EPA_0/Other</v>
      </c>
    </row>
    <row r="93" spans="1:7" x14ac:dyDescent="0.3">
      <c r="A93" s="136" t="s">
        <v>233</v>
      </c>
      <c r="B93" s="136" t="s">
        <v>316</v>
      </c>
      <c r="C93" s="244" t="str">
        <f t="shared" si="5"/>
        <v>Solomon Islands</v>
      </c>
      <c r="D93" s="136" t="str">
        <f t="shared" si="6"/>
        <v>https://external.theglobalfund.org/sites/IFORMS/ccms/CCM Performance Assessments Documents/Solomon Islands</v>
      </c>
      <c r="E93" s="247" t="str">
        <f t="shared" si="7"/>
        <v>https://external.theglobalfund.org/sites/IFORMS/ccms/CCM Performance Assessments Documents/Solomon Islands/EPA_0</v>
      </c>
      <c r="F93" s="247" t="str">
        <f t="shared" si="8"/>
        <v>https://external.theglobalfund.org/sites/IFORMS/ccms/CCM Performance Assessments Documents/Solomon Islands/EPA_0/ImprovementPlan</v>
      </c>
      <c r="G93" s="247" t="str">
        <f t="shared" si="9"/>
        <v>https://external.theglobalfund.org/sites/IFORMS/ccms/CCM Performance Assessments Documents/Solomon Islands/EPA_0/Other</v>
      </c>
    </row>
    <row r="94" spans="1:7" x14ac:dyDescent="0.3">
      <c r="A94" s="136" t="s">
        <v>234</v>
      </c>
      <c r="B94" s="136" t="s">
        <v>324</v>
      </c>
      <c r="C94" s="244" t="str">
        <f t="shared" si="5"/>
        <v>South Africa</v>
      </c>
      <c r="D94" s="136" t="str">
        <f t="shared" si="6"/>
        <v>https://external.theglobalfund.org/sites/IFORMS/ccms/CCM Performance Assessments Documents/South Africa</v>
      </c>
      <c r="E94" s="247" t="str">
        <f t="shared" si="7"/>
        <v>https://external.theglobalfund.org/sites/IFORMS/ccms/CCM Performance Assessments Documents/South Africa/EPA_0</v>
      </c>
      <c r="F94" s="247" t="str">
        <f t="shared" si="8"/>
        <v>https://external.theglobalfund.org/sites/IFORMS/ccms/CCM Performance Assessments Documents/South Africa/EPA_0/ImprovementPlan</v>
      </c>
      <c r="G94" s="247" t="str">
        <f t="shared" si="9"/>
        <v>https://external.theglobalfund.org/sites/IFORMS/ccms/CCM Performance Assessments Documents/South Africa/EPA_0/Other</v>
      </c>
    </row>
    <row r="95" spans="1:7" x14ac:dyDescent="0.3">
      <c r="A95" s="136" t="s">
        <v>235</v>
      </c>
      <c r="B95" s="136" t="s">
        <v>323</v>
      </c>
      <c r="C95" s="244" t="str">
        <f t="shared" si="5"/>
        <v>South Sudan</v>
      </c>
      <c r="D95" s="136" t="str">
        <f t="shared" si="6"/>
        <v>https://external.theglobalfund.org/sites/IFORMS/ccms/CCM Performance Assessments Documents/South Sudan</v>
      </c>
      <c r="E95" s="247" t="str">
        <f t="shared" si="7"/>
        <v>https://external.theglobalfund.org/sites/IFORMS/ccms/CCM Performance Assessments Documents/South Sudan/EPA_0</v>
      </c>
      <c r="F95" s="247" t="str">
        <f t="shared" si="8"/>
        <v>https://external.theglobalfund.org/sites/IFORMS/ccms/CCM Performance Assessments Documents/South Sudan/EPA_0/ImprovementPlan</v>
      </c>
      <c r="G95" s="247" t="str">
        <f t="shared" si="9"/>
        <v>https://external.theglobalfund.org/sites/IFORMS/ccms/CCM Performance Assessments Documents/South Sudan/EPA_0/Other</v>
      </c>
    </row>
    <row r="96" spans="1:7" x14ac:dyDescent="0.3">
      <c r="A96" s="136" t="s">
        <v>236</v>
      </c>
      <c r="B96" s="136" t="s">
        <v>316</v>
      </c>
      <c r="C96" s="244" t="str">
        <f t="shared" si="5"/>
        <v>Sri Lanka</v>
      </c>
      <c r="D96" s="136" t="str">
        <f t="shared" si="6"/>
        <v>https://external.theglobalfund.org/sites/IFORMS/ccms/CCM Performance Assessments Documents/Sri Lanka</v>
      </c>
      <c r="E96" s="247" t="str">
        <f t="shared" si="7"/>
        <v>https://external.theglobalfund.org/sites/IFORMS/ccms/CCM Performance Assessments Documents/Sri Lanka/EPA_0</v>
      </c>
      <c r="F96" s="247" t="str">
        <f t="shared" si="8"/>
        <v>https://external.theglobalfund.org/sites/IFORMS/ccms/CCM Performance Assessments Documents/Sri Lanka/EPA_0/ImprovementPlan</v>
      </c>
      <c r="G96" s="247" t="str">
        <f t="shared" si="9"/>
        <v>https://external.theglobalfund.org/sites/IFORMS/ccms/CCM Performance Assessments Documents/Sri Lanka/EPA_0/Other</v>
      </c>
    </row>
    <row r="97" spans="1:7" x14ac:dyDescent="0.3">
      <c r="A97" s="136" t="s">
        <v>237</v>
      </c>
      <c r="B97" s="136" t="s">
        <v>324</v>
      </c>
      <c r="C97" s="244" t="str">
        <f t="shared" si="5"/>
        <v>Sudan</v>
      </c>
      <c r="D97" s="136" t="str">
        <f t="shared" si="6"/>
        <v>https://external.theglobalfund.org/sites/IFORMS/ccms/CCM Performance Assessments Documents/Sudan</v>
      </c>
      <c r="E97" s="247" t="str">
        <f t="shared" si="7"/>
        <v>https://external.theglobalfund.org/sites/IFORMS/ccms/CCM Performance Assessments Documents/Sudan/EPA_0</v>
      </c>
      <c r="F97" s="247" t="str">
        <f t="shared" si="8"/>
        <v>https://external.theglobalfund.org/sites/IFORMS/ccms/CCM Performance Assessments Documents/Sudan/EPA_0/ImprovementPlan</v>
      </c>
      <c r="G97" s="247" t="str">
        <f t="shared" si="9"/>
        <v>https://external.theglobalfund.org/sites/IFORMS/ccms/CCM Performance Assessments Documents/Sudan/EPA_0/Other</v>
      </c>
    </row>
    <row r="98" spans="1:7" x14ac:dyDescent="0.3">
      <c r="A98" s="136" t="s">
        <v>238</v>
      </c>
      <c r="B98" s="136" t="s">
        <v>320</v>
      </c>
      <c r="C98" s="244" t="str">
        <f t="shared" si="5"/>
        <v>Suriname</v>
      </c>
      <c r="D98" s="136" t="str">
        <f t="shared" si="6"/>
        <v>https://external.theglobalfund.org/sites/IFORMS/ccms/CCM Performance Assessments Documents/Suriname</v>
      </c>
      <c r="E98" s="247" t="str">
        <f t="shared" si="7"/>
        <v>https://external.theglobalfund.org/sites/IFORMS/ccms/CCM Performance Assessments Documents/Suriname/EPA_0</v>
      </c>
      <c r="F98" s="247" t="str">
        <f t="shared" si="8"/>
        <v>https://external.theglobalfund.org/sites/IFORMS/ccms/CCM Performance Assessments Documents/Suriname/EPA_0/ImprovementPlan</v>
      </c>
      <c r="G98" s="247" t="str">
        <f t="shared" si="9"/>
        <v>https://external.theglobalfund.org/sites/IFORMS/ccms/CCM Performance Assessments Documents/Suriname/EPA_0/Other</v>
      </c>
    </row>
    <row r="99" spans="1:7" x14ac:dyDescent="0.3">
      <c r="A99" s="136" t="s">
        <v>239</v>
      </c>
      <c r="B99" s="136" t="s">
        <v>318</v>
      </c>
      <c r="C99" s="244" t="str">
        <f t="shared" si="5"/>
        <v>Swaziland</v>
      </c>
      <c r="D99" s="136" t="str">
        <f t="shared" si="6"/>
        <v>https://external.theglobalfund.org/sites/IFORMS/ccms/CCM Performance Assessments Documents/Swaziland</v>
      </c>
      <c r="E99" s="247" t="str">
        <f t="shared" si="7"/>
        <v>https://external.theglobalfund.org/sites/IFORMS/ccms/CCM Performance Assessments Documents/Swaziland/EPA_0</v>
      </c>
      <c r="F99" s="247" t="str">
        <f t="shared" si="8"/>
        <v>https://external.theglobalfund.org/sites/IFORMS/ccms/CCM Performance Assessments Documents/Swaziland/EPA_0/ImprovementPlan</v>
      </c>
      <c r="G99" s="247" t="str">
        <f t="shared" si="9"/>
        <v>https://external.theglobalfund.org/sites/IFORMS/ccms/CCM Performance Assessments Documents/Swaziland/EPA_0/Other</v>
      </c>
    </row>
    <row r="100" spans="1:7" x14ac:dyDescent="0.3">
      <c r="A100" s="136" t="s">
        <v>240</v>
      </c>
      <c r="B100" s="136" t="s">
        <v>323</v>
      </c>
      <c r="C100" s="244" t="str">
        <f t="shared" si="5"/>
        <v>Syria</v>
      </c>
      <c r="D100" s="136" t="str">
        <f t="shared" si="6"/>
        <v>https://external.theglobalfund.org/sites/IFORMS/ccms/CCM Performance Assessments Documents/Syria</v>
      </c>
      <c r="E100" s="247" t="str">
        <f t="shared" si="7"/>
        <v>https://external.theglobalfund.org/sites/IFORMS/ccms/CCM Performance Assessments Documents/Syria/EPA_0</v>
      </c>
      <c r="F100" s="247" t="str">
        <f t="shared" si="8"/>
        <v>https://external.theglobalfund.org/sites/IFORMS/ccms/CCM Performance Assessments Documents/Syria/EPA_0/ImprovementPlan</v>
      </c>
      <c r="G100" s="247" t="str">
        <f t="shared" si="9"/>
        <v>https://external.theglobalfund.org/sites/IFORMS/ccms/CCM Performance Assessments Documents/Syria/EPA_0/Other</v>
      </c>
    </row>
    <row r="101" spans="1:7" x14ac:dyDescent="0.3">
      <c r="A101" s="136" t="s">
        <v>241</v>
      </c>
      <c r="B101" s="136" t="s">
        <v>317</v>
      </c>
      <c r="C101" s="244" t="str">
        <f t="shared" si="5"/>
        <v>Tajikistan</v>
      </c>
      <c r="D101" s="136" t="str">
        <f t="shared" si="6"/>
        <v>https://external.theglobalfund.org/sites/IFORMS/ccms/CCM Performance Assessments Documents/Tajikistan</v>
      </c>
      <c r="E101" s="247" t="str">
        <f t="shared" si="7"/>
        <v>https://external.theglobalfund.org/sites/IFORMS/ccms/CCM Performance Assessments Documents/Tajikistan/EPA_0</v>
      </c>
      <c r="F101" s="247" t="str">
        <f t="shared" si="8"/>
        <v>https://external.theglobalfund.org/sites/IFORMS/ccms/CCM Performance Assessments Documents/Tajikistan/EPA_0/ImprovementPlan</v>
      </c>
      <c r="G101" s="247" t="str">
        <f t="shared" si="9"/>
        <v>https://external.theglobalfund.org/sites/IFORMS/ccms/CCM Performance Assessments Documents/Tajikistan/EPA_0/Other</v>
      </c>
    </row>
    <row r="102" spans="1:7" x14ac:dyDescent="0.3">
      <c r="A102" s="136" t="s">
        <v>242</v>
      </c>
      <c r="B102" s="136" t="s">
        <v>325</v>
      </c>
      <c r="C102" s="244" t="str">
        <f t="shared" si="5"/>
        <v>Tanzania</v>
      </c>
      <c r="D102" s="136" t="str">
        <f t="shared" si="6"/>
        <v>https://external.theglobalfund.org/sites/IFORMS/ccms/CCM Performance Assessments Documents/Tanzania</v>
      </c>
      <c r="E102" s="247" t="str">
        <f t="shared" si="7"/>
        <v>https://external.theglobalfund.org/sites/IFORMS/ccms/CCM Performance Assessments Documents/Tanzania/EPA_0</v>
      </c>
      <c r="F102" s="247" t="str">
        <f t="shared" si="8"/>
        <v>https://external.theglobalfund.org/sites/IFORMS/ccms/CCM Performance Assessments Documents/Tanzania/EPA_0/ImprovementPlan</v>
      </c>
      <c r="G102" s="247" t="str">
        <f t="shared" si="9"/>
        <v>https://external.theglobalfund.org/sites/IFORMS/ccms/CCM Performance Assessments Documents/Tanzania/EPA_0/Other</v>
      </c>
    </row>
    <row r="103" spans="1:7" x14ac:dyDescent="0.3">
      <c r="A103" s="136" t="s">
        <v>243</v>
      </c>
      <c r="B103" s="136" t="s">
        <v>319</v>
      </c>
      <c r="C103" s="244" t="str">
        <f t="shared" si="5"/>
        <v>Thailand</v>
      </c>
      <c r="D103" s="136" t="str">
        <f t="shared" si="6"/>
        <v>https://external.theglobalfund.org/sites/IFORMS/ccms/CCM Performance Assessments Documents/Thailand</v>
      </c>
      <c r="E103" s="247" t="str">
        <f t="shared" si="7"/>
        <v>https://external.theglobalfund.org/sites/IFORMS/ccms/CCM Performance Assessments Documents/Thailand/EPA_0</v>
      </c>
      <c r="F103" s="247" t="str">
        <f t="shared" si="8"/>
        <v>https://external.theglobalfund.org/sites/IFORMS/ccms/CCM Performance Assessments Documents/Thailand/EPA_0/ImprovementPlan</v>
      </c>
      <c r="G103" s="247" t="str">
        <f t="shared" si="9"/>
        <v>https://external.theglobalfund.org/sites/IFORMS/ccms/CCM Performance Assessments Documents/Thailand/EPA_0/Other</v>
      </c>
    </row>
    <row r="104" spans="1:7" x14ac:dyDescent="0.3">
      <c r="A104" s="136" t="s">
        <v>244</v>
      </c>
      <c r="B104" s="136" t="s">
        <v>316</v>
      </c>
      <c r="C104" s="244" t="str">
        <f t="shared" si="5"/>
        <v>Timor Leste</v>
      </c>
      <c r="D104" s="136" t="str">
        <f t="shared" si="6"/>
        <v>https://external.theglobalfund.org/sites/IFORMS/ccms/CCM Performance Assessments Documents/Timor Leste</v>
      </c>
      <c r="E104" s="247" t="str">
        <f t="shared" si="7"/>
        <v>https://external.theglobalfund.org/sites/IFORMS/ccms/CCM Performance Assessments Documents/Timor Leste/EPA_0</v>
      </c>
      <c r="F104" s="247" t="str">
        <f t="shared" si="8"/>
        <v>https://external.theglobalfund.org/sites/IFORMS/ccms/CCM Performance Assessments Documents/Timor Leste/EPA_0/ImprovementPlan</v>
      </c>
      <c r="G104" s="247" t="str">
        <f t="shared" si="9"/>
        <v>https://external.theglobalfund.org/sites/IFORMS/ccms/CCM Performance Assessments Documents/Timor Leste/EPA_0/Other</v>
      </c>
    </row>
    <row r="105" spans="1:7" x14ac:dyDescent="0.3">
      <c r="A105" s="136" t="s">
        <v>245</v>
      </c>
      <c r="B105" s="136" t="s">
        <v>321</v>
      </c>
      <c r="C105" s="244" t="str">
        <f t="shared" si="5"/>
        <v>Togo</v>
      </c>
      <c r="D105" s="136" t="str">
        <f t="shared" si="6"/>
        <v>https://external.theglobalfund.org/sites/IFORMS/ccms/CCM Performance Assessments Documents/Togo</v>
      </c>
      <c r="E105" s="247" t="str">
        <f t="shared" si="7"/>
        <v>https://external.theglobalfund.org/sites/IFORMS/ccms/CCM Performance Assessments Documents/Togo/EPA_0</v>
      </c>
      <c r="F105" s="247" t="str">
        <f t="shared" si="8"/>
        <v>https://external.theglobalfund.org/sites/IFORMS/ccms/CCM Performance Assessments Documents/Togo/EPA_0/ImprovementPlan</v>
      </c>
      <c r="G105" s="247" t="str">
        <f t="shared" si="9"/>
        <v>https://external.theglobalfund.org/sites/IFORMS/ccms/CCM Performance Assessments Documents/Togo/EPA_0/Other</v>
      </c>
    </row>
    <row r="106" spans="1:7" x14ac:dyDescent="0.3">
      <c r="A106" s="136" t="s">
        <v>246</v>
      </c>
      <c r="B106" s="136" t="s">
        <v>323</v>
      </c>
      <c r="C106" s="244" t="str">
        <f t="shared" si="5"/>
        <v>Tunisia</v>
      </c>
      <c r="D106" s="136" t="str">
        <f t="shared" si="6"/>
        <v>https://external.theglobalfund.org/sites/IFORMS/ccms/CCM Performance Assessments Documents/Tunisia</v>
      </c>
      <c r="E106" s="247" t="str">
        <f t="shared" si="7"/>
        <v>https://external.theglobalfund.org/sites/IFORMS/ccms/CCM Performance Assessments Documents/Tunisia/EPA_0</v>
      </c>
      <c r="F106" s="247" t="str">
        <f t="shared" si="8"/>
        <v>https://external.theglobalfund.org/sites/IFORMS/ccms/CCM Performance Assessments Documents/Tunisia/EPA_0/ImprovementPlan</v>
      </c>
      <c r="G106" s="247" t="str">
        <f t="shared" si="9"/>
        <v>https://external.theglobalfund.org/sites/IFORMS/ccms/CCM Performance Assessments Documents/Tunisia/EPA_0/Other</v>
      </c>
    </row>
    <row r="107" spans="1:7" x14ac:dyDescent="0.3">
      <c r="A107" s="136" t="s">
        <v>248</v>
      </c>
      <c r="B107" s="136" t="s">
        <v>325</v>
      </c>
      <c r="C107" s="244" t="str">
        <f t="shared" si="5"/>
        <v>Uganda</v>
      </c>
      <c r="D107" s="136" t="str">
        <f t="shared" si="6"/>
        <v>https://external.theglobalfund.org/sites/IFORMS/ccms/CCM Performance Assessments Documents/Uganda</v>
      </c>
      <c r="E107" s="247" t="str">
        <f t="shared" si="7"/>
        <v>https://external.theglobalfund.org/sites/IFORMS/ccms/CCM Performance Assessments Documents/Uganda/EPA_0</v>
      </c>
      <c r="F107" s="247" t="str">
        <f t="shared" si="8"/>
        <v>https://external.theglobalfund.org/sites/IFORMS/ccms/CCM Performance Assessments Documents/Uganda/EPA_0/ImprovementPlan</v>
      </c>
      <c r="G107" s="247" t="str">
        <f t="shared" si="9"/>
        <v>https://external.theglobalfund.org/sites/IFORMS/ccms/CCM Performance Assessments Documents/Uganda/EPA_0/Other</v>
      </c>
    </row>
    <row r="108" spans="1:7" x14ac:dyDescent="0.3">
      <c r="A108" s="136" t="s">
        <v>249</v>
      </c>
      <c r="B108" s="136" t="s">
        <v>317</v>
      </c>
      <c r="C108" s="244" t="str">
        <f t="shared" si="5"/>
        <v>Ukraine</v>
      </c>
      <c r="D108" s="136" t="str">
        <f t="shared" si="6"/>
        <v>https://external.theglobalfund.org/sites/IFORMS/ccms/CCM Performance Assessments Documents/Ukraine</v>
      </c>
      <c r="E108" s="247" t="str">
        <f t="shared" si="7"/>
        <v>https://external.theglobalfund.org/sites/IFORMS/ccms/CCM Performance Assessments Documents/Ukraine/EPA_0</v>
      </c>
      <c r="F108" s="247" t="str">
        <f t="shared" si="8"/>
        <v>https://external.theglobalfund.org/sites/IFORMS/ccms/CCM Performance Assessments Documents/Ukraine/EPA_0/ImprovementPlan</v>
      </c>
      <c r="G108" s="247" t="str">
        <f t="shared" si="9"/>
        <v>https://external.theglobalfund.org/sites/IFORMS/ccms/CCM Performance Assessments Documents/Ukraine/EPA_0/Other</v>
      </c>
    </row>
    <row r="109" spans="1:7" x14ac:dyDescent="0.3">
      <c r="A109" s="136" t="s">
        <v>250</v>
      </c>
      <c r="B109" s="136" t="s">
        <v>320</v>
      </c>
      <c r="C109" s="244" t="str">
        <f t="shared" si="5"/>
        <v>Uruguay</v>
      </c>
      <c r="D109" s="136" t="str">
        <f t="shared" si="6"/>
        <v>https://external.theglobalfund.org/sites/IFORMS/ccms/CCM Performance Assessments Documents/Uruguay</v>
      </c>
      <c r="E109" s="247" t="str">
        <f t="shared" si="7"/>
        <v>https://external.theglobalfund.org/sites/IFORMS/ccms/CCM Performance Assessments Documents/Uruguay/EPA_0</v>
      </c>
      <c r="F109" s="247" t="str">
        <f t="shared" si="8"/>
        <v>https://external.theglobalfund.org/sites/IFORMS/ccms/CCM Performance Assessments Documents/Uruguay/EPA_0/ImprovementPlan</v>
      </c>
      <c r="G109" s="247" t="str">
        <f t="shared" si="9"/>
        <v>https://external.theglobalfund.org/sites/IFORMS/ccms/CCM Performance Assessments Documents/Uruguay/EPA_0/Other</v>
      </c>
    </row>
    <row r="110" spans="1:7" x14ac:dyDescent="0.3">
      <c r="A110" s="136" t="s">
        <v>251</v>
      </c>
      <c r="B110" s="136" t="s">
        <v>317</v>
      </c>
      <c r="C110" s="244" t="str">
        <f t="shared" si="5"/>
        <v>Uzbekistan</v>
      </c>
      <c r="D110" s="136" t="str">
        <f t="shared" si="6"/>
        <v>https://external.theglobalfund.org/sites/IFORMS/ccms/CCM Performance Assessments Documents/Uzbekistan</v>
      </c>
      <c r="E110" s="247" t="str">
        <f t="shared" si="7"/>
        <v>https://external.theglobalfund.org/sites/IFORMS/ccms/CCM Performance Assessments Documents/Uzbekistan/EPA_0</v>
      </c>
      <c r="F110" s="247" t="str">
        <f t="shared" si="8"/>
        <v>https://external.theglobalfund.org/sites/IFORMS/ccms/CCM Performance Assessments Documents/Uzbekistan/EPA_0/ImprovementPlan</v>
      </c>
      <c r="G110" s="247" t="str">
        <f t="shared" si="9"/>
        <v>https://external.theglobalfund.org/sites/IFORMS/ccms/CCM Performance Assessments Documents/Uzbekistan/EPA_0/Other</v>
      </c>
    </row>
    <row r="111" spans="1:7" x14ac:dyDescent="0.3">
      <c r="A111" s="136" t="s">
        <v>252</v>
      </c>
      <c r="B111" s="136" t="s">
        <v>319</v>
      </c>
      <c r="C111" s="244" t="str">
        <f t="shared" si="5"/>
        <v>Viet Nam</v>
      </c>
      <c r="D111" s="136" t="str">
        <f t="shared" si="6"/>
        <v>https://external.theglobalfund.org/sites/IFORMS/ccms/CCM Performance Assessments Documents/Viet Nam</v>
      </c>
      <c r="E111" s="247" t="str">
        <f t="shared" si="7"/>
        <v>https://external.theglobalfund.org/sites/IFORMS/ccms/CCM Performance Assessments Documents/Viet Nam/EPA_0</v>
      </c>
      <c r="F111" s="247" t="str">
        <f t="shared" si="8"/>
        <v>https://external.theglobalfund.org/sites/IFORMS/ccms/CCM Performance Assessments Documents/Viet Nam/EPA_0/ImprovementPlan</v>
      </c>
      <c r="G111" s="247" t="str">
        <f t="shared" si="9"/>
        <v>https://external.theglobalfund.org/sites/IFORMS/ccms/CCM Performance Assessments Documents/Viet Nam/EPA_0/Other</v>
      </c>
    </row>
    <row r="112" spans="1:7" x14ac:dyDescent="0.3">
      <c r="A112" s="136" t="s">
        <v>253</v>
      </c>
      <c r="B112" s="136" t="s">
        <v>323</v>
      </c>
      <c r="C112" s="244" t="str">
        <f t="shared" si="5"/>
        <v>Yemen</v>
      </c>
      <c r="D112" s="136" t="str">
        <f t="shared" si="6"/>
        <v>https://external.theglobalfund.org/sites/IFORMS/ccms/CCM Performance Assessments Documents/Yemen</v>
      </c>
      <c r="E112" s="247" t="str">
        <f t="shared" si="7"/>
        <v>https://external.theglobalfund.org/sites/IFORMS/ccms/CCM Performance Assessments Documents/Yemen/EPA_0</v>
      </c>
      <c r="F112" s="247" t="str">
        <f t="shared" si="8"/>
        <v>https://external.theglobalfund.org/sites/IFORMS/ccms/CCM Performance Assessments Documents/Yemen/EPA_0/ImprovementPlan</v>
      </c>
      <c r="G112" s="247" t="str">
        <f t="shared" si="9"/>
        <v>https://external.theglobalfund.org/sites/IFORMS/ccms/CCM Performance Assessments Documents/Yemen/EPA_0/Other</v>
      </c>
    </row>
    <row r="113" spans="1:7" x14ac:dyDescent="0.3">
      <c r="A113" s="136" t="s">
        <v>254</v>
      </c>
      <c r="B113" s="136" t="s">
        <v>325</v>
      </c>
      <c r="C113" s="244" t="str">
        <f t="shared" si="5"/>
        <v>Zambia</v>
      </c>
      <c r="D113" s="136" t="str">
        <f t="shared" si="6"/>
        <v>https://external.theglobalfund.org/sites/IFORMS/ccms/CCM Performance Assessments Documents/Zambia</v>
      </c>
      <c r="E113" s="247" t="str">
        <f t="shared" si="7"/>
        <v>https://external.theglobalfund.org/sites/IFORMS/ccms/CCM Performance Assessments Documents/Zambia/EPA_0</v>
      </c>
      <c r="F113" s="247" t="str">
        <f t="shared" si="8"/>
        <v>https://external.theglobalfund.org/sites/IFORMS/ccms/CCM Performance Assessments Documents/Zambia/EPA_0/ImprovementPlan</v>
      </c>
      <c r="G113" s="247" t="str">
        <f t="shared" si="9"/>
        <v>https://external.theglobalfund.org/sites/IFORMS/ccms/CCM Performance Assessments Documents/Zambia/EPA_0/Other</v>
      </c>
    </row>
    <row r="114" spans="1:7" x14ac:dyDescent="0.3">
      <c r="A114" s="136" t="s">
        <v>255</v>
      </c>
      <c r="B114" s="136" t="s">
        <v>325</v>
      </c>
      <c r="C114" s="244" t="str">
        <f t="shared" si="5"/>
        <v>Zanzibar</v>
      </c>
      <c r="D114" s="136" t="str">
        <f t="shared" si="6"/>
        <v>https://external.theglobalfund.org/sites/IFORMS/ccms/CCM Performance Assessments Documents/Zanzibar</v>
      </c>
      <c r="E114" s="247" t="str">
        <f t="shared" si="7"/>
        <v>https://external.theglobalfund.org/sites/IFORMS/ccms/CCM Performance Assessments Documents/Zanzibar/EPA_0</v>
      </c>
      <c r="F114" s="247" t="str">
        <f t="shared" si="8"/>
        <v>https://external.theglobalfund.org/sites/IFORMS/ccms/CCM Performance Assessments Documents/Zanzibar/EPA_0/ImprovementPlan</v>
      </c>
      <c r="G114" s="247" t="str">
        <f t="shared" si="9"/>
        <v>https://external.theglobalfund.org/sites/IFORMS/ccms/CCM Performance Assessments Documents/Zanzibar/EPA_0/Other</v>
      </c>
    </row>
    <row r="115" spans="1:7" x14ac:dyDescent="0.3">
      <c r="A115" s="136" t="s">
        <v>256</v>
      </c>
      <c r="B115" s="136" t="s">
        <v>325</v>
      </c>
      <c r="C115" s="244" t="str">
        <f t="shared" si="5"/>
        <v>Zimbabwe</v>
      </c>
      <c r="D115" s="136" t="str">
        <f t="shared" si="6"/>
        <v>https://external.theglobalfund.org/sites/IFORMS/ccms/CCM Performance Assessments Documents/Zimbabwe</v>
      </c>
      <c r="E115" s="247" t="str">
        <f t="shared" si="7"/>
        <v>https://external.theglobalfund.org/sites/IFORMS/ccms/CCM Performance Assessments Documents/Zimbabwe/EPA_0</v>
      </c>
      <c r="F115" s="247" t="str">
        <f t="shared" si="8"/>
        <v>https://external.theglobalfund.org/sites/IFORMS/ccms/CCM Performance Assessments Documents/Zimbabwe/EPA_0/ImprovementPlan</v>
      </c>
      <c r="G115" s="247" t="str">
        <f t="shared" si="9"/>
        <v>https://external.theglobalfund.org/sites/IFORMS/ccms/CCM Performance Assessments Documents/Zimbabwe/EPA_0/Other</v>
      </c>
    </row>
    <row r="116" spans="1:7" x14ac:dyDescent="0.3">
      <c r="A116" s="246" t="s">
        <v>257</v>
      </c>
      <c r="B116" s="136" t="s">
        <v>317</v>
      </c>
      <c r="C116" s="244" t="s">
        <v>397</v>
      </c>
      <c r="D116" s="136" t="str">
        <f t="shared" si="6"/>
        <v>https://external.theglobalfund.org/sites/IFORMS/ccms/CCM Performance Assessments Documents/Coordination Committee_Russian Federation</v>
      </c>
      <c r="E116" s="247" t="str">
        <f t="shared" si="7"/>
        <v>https://external.theglobalfund.org/sites/IFORMS/ccms/CCM Performance Assessments Documents/Coordination Committee_Russian Federation/EPA_0</v>
      </c>
      <c r="F116" s="247" t="str">
        <f t="shared" si="8"/>
        <v>https://external.theglobalfund.org/sites/IFORMS/ccms/CCM Performance Assessments Documents/Coordination Committee_Russian Federation/EPA_0/ImprovementPlan</v>
      </c>
      <c r="G116" s="247" t="str">
        <f t="shared" si="9"/>
        <v>https://external.theglobalfund.org/sites/IFORMS/ccms/CCM Performance Assessments Documents/Coordination Committee_Russian Federation/EPA_0/Other</v>
      </c>
    </row>
    <row r="117" spans="1:7" x14ac:dyDescent="0.3">
      <c r="A117" s="136" t="s">
        <v>258</v>
      </c>
      <c r="B117" s="136" t="s">
        <v>323</v>
      </c>
      <c r="C117" s="244" t="str">
        <f t="shared" si="5"/>
        <v>Somalia</v>
      </c>
      <c r="D117" s="136" t="str">
        <f t="shared" si="6"/>
        <v>https://external.theglobalfund.org/sites/IFORMS/ccms/CCM Performance Assessments Documents/Somalia</v>
      </c>
      <c r="E117" s="247" t="str">
        <f t="shared" si="7"/>
        <v>https://external.theglobalfund.org/sites/IFORMS/ccms/CCM Performance Assessments Documents/Somalia/EPA_0</v>
      </c>
      <c r="F117" s="247" t="str">
        <f t="shared" si="8"/>
        <v>https://external.theglobalfund.org/sites/IFORMS/ccms/CCM Performance Assessments Documents/Somalia/EPA_0/ImprovementPlan</v>
      </c>
      <c r="G117" s="247" t="str">
        <f t="shared" si="9"/>
        <v>https://external.theglobalfund.org/sites/IFORMS/ccms/CCM Performance Assessments Documents/Somalia/EPA_0/Other</v>
      </c>
    </row>
    <row r="118" spans="1:7" x14ac:dyDescent="0.3">
      <c r="A118" s="136" t="s">
        <v>259</v>
      </c>
      <c r="B118" s="136" t="s">
        <v>321</v>
      </c>
      <c r="C118" s="244" t="s">
        <v>259</v>
      </c>
      <c r="D118" s="136" t="str">
        <f t="shared" si="6"/>
        <v>https://external.theglobalfund.org/sites/IFORMS/ccms/CCM Performance Assessments Documents/RCM Abidjan-Lagos Corridor Organisation</v>
      </c>
      <c r="E118" s="247" t="str">
        <f t="shared" si="7"/>
        <v>https://external.theglobalfund.org/sites/IFORMS/ccms/CCM Performance Assessments Documents/RCM Abidjan-Lagos Corridor Organisation/EPA_0</v>
      </c>
      <c r="F118" s="247" t="str">
        <f t="shared" si="8"/>
        <v>https://external.theglobalfund.org/sites/IFORMS/ccms/CCM Performance Assessments Documents/RCM Abidjan-Lagos Corridor Organisation/EPA_0/ImprovementPlan</v>
      </c>
      <c r="G118" s="247" t="str">
        <f t="shared" si="9"/>
        <v>https://external.theglobalfund.org/sites/IFORMS/ccms/CCM Performance Assessments Documents/RCM Abidjan-Lagos Corridor Organisation/EPA_0/Other</v>
      </c>
    </row>
    <row r="119" spans="1:7" x14ac:dyDescent="0.3">
      <c r="A119" s="246" t="s">
        <v>260</v>
      </c>
      <c r="B119" s="136" t="s">
        <v>324</v>
      </c>
      <c r="C119" s="244" t="str">
        <f t="shared" si="5"/>
        <v>Africa Regional Coordinating Mechanism (ARCM)</v>
      </c>
      <c r="D119" s="136" t="str">
        <f t="shared" si="6"/>
        <v>https://external.theglobalfund.org/sites/IFORMS/ccms/CCM Performance Assessments Documents/Africa Regional Coordinating Mechanism (ARCM)</v>
      </c>
      <c r="E119" s="247" t="str">
        <f t="shared" si="7"/>
        <v>https://external.theglobalfund.org/sites/IFORMS/ccms/CCM Performance Assessments Documents/Africa Regional Coordinating Mechanism (ARCM)/EPA_0</v>
      </c>
      <c r="F119" s="247" t="str">
        <f t="shared" si="8"/>
        <v>https://external.theglobalfund.org/sites/IFORMS/ccms/CCM Performance Assessments Documents/Africa Regional Coordinating Mechanism (ARCM)/EPA_0/ImprovementPlan</v>
      </c>
      <c r="G119" s="247" t="str">
        <f t="shared" si="9"/>
        <v>https://external.theglobalfund.org/sites/IFORMS/ccms/CCM Performance Assessments Documents/Africa Regional Coordinating Mechanism (ARCM)/EPA_0/Other</v>
      </c>
    </row>
    <row r="120" spans="1:7" x14ac:dyDescent="0.3">
      <c r="A120" s="246" t="s">
        <v>261</v>
      </c>
      <c r="B120" s="136" t="s">
        <v>319</v>
      </c>
      <c r="C120" s="244" t="s">
        <v>389</v>
      </c>
      <c r="D120" s="136" t="str">
        <f t="shared" si="6"/>
        <v>https://external.theglobalfund.org/sites/IFORMS/ccms/CCM Performance Assessments Documents/Asia -Regional Steering Committee</v>
      </c>
      <c r="E120" s="247" t="str">
        <f t="shared" si="7"/>
        <v>https://external.theglobalfund.org/sites/IFORMS/ccms/CCM Performance Assessments Documents/Asia -Regional Steering Committee/EPA_0</v>
      </c>
      <c r="F120" s="247" t="str">
        <f t="shared" si="8"/>
        <v>https://external.theglobalfund.org/sites/IFORMS/ccms/CCM Performance Assessments Documents/Asia -Regional Steering Committee/EPA_0/ImprovementPlan</v>
      </c>
      <c r="G120" s="247" t="str">
        <f t="shared" si="9"/>
        <v>https://external.theglobalfund.org/sites/IFORMS/ccms/CCM Performance Assessments Documents/Asia -Regional Steering Committee/EPA_0/Other</v>
      </c>
    </row>
    <row r="121" spans="1:7" x14ac:dyDescent="0.3">
      <c r="A121" s="136" t="s">
        <v>262</v>
      </c>
      <c r="B121" s="136" t="s">
        <v>320</v>
      </c>
      <c r="C121" s="244" t="s">
        <v>394</v>
      </c>
      <c r="D121" s="136" t="str">
        <f t="shared" si="6"/>
        <v>https://external.theglobalfund.org/sites/IFORMS/ccms/CCM Performance Assessments Documents/Mesoamerica</v>
      </c>
      <c r="E121" s="247" t="str">
        <f t="shared" si="7"/>
        <v>https://external.theglobalfund.org/sites/IFORMS/ccms/CCM Performance Assessments Documents/Mesoamerica/EPA_0</v>
      </c>
      <c r="F121" s="247" t="str">
        <f t="shared" si="8"/>
        <v>https://external.theglobalfund.org/sites/IFORMS/ccms/CCM Performance Assessments Documents/Mesoamerica/EPA_0/ImprovementPlan</v>
      </c>
      <c r="G121" s="247" t="str">
        <f t="shared" si="9"/>
        <v>https://external.theglobalfund.org/sites/IFORMS/ccms/CCM Performance Assessments Documents/Mesoamerica/EPA_0/Other</v>
      </c>
    </row>
    <row r="122" spans="1:7" x14ac:dyDescent="0.3">
      <c r="A122" s="246" t="s">
        <v>265</v>
      </c>
      <c r="B122" s="136" t="s">
        <v>320</v>
      </c>
      <c r="C122" s="244" t="str">
        <f t="shared" si="5"/>
        <v>Organisation of Eastern Caribbean States</v>
      </c>
      <c r="D122" s="136" t="str">
        <f t="shared" si="6"/>
        <v>https://external.theglobalfund.org/sites/IFORMS/ccms/CCM Performance Assessments Documents/Organisation of Eastern Caribbean States</v>
      </c>
      <c r="E122" s="247" t="str">
        <f t="shared" si="7"/>
        <v>https://external.theglobalfund.org/sites/IFORMS/ccms/CCM Performance Assessments Documents/Organisation of Eastern Caribbean States/EPA_0</v>
      </c>
      <c r="F122" s="247" t="str">
        <f t="shared" si="8"/>
        <v>https://external.theglobalfund.org/sites/IFORMS/ccms/CCM Performance Assessments Documents/Organisation of Eastern Caribbean States/EPA_0/ImprovementPlan</v>
      </c>
      <c r="G122" s="247" t="str">
        <f t="shared" si="9"/>
        <v>https://external.theglobalfund.org/sites/IFORMS/ccms/CCM Performance Assessments Documents/Organisation of Eastern Caribbean States/EPA_0/Other</v>
      </c>
    </row>
    <row r="123" spans="1:7" x14ac:dyDescent="0.3">
      <c r="A123" s="136" t="s">
        <v>267</v>
      </c>
      <c r="B123" s="136" t="s">
        <v>324</v>
      </c>
      <c r="C123" s="244" t="s">
        <v>267</v>
      </c>
      <c r="D123" s="136" t="str">
        <f t="shared" si="6"/>
        <v>https://external.theglobalfund.org/sites/IFORMS/ccms/CCM Performance Assessments Documents/RCM Southern Africa</v>
      </c>
      <c r="E123" s="247" t="str">
        <f t="shared" si="7"/>
        <v>https://external.theglobalfund.org/sites/IFORMS/ccms/CCM Performance Assessments Documents/RCM Southern Africa/EPA_0</v>
      </c>
      <c r="F123" s="247" t="str">
        <f t="shared" si="8"/>
        <v>https://external.theglobalfund.org/sites/IFORMS/ccms/CCM Performance Assessments Documents/RCM Southern Africa/EPA_0/ImprovementPlan</v>
      </c>
      <c r="G123" s="247" t="str">
        <f t="shared" si="9"/>
        <v>https://external.theglobalfund.org/sites/IFORMS/ccms/CCM Performance Assessments Documents/RCM Southern Africa/EPA_0/Other</v>
      </c>
    </row>
    <row r="124" spans="1:7" x14ac:dyDescent="0.3">
      <c r="A124" s="136" t="s">
        <v>268</v>
      </c>
      <c r="B124" s="136" t="s">
        <v>322</v>
      </c>
      <c r="C124" s="244" t="str">
        <f t="shared" si="5"/>
        <v>Western Africa</v>
      </c>
      <c r="D124" s="136" t="str">
        <f t="shared" si="6"/>
        <v>https://external.theglobalfund.org/sites/IFORMS/ccms/CCM Performance Assessments Documents/Western Africa</v>
      </c>
      <c r="E124" s="247" t="str">
        <f t="shared" si="7"/>
        <v>https://external.theglobalfund.org/sites/IFORMS/ccms/CCM Performance Assessments Documents/Western Africa/EPA_0</v>
      </c>
      <c r="F124" s="247" t="str">
        <f t="shared" si="8"/>
        <v>https://external.theglobalfund.org/sites/IFORMS/ccms/CCM Performance Assessments Documents/Western Africa/EPA_0/ImprovementPlan</v>
      </c>
      <c r="G124" s="247" t="str">
        <f t="shared" si="9"/>
        <v>https://external.theglobalfund.org/sites/IFORMS/ccms/CCM Performance Assessments Documents/Western Africa/EPA_0/Other</v>
      </c>
    </row>
    <row r="125" spans="1:7" x14ac:dyDescent="0.3">
      <c r="A125" s="136" t="s">
        <v>269</v>
      </c>
      <c r="B125" s="136" t="s">
        <v>316</v>
      </c>
      <c r="C125" s="244" t="s">
        <v>269</v>
      </c>
      <c r="D125" s="136" t="str">
        <f t="shared" si="6"/>
        <v>https://external.theglobalfund.org/sites/IFORMS/ccms/CCM Performance Assessments Documents/RCM Western Pacific</v>
      </c>
      <c r="E125" s="247" t="str">
        <f t="shared" si="7"/>
        <v>https://external.theglobalfund.org/sites/IFORMS/ccms/CCM Performance Assessments Documents/RCM Western Pacific/EPA_0</v>
      </c>
      <c r="F125" s="247" t="str">
        <f t="shared" si="8"/>
        <v>https://external.theglobalfund.org/sites/IFORMS/ccms/CCM Performance Assessments Documents/RCM Western Pacific/EPA_0/ImprovementPlan</v>
      </c>
      <c r="G125" s="247" t="str">
        <f t="shared" si="9"/>
        <v>https://external.theglobalfund.org/sites/IFORMS/ccms/CCM Performance Assessments Documents/RCM Western Pacific/EPA_0/Other</v>
      </c>
    </row>
    <row r="126" spans="1:7" x14ac:dyDescent="0.3">
      <c r="A126" s="246" t="s">
        <v>270</v>
      </c>
      <c r="B126" s="136" t="s">
        <v>317</v>
      </c>
      <c r="C126" s="244" t="str">
        <f t="shared" si="5"/>
        <v>Eurasian Harm Reduction Network(EHRN)</v>
      </c>
      <c r="D126" s="136" t="str">
        <f t="shared" si="6"/>
        <v>https://external.theglobalfund.org/sites/IFORMS/ccms/CCM Performance Assessments Documents/Eurasian Harm Reduction Network(EHRN)</v>
      </c>
      <c r="E126" s="247" t="str">
        <f t="shared" si="7"/>
        <v>https://external.theglobalfund.org/sites/IFORMS/ccms/CCM Performance Assessments Documents/Eurasian Harm Reduction Network(EHRN)/EPA_0</v>
      </c>
      <c r="F126" s="247" t="str">
        <f t="shared" si="8"/>
        <v>https://external.theglobalfund.org/sites/IFORMS/ccms/CCM Performance Assessments Documents/Eurasian Harm Reduction Network(EHRN)/EPA_0/ImprovementPlan</v>
      </c>
      <c r="G126" s="247" t="str">
        <f t="shared" si="9"/>
        <v>https://external.theglobalfund.org/sites/IFORMS/ccms/CCM Performance Assessments Documents/Eurasian Harm Reduction Network(EHRN)/EPA_0/Other</v>
      </c>
    </row>
    <row r="127" spans="1:7" x14ac:dyDescent="0.3">
      <c r="A127" s="136" t="s">
        <v>271</v>
      </c>
      <c r="B127" s="136" t="s">
        <v>320</v>
      </c>
      <c r="C127" s="244" t="str">
        <f t="shared" si="5"/>
        <v>RedTraSex</v>
      </c>
      <c r="D127" s="136" t="str">
        <f t="shared" si="6"/>
        <v>https://external.theglobalfund.org/sites/IFORMS/ccms/CCM Performance Assessments Documents/RedTraSex</v>
      </c>
      <c r="E127" s="247" t="str">
        <f t="shared" si="7"/>
        <v>https://external.theglobalfund.org/sites/IFORMS/ccms/CCM Performance Assessments Documents/RedTraSex/EPA_0</v>
      </c>
      <c r="F127" s="247" t="str">
        <f t="shared" si="8"/>
        <v>https://external.theglobalfund.org/sites/IFORMS/ccms/CCM Performance Assessments Documents/RedTraSex/EPA_0/ImprovementPlan</v>
      </c>
      <c r="G127" s="247" t="str">
        <f t="shared" si="9"/>
        <v>https://external.theglobalfund.org/sites/IFORMS/ccms/CCM Performance Assessments Documents/RedTraSex/EPA_0/Other</v>
      </c>
    </row>
    <row r="128" spans="1:7" x14ac:dyDescent="0.3">
      <c r="A128" s="136" t="s">
        <v>204</v>
      </c>
      <c r="B128" s="136" t="s">
        <v>321</v>
      </c>
      <c r="C128" s="244" t="str">
        <f t="shared" si="5"/>
        <v>Malawi</v>
      </c>
      <c r="D128" s="136" t="str">
        <f t="shared" si="6"/>
        <v>https://external.theglobalfund.org/sites/IFORMS/ccms/CCM Performance Assessments Documents/Malawi</v>
      </c>
      <c r="E128" s="247" t="str">
        <f t="shared" si="7"/>
        <v>https://external.theglobalfund.org/sites/IFORMS/ccms/CCM Performance Assessments Documents/Malawi/EPA_0</v>
      </c>
      <c r="F128" s="247" t="str">
        <f t="shared" si="8"/>
        <v>https://external.theglobalfund.org/sites/IFORMS/ccms/CCM Performance Assessments Documents/Malawi/EPA_0/ImprovementPlan</v>
      </c>
      <c r="G128" s="247" t="str">
        <f t="shared" si="9"/>
        <v>https://external.theglobalfund.org/sites/IFORMS/ccms/CCM Performance Assessments Documents/Malawi/EPA_0/Other</v>
      </c>
    </row>
    <row r="129" spans="1:7" x14ac:dyDescent="0.3">
      <c r="A129" s="136" t="s">
        <v>205</v>
      </c>
      <c r="B129" s="136" t="s">
        <v>316</v>
      </c>
      <c r="C129" s="244" t="str">
        <f t="shared" si="5"/>
        <v>Malaysia</v>
      </c>
      <c r="D129" s="136" t="str">
        <f t="shared" si="6"/>
        <v>https://external.theglobalfund.org/sites/IFORMS/ccms/CCM Performance Assessments Documents/Malaysia</v>
      </c>
      <c r="E129" s="247" t="str">
        <f t="shared" si="7"/>
        <v>https://external.theglobalfund.org/sites/IFORMS/ccms/CCM Performance Assessments Documents/Malaysia/EPA_0</v>
      </c>
      <c r="F129" s="247" t="str">
        <f t="shared" si="8"/>
        <v>https://external.theglobalfund.org/sites/IFORMS/ccms/CCM Performance Assessments Documents/Malaysia/EPA_0/ImprovementPlan</v>
      </c>
      <c r="G129" s="247" t="str">
        <f t="shared" si="9"/>
        <v>https://external.theglobalfund.org/sites/IFORMS/ccms/CCM Performance Assessments Documents/Malaysia/EPA_0/Other</v>
      </c>
    </row>
    <row r="130" spans="1:7" x14ac:dyDescent="0.3">
      <c r="A130" s="136" t="s">
        <v>247</v>
      </c>
      <c r="B130" s="136" t="s">
        <v>317</v>
      </c>
      <c r="C130" s="244" t="str">
        <f t="shared" ref="C130:C131" si="10" xml:space="preserve"> RIGHT(A130,LEN(A130)-FIND(" ",A130))</f>
        <v>Turkmenistan</v>
      </c>
      <c r="D130" s="136" t="str">
        <f t="shared" si="6"/>
        <v>https://external.theglobalfund.org/sites/IFORMS/ccms/CCM Performance Assessments Documents/Turkmenistan</v>
      </c>
      <c r="E130" s="247" t="str">
        <f t="shared" si="7"/>
        <v>https://external.theglobalfund.org/sites/IFORMS/ccms/CCM Performance Assessments Documents/Turkmenistan/EPA_0</v>
      </c>
      <c r="F130" s="247" t="str">
        <f t="shared" si="8"/>
        <v>https://external.theglobalfund.org/sites/IFORMS/ccms/CCM Performance Assessments Documents/Turkmenistan/EPA_0/ImprovementPlan</v>
      </c>
      <c r="G130" s="247" t="str">
        <f t="shared" si="9"/>
        <v>https://external.theglobalfund.org/sites/IFORMS/ccms/CCM Performance Assessments Documents/Turkmenistan/EPA_0/Other</v>
      </c>
    </row>
    <row r="131" spans="1:7" x14ac:dyDescent="0.3">
      <c r="A131" s="136" t="s">
        <v>263</v>
      </c>
      <c r="B131" s="136" t="s">
        <v>320</v>
      </c>
      <c r="C131" s="244" t="str">
        <f t="shared" si="10"/>
        <v>Mesoamerica</v>
      </c>
      <c r="D131" s="136" t="str">
        <f t="shared" ref="D131:D133" si="11">CONCATENATE("https://external.theglobalfund.org/sites/IFORMS/ccms/CCM Performance Assessments Documents/",C131)</f>
        <v>https://external.theglobalfund.org/sites/IFORMS/ccms/CCM Performance Assessments Documents/Mesoamerica</v>
      </c>
      <c r="E131" s="247" t="str">
        <f t="shared" ref="E131:E133" si="12">CONCATENATE(D131,"/EPA_",L$4)</f>
        <v>https://external.theglobalfund.org/sites/IFORMS/ccms/CCM Performance Assessments Documents/Mesoamerica/EPA_0</v>
      </c>
      <c r="F131" s="247" t="str">
        <f t="shared" ref="F131:F133" si="13">CONCATENATE(E131,"/ImprovementPlan")</f>
        <v>https://external.theglobalfund.org/sites/IFORMS/ccms/CCM Performance Assessments Documents/Mesoamerica/EPA_0/ImprovementPlan</v>
      </c>
      <c r="G131" s="247" t="str">
        <f t="shared" ref="G131:G133" si="14">CONCATENATE(E131,"/Other")</f>
        <v>https://external.theglobalfund.org/sites/IFORMS/ccms/CCM Performance Assessments Documents/Mesoamerica/EPA_0/Other</v>
      </c>
    </row>
    <row r="132" spans="1:7" x14ac:dyDescent="0.3">
      <c r="A132" s="136" t="s">
        <v>264</v>
      </c>
      <c r="B132" s="136" t="s">
        <v>320</v>
      </c>
      <c r="C132" s="244" t="s">
        <v>264</v>
      </c>
      <c r="D132" s="136" t="str">
        <f t="shared" si="11"/>
        <v>https://external.theglobalfund.org/sites/IFORMS/ccms/CCM Performance Assessments Documents/RCM Multicountry Caribbean</v>
      </c>
      <c r="E132" s="247" t="str">
        <f t="shared" si="12"/>
        <v>https://external.theglobalfund.org/sites/IFORMS/ccms/CCM Performance Assessments Documents/RCM Multicountry Caribbean/EPA_0</v>
      </c>
      <c r="F132" s="247" t="str">
        <f t="shared" si="13"/>
        <v>https://external.theglobalfund.org/sites/IFORMS/ccms/CCM Performance Assessments Documents/RCM Multicountry Caribbean/EPA_0/ImprovementPlan</v>
      </c>
      <c r="G132" s="247" t="str">
        <f t="shared" si="14"/>
        <v>https://external.theglobalfund.org/sites/IFORMS/ccms/CCM Performance Assessments Documents/RCM Multicountry Caribbean/EPA_0/Other</v>
      </c>
    </row>
    <row r="133" spans="1:7" x14ac:dyDescent="0.3">
      <c r="A133" s="136" t="s">
        <v>266</v>
      </c>
      <c r="B133" s="136" t="s">
        <v>320</v>
      </c>
      <c r="C133" s="244" t="s">
        <v>395</v>
      </c>
      <c r="D133" s="136" t="str">
        <f t="shared" si="11"/>
        <v>https://external.theglobalfund.org/sites/IFORMS/ccms/CCM Performance Assessments Documents/Pan Caribbean Partnership against HIV_AIDS</v>
      </c>
      <c r="E133" s="247" t="str">
        <f t="shared" si="12"/>
        <v>https://external.theglobalfund.org/sites/IFORMS/ccms/CCM Performance Assessments Documents/Pan Caribbean Partnership against HIV_AIDS/EPA_0</v>
      </c>
      <c r="F133" s="247" t="str">
        <f t="shared" si="13"/>
        <v>https://external.theglobalfund.org/sites/IFORMS/ccms/CCM Performance Assessments Documents/Pan Caribbean Partnership against HIV_AIDS/EPA_0/ImprovementPlan</v>
      </c>
      <c r="G133" s="247" t="str">
        <f t="shared" si="14"/>
        <v>https://external.theglobalfund.org/sites/IFORMS/ccms/CCM Performance Assessments Documents/Pan Caribbean Partnership against HIV_AIDS/EPA_0/Other</v>
      </c>
    </row>
    <row r="138" spans="1:7" x14ac:dyDescent="0.3">
      <c r="F138" s="247"/>
    </row>
  </sheetData>
  <sheetProtection selectLockedCells="1" selectUnlockedCells="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1"/>
  <dimension ref="A2:F15"/>
  <sheetViews>
    <sheetView workbookViewId="0">
      <selection activeCell="A15" sqref="A15"/>
    </sheetView>
  </sheetViews>
  <sheetFormatPr defaultRowHeight="13.8" x14ac:dyDescent="0.25"/>
  <sheetData>
    <row r="2" spans="1:6" x14ac:dyDescent="0.25">
      <c r="A2" s="507" t="s">
        <v>0</v>
      </c>
      <c r="B2" s="507"/>
      <c r="C2" s="507"/>
    </row>
    <row r="3" spans="1:6" ht="15.75" customHeight="1" x14ac:dyDescent="0.25">
      <c r="A3" s="2" t="s">
        <v>5</v>
      </c>
      <c r="B3" s="1"/>
      <c r="C3" s="1"/>
    </row>
    <row r="4" spans="1:6" ht="18" customHeight="1" x14ac:dyDescent="0.25">
      <c r="A4" s="3" t="s">
        <v>4</v>
      </c>
    </row>
    <row r="5" spans="1:6" ht="18" customHeight="1" x14ac:dyDescent="0.25">
      <c r="A5" s="3"/>
      <c r="F5" s="17"/>
    </row>
    <row r="6" spans="1:6" ht="18" customHeight="1" x14ac:dyDescent="0.25">
      <c r="A6" s="507" t="s">
        <v>2</v>
      </c>
      <c r="B6" s="507"/>
      <c r="C6" s="507"/>
    </row>
    <row r="7" spans="1:6" ht="18" customHeight="1" x14ac:dyDescent="0.25">
      <c r="A7" s="3" t="s">
        <v>7</v>
      </c>
    </row>
    <row r="8" spans="1:6" ht="18" customHeight="1" x14ac:dyDescent="0.25">
      <c r="A8" s="3" t="s">
        <v>8</v>
      </c>
    </row>
    <row r="9" spans="1:6" ht="18" customHeight="1" x14ac:dyDescent="0.25">
      <c r="A9" s="3" t="s">
        <v>9</v>
      </c>
    </row>
    <row r="11" spans="1:6" x14ac:dyDescent="0.25">
      <c r="A11" s="507" t="s">
        <v>3</v>
      </c>
      <c r="B11" s="507"/>
      <c r="C11" s="507"/>
    </row>
    <row r="12" spans="1:6" x14ac:dyDescent="0.25">
      <c r="A12" t="s">
        <v>30</v>
      </c>
    </row>
    <row r="13" spans="1:6" x14ac:dyDescent="0.25">
      <c r="A13" t="s">
        <v>32</v>
      </c>
    </row>
    <row r="14" spans="1:6" x14ac:dyDescent="0.25">
      <c r="A14" t="s">
        <v>31</v>
      </c>
    </row>
    <row r="15" spans="1:6" x14ac:dyDescent="0.25">
      <c r="A15" t="s">
        <v>486</v>
      </c>
    </row>
  </sheetData>
  <mergeCells count="3">
    <mergeCell ref="A11:C11"/>
    <mergeCell ref="A2:C2"/>
    <mergeCell ref="A6:C6"/>
  </mergeCells>
  <dataValidations count="1">
    <dataValidation type="date" showErrorMessage="1" prompt="Insert date" sqref="F5" xr:uid="{00000000-0002-0000-0600-000000000000}">
      <formula1>2013</formula1>
      <formula2>2018</formula2>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fa473315-44a4-4518-8a4f-31f7017f3642">FYACPHA5NQ3C-1157050973-2680</_dlc_DocId>
    <_dlc_DocIdUrl xmlns="fa473315-44a4-4518-8a4f-31f7017f3642">
      <Url>https://tgf.sharepoint.com/sites/TSGMT4/CCMB/_layouts/15/DocIdRedir.aspx?ID=FYACPHA5NQ3C-1157050973-2680</Url>
      <Description>FYACPHA5NQ3C-1157050973-2680</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Working Excel" ma:contentTypeID="0x01010060AF44C4CE004F90858730CECCCDDE18004434F9D053DFBE46B7D17849D2E0AA6E" ma:contentTypeVersion="127" ma:contentTypeDescription="An Excel spreadsheet." ma:contentTypeScope="" ma:versionID="de8d4496351eb3748f0cb685f3019b18">
  <xsd:schema xmlns:xsd="http://www.w3.org/2001/XMLSchema" xmlns:xs="http://www.w3.org/2001/XMLSchema" xmlns:p="http://schemas.microsoft.com/office/2006/metadata/properties" xmlns:ns2="fa473315-44a4-4518-8a4f-31f7017f3642" targetNamespace="http://schemas.microsoft.com/office/2006/metadata/properties" ma:root="true" ma:fieldsID="0342285ee5873e75558bc31bdc9aa4fb" ns2:_="">
    <xsd:import namespace="fa473315-44a4-4518-8a4f-31f7017f3642"/>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473315-44a4-4518-8a4f-31f7017f364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c097f1e6-5941-48e7-ac45-8c5509127d4f" ContentTypeId="0x01010060AF44C4CE004F90858730CECCCDDE18" PreviousValue="false"/>
</file>

<file path=customXml/itemProps1.xml><?xml version="1.0" encoding="utf-8"?>
<ds:datastoreItem xmlns:ds="http://schemas.openxmlformats.org/officeDocument/2006/customXml" ds:itemID="{311ED19C-B50F-42B8-822F-A4CA926092C6}">
  <ds:schemaRefs>
    <ds:schemaRef ds:uri="http://schemas.microsoft.com/sharepoint/events"/>
  </ds:schemaRefs>
</ds:datastoreItem>
</file>

<file path=customXml/itemProps2.xml><?xml version="1.0" encoding="utf-8"?>
<ds:datastoreItem xmlns:ds="http://schemas.openxmlformats.org/officeDocument/2006/customXml" ds:itemID="{75AF13EC-5BB3-4AED-93FE-B03F4ACA92DB}">
  <ds:schemaRefs>
    <ds:schemaRef ds:uri="http://schemas.microsoft.com/sharepoint/v3/contenttype/forms"/>
  </ds:schemaRefs>
</ds:datastoreItem>
</file>

<file path=customXml/itemProps3.xml><?xml version="1.0" encoding="utf-8"?>
<ds:datastoreItem xmlns:ds="http://schemas.openxmlformats.org/officeDocument/2006/customXml" ds:itemID="{37C949D8-6A6F-4B76-960C-B6ECF1DDB0FA}">
  <ds:schemaRefs>
    <ds:schemaRef ds:uri="http://schemas.microsoft.com/office/2006/documentManagement/types"/>
    <ds:schemaRef ds:uri="http://schemas.microsoft.com/office/infopath/2007/PartnerControls"/>
    <ds:schemaRef ds:uri="fa473315-44a4-4518-8a4f-31f7017f3642"/>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434F6622-C96E-468A-8427-226527FAEA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473315-44a4-4518-8a4f-31f7017f36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E5FAA490-A528-4CCA-A3EF-6475C60E4E23}">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15</vt:i4>
      </vt:variant>
    </vt:vector>
  </HeadingPairs>
  <TitlesOfParts>
    <vt:vector size="22" baseType="lpstr">
      <vt:lpstr>Instructions </vt:lpstr>
      <vt:lpstr>Performance Assessment </vt:lpstr>
      <vt:lpstr>RESULTS - Requirements</vt:lpstr>
      <vt:lpstr>RESULTS - Mininum Standards</vt:lpstr>
      <vt:lpstr>Improvement Plan</vt:lpstr>
      <vt:lpstr>CCMs</vt:lpstr>
      <vt:lpstr>Sheet3</vt:lpstr>
      <vt:lpstr>Day</vt:lpstr>
      <vt:lpstr>Month</vt:lpstr>
      <vt:lpstr>Name_of_CCM</vt:lpstr>
      <vt:lpstr>Performance_Rating</vt:lpstr>
      <vt:lpstr>'Improvement Plan'!Print_Area</vt:lpstr>
      <vt:lpstr>'Instructions '!Print_Area</vt:lpstr>
      <vt:lpstr>'Performance Assessment '!Print_Area</vt:lpstr>
      <vt:lpstr>'RESULTS - Mininum Standards'!Print_Area</vt:lpstr>
      <vt:lpstr>'RESULTS - Requirements'!Print_Area</vt:lpstr>
      <vt:lpstr>'Performance Assessment '!Print_Titles</vt:lpstr>
      <vt:lpstr>Priority</vt:lpstr>
      <vt:lpstr>Status</vt:lpstr>
      <vt:lpstr>Year</vt:lpstr>
      <vt:lpstr>Years</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Delohen</dc:creator>
  <cp:lastModifiedBy>Alexandra Delohen</cp:lastModifiedBy>
  <cp:lastPrinted>2016-05-24T08:48:45Z</cp:lastPrinted>
  <dcterms:created xsi:type="dcterms:W3CDTF">2013-01-29T10:38:23Z</dcterms:created>
  <dcterms:modified xsi:type="dcterms:W3CDTF">2020-04-07T05:00:10Z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0x01010060AF44C4CE004F90858730CECCCDDE18004434F9D053DFBE46B7D17849D2E0AA6E</vt:lpwstr>
  </property>
  <property fmtid="{D5CDD505-2E9C-101B-9397-08002B2CF9AE}" pid="3" name="gfDocumentType">
    <vt:lpwstr>(unspecified)</vt:lpwstr>
  </property>
  <property fmtid="{D5CDD505-2E9C-101B-9397-08002B2CF9AE}" pid="4" name="gfCountry">
    <vt:lpwstr>(unspecified)</vt:lpwstr>
  </property>
  <property fmtid="{D5CDD505-2E9C-101B-9397-08002B2CF9AE}" pid="5" name="gfContext">
    <vt:lpwstr>(unspecified)</vt:lpwstr>
  </property>
  <property fmtid="{D5CDD505-2E9C-101B-9397-08002B2CF9AE}" pid="6" name="gfCategory">
    <vt:lpwstr>(unspecified)</vt:lpwstr>
  </property>
  <property fmtid="{D5CDD505-2E9C-101B-9397-08002B2CF9AE}" pid="7" name="WorkflowCreationPath">
    <vt:lpwstr>2f7debbc-2b8d-44a1-9e0a-4005030c88f4,6;2f7debbc-2b8d-44a1-9e0a-4005030c88f4,12;</vt:lpwstr>
  </property>
  <property fmtid="{D5CDD505-2E9C-101B-9397-08002B2CF9AE}" pid="8" name="_dlc_DocIdItemGuid">
    <vt:lpwstr>a5a8cd00-d695-4362-8057-b6f4c970fa9b</vt:lpwstr>
  </property>
</Properties>
</file>